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filterPrivacy="1" codeName="ThisWorkbook" defaultThemeVersion="124226"/>
  <xr:revisionPtr revIDLastSave="0" documentId="13_ncr:1_{BE69CDA9-DCD2-43A4-AF51-9353DA5C72E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RESUPUESTO" sheetId="38" r:id="rId1"/>
    <sheet name="APUS" sheetId="37" r:id="rId2"/>
    <sheet name="Materiales" sheetId="19" r:id="rId3"/>
    <sheet name="Equipo" sheetId="21" r:id="rId4"/>
    <sheet name="Otros" sheetId="22" r:id="rId5"/>
    <sheet name="Basicos" sheetId="24" r:id="rId6"/>
  </sheets>
  <externalReferences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</externalReferences>
  <definedNames>
    <definedName name="_10INV_11_4" localSheetId="3">#REF!</definedName>
    <definedName name="_10INV_11_4" localSheetId="2">#REF!</definedName>
    <definedName name="_10INV_11_4" localSheetId="4">#REF!</definedName>
    <definedName name="_10INV_11_4">#REF!</definedName>
    <definedName name="_11INV_11_5" localSheetId="3">#REF!</definedName>
    <definedName name="_11INV_11_5" localSheetId="2">#REF!</definedName>
    <definedName name="_11INV_11_5" localSheetId="4">#REF!</definedName>
    <definedName name="_11INV_11_5">#REF!</definedName>
    <definedName name="_12INV_11_6" localSheetId="3">#REF!</definedName>
    <definedName name="_12INV_11_6" localSheetId="2">#REF!</definedName>
    <definedName name="_12INV_11_6" localSheetId="4">#REF!</definedName>
    <definedName name="_12INV_11_6">#REF!</definedName>
    <definedName name="_13MALO_1" localSheetId="3">'[1]ESTADO VÍA-CRIT.TECNICO'!#REF!&lt;2.5</definedName>
    <definedName name="_13MALO_1" localSheetId="2">'[1]ESTADO VÍA-CRIT.TECNICO'!#REF!&lt;2.5</definedName>
    <definedName name="_13MALO_1" localSheetId="4">'[1]ESTADO VÍA-CRIT.TECNICO'!#REF!&lt;2.5</definedName>
    <definedName name="_13MALO_1">'[2]ESTADO VÍA-CRIT.TECNICO'!#REF!&lt;2.5</definedName>
    <definedName name="_14REGULAR_1" localSheetId="3">'[1]ESTADO VÍA-CRIT.TECNICO'!XFC1&gt;2.5</definedName>
    <definedName name="_14REGULAR_1" localSheetId="2">'[1]ESTADO VÍA-CRIT.TECNICO'!XFC1&gt;2.5</definedName>
    <definedName name="_14REGULAR_1" localSheetId="4">'[1]ESTADO VÍA-CRIT.TECNICO'!XFC1&gt;2.5</definedName>
    <definedName name="_14REGULAR_1">'[2]ESTADO VÍA-CRIT.TECNICO'!XFC1&gt;2.5</definedName>
    <definedName name="_1FALTANTES1_1" localSheetId="3">'[3]CANT OBRA'!$A:$IV</definedName>
    <definedName name="_1FALTANTES1_1" localSheetId="2">'[3]CANT OBRA'!$A:$IV</definedName>
    <definedName name="_1FALTANTES1_1" localSheetId="4">'[3]CANT OBRA'!$A:$IV</definedName>
    <definedName name="_1FALTANTES1_1">'[4]CANT OBRA'!$A:$IV</definedName>
    <definedName name="_2FALTANTES1_2" localSheetId="3">'[3]CANT OBRA'!$A:$IV</definedName>
    <definedName name="_2FALTANTES1_2" localSheetId="2">'[3]CANT OBRA'!$A:$IV</definedName>
    <definedName name="_2FALTANTES1_2" localSheetId="4">'[3]CANT OBRA'!$A:$IV</definedName>
    <definedName name="_2FALTANTES1_2">'[4]CANT OBRA'!$A:$IV</definedName>
    <definedName name="_3FALTANTES1_3" localSheetId="3">'[3]CANT OBRA'!$A:$IV</definedName>
    <definedName name="_3FALTANTES1_3" localSheetId="2">'[3]CANT OBRA'!$A:$IV</definedName>
    <definedName name="_3FALTANTES1_3" localSheetId="4">'[3]CANT OBRA'!$A:$IV</definedName>
    <definedName name="_3FALTANTES1_3">'[4]CANT OBRA'!$A:$IV</definedName>
    <definedName name="_4FALTANTES1_4" localSheetId="3">'[3]CANT OBRA'!$A:$IV</definedName>
    <definedName name="_4FALTANTES1_4" localSheetId="2">'[3]CANT OBRA'!$A:$IV</definedName>
    <definedName name="_4FALTANTES1_4" localSheetId="4">'[3]CANT OBRA'!$A:$IV</definedName>
    <definedName name="_4FALTANTES1_4">'[4]CANT OBRA'!$A:$IV</definedName>
    <definedName name="_5FALTANTES1_5" localSheetId="3">'[3]CANT OBRA'!$A:$IV</definedName>
    <definedName name="_5FALTANTES1_5" localSheetId="2">'[3]CANT OBRA'!$A:$IV</definedName>
    <definedName name="_5FALTANTES1_5" localSheetId="4">'[3]CANT OBRA'!$A:$IV</definedName>
    <definedName name="_5FALTANTES1_5">'[4]CANT OBRA'!$A:$IV</definedName>
    <definedName name="_6FALTANTES1_6" localSheetId="3">'[3]CANT OBRA'!$A:$IV</definedName>
    <definedName name="_6FALTANTES1_6" localSheetId="2">'[3]CANT OBRA'!$A:$IV</definedName>
    <definedName name="_6FALTANTES1_6" localSheetId="4">'[3]CANT OBRA'!$A:$IV</definedName>
    <definedName name="_6FALTANTES1_6">'[4]CANT OBRA'!$A:$IV</definedName>
    <definedName name="_7INV_11_1" localSheetId="3">#REF!</definedName>
    <definedName name="_7INV_11_1" localSheetId="2">#REF!</definedName>
    <definedName name="_7INV_11_1" localSheetId="4">#REF!</definedName>
    <definedName name="_7INV_11_1">#REF!</definedName>
    <definedName name="_8INV_11_2" localSheetId="3">#REF!</definedName>
    <definedName name="_8INV_11_2" localSheetId="2">#REF!</definedName>
    <definedName name="_8INV_11_2" localSheetId="4">#REF!</definedName>
    <definedName name="_8INV_11_2">#REF!</definedName>
    <definedName name="_9INV_11_3" localSheetId="3">#REF!</definedName>
    <definedName name="_9INV_11_3" localSheetId="2">#REF!</definedName>
    <definedName name="_9INV_11_3" localSheetId="4">#REF!</definedName>
    <definedName name="_9INV_11_3">#REF!</definedName>
    <definedName name="_APU101">#REF!</definedName>
    <definedName name="_APU1010">#REF!</definedName>
    <definedName name="_APU1011">#REF!</definedName>
    <definedName name="_APU1012">#REF!</definedName>
    <definedName name="_APU1013">#REF!</definedName>
    <definedName name="_APU1014">#REF!</definedName>
    <definedName name="_APU102">#REF!</definedName>
    <definedName name="_APU103">#REF!</definedName>
    <definedName name="_APU104">#REF!</definedName>
    <definedName name="_APU105">#REF!</definedName>
    <definedName name="_APU106">#REF!</definedName>
    <definedName name="_APU107">#REF!</definedName>
    <definedName name="_APU108">#REF!</definedName>
    <definedName name="_APU109">#REF!</definedName>
    <definedName name="_APU11">#REF!</definedName>
    <definedName name="_APU110">#REF!</definedName>
    <definedName name="_APU1101">#REF!</definedName>
    <definedName name="_APU1102">#REF!</definedName>
    <definedName name="_APU1103">#REF!</definedName>
    <definedName name="_APU1104">#REF!</definedName>
    <definedName name="_APU1105">#REF!</definedName>
    <definedName name="_APU1106">#REF!</definedName>
    <definedName name="_APU1107">#REF!</definedName>
    <definedName name="_APU1108">#REF!</definedName>
    <definedName name="_APU1109">#REF!</definedName>
    <definedName name="_APU1110">#REF!</definedName>
    <definedName name="_APU1111">#REF!</definedName>
    <definedName name="_APU1112">#REF!</definedName>
    <definedName name="_APU1113">#REF!</definedName>
    <definedName name="_APU1114">#REF!</definedName>
    <definedName name="_APU1115">#REF!</definedName>
    <definedName name="_APU1116">#REF!</definedName>
    <definedName name="_APU1117">#REF!</definedName>
    <definedName name="_APU12">#REF!</definedName>
    <definedName name="_APU1201">#REF!</definedName>
    <definedName name="_APU1202">#REF!</definedName>
    <definedName name="_APU1203">#REF!</definedName>
    <definedName name="_APU1204">#REF!</definedName>
    <definedName name="_APU1205">#REF!</definedName>
    <definedName name="_APU1206">#REF!</definedName>
    <definedName name="_APU1207">#REF!</definedName>
    <definedName name="_APU1208">#REF!</definedName>
    <definedName name="_APU1209">#REF!</definedName>
    <definedName name="_APU1210">#REF!</definedName>
    <definedName name="_APU1211">#REF!</definedName>
    <definedName name="_APU1212">#REF!</definedName>
    <definedName name="_APU1213">#REF!</definedName>
    <definedName name="_APU1214">#REF!</definedName>
    <definedName name="_APU1215">#REF!</definedName>
    <definedName name="_APU1216">#REF!</definedName>
    <definedName name="_APU1217">#REF!</definedName>
    <definedName name="_APU1218">#REF!</definedName>
    <definedName name="_APU1219">#REF!</definedName>
    <definedName name="_APU1220">#REF!</definedName>
    <definedName name="_APU13">#REF!</definedName>
    <definedName name="_APU1301">#REF!</definedName>
    <definedName name="_APU1302">#REF!</definedName>
    <definedName name="_APU1303">#REF!</definedName>
    <definedName name="_APU1304">#REF!</definedName>
    <definedName name="_APU1305">#REF!</definedName>
    <definedName name="_APU1306">#REF!</definedName>
    <definedName name="_APU1307">#REF!</definedName>
    <definedName name="_APU1308">#REF!</definedName>
    <definedName name="_APU1309">#REF!</definedName>
    <definedName name="_APU1310">#REF!</definedName>
    <definedName name="_APU1311">#REF!</definedName>
    <definedName name="_APU1312">#REF!</definedName>
    <definedName name="_APU1313">#REF!</definedName>
    <definedName name="_APU1314">#REF!</definedName>
    <definedName name="_APU1315">#REF!</definedName>
    <definedName name="_APU1316">#REF!</definedName>
    <definedName name="_APU1317">#REF!</definedName>
    <definedName name="_APU1318">#REF!</definedName>
    <definedName name="_APU1319">#REF!</definedName>
    <definedName name="_APU1320">#REF!</definedName>
    <definedName name="_APU1321">#REF!</definedName>
    <definedName name="_APU1322">#REF!</definedName>
    <definedName name="_APU1323">#REF!</definedName>
    <definedName name="_APU1324">#REF!</definedName>
    <definedName name="_APU1325">#REF!</definedName>
    <definedName name="_APU1326">#REF!</definedName>
    <definedName name="_APU1327">#REF!</definedName>
    <definedName name="_APU1328">#REF!</definedName>
    <definedName name="_APU1329">#REF!</definedName>
    <definedName name="_APU1330">#REF!</definedName>
    <definedName name="_APU1331">#REF!</definedName>
    <definedName name="_APU1332">#REF!</definedName>
    <definedName name="_APU1333">#REF!</definedName>
    <definedName name="_APU1334">#REF!</definedName>
    <definedName name="_APU1335">#REF!</definedName>
    <definedName name="_APU14">#REF!</definedName>
    <definedName name="_APU1401">#REF!</definedName>
    <definedName name="_APU1402">#REF!</definedName>
    <definedName name="_APU1403">#REF!</definedName>
    <definedName name="_APU1404">#REF!</definedName>
    <definedName name="_APU15">#REF!</definedName>
    <definedName name="_APU1501">#REF!</definedName>
    <definedName name="_APU1502">#REF!</definedName>
    <definedName name="_APU1503">#REF!</definedName>
    <definedName name="_APU1504">#REF!</definedName>
    <definedName name="_APU1505">#REF!</definedName>
    <definedName name="_APU1506">#REF!</definedName>
    <definedName name="_APU1507">#REF!</definedName>
    <definedName name="_APU1508">#REF!</definedName>
    <definedName name="_APU1509">#REF!</definedName>
    <definedName name="_APU16">#REF!</definedName>
    <definedName name="_APU17">#REF!</definedName>
    <definedName name="_APU18">#REF!</definedName>
    <definedName name="_APU19">#REF!</definedName>
    <definedName name="_APU21">#REF!</definedName>
    <definedName name="_APU22">#REF!</definedName>
    <definedName name="_APU221" localSheetId="3">#REF!</definedName>
    <definedName name="_APU221" localSheetId="2">#REF!</definedName>
    <definedName name="_APU221" localSheetId="4">#REF!</definedName>
    <definedName name="_APU221">#REF!</definedName>
    <definedName name="_APU23">#REF!</definedName>
    <definedName name="_APU24">#REF!</definedName>
    <definedName name="_APU25">#REF!</definedName>
    <definedName name="_APU26">#REF!</definedName>
    <definedName name="_APU27">#REF!</definedName>
    <definedName name="_APU28">#REF!</definedName>
    <definedName name="_APU31">#REF!</definedName>
    <definedName name="_APU310">#REF!</definedName>
    <definedName name="_APU311">#REF!</definedName>
    <definedName name="_APU312">#REF!</definedName>
    <definedName name="_APU313">#REF!</definedName>
    <definedName name="_APU314">#REF!</definedName>
    <definedName name="_APU315">#REF!</definedName>
    <definedName name="_APU32">#REF!</definedName>
    <definedName name="_APU33">#REF!</definedName>
    <definedName name="_APU34">#REF!</definedName>
    <definedName name="_APU35">#REF!</definedName>
    <definedName name="_APU36">#REF!</definedName>
    <definedName name="_APU37">#REF!</definedName>
    <definedName name="_APU38">#REF!</definedName>
    <definedName name="_APU39">#REF!</definedName>
    <definedName name="_APU41">#REF!</definedName>
    <definedName name="_APU410">#REF!</definedName>
    <definedName name="_APU411">#REF!</definedName>
    <definedName name="_APU412">#REF!</definedName>
    <definedName name="_APU413">#REF!</definedName>
    <definedName name="_APU414">#REF!</definedName>
    <definedName name="_APU415">#REF!</definedName>
    <definedName name="_APU416">#REF!</definedName>
    <definedName name="_APU417">#REF!</definedName>
    <definedName name="_APU42">#REF!</definedName>
    <definedName name="_APU43">#REF!</definedName>
    <definedName name="_APU44">#REF!</definedName>
    <definedName name="_APU45">#REF!</definedName>
    <definedName name="_APU46">#REF!</definedName>
    <definedName name="_APU465">[5]!absc</definedName>
    <definedName name="_APU47">#REF!</definedName>
    <definedName name="_APU48">#REF!</definedName>
    <definedName name="_APU49">#REF!</definedName>
    <definedName name="_APU51">#REF!</definedName>
    <definedName name="_APU510">#REF!</definedName>
    <definedName name="_APU511">#REF!</definedName>
    <definedName name="_APU512">#REF!</definedName>
    <definedName name="_APU513">#REF!</definedName>
    <definedName name="_APU514">#REF!</definedName>
    <definedName name="_APU515">#REF!</definedName>
    <definedName name="_APU516">#REF!</definedName>
    <definedName name="_APU517">#REF!</definedName>
    <definedName name="_APU518">#REF!</definedName>
    <definedName name="_APU519">#REF!</definedName>
    <definedName name="_APU52">#REF!</definedName>
    <definedName name="_APU520">#REF!</definedName>
    <definedName name="_APU521">#REF!</definedName>
    <definedName name="_APU522">#REF!</definedName>
    <definedName name="_APU523">#REF!</definedName>
    <definedName name="_APU524">#REF!</definedName>
    <definedName name="_APU525">#REF!</definedName>
    <definedName name="_APU526">#REF!</definedName>
    <definedName name="_APU527">#REF!</definedName>
    <definedName name="_APU528">#REF!</definedName>
    <definedName name="_APU529">#REF!</definedName>
    <definedName name="_APU53">#REF!</definedName>
    <definedName name="_APU530">#REF!</definedName>
    <definedName name="_APU531">#REF!</definedName>
    <definedName name="_APU532">#REF!</definedName>
    <definedName name="_APU533">#REF!</definedName>
    <definedName name="_APU54">#REF!</definedName>
    <definedName name="_APU55">#REF!</definedName>
    <definedName name="_APU56">#REF!</definedName>
    <definedName name="_APU57">#REF!</definedName>
    <definedName name="_APU58">#REF!</definedName>
    <definedName name="_APU59">#REF!</definedName>
    <definedName name="_APU61">#REF!</definedName>
    <definedName name="_APU610">#REF!</definedName>
    <definedName name="_APU611">#REF!</definedName>
    <definedName name="_APU612">#REF!</definedName>
    <definedName name="_APU613">#REF!</definedName>
    <definedName name="_APU614">#REF!</definedName>
    <definedName name="_APU62">#REF!</definedName>
    <definedName name="_APU63">#REF!</definedName>
    <definedName name="_APU64">#REF!</definedName>
    <definedName name="_APU65">#REF!</definedName>
    <definedName name="_APU66">#REF!</definedName>
    <definedName name="_APU67">#REF!</definedName>
    <definedName name="_APU68">#REF!</definedName>
    <definedName name="_APU69">#REF!</definedName>
    <definedName name="_APU71">#REF!</definedName>
    <definedName name="_APU72">#REF!</definedName>
    <definedName name="_APU73">#REF!</definedName>
    <definedName name="_APU74">#REF!</definedName>
    <definedName name="_APU75">#REF!</definedName>
    <definedName name="_APU76">#REF!</definedName>
    <definedName name="_APU77">#REF!</definedName>
    <definedName name="_APU78">#REF!</definedName>
    <definedName name="_APU81">#REF!</definedName>
    <definedName name="_APU810">#REF!</definedName>
    <definedName name="_APU811">#REF!</definedName>
    <definedName name="_APU812">#REF!</definedName>
    <definedName name="_APU813">#REF!</definedName>
    <definedName name="_APU814">#REF!</definedName>
    <definedName name="_APU82">#REF!</definedName>
    <definedName name="_APU83">#REF!</definedName>
    <definedName name="_APU84">#REF!</definedName>
    <definedName name="_APU85">#REF!</definedName>
    <definedName name="_APU86">#REF!</definedName>
    <definedName name="_APU87">#REF!</definedName>
    <definedName name="_APU88">#REF!</definedName>
    <definedName name="_APU89">#REF!</definedName>
    <definedName name="_APU91">#REF!</definedName>
    <definedName name="_APU910">#REF!</definedName>
    <definedName name="_APU911">#REF!</definedName>
    <definedName name="_APU912">#REF!</definedName>
    <definedName name="_APU913">#REF!</definedName>
    <definedName name="_APU914">#REF!</definedName>
    <definedName name="_APU915">#REF!</definedName>
    <definedName name="_APU92">#REF!</definedName>
    <definedName name="_APU93">#REF!</definedName>
    <definedName name="_APU94">#REF!</definedName>
    <definedName name="_APU95">#REF!</definedName>
    <definedName name="_APU96">#REF!</definedName>
    <definedName name="_APU97">#REF!</definedName>
    <definedName name="_APU98">#REF!</definedName>
    <definedName name="_APU99">#REF!</definedName>
    <definedName name="_CAP1">#REF!</definedName>
    <definedName name="_CAP10">#REF!</definedName>
    <definedName name="_CAP11">#REF!</definedName>
    <definedName name="_CAP12">#REF!</definedName>
    <definedName name="_CAP13">#REF!</definedName>
    <definedName name="_CAP14">#REF!</definedName>
    <definedName name="_CAP15">#REF!</definedName>
    <definedName name="_CAP16">#REF!</definedName>
    <definedName name="_CAP17">#REF!</definedName>
    <definedName name="_CAP18">#REF!</definedName>
    <definedName name="_CAP19">#REF!</definedName>
    <definedName name="_CAP2">#REF!</definedName>
    <definedName name="_CAP20">#REF!</definedName>
    <definedName name="_CAP3">#REF!</definedName>
    <definedName name="_CAP4">#REF!</definedName>
    <definedName name="_CAP5">#REF!</definedName>
    <definedName name="_CAP6">#REF!</definedName>
    <definedName name="_CAP7">#REF!</definedName>
    <definedName name="_CAP8">#REF!</definedName>
    <definedName name="_CAP9">#REF!</definedName>
    <definedName name="_xlnm._FilterDatabase" localSheetId="3" hidden="1">Equipo!$A$1:$C$6</definedName>
    <definedName name="_NOM1">#REF!</definedName>
    <definedName name="_NOM10">#REF!</definedName>
    <definedName name="_NOM11">#REF!</definedName>
    <definedName name="_NOM12">#REF!</definedName>
    <definedName name="_NOM13">#REF!</definedName>
    <definedName name="_NOM14">#REF!</definedName>
    <definedName name="_NOM15">#REF!</definedName>
    <definedName name="_NOM16">#REF!</definedName>
    <definedName name="_NOM17">#REF!</definedName>
    <definedName name="_NOM18">#REF!</definedName>
    <definedName name="_NOM19">#REF!</definedName>
    <definedName name="_NOM2">#REF!</definedName>
    <definedName name="_NOM20">#REF!</definedName>
    <definedName name="_NOM3">#REF!</definedName>
    <definedName name="_NOM4">#REF!</definedName>
    <definedName name="_NOM5">#REF!</definedName>
    <definedName name="_NOM6">#REF!</definedName>
    <definedName name="_NOM7">#REF!</definedName>
    <definedName name="_NOM8">#REF!</definedName>
    <definedName name="_NOM9">#REF!</definedName>
    <definedName name="_PJ50" localSheetId="3">#REF!</definedName>
    <definedName name="_PJ50" localSheetId="2">#REF!</definedName>
    <definedName name="_PJ50" localSheetId="4">#REF!</definedName>
    <definedName name="_PJ50">#REF!</definedName>
    <definedName name="_pj51" localSheetId="3">#REF!</definedName>
    <definedName name="_pj51" localSheetId="2">#REF!</definedName>
    <definedName name="_pj51" localSheetId="4">#REF!</definedName>
    <definedName name="_pj51">#REF!</definedName>
    <definedName name="A" localSheetId="3">#REF!</definedName>
    <definedName name="A" localSheetId="2">#REF!</definedName>
    <definedName name="A" localSheetId="4">#REF!</definedName>
    <definedName name="A">#REF!</definedName>
    <definedName name="A_impresión_IM" localSheetId="3">#REF!</definedName>
    <definedName name="A_impresión_IM" localSheetId="2">#REF!</definedName>
    <definedName name="A_impresión_IM" localSheetId="4">#REF!</definedName>
    <definedName name="A_impresión_IM">#REF!</definedName>
    <definedName name="absc">[6]!absc</definedName>
    <definedName name="ADMON">10%</definedName>
    <definedName name="adoq">[7]!absc</definedName>
    <definedName name="APU" localSheetId="3">[8]!absc</definedName>
    <definedName name="APU" localSheetId="2">[8]!absc</definedName>
    <definedName name="APU" localSheetId="4">[8]!absc</definedName>
    <definedName name="APU">[9]!absc</definedName>
    <definedName name="APU221.1" localSheetId="3">#REF!</definedName>
    <definedName name="APU221.1" localSheetId="2">#REF!</definedName>
    <definedName name="APU221.1" localSheetId="4">#REF!</definedName>
    <definedName name="APU221.1">#REF!</definedName>
    <definedName name="APU221.2" localSheetId="3">#REF!</definedName>
    <definedName name="APU221.2" localSheetId="2">#REF!</definedName>
    <definedName name="APU221.2" localSheetId="4">#REF!</definedName>
    <definedName name="APU221.2">#REF!</definedName>
    <definedName name="AREA">#REF!</definedName>
    <definedName name="_xlnm.Print_Area" localSheetId="1">APUS!$A$1:$H$776</definedName>
    <definedName name="AREAPRIVADA">#REF!</definedName>
    <definedName name="C_" localSheetId="3">#REF!</definedName>
    <definedName name="C_" localSheetId="2">#REF!</definedName>
    <definedName name="C_" localSheetId="4">#REF!</definedName>
    <definedName name="C_">#REF!</definedName>
    <definedName name="CANT" localSheetId="3">#REF!</definedName>
    <definedName name="CANT" localSheetId="2">#REF!</definedName>
    <definedName name="CANT" localSheetId="4">#REF!</definedName>
    <definedName name="CANT">#REF!</definedName>
    <definedName name="CCCCCC" localSheetId="3">'[10]A. P. U.'!#REF!</definedName>
    <definedName name="CCCCCC" localSheetId="2">'[10]A. P. U.'!#REF!</definedName>
    <definedName name="CCCCCC" localSheetId="4">'[10]A. P. U.'!#REF!</definedName>
    <definedName name="CCCCCC">'[11]A. P. U.'!#REF!</definedName>
    <definedName name="ccto210" localSheetId="3">#REF!</definedName>
    <definedName name="ccto210" localSheetId="2">#REF!</definedName>
    <definedName name="ccto210" localSheetId="4">#REF!</definedName>
    <definedName name="ccto210">#REF!</definedName>
    <definedName name="CDIRECTO">#REF!</definedName>
    <definedName name="CUADRIA">#REF!</definedName>
    <definedName name="CUADRIB">#REF!</definedName>
    <definedName name="CUADRIC">#REF!</definedName>
    <definedName name="CURADURIA">#REF!</definedName>
    <definedName name="DENS">#REF!</definedName>
    <definedName name="densi">#REF!</definedName>
    <definedName name="DOT">#REF!</definedName>
    <definedName name="dota">#REF!</definedName>
    <definedName name="ELECTROMAG">#REF!</definedName>
    <definedName name="ELTOTAL">#REF!</definedName>
    <definedName name="EQUIPO" localSheetId="3">#REF!</definedName>
    <definedName name="EQUIPO" localSheetId="2">#REF!</definedName>
    <definedName name="EQUIPO" localSheetId="4">#REF!</definedName>
    <definedName name="EQUIPO">#REF!</definedName>
    <definedName name="ERR">#REF!</definedName>
    <definedName name="erra">#REF!</definedName>
    <definedName name="FALTANTES1" localSheetId="3">'[12]CANT OBRA'!$A:$IV</definedName>
    <definedName name="FALTANTES1" localSheetId="2">'[12]CANT OBRA'!$A:$IV</definedName>
    <definedName name="FALTANTES1" localSheetId="4">'[12]CANT OBRA'!$A:$IV</definedName>
    <definedName name="FALTANTES1">'[13]CANT OBRA'!$A:$IV</definedName>
    <definedName name="fd" localSheetId="3">'[10]A. P. U.'!#REF!</definedName>
    <definedName name="fd" localSheetId="2">'[10]A. P. U.'!#REF!</definedName>
    <definedName name="fd" localSheetId="4">'[10]A. P. U.'!#REF!</definedName>
    <definedName name="fd">'[11]A. P. U.'!#REF!</definedName>
    <definedName name="HOJA1" localSheetId="3">#REF!</definedName>
    <definedName name="HOJA1" localSheetId="2">#REF!</definedName>
    <definedName name="HOJA1" localSheetId="4">#REF!</definedName>
    <definedName name="HOJA1">#REF!</definedName>
    <definedName name="I" localSheetId="3">#REF!</definedName>
    <definedName name="I" localSheetId="2">#REF!</definedName>
    <definedName name="I" localSheetId="4">#REF!</definedName>
    <definedName name="I">#REF!</definedName>
    <definedName name="i1277.">#REF!</definedName>
    <definedName name="IF" localSheetId="3">'[10]A. P. U.'!#REF!</definedName>
    <definedName name="IF" localSheetId="2">'[10]A. P. U.'!#REF!</definedName>
    <definedName name="IF" localSheetId="4">'[10]A. P. U.'!#REF!</definedName>
    <definedName name="IF">'[11]A. P. U.'!#REF!</definedName>
    <definedName name="IMPRE">2%</definedName>
    <definedName name="IMPUESTOS">#REF!</definedName>
    <definedName name="inf" localSheetId="3">#REF!</definedName>
    <definedName name="inf" localSheetId="2">#REF!</definedName>
    <definedName name="inf" localSheetId="4">#REF!</definedName>
    <definedName name="inf">#REF!</definedName>
    <definedName name="INFF">#REF!</definedName>
    <definedName name="infi">#REF!</definedName>
    <definedName name="INV_11" localSheetId="3">#REF!</definedName>
    <definedName name="INV_11" localSheetId="2">#REF!</definedName>
    <definedName name="INV_11" localSheetId="4">#REF!</definedName>
    <definedName name="INV_11">#REF!</definedName>
    <definedName name="IREM13.4">#REF!</definedName>
    <definedName name="ITEM" localSheetId="3">#REF!</definedName>
    <definedName name="ITEM" localSheetId="2">#REF!</definedName>
    <definedName name="ITEM" localSheetId="4">#REF!</definedName>
    <definedName name="ITEM">#REF!</definedName>
    <definedName name="ITEM1.1">#REF!</definedName>
    <definedName name="ITEM1.10">#REF!</definedName>
    <definedName name="ITEM1.11">#REF!</definedName>
    <definedName name="ITEM1.2">#REF!</definedName>
    <definedName name="ITEM1.3">#REF!</definedName>
    <definedName name="ITEM1.4">#REF!</definedName>
    <definedName name="ITEM1.5">#REF!</definedName>
    <definedName name="ITEM1.6">#REF!</definedName>
    <definedName name="ITEM1.7">#REF!</definedName>
    <definedName name="ITEM1.8">#REF!</definedName>
    <definedName name="ITEM1.9">#REF!</definedName>
    <definedName name="ITEM101">#REF!</definedName>
    <definedName name="ITEM1010">#REF!</definedName>
    <definedName name="ITEM1011">#REF!</definedName>
    <definedName name="ITEM1012">#REF!</definedName>
    <definedName name="ITEM1013">#REF!</definedName>
    <definedName name="ITEM1014">#REF!</definedName>
    <definedName name="ITEM102">#REF!</definedName>
    <definedName name="ITEM103">#REF!</definedName>
    <definedName name="ITEM104">#REF!</definedName>
    <definedName name="ITEM105">#REF!</definedName>
    <definedName name="ITEM106">#REF!</definedName>
    <definedName name="ITEM107">#REF!</definedName>
    <definedName name="ITEM108">#REF!</definedName>
    <definedName name="ITEM109">#REF!</definedName>
    <definedName name="ITEM11">#REF!</definedName>
    <definedName name="ITEM110">#REF!</definedName>
    <definedName name="ITEM1101">#REF!</definedName>
    <definedName name="ITEM1102">#REF!</definedName>
    <definedName name="ITEM1103">#REF!</definedName>
    <definedName name="ITEM1104">#REF!</definedName>
    <definedName name="ITEM1105">#REF!</definedName>
    <definedName name="ITEM1106">#REF!</definedName>
    <definedName name="ITEM1107">#REF!</definedName>
    <definedName name="ITEM1108">#REF!</definedName>
    <definedName name="ITEM1109">#REF!</definedName>
    <definedName name="ITEM1110">#REF!</definedName>
    <definedName name="ITEM1111">#REF!</definedName>
    <definedName name="ITEM1112">#REF!</definedName>
    <definedName name="ITEM1113">#REF!</definedName>
    <definedName name="ITEM1114">#REF!</definedName>
    <definedName name="ITEM1115">#REF!</definedName>
    <definedName name="ITEM1116">#REF!</definedName>
    <definedName name="ITEM1117">#REF!</definedName>
    <definedName name="ITEM12">#REF!</definedName>
    <definedName name="ITEM12.2">#REF!</definedName>
    <definedName name="ITEM12.3">#REF!</definedName>
    <definedName name="ITEM12.4">#REF!</definedName>
    <definedName name="ITEM12.5">#REF!</definedName>
    <definedName name="ITEM12.6">#REF!</definedName>
    <definedName name="ITEM1201">#REF!</definedName>
    <definedName name="ITEM1202">#REF!</definedName>
    <definedName name="ITEM1203">#REF!</definedName>
    <definedName name="ITEM1204">#REF!</definedName>
    <definedName name="ITEM1205">#REF!</definedName>
    <definedName name="ITEM1206">#REF!</definedName>
    <definedName name="ITEM1207">#REF!</definedName>
    <definedName name="ITEM1208">#REF!</definedName>
    <definedName name="ITEM1209">#REF!</definedName>
    <definedName name="ITEM1210">#REF!</definedName>
    <definedName name="ITEM1211">#REF!</definedName>
    <definedName name="ITEM1212">#REF!</definedName>
    <definedName name="ITEM1213">#REF!</definedName>
    <definedName name="ITEM1214">#REF!</definedName>
    <definedName name="ITEM1215">#REF!</definedName>
    <definedName name="ITEM1216">#REF!</definedName>
    <definedName name="ITEM1217">#REF!</definedName>
    <definedName name="ITEM1218">#REF!</definedName>
    <definedName name="ITEM1219">#REF!</definedName>
    <definedName name="ITEM1220">#REF!</definedName>
    <definedName name="ITEM13">#REF!</definedName>
    <definedName name="ITEM13.10">#REF!</definedName>
    <definedName name="ITEM13.11">#REF!</definedName>
    <definedName name="ITEM13.12">#REF!</definedName>
    <definedName name="ITEM13.13">#REF!</definedName>
    <definedName name="ITEM13.14">#REF!</definedName>
    <definedName name="ITEM13.15">#REF!</definedName>
    <definedName name="ITEM13.16">#REF!</definedName>
    <definedName name="ITEM13.17">#REF!</definedName>
    <definedName name="ITEM13.18">#REF!</definedName>
    <definedName name="ITEM13.19">#REF!</definedName>
    <definedName name="ITEM13.20">#REF!</definedName>
    <definedName name="ITEM13.5">#REF!</definedName>
    <definedName name="ITEM13.6">#REF!</definedName>
    <definedName name="ITEM13.7">#REF!</definedName>
    <definedName name="ITEM13.8">#REF!</definedName>
    <definedName name="ITEM13.9">#REF!</definedName>
    <definedName name="ITEM1301">#REF!</definedName>
    <definedName name="ITEM1302">#REF!</definedName>
    <definedName name="ITEM1303">#REF!</definedName>
    <definedName name="ITEM1304">#REF!</definedName>
    <definedName name="ITEM1305">#REF!</definedName>
    <definedName name="ITEM1306">#REF!</definedName>
    <definedName name="ITEM1307">#REF!</definedName>
    <definedName name="ITEM1308">#REF!</definedName>
    <definedName name="ITEM1309">#REF!</definedName>
    <definedName name="ITEM1310">#REF!</definedName>
    <definedName name="ITEM1311">#REF!</definedName>
    <definedName name="ITEM1312">#REF!</definedName>
    <definedName name="ITEM1313">#REF!</definedName>
    <definedName name="ITEM1314">#REF!</definedName>
    <definedName name="ITEM1315">#REF!</definedName>
    <definedName name="ITEM1316">#REF!</definedName>
    <definedName name="ITEM1317">#REF!</definedName>
    <definedName name="ITEM1318">#REF!</definedName>
    <definedName name="ITEM1319">#REF!</definedName>
    <definedName name="ITEM1320">#REF!</definedName>
    <definedName name="ITEM1321">#REF!</definedName>
    <definedName name="ITEM1322">#REF!</definedName>
    <definedName name="ITEM1323">#REF!</definedName>
    <definedName name="ITEM1324">#REF!</definedName>
    <definedName name="ITEM1325">#REF!</definedName>
    <definedName name="ITEM1326">#REF!</definedName>
    <definedName name="ITEM1327">#REF!</definedName>
    <definedName name="ITEM1328">#REF!</definedName>
    <definedName name="ITEM1329">#REF!</definedName>
    <definedName name="ITEM1330">#REF!</definedName>
    <definedName name="ITEM1331">#REF!</definedName>
    <definedName name="ITEM1332">#REF!</definedName>
    <definedName name="ITEM1333">#REF!</definedName>
    <definedName name="ITEM1334">#REF!</definedName>
    <definedName name="ITEM1335">#REF!</definedName>
    <definedName name="ITEM14">#REF!</definedName>
    <definedName name="ITEM1401">#REF!</definedName>
    <definedName name="ITEM1402">#REF!</definedName>
    <definedName name="ITEM1403">#REF!</definedName>
    <definedName name="ITEM1404">#REF!</definedName>
    <definedName name="ITEM15">#REF!</definedName>
    <definedName name="ITEM1501">#REF!</definedName>
    <definedName name="ITEM1502">#REF!</definedName>
    <definedName name="ITEM1503">#REF!</definedName>
    <definedName name="ITEM1504">#REF!</definedName>
    <definedName name="ITEM1505">#REF!</definedName>
    <definedName name="ITEM1506">#REF!</definedName>
    <definedName name="ITEM1507">#REF!</definedName>
    <definedName name="ITEM1508">#REF!</definedName>
    <definedName name="ITEM1509">#REF!</definedName>
    <definedName name="ITEM16">#REF!</definedName>
    <definedName name="ITEM1601">#REF!</definedName>
    <definedName name="ITEM1602">#REF!</definedName>
    <definedName name="ITEM1603">#REF!</definedName>
    <definedName name="ITEM17">#REF!</definedName>
    <definedName name="ITEM1701">#REF!</definedName>
    <definedName name="ITEM18">#REF!</definedName>
    <definedName name="ITEM1801">#REF!</definedName>
    <definedName name="ITEM19">#REF!</definedName>
    <definedName name="ITEM1901">#REF!</definedName>
    <definedName name="ITEM1902">#REF!</definedName>
    <definedName name="ITEM1903">#REF!</definedName>
    <definedName name="ITEM1904">#REF!</definedName>
    <definedName name="ITEM1905">#REF!</definedName>
    <definedName name="ITEM1906">#REF!</definedName>
    <definedName name="ITEM1907">#REF!</definedName>
    <definedName name="ITEM1908">#REF!</definedName>
    <definedName name="ITEM1909">#REF!</definedName>
    <definedName name="ITEM1910">#REF!</definedName>
    <definedName name="ITEM1911">#REF!</definedName>
    <definedName name="ITEM1912">#REF!</definedName>
    <definedName name="ITEM1913">#REF!</definedName>
    <definedName name="ITEM1914">#REF!</definedName>
    <definedName name="ITEM1915">#REF!</definedName>
    <definedName name="ITEM1916">#REF!</definedName>
    <definedName name="ITEM1917">#REF!</definedName>
    <definedName name="ITEM1918">#REF!</definedName>
    <definedName name="ITEM2.1">#REF!</definedName>
    <definedName name="ITEM2.2">#REF!</definedName>
    <definedName name="ITEM2.3">#REF!</definedName>
    <definedName name="ITEM2.4">#REF!</definedName>
    <definedName name="ITEM2.5">#REF!</definedName>
    <definedName name="ITEM2.6">#REF!</definedName>
    <definedName name="ITEM2.7">#REF!</definedName>
    <definedName name="ITEM2.8">#REF!</definedName>
    <definedName name="ITEM21">#REF!</definedName>
    <definedName name="ITEM22">#REF!</definedName>
    <definedName name="ITEM23">#REF!</definedName>
    <definedName name="ITEM24">#REF!</definedName>
    <definedName name="ITEM25">#REF!</definedName>
    <definedName name="ITEM26">#REF!</definedName>
    <definedName name="ITEM27">#REF!</definedName>
    <definedName name="ITEM28">#REF!</definedName>
    <definedName name="ITEM3.1">#REF!</definedName>
    <definedName name="ITEM3.2">#REF!</definedName>
    <definedName name="ITEM3.3">#REF!</definedName>
    <definedName name="ITEM31">#REF!</definedName>
    <definedName name="ITEM310">#REF!</definedName>
    <definedName name="ITEM311">#REF!</definedName>
    <definedName name="ITEM312">#REF!</definedName>
    <definedName name="ITEM313">#REF!</definedName>
    <definedName name="ITEM314">#REF!</definedName>
    <definedName name="ITEM315">#REF!</definedName>
    <definedName name="ITEM32">#REF!</definedName>
    <definedName name="ITEM33">#REF!</definedName>
    <definedName name="ITEM34">#REF!</definedName>
    <definedName name="ITEM35">#REF!</definedName>
    <definedName name="ITEM36">#REF!</definedName>
    <definedName name="ITEM37">#REF!</definedName>
    <definedName name="ITEM38">#REF!</definedName>
    <definedName name="ITEM39">#REF!</definedName>
    <definedName name="ITEM4.1">#REF!</definedName>
    <definedName name="ITEM4.10">#REF!</definedName>
    <definedName name="ITEM4.11">#REF!</definedName>
    <definedName name="ITEM4.12">#REF!</definedName>
    <definedName name="ITEM4.13">#REF!</definedName>
    <definedName name="ITEM4.2">#REF!</definedName>
    <definedName name="ITEM4.3">#REF!</definedName>
    <definedName name="ITEM4.4">#REF!</definedName>
    <definedName name="ITEM4.5">#REF!</definedName>
    <definedName name="ITEM4.6">#REF!</definedName>
    <definedName name="ITEM4.7">#REF!</definedName>
    <definedName name="ITEM4.8">#REF!</definedName>
    <definedName name="ITEM4.9">#REF!</definedName>
    <definedName name="ITEM401">#REF!</definedName>
    <definedName name="ITEM402">#REF!</definedName>
    <definedName name="ITEM403">#REF!</definedName>
    <definedName name="ITEM404">#REF!</definedName>
    <definedName name="ITEM405">#REF!</definedName>
    <definedName name="ITEM406">#REF!</definedName>
    <definedName name="ITEM407">#REF!</definedName>
    <definedName name="ITEM408">#REF!</definedName>
    <definedName name="ITEM409">#REF!</definedName>
    <definedName name="ITEM410">#REF!</definedName>
    <definedName name="ITEM411">#REF!</definedName>
    <definedName name="ITEM412">#REF!</definedName>
    <definedName name="ITEM413">#REF!</definedName>
    <definedName name="ITEM414">#REF!</definedName>
    <definedName name="ITEM415">#REF!</definedName>
    <definedName name="ITEM416">#REF!</definedName>
    <definedName name="ITEM417">#REF!</definedName>
    <definedName name="ITEM5.1">#REF!</definedName>
    <definedName name="ITEM5.2">#REF!</definedName>
    <definedName name="ITEM51">#REF!</definedName>
    <definedName name="ITEM510">#REF!</definedName>
    <definedName name="ITEM511">#REF!</definedName>
    <definedName name="ITEM512">#REF!</definedName>
    <definedName name="ITEM513">#REF!</definedName>
    <definedName name="ITEM514">#REF!</definedName>
    <definedName name="ITEM515">#REF!</definedName>
    <definedName name="ITEM516">#REF!</definedName>
    <definedName name="ITEM517">#REF!</definedName>
    <definedName name="ITEM518">#REF!</definedName>
    <definedName name="ITEM519">#REF!</definedName>
    <definedName name="ITEM52">#REF!</definedName>
    <definedName name="ITEM520">#REF!</definedName>
    <definedName name="ITEM521">#REF!</definedName>
    <definedName name="ITEM522">#REF!</definedName>
    <definedName name="ITEM523">#REF!</definedName>
    <definedName name="ITEM524">#REF!</definedName>
    <definedName name="ITEM525">#REF!</definedName>
    <definedName name="ITEM526">#REF!</definedName>
    <definedName name="ITEM527">#REF!</definedName>
    <definedName name="ITEM528">#REF!</definedName>
    <definedName name="ITEM529">#REF!</definedName>
    <definedName name="ITEM53">#REF!</definedName>
    <definedName name="ITEM530">#REF!</definedName>
    <definedName name="ITEM531">#REF!</definedName>
    <definedName name="ITEM532">#REF!</definedName>
    <definedName name="ITEM533">#REF!</definedName>
    <definedName name="ITEM54">#REF!</definedName>
    <definedName name="ITEM55">#REF!</definedName>
    <definedName name="ITEM56">#REF!</definedName>
    <definedName name="ITEM57">#REF!</definedName>
    <definedName name="ITEM58">#REF!</definedName>
    <definedName name="ITEM59">#REF!</definedName>
    <definedName name="ITEM6.1">#REF!</definedName>
    <definedName name="ITEM6.3">#REF!</definedName>
    <definedName name="ITEM6.4">#REF!</definedName>
    <definedName name="ITEM6.5">#REF!</definedName>
    <definedName name="ITEM61">#REF!</definedName>
    <definedName name="ITEM610">#REF!</definedName>
    <definedName name="ITEM611">#REF!</definedName>
    <definedName name="ITEM612">#REF!</definedName>
    <definedName name="ITEM613">#REF!</definedName>
    <definedName name="ITEM614">#REF!</definedName>
    <definedName name="ITEM62">#REF!</definedName>
    <definedName name="ITEM63">#REF!</definedName>
    <definedName name="ITEM64">#REF!</definedName>
    <definedName name="ITEM65">#REF!</definedName>
    <definedName name="ITEM66">#REF!</definedName>
    <definedName name="ITEM67">#REF!</definedName>
    <definedName name="ITEM68">#REF!</definedName>
    <definedName name="ITEM69">#REF!</definedName>
    <definedName name="ITEM7.1">#REF!</definedName>
    <definedName name="ITEM7.2">#REF!</definedName>
    <definedName name="ITEM7.3">#REF!</definedName>
    <definedName name="ITEM7.4">#REF!</definedName>
    <definedName name="ITEM7.5">#REF!</definedName>
    <definedName name="ITEM71">#REF!</definedName>
    <definedName name="ITEM72">#REF!</definedName>
    <definedName name="ITEM73">#REF!</definedName>
    <definedName name="ITEM74">#REF!</definedName>
    <definedName name="ITEM75">#REF!</definedName>
    <definedName name="ITEM76">#REF!</definedName>
    <definedName name="ITEM77">#REF!</definedName>
    <definedName name="ITEM78">#REF!</definedName>
    <definedName name="ITEM8.10">#REF!</definedName>
    <definedName name="ITEM8.2">#REF!</definedName>
    <definedName name="ITEM8.3">#REF!</definedName>
    <definedName name="ITEM8.4">#REF!</definedName>
    <definedName name="ITEM8.5">#REF!</definedName>
    <definedName name="ITEM8.6">#REF!</definedName>
    <definedName name="ITEM8.7">#REF!</definedName>
    <definedName name="ITEM8.8">#REF!</definedName>
    <definedName name="ITEM8.9">#REF!</definedName>
    <definedName name="ITEM81">#REF!</definedName>
    <definedName name="ITEM810">#REF!</definedName>
    <definedName name="ITEM811">#REF!</definedName>
    <definedName name="ITEM812">#REF!</definedName>
    <definedName name="ITEM813">#REF!</definedName>
    <definedName name="ITEM814">#REF!</definedName>
    <definedName name="ITEM82">#REF!</definedName>
    <definedName name="ITEM83">#REF!</definedName>
    <definedName name="ITEM84">#REF!</definedName>
    <definedName name="ITEM85">#REF!</definedName>
    <definedName name="ITEM86">#REF!</definedName>
    <definedName name="ITEM87">#REF!</definedName>
    <definedName name="ITEM88">#REF!</definedName>
    <definedName name="ITEM89">#REF!</definedName>
    <definedName name="ITEM9.1">#REF!</definedName>
    <definedName name="ITEM9.2">#REF!</definedName>
    <definedName name="ITEM9.3">#REF!</definedName>
    <definedName name="ITEM901">#REF!</definedName>
    <definedName name="ITEM902">#REF!</definedName>
    <definedName name="ITEM903">#REF!</definedName>
    <definedName name="ITEM904">#REF!</definedName>
    <definedName name="ITEM905">#REF!</definedName>
    <definedName name="ITEM906">#REF!</definedName>
    <definedName name="ITEM907">#REF!</definedName>
    <definedName name="ITEM908">#REF!</definedName>
    <definedName name="ITEM909">#REF!</definedName>
    <definedName name="ITEM910">#REF!</definedName>
    <definedName name="ITEM911">#REF!</definedName>
    <definedName name="ITEM912">#REF!</definedName>
    <definedName name="ITEM913">#REF!</definedName>
    <definedName name="ITEM914">#REF!</definedName>
    <definedName name="ITEM915">#REF!</definedName>
    <definedName name="ITEM916">#REF!</definedName>
    <definedName name="IVA">16%</definedName>
    <definedName name="LICITACION" localSheetId="3">#REF!</definedName>
    <definedName name="LICITACION" localSheetId="2">#REF!</definedName>
    <definedName name="LICITACION" localSheetId="4">#REF!</definedName>
    <definedName name="LICITACION">#REF!</definedName>
    <definedName name="LOCA" localSheetId="3">[8]!absc</definedName>
    <definedName name="LOCA" localSheetId="2">[8]!absc</definedName>
    <definedName name="LOCA" localSheetId="4">[8]!absc</definedName>
    <definedName name="LOCA">[9]!absc</definedName>
    <definedName name="LOCA1" localSheetId="3">[8]!absc</definedName>
    <definedName name="LOCA1" localSheetId="2">[8]!absc</definedName>
    <definedName name="LOCA1" localSheetId="4">[8]!absc</definedName>
    <definedName name="LOCA1">[9]!absc</definedName>
    <definedName name="LOCALIZACION">#REF!</definedName>
    <definedName name="MALO" localSheetId="3">'[14]ESTADO VÍA-CRIT.TECNICO'!#REF!&lt;2.5</definedName>
    <definedName name="MALO" localSheetId="2">'[14]ESTADO VÍA-CRIT.TECNICO'!#REF!&lt;2.5</definedName>
    <definedName name="MALO" localSheetId="4">'[14]ESTADO VÍA-CRIT.TECNICO'!#REF!&lt;2.5</definedName>
    <definedName name="MALO">'[15]ESTADO VÍA-CRIT.TECNICO'!#REF!&lt;2.5</definedName>
    <definedName name="MAT" localSheetId="3">#REF!</definedName>
    <definedName name="MAT" localSheetId="2">#REF!</definedName>
    <definedName name="MAT" localSheetId="4">#REF!</definedName>
    <definedName name="MAT">#REF!</definedName>
    <definedName name="MAT.">#REF!</definedName>
    <definedName name="METROAGUA">#REF!</definedName>
    <definedName name="MORTE12">#REF!</definedName>
    <definedName name="MORTE12IMP">#REF!</definedName>
    <definedName name="MORTE13">#REF!</definedName>
    <definedName name="MORTE13IMP">#REF!</definedName>
    <definedName name="MORTE14">#REF!</definedName>
    <definedName name="MORTE15">#REF!</definedName>
    <definedName name="NNN">[5]!absc</definedName>
    <definedName name="NOMB5">#REF!</definedName>
    <definedName name="NOMBRE" localSheetId="3">#REF!</definedName>
    <definedName name="NOMBRE" localSheetId="2">#REF!</definedName>
    <definedName name="NOMBRE" localSheetId="4">#REF!</definedName>
    <definedName name="NOMBRE">#REF!</definedName>
    <definedName name="NOTARIA">#REF!</definedName>
    <definedName name="ooo" localSheetId="3">#REF!</definedName>
    <definedName name="ooo" localSheetId="2">#REF!</definedName>
    <definedName name="ooo" localSheetId="4">#REF!</definedName>
    <definedName name="ooo">#REF!</definedName>
    <definedName name="PARAMETROS">#REF!</definedName>
    <definedName name="PERFIL_DEL_TRAMO">#REF!</definedName>
    <definedName name="POBRE">#REF!</definedName>
    <definedName name="PRE" localSheetId="3">#REF!</definedName>
    <definedName name="PRE" localSheetId="2">#REF!</definedName>
    <definedName name="PRE" localSheetId="4">#REF!</definedName>
    <definedName name="PRE">#REF!</definedName>
    <definedName name="Print_Area_MI" localSheetId="3">#REF!</definedName>
    <definedName name="Print_Area_MI" localSheetId="2">#REF!</definedName>
    <definedName name="Print_Area_MI" localSheetId="4">#REF!</definedName>
    <definedName name="Print_Area_MI">#REF!</definedName>
    <definedName name="PRUEBA2" localSheetId="3">#REF!</definedName>
    <definedName name="PRUEBA2" localSheetId="2">#REF!</definedName>
    <definedName name="PRUEBA2" localSheetId="4">#REF!</definedName>
    <definedName name="PRUEBA2">#REF!</definedName>
    <definedName name="rango">#REF!</definedName>
    <definedName name="REGISTRO">#REF!</definedName>
    <definedName name="REGULAR" localSheetId="3">'[14]ESTADO VÍA-CRIT.TECNICO'!XFC1&gt;2.5</definedName>
    <definedName name="REGULAR" localSheetId="2">'[14]ESTADO VÍA-CRIT.TECNICO'!XFC1&gt;2.5</definedName>
    <definedName name="REGULAR" localSheetId="4">'[14]ESTADO VÍA-CRIT.TECNICO'!XFC1&gt;2.5</definedName>
    <definedName name="REGULAR">'[15]ESTADO VÍA-CRIT.TECNICO'!XFC1&gt;2.5</definedName>
    <definedName name="rell" localSheetId="3">#REF!</definedName>
    <definedName name="rell" localSheetId="2">#REF!</definedName>
    <definedName name="rell" localSheetId="4">#REF!</definedName>
    <definedName name="rell">#REF!</definedName>
    <definedName name="RES">#REF!</definedName>
    <definedName name="RET">#REF!</definedName>
    <definedName name="retr">#REF!</definedName>
    <definedName name="SOLADO">#REF!</definedName>
    <definedName name="SUBTOTAL">#REF!</definedName>
    <definedName name="t">[5]!absc</definedName>
    <definedName name="TABLA" localSheetId="3">#REF!</definedName>
    <definedName name="TABLA" localSheetId="2">#REF!</definedName>
    <definedName name="TABLA" localSheetId="4">#REF!</definedName>
    <definedName name="TABLA">#REF!</definedName>
    <definedName name="TITULO" localSheetId="3">#REF!</definedName>
    <definedName name="TITULO" localSheetId="2">#REF!</definedName>
    <definedName name="TITULO" localSheetId="4">#REF!</definedName>
    <definedName name="TITULO">#REF!</definedName>
    <definedName name="TOTAL" localSheetId="3">#REF!</definedName>
    <definedName name="TOTAL" localSheetId="2">#REF!</definedName>
    <definedName name="TOTAL" localSheetId="4">#REF!</definedName>
    <definedName name="TOTAL">#REF!</definedName>
    <definedName name="TRAT">[16]desmonte!$E$48</definedName>
    <definedName name="U" localSheetId="3">#REF!</definedName>
    <definedName name="U" localSheetId="2">#REF!</definedName>
    <definedName name="U" localSheetId="4">#REF!</definedName>
    <definedName name="U">#REF!</definedName>
    <definedName name="UTIL">8%</definedName>
    <definedName name="UYU">#REF!</definedName>
    <definedName name="valor1" localSheetId="3">#REF!</definedName>
    <definedName name="valor1" localSheetId="2">#REF!</definedName>
    <definedName name="valor1" localSheetId="4">#REF!</definedName>
    <definedName name="valor1">#REF!</definedName>
    <definedName name="valor2" localSheetId="3">#REF!</definedName>
    <definedName name="valor2" localSheetId="2">#REF!</definedName>
    <definedName name="valor2" localSheetId="4">#REF!</definedName>
    <definedName name="valor2">#REF!</definedName>
    <definedName name="VALOR3" localSheetId="3">#REF!</definedName>
    <definedName name="VALOR3" localSheetId="2">#REF!</definedName>
    <definedName name="VALOR3" localSheetId="4">#REF!</definedName>
    <definedName name="VALOR3">#REF!</definedName>
    <definedName name="VVV" localSheetId="3">#REF!</definedName>
    <definedName name="VVV" localSheetId="2">#REF!</definedName>
    <definedName name="VVV" localSheetId="4">#REF!</definedName>
    <definedName name="VVV">#REF!</definedName>
    <definedName name="XXXXXXXXXX" localSheetId="3">#REF!</definedName>
    <definedName name="XXXXXXXXXX" localSheetId="2">#REF!</definedName>
    <definedName name="XXXXXXXXXX" localSheetId="4">#REF!</definedName>
    <definedName name="XXXXXXXXXX">#REF!</definedName>
    <definedName name="XXXXXXXXXXXX" localSheetId="3">#REF!</definedName>
    <definedName name="XXXXXXXXXXXX" localSheetId="2">#REF!</definedName>
    <definedName name="XXXXXXXXXXXX" localSheetId="4">#REF!</definedName>
    <definedName name="XXXXXXXXXXXX">#REF!</definedName>
    <definedName name="ZZZZZZZZZZZ" localSheetId="3">'[10]A. P. U.'!#REF!</definedName>
    <definedName name="ZZZZZZZZZZZ" localSheetId="2">'[10]A. P. U.'!#REF!</definedName>
    <definedName name="ZZZZZZZZZZZ" localSheetId="4">'[10]A. P. U.'!#REF!</definedName>
    <definedName name="ZZZZZZZZZZZ">'[11]A. P. U.'!#REF!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55" i="37" l="1"/>
  <c r="H774" i="37"/>
  <c r="H765" i="37"/>
  <c r="G755" i="37"/>
  <c r="H759" i="37" s="1"/>
  <c r="H752" i="37"/>
  <c r="E714" i="37"/>
  <c r="G714" i="37" s="1"/>
  <c r="H718" i="37" s="1"/>
  <c r="H733" i="37"/>
  <c r="H724" i="37"/>
  <c r="H711" i="37"/>
  <c r="G674" i="37"/>
  <c r="E687" i="37"/>
  <c r="C687" i="37"/>
  <c r="C686" i="37"/>
  <c r="G481" i="37"/>
  <c r="E664" i="37"/>
  <c r="G664" i="37" s="1"/>
  <c r="H670" i="37" s="1"/>
  <c r="E673" i="37"/>
  <c r="G673" i="37" s="1"/>
  <c r="D687" i="37"/>
  <c r="E686" i="37"/>
  <c r="G686" i="37" s="1"/>
  <c r="D686" i="37"/>
  <c r="H683" i="37"/>
  <c r="D646" i="37"/>
  <c r="C646" i="37"/>
  <c r="C645" i="37"/>
  <c r="E635" i="37"/>
  <c r="G635" i="37" s="1"/>
  <c r="E634" i="37"/>
  <c r="G634" i="37" s="1"/>
  <c r="E633" i="37"/>
  <c r="G633" i="37" s="1"/>
  <c r="E646" i="37"/>
  <c r="G646" i="37" s="1"/>
  <c r="E645" i="37"/>
  <c r="G645" i="37" s="1"/>
  <c r="D645" i="37"/>
  <c r="H642" i="37"/>
  <c r="H629" i="37"/>
  <c r="D605" i="37"/>
  <c r="C605" i="37"/>
  <c r="C604" i="37"/>
  <c r="E593" i="37"/>
  <c r="G593" i="37" s="1"/>
  <c r="E592" i="37"/>
  <c r="G592" i="37" s="1"/>
  <c r="E605" i="37"/>
  <c r="G605" i="37" s="1"/>
  <c r="E604" i="37"/>
  <c r="G604" i="37" s="1"/>
  <c r="D604" i="37"/>
  <c r="H601" i="37"/>
  <c r="H588" i="37"/>
  <c r="D564" i="37"/>
  <c r="C564" i="37"/>
  <c r="C563" i="37"/>
  <c r="E552" i="37"/>
  <c r="G552" i="37" s="1"/>
  <c r="E551" i="37"/>
  <c r="G551" i="37" s="1"/>
  <c r="E564" i="37"/>
  <c r="G564" i="37" s="1"/>
  <c r="E563" i="37"/>
  <c r="G563" i="37" s="1"/>
  <c r="D563" i="37"/>
  <c r="H560" i="37"/>
  <c r="H547" i="37"/>
  <c r="E511" i="37"/>
  <c r="G511" i="37" s="1"/>
  <c r="E510" i="37"/>
  <c r="G510" i="37" s="1"/>
  <c r="G523" i="37"/>
  <c r="E523" i="37"/>
  <c r="C523" i="37"/>
  <c r="C522" i="37"/>
  <c r="D523" i="37"/>
  <c r="C35" i="24"/>
  <c r="D34" i="24"/>
  <c r="C34" i="24"/>
  <c r="E34" i="24"/>
  <c r="G34" i="24" s="1"/>
  <c r="D522" i="37"/>
  <c r="E21" i="24"/>
  <c r="G21" i="24" s="1"/>
  <c r="H519" i="37"/>
  <c r="H506" i="37"/>
  <c r="D483" i="37"/>
  <c r="E483" i="37" s="1"/>
  <c r="G483" i="37" s="1"/>
  <c r="C483" i="37"/>
  <c r="E482" i="37"/>
  <c r="G482" i="37" s="1"/>
  <c r="D482" i="37"/>
  <c r="C482" i="37"/>
  <c r="D481" i="37"/>
  <c r="E481" i="37" s="1"/>
  <c r="C481" i="37"/>
  <c r="H478" i="37"/>
  <c r="H472" i="37"/>
  <c r="G441" i="37"/>
  <c r="G442" i="37"/>
  <c r="D442" i="37"/>
  <c r="E442" i="37" s="1"/>
  <c r="C442" i="37"/>
  <c r="D441" i="37"/>
  <c r="E441" i="37" s="1"/>
  <c r="C441" i="37"/>
  <c r="D440" i="37"/>
  <c r="E440" i="37" s="1"/>
  <c r="G440" i="37" s="1"/>
  <c r="C440" i="37"/>
  <c r="H437" i="37"/>
  <c r="H431" i="37"/>
  <c r="E378" i="37"/>
  <c r="G378" i="37" s="1"/>
  <c r="E377" i="37"/>
  <c r="G377" i="37" s="1"/>
  <c r="D399" i="37"/>
  <c r="E399" i="37" s="1"/>
  <c r="G399" i="37" s="1"/>
  <c r="H405" i="37" s="1"/>
  <c r="C399" i="37"/>
  <c r="H396" i="37"/>
  <c r="H390" i="37"/>
  <c r="E338" i="37"/>
  <c r="E337" i="37"/>
  <c r="E336" i="37"/>
  <c r="D358" i="37"/>
  <c r="E358" i="37" s="1"/>
  <c r="G358" i="37" s="1"/>
  <c r="H364" i="37" s="1"/>
  <c r="C358" i="37"/>
  <c r="H355" i="37"/>
  <c r="H349" i="37"/>
  <c r="G345" i="37"/>
  <c r="G338" i="37"/>
  <c r="G337" i="37"/>
  <c r="G336" i="37"/>
  <c r="G304" i="37"/>
  <c r="H308" i="37" s="1"/>
  <c r="E297" i="37"/>
  <c r="G297" i="37" s="1"/>
  <c r="E296" i="37"/>
  <c r="G296" i="37" s="1"/>
  <c r="E295" i="37"/>
  <c r="G295" i="37" s="1"/>
  <c r="D317" i="37"/>
  <c r="E317" i="37" s="1"/>
  <c r="G317" i="37" s="1"/>
  <c r="H323" i="37" s="1"/>
  <c r="C317" i="37"/>
  <c r="H314" i="37"/>
  <c r="D276" i="37"/>
  <c r="E276" i="37" s="1"/>
  <c r="G276" i="37" s="1"/>
  <c r="H282" i="37" s="1"/>
  <c r="C276" i="37"/>
  <c r="E256" i="37"/>
  <c r="G256" i="37" s="1"/>
  <c r="E255" i="37"/>
  <c r="G255" i="37" s="1"/>
  <c r="E254" i="37"/>
  <c r="G254" i="37" s="1"/>
  <c r="H273" i="37"/>
  <c r="H267" i="37"/>
  <c r="E214" i="37"/>
  <c r="G214" i="37" s="1"/>
  <c r="E213" i="37"/>
  <c r="G213" i="37" s="1"/>
  <c r="D236" i="37"/>
  <c r="E236" i="37" s="1"/>
  <c r="G236" i="37" s="1"/>
  <c r="H241" i="37" s="1"/>
  <c r="C236" i="37"/>
  <c r="H233" i="37"/>
  <c r="H226" i="37"/>
  <c r="G221" i="37"/>
  <c r="E173" i="37"/>
  <c r="G173" i="37" s="1"/>
  <c r="H177" i="37" s="1"/>
  <c r="D195" i="37"/>
  <c r="E195" i="37" s="1"/>
  <c r="G195" i="37" s="1"/>
  <c r="H200" i="37" s="1"/>
  <c r="C195" i="37"/>
  <c r="H192" i="37"/>
  <c r="H185" i="37"/>
  <c r="E10" i="38"/>
  <c r="D154" i="37"/>
  <c r="E154" i="37" s="1"/>
  <c r="G154" i="37" s="1"/>
  <c r="H159" i="37" s="1"/>
  <c r="C154" i="37"/>
  <c r="H151" i="37"/>
  <c r="H144" i="37"/>
  <c r="H136" i="37"/>
  <c r="H161" i="37" s="1"/>
  <c r="E92" i="37"/>
  <c r="G92" i="37" s="1"/>
  <c r="E91" i="37"/>
  <c r="G91" i="37" s="1"/>
  <c r="D113" i="37"/>
  <c r="E113" i="37" s="1"/>
  <c r="G113" i="37" s="1"/>
  <c r="H118" i="37" s="1"/>
  <c r="C113" i="37"/>
  <c r="H110" i="37"/>
  <c r="H103" i="37"/>
  <c r="G98" i="37"/>
  <c r="E61" i="37"/>
  <c r="G61" i="37" s="1"/>
  <c r="E60" i="37"/>
  <c r="G60" i="37" s="1"/>
  <c r="H342" i="37" l="1"/>
  <c r="H776" i="37"/>
  <c r="E30" i="38" s="1"/>
  <c r="H735" i="37"/>
  <c r="E29" i="38" s="1"/>
  <c r="G687" i="37"/>
  <c r="H692" i="37" s="1"/>
  <c r="H677" i="37"/>
  <c r="H651" i="37"/>
  <c r="H610" i="37"/>
  <c r="H569" i="37"/>
  <c r="E522" i="37"/>
  <c r="G522" i="37" s="1"/>
  <c r="H528" i="37" s="1"/>
  <c r="H487" i="37"/>
  <c r="H446" i="37"/>
  <c r="H383" i="37"/>
  <c r="H407" i="37" s="1"/>
  <c r="E18" i="38" s="1"/>
  <c r="H366" i="37"/>
  <c r="E16" i="38" s="1"/>
  <c r="H301" i="37"/>
  <c r="H325" i="37" s="1"/>
  <c r="E15" i="38" s="1"/>
  <c r="H218" i="37"/>
  <c r="H243" i="37" s="1"/>
  <c r="E12" i="38" s="1"/>
  <c r="H260" i="37"/>
  <c r="H284" i="37" s="1"/>
  <c r="E14" i="38" s="1"/>
  <c r="H202" i="37"/>
  <c r="E11" i="38" s="1"/>
  <c r="H95" i="37"/>
  <c r="H120" i="37" s="1"/>
  <c r="E9" i="38" s="1"/>
  <c r="H694" i="37" l="1"/>
  <c r="E27" i="38" l="1"/>
  <c r="F27" i="38" s="1"/>
  <c r="F30" i="38"/>
  <c r="F29" i="38"/>
  <c r="F28" i="38" s="1"/>
  <c r="F18" i="38"/>
  <c r="F17" i="38" s="1"/>
  <c r="F16" i="38"/>
  <c r="F15" i="38"/>
  <c r="F14" i="38"/>
  <c r="F12" i="38"/>
  <c r="F11" i="38"/>
  <c r="F10" i="38"/>
  <c r="F9" i="38"/>
  <c r="F13" i="38" l="1"/>
  <c r="D75" i="37"/>
  <c r="E75" i="37" s="1"/>
  <c r="C75" i="37"/>
  <c r="D74" i="37"/>
  <c r="E74" i="37" s="1"/>
  <c r="C74" i="37"/>
  <c r="F73" i="37"/>
  <c r="F74" i="37" s="1"/>
  <c r="D73" i="37"/>
  <c r="E73" i="37" s="1"/>
  <c r="C73" i="37"/>
  <c r="H70" i="37"/>
  <c r="H64" i="37"/>
  <c r="G20" i="37"/>
  <c r="H24" i="37" s="1"/>
  <c r="F35" i="37"/>
  <c r="D35" i="37"/>
  <c r="E35" i="37" s="1"/>
  <c r="G35" i="37" s="1"/>
  <c r="C35" i="37"/>
  <c r="D34" i="37"/>
  <c r="C34" i="37"/>
  <c r="E34" i="37" s="1"/>
  <c r="F33" i="37"/>
  <c r="F34" i="37" s="1"/>
  <c r="D33" i="37"/>
  <c r="E33" i="37" s="1"/>
  <c r="G33" i="37" s="1"/>
  <c r="C33" i="37"/>
  <c r="H30" i="37"/>
  <c r="C2" i="21"/>
  <c r="E50" i="37" l="1"/>
  <c r="G50" i="37" s="1"/>
  <c r="H57" i="37" s="1"/>
  <c r="E459" i="37"/>
  <c r="G459" i="37" s="1"/>
  <c r="H465" i="37" s="1"/>
  <c r="H489" i="37" s="1"/>
  <c r="E21" i="38" s="1"/>
  <c r="F21" i="38" s="1"/>
  <c r="E418" i="37"/>
  <c r="G418" i="37" s="1"/>
  <c r="H424" i="37" s="1"/>
  <c r="H448" i="37" s="1"/>
  <c r="E20" i="38" s="1"/>
  <c r="F20" i="38" s="1"/>
  <c r="F19" i="38" s="1"/>
  <c r="E10" i="37"/>
  <c r="G10" i="37" s="1"/>
  <c r="H17" i="37" s="1"/>
  <c r="G73" i="37"/>
  <c r="G74" i="37"/>
  <c r="F75" i="37"/>
  <c r="G75" i="37" s="1"/>
  <c r="G34" i="37"/>
  <c r="H37" i="37" s="1"/>
  <c r="H39" i="37" s="1"/>
  <c r="E6" i="38" s="1"/>
  <c r="F6" i="38" s="1"/>
  <c r="F5" i="38" s="1"/>
  <c r="H77" i="37" l="1"/>
  <c r="H79" i="37" s="1"/>
  <c r="E8" i="38" s="1"/>
  <c r="F8" i="38" s="1"/>
  <c r="F7" i="38" s="1"/>
  <c r="H31" i="24" l="1"/>
  <c r="D35" i="24"/>
  <c r="E20" i="24"/>
  <c r="G20" i="24" s="1"/>
  <c r="E19" i="24"/>
  <c r="G19" i="24" s="1"/>
  <c r="E18" i="24"/>
  <c r="G18" i="24" s="1"/>
  <c r="E10" i="24"/>
  <c r="G10" i="24" s="1"/>
  <c r="H15" i="24" s="1"/>
  <c r="E35" i="24" l="1"/>
  <c r="G35" i="24" s="1"/>
  <c r="H25" i="24"/>
  <c r="H39" i="24" l="1"/>
  <c r="H41" i="24" s="1"/>
  <c r="E509" i="37" l="1"/>
  <c r="G509" i="37" s="1"/>
  <c r="H513" i="37" s="1"/>
  <c r="H530" i="37" s="1"/>
  <c r="E23" i="38" s="1"/>
  <c r="F23" i="38" s="1"/>
  <c r="E591" i="37"/>
  <c r="G591" i="37" s="1"/>
  <c r="H595" i="37" s="1"/>
  <c r="H612" i="37" s="1"/>
  <c r="E550" i="37"/>
  <c r="G550" i="37" s="1"/>
  <c r="H554" i="37" s="1"/>
  <c r="H571" i="37" s="1"/>
  <c r="E24" i="38" s="1"/>
  <c r="F24" i="38" s="1"/>
  <c r="E632" i="37"/>
  <c r="G632" i="37" s="1"/>
  <c r="H636" i="37" s="1"/>
  <c r="H653" i="37" s="1"/>
  <c r="E26" i="38" s="1"/>
  <c r="F26" i="38" s="1"/>
  <c r="E25" i="38" l="1"/>
  <c r="F25" i="38" s="1"/>
  <c r="F22" i="38" s="1"/>
  <c r="F31" i="38" s="1"/>
  <c r="F34" i="38" s="1"/>
  <c r="F33" i="38" l="1"/>
  <c r="F35" i="38" s="1"/>
  <c r="F32" i="38"/>
  <c r="F36" i="38" l="1"/>
  <c r="F37" i="38" s="1"/>
</calcChain>
</file>

<file path=xl/sharedStrings.xml><?xml version="1.0" encoding="utf-8"?>
<sst xmlns="http://schemas.openxmlformats.org/spreadsheetml/2006/main" count="945" uniqueCount="175">
  <si>
    <t>UND</t>
  </si>
  <si>
    <t>M2</t>
  </si>
  <si>
    <t>M3</t>
  </si>
  <si>
    <t>KG</t>
  </si>
  <si>
    <t>ML</t>
  </si>
  <si>
    <t>und</t>
  </si>
  <si>
    <t>DIA</t>
  </si>
  <si>
    <t>DESCRIPCIÓN</t>
  </si>
  <si>
    <t>UNIDAD</t>
  </si>
  <si>
    <t>CANTIDAD</t>
  </si>
  <si>
    <t>RELLENOS</t>
  </si>
  <si>
    <t>MATERIALES</t>
  </si>
  <si>
    <t>COSTO</t>
  </si>
  <si>
    <t>M²</t>
  </si>
  <si>
    <t>U</t>
  </si>
  <si>
    <t>M³</t>
  </si>
  <si>
    <t>Agua</t>
  </si>
  <si>
    <t>LT</t>
  </si>
  <si>
    <t>Alambre negro para amarre</t>
  </si>
  <si>
    <t>Cemento gris</t>
  </si>
  <si>
    <t>Estacas, Pintura, Tachuela, Hilo</t>
  </si>
  <si>
    <t>GLOBAL</t>
  </si>
  <si>
    <t>Material seleccionado para relleno</t>
  </si>
  <si>
    <t>ANÁLISIS DE PRECIOS UNITARIOS</t>
  </si>
  <si>
    <t>UNIDAD  : M2</t>
  </si>
  <si>
    <t>I. EQUIPO</t>
  </si>
  <si>
    <t>Descripción</t>
  </si>
  <si>
    <t>Tipo</t>
  </si>
  <si>
    <t>Tarifa/Hora</t>
  </si>
  <si>
    <t>Rendimiento</t>
  </si>
  <si>
    <t>Valor-Unit.</t>
  </si>
  <si>
    <t>EQUIPO DE TOPOGRAFIA</t>
  </si>
  <si>
    <t>Sub-Total</t>
  </si>
  <si>
    <t>II. MATERIALES EN OBRA</t>
  </si>
  <si>
    <t>Unidad</t>
  </si>
  <si>
    <t>Precio-Unit.</t>
  </si>
  <si>
    <t>Cantidad</t>
  </si>
  <si>
    <t>ESTACAS, PINTURA, TACHUELAS, HILO</t>
  </si>
  <si>
    <t>global</t>
  </si>
  <si>
    <t>III. TRANSPORTES</t>
  </si>
  <si>
    <t>Material</t>
  </si>
  <si>
    <t>Vol. Peso ó Cant.</t>
  </si>
  <si>
    <t>Distancia</t>
  </si>
  <si>
    <t>M3-Km</t>
  </si>
  <si>
    <t>Tarifa</t>
  </si>
  <si>
    <t>IV. MANO DE OBRA</t>
  </si>
  <si>
    <t>Trabajador</t>
  </si>
  <si>
    <t>Jornal</t>
  </si>
  <si>
    <t>Prestaciones</t>
  </si>
  <si>
    <t>Jornal Total</t>
  </si>
  <si>
    <t>TOPOGRAFO</t>
  </si>
  <si>
    <t>CADENERO 1</t>
  </si>
  <si>
    <t>OBRERO</t>
  </si>
  <si>
    <t>Total Costo Directo</t>
  </si>
  <si>
    <t>PORTERIA</t>
  </si>
  <si>
    <t>EQUIPO</t>
  </si>
  <si>
    <t>TARIFA</t>
  </si>
  <si>
    <t>$/HORA</t>
  </si>
  <si>
    <t>Equipo de topografía</t>
  </si>
  <si>
    <t>Mezcladora de concreto 1 BULTO</t>
  </si>
  <si>
    <t>%</t>
  </si>
  <si>
    <t>PRESTACIONES</t>
  </si>
  <si>
    <t>CADENERO</t>
  </si>
  <si>
    <t xml:space="preserve">OBRERO </t>
  </si>
  <si>
    <t>OFICIAL</t>
  </si>
  <si>
    <t>SEÑAL PREVENTIVA</t>
  </si>
  <si>
    <t>UNIDAD  : M3</t>
  </si>
  <si>
    <t>VIBROCOMPACTADOR</t>
  </si>
  <si>
    <t xml:space="preserve">Vibrocompatador </t>
  </si>
  <si>
    <t>HERRAMIENTA MENOR</t>
  </si>
  <si>
    <t>Vol-peso ó Cant.</t>
  </si>
  <si>
    <t xml:space="preserve">HERRAMIENTA MENOR </t>
  </si>
  <si>
    <t>m2</t>
  </si>
  <si>
    <t>kg</t>
  </si>
  <si>
    <t>OBREROS (1)</t>
  </si>
  <si>
    <t>MEZCLADORA</t>
  </si>
  <si>
    <t>AGUA</t>
  </si>
  <si>
    <t>ARENA</t>
  </si>
  <si>
    <t>CEMENTO GRIS</t>
  </si>
  <si>
    <t>UNIDAD  : ML</t>
  </si>
  <si>
    <t>UNIDAD  : UND</t>
  </si>
  <si>
    <t>Acero A-60</t>
  </si>
  <si>
    <t>Retroexcavadora sobre llantas</t>
  </si>
  <si>
    <t>RETROEXCAVADORA SOBRE LLANTAS</t>
  </si>
  <si>
    <t>Acero de Refuerzo</t>
  </si>
  <si>
    <t>Arena</t>
  </si>
  <si>
    <t>VOLQUETA</t>
  </si>
  <si>
    <t>REDES DE ALCANTARILLADO</t>
  </si>
  <si>
    <t>m3</t>
  </si>
  <si>
    <t>Tubo sanitario PVC 6" NOVAFORT</t>
  </si>
  <si>
    <t>PRESUPUESTO CALLE 16, SANTA CRUZ DE MOMPOX - BOLÍVAR</t>
  </si>
  <si>
    <t>V. UNITARIO</t>
  </si>
  <si>
    <t xml:space="preserve">VALOR PARCIAL </t>
  </si>
  <si>
    <t>PRELIMINARES</t>
  </si>
  <si>
    <t xml:space="preserve">Localizacion y replanteo para redes de alcantarillado </t>
  </si>
  <si>
    <t>m</t>
  </si>
  <si>
    <t>EXCAVACIÓN</t>
  </si>
  <si>
    <t>Entibado tipo EC3 (Formaleta metalica 1/7 utilizaciones)</t>
  </si>
  <si>
    <t>Retiro sobrantes de excavacion</t>
  </si>
  <si>
    <t>Excavacion manual en material comun h&lt;1.5m</t>
  </si>
  <si>
    <t>Control de aguas por metodos manuales (Motobomba de 5hp-2)</t>
  </si>
  <si>
    <t>mes</t>
  </si>
  <si>
    <t>Excavacion mecanica en material comun bajo agua incluye manejo de agua</t>
  </si>
  <si>
    <t>Relleno material seleccionado proveniente de la excavacion (Incluye compactacion c/0,20 m</t>
  </si>
  <si>
    <t>Suministro e instalacion arena IP&lt;10%, % QUE PASA TAMIZ No. 200&lt;25% (Incluye explote, cargue y acarreo)</t>
  </si>
  <si>
    <t>Afirmado en material seleccionado tamaño maximo 2" (Incluye explote, cargue, acarreo y conformacion)</t>
  </si>
  <si>
    <t>DEMOLICIONES</t>
  </si>
  <si>
    <t>Demolicion de pavimento rigido de hasta 0.2 m (Incluye retiro de escombros)</t>
  </si>
  <si>
    <t>TUBERIA Y ACCESORIOS ALCANTARILLADO</t>
  </si>
  <si>
    <t>Instalacion de tuberia PVC para alcantarillados 6" (Inc. Union nivelacion de precision)</t>
  </si>
  <si>
    <t>Instalacion de tuberia PVC para alcantarillados 10" (Inc. Union, nivelacion de precision)</t>
  </si>
  <si>
    <t>POZOS DE INSPECCION</t>
  </si>
  <si>
    <t>Placa circular Base - Pozo inspeccion D=1.20 m (Concreto f´c=28MPA reforzado elaborado en obra e=0.20m</t>
  </si>
  <si>
    <t>Cilindro para pozo de inspeccion D=1.20 m e=0.20m (en concreto impermeable de 4000 psi - incluye escaleras)</t>
  </si>
  <si>
    <t xml:space="preserve">Placa Circular cubierta D=1.6 m (Concreto f´c=21 MPA reforzado elaborado en obra e=0.20m </t>
  </si>
  <si>
    <t>Instalacion de Baypass</t>
  </si>
  <si>
    <t>SUMINISTROS</t>
  </si>
  <si>
    <t>Suministro de tuberia PVC para alcantarillados 10" (Inc union, nivelacion de precision</t>
  </si>
  <si>
    <t>Suministro de tuberia PVC para alcantarillados 6" (Inc union, nivelacion de precision</t>
  </si>
  <si>
    <t>TOTAL DE COSTOS DIRECTOS</t>
  </si>
  <si>
    <t>Administracion</t>
  </si>
  <si>
    <t xml:space="preserve">Utilidad </t>
  </si>
  <si>
    <t>Imprevistos</t>
  </si>
  <si>
    <t>Iva sobre utilidad</t>
  </si>
  <si>
    <t>TOTAL DE COSTOS INDIRECTOS</t>
  </si>
  <si>
    <t>SUBTOTAL DE OBRAS</t>
  </si>
  <si>
    <t xml:space="preserve">ITEM: Localizacion y replanteo para redes de alcantarillado </t>
  </si>
  <si>
    <t>,</t>
  </si>
  <si>
    <t>Formaleta Metalica para Entibado</t>
  </si>
  <si>
    <t>ITEM: Entibado tipo EC3 (Formaleta metalica 1/7 utilizaciones)</t>
  </si>
  <si>
    <t>FORMALETA METALICA ENTIBADO</t>
  </si>
  <si>
    <t>H</t>
  </si>
  <si>
    <t>ITEM: Retiro sobrantes de excavacion</t>
  </si>
  <si>
    <t>ITEM: Excavacion manual en material comun h&lt;1.5m</t>
  </si>
  <si>
    <t>ITEM: Control de aguas por metodos manuales (Motobomba de 5hp-2)</t>
  </si>
  <si>
    <t>UNIDAD  : MES</t>
  </si>
  <si>
    <t>Motobomba</t>
  </si>
  <si>
    <t>Comsumibles</t>
  </si>
  <si>
    <t>ITEM: Excavacion mecanica en material comun bajo agua incluye manejo de agua</t>
  </si>
  <si>
    <t>MOTOBOMBA</t>
  </si>
  <si>
    <t>ITEM: Relleno material seleccionado proveniente de la excavacion (Incluye compactacion c/0,20 m</t>
  </si>
  <si>
    <t>MINICARGADOR</t>
  </si>
  <si>
    <t>Minicargador</t>
  </si>
  <si>
    <t>ITEM: Suministro e instalacion arena IP&lt;10%, % QUE PASA TAMIZ No. 200&lt;25% (Incluye explote, cargue y acarreo)</t>
  </si>
  <si>
    <t xml:space="preserve">Arena </t>
  </si>
  <si>
    <t>ITEM: Afirmado en material seleccionado tamaño maximo 2" (Incluye explote, cargue, acarreo y conformacion)</t>
  </si>
  <si>
    <t>Material selecionado</t>
  </si>
  <si>
    <t>ITEM: Demolicion de pavimento rigido de hasta 0.2 m (Incluye retiro de escombros)</t>
  </si>
  <si>
    <t>Volqueta de 7 M3</t>
  </si>
  <si>
    <t>ITEM: Instalacion de tuberia PVC para alcantarillados 6" (Inc. Union nivelacion de precision)</t>
  </si>
  <si>
    <t>ITEM: Instalacion de tuberia PVC para alcantarillados 10" (Inc. Union, nivelacion de precision)</t>
  </si>
  <si>
    <t>ITEM: Placa circular Base - Pozo inspeccion D=1.20 m (Concreto f´c=28MPA reforzado elaborado en obra e=0.20m</t>
  </si>
  <si>
    <t>TRITURADO</t>
  </si>
  <si>
    <t>Tritrurado</t>
  </si>
  <si>
    <t>ITEM: Concreto f´c=28MPA</t>
  </si>
  <si>
    <t>Concreto f´c=28MPA</t>
  </si>
  <si>
    <t>Alambre de amarre</t>
  </si>
  <si>
    <t>HERRAMIENTAS MENORES</t>
  </si>
  <si>
    <t>ITEM: Cilindro para pozo de inspeccion D=1.20 m e=0.20m (en concreto impermeable de 4000 psi - incluye escaleras)</t>
  </si>
  <si>
    <t>ITEM: Caja inspeccion doble de 0.6x0.6m Ladrillo tolete, elaborado en obra h=0.70m. (Inc excavacion</t>
  </si>
  <si>
    <t xml:space="preserve">ITEM: Placa Circular cubierta D=1.6 m (Concreto f´c=21 MPA reforzado elaborado en obra e=0.20m </t>
  </si>
  <si>
    <t>Arotapa metalica</t>
  </si>
  <si>
    <t>Arotapa Metalica</t>
  </si>
  <si>
    <t>ITEM: Instalacion de Baypass</t>
  </si>
  <si>
    <t>Tubo sanitari de 6"</t>
  </si>
  <si>
    <t>ml</t>
  </si>
  <si>
    <t>Consumibles</t>
  </si>
  <si>
    <t>OBRERO 2</t>
  </si>
  <si>
    <t>herramientas Menores</t>
  </si>
  <si>
    <t>ITEM: Suministro de tuberia PVC para alcantarillados 10" (Inc union, nivelacion de precision</t>
  </si>
  <si>
    <t>Tubo sanitario PVC 10" NOVAFORT</t>
  </si>
  <si>
    <t>Tubo sanitario de 10"</t>
  </si>
  <si>
    <t>ITEM: Suministro de tuberia PVC para alcantarillados 6" (Inc union, nivelacion de precision</t>
  </si>
  <si>
    <t>Tubo sanitario de 6"</t>
  </si>
  <si>
    <t>Caja inspeccion doble de 0.6x0.6m  (Concreto f´c=28MPA  elaborado en obra h=0.70m. (Inc excavacion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</si>
</sst>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1">
    <numFmt numFmtId="164" formatCode="_(* #,##0.00_);_(* \(#,##0.00\);_(* &quot;-&quot;??_);_(@_)"/>
    <numFmt numFmtId="165" formatCode="_-* #,##0.00\ _€_-;\-* #,##0.00\ _€_-;_-* &quot;-&quot;??\ _€_-;_-@_-"/>
    <numFmt numFmtId="166" formatCode="_ [$€-2]\ * #,##0.00_ ;_ [$€-2]\ * \-#,##0.00_ ;_ [$€-2]\ * &quot;-&quot;??_ "/>
    <numFmt numFmtId="167" formatCode="000\°00&quot;´&quot;00&quot;´´&quot;"/>
    <numFmt numFmtId="168" formatCode="_ * #,##0_ ;_ * \-#,##0_ ;_ * \-_ ;_ @_ "/>
    <numFmt numFmtId="169" formatCode="_ * #,##0.00_ ;_ * \-#,##0.00_ ;_ * &quot;-&quot;??_ ;_ @_ "/>
    <numFmt numFmtId="170" formatCode="_ &quot;$&quot;* #,##0.00_ ;_ &quot;$&quot;* \-#,##0.00_ ;_ &quot;$&quot;* &quot;-&quot;??_ ;_ @_ "/>
    <numFmt numFmtId="171" formatCode="_ &quot;$ &quot;* #,##0.00_ ;_ &quot;$ &quot;* \-#,##0.00_ ;_ &quot;$ &quot;* \-??_ ;_ @_ "/>
    <numFmt numFmtId="172" formatCode="[$$-500A]\ #,##0.00"/>
    <numFmt numFmtId="173" formatCode="_ &quot;$&quot;\ * #,##0.00_ ;_ &quot;$&quot;\ * \-#,##0.00_ ;_ &quot;$&quot;\ * &quot;-&quot;??_ ;_ @_ "/>
    <numFmt numFmtId="174" formatCode="_-* #,##0.00\ &quot;€&quot;_-;\-* #,##0.00\ &quot;€&quot;_-;_-* &quot;-&quot;??\ &quot;€&quot;_-;_-@_-"/>
    <numFmt numFmtId="175" formatCode="#,##0.000"/>
    <numFmt numFmtId="176" formatCode="0.000"/>
    <numFmt numFmtId="177" formatCode="#.##\ \K\g"/>
    <numFmt numFmtId="178" formatCode="#,##0.0"/>
    <numFmt numFmtId="179" formatCode="_-* #,##0.00\ &quot;Pts&quot;_-;\-* #,##0.00\ &quot;Pts&quot;_-;_-* &quot;-&quot;??\ &quot;Pts&quot;_-;_-@_-"/>
    <numFmt numFmtId="180" formatCode="&quot;$&quot;\ #,##0.00"/>
    <numFmt numFmtId="181" formatCode="#,##0.0000"/>
    <numFmt numFmtId="182" formatCode="_-* #,##0.0_-;\-* #,##0.0_-;_-* &quot;-&quot;??_-;_-@_-"/>
    <numFmt numFmtId="183" formatCode="&quot;$&quot;\ #,##0"/>
    <numFmt numFmtId="184" formatCode="0.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sz val="11"/>
      <color indexed="8"/>
      <name val="Calibri"/>
      <family val="2"/>
    </font>
    <font>
      <b/>
      <sz val="1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2"/>
      <name val="Times New Roman"/>
      <family val="1"/>
    </font>
    <font>
      <sz val="10"/>
      <name val="Times New Roman"/>
      <family val="1"/>
      <charset val="204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4" tint="-0.249977111117893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72">
    <xf numFmtId="0" fontId="0" fillId="0" borderId="0"/>
    <xf numFmtId="165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9" fontId="3" fillId="0" borderId="0" applyFont="0" applyFill="0" applyBorder="0" applyAlignment="0" applyProtection="0"/>
    <xf numFmtId="2" fontId="3" fillId="0" borderId="0"/>
    <xf numFmtId="1" fontId="3" fillId="0" borderId="0"/>
    <xf numFmtId="0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" fontId="6" fillId="0" borderId="0">
      <protection locked="0"/>
    </xf>
    <xf numFmtId="4" fontId="6" fillId="0" borderId="0">
      <protection locked="0"/>
    </xf>
    <xf numFmtId="4" fontId="7" fillId="0" borderId="0">
      <protection locked="0"/>
    </xf>
    <xf numFmtId="4" fontId="6" fillId="0" borderId="0">
      <protection locked="0"/>
    </xf>
    <xf numFmtId="4" fontId="6" fillId="0" borderId="0">
      <protection locked="0"/>
    </xf>
    <xf numFmtId="4" fontId="6" fillId="0" borderId="0">
      <protection locked="0"/>
    </xf>
    <xf numFmtId="4" fontId="7" fillId="0" borderId="0">
      <protection locked="0"/>
    </xf>
    <xf numFmtId="167" fontId="3" fillId="0" borderId="0"/>
    <xf numFmtId="168" fontId="3" fillId="0" borderId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70" fontId="3" fillId="0" borderId="0"/>
    <xf numFmtId="171" fontId="3" fillId="0" borderId="0" applyFill="0" applyBorder="0" applyAlignment="0" applyProtection="0"/>
    <xf numFmtId="172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ill="0" applyBorder="0" applyAlignment="0" applyProtection="0"/>
    <xf numFmtId="9" fontId="3" fillId="0" borderId="0" applyFont="0" applyFill="0" applyBorder="0" applyAlignment="0" applyProtection="0"/>
    <xf numFmtId="9" fontId="3" fillId="0" borderId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9" fontId="4" fillId="0" borderId="0">
      <alignment horizontal="center" vertical="center"/>
    </xf>
    <xf numFmtId="174" fontId="8" fillId="0" borderId="0" applyFont="0" applyFill="0" applyBorder="0" applyAlignment="0" applyProtection="0"/>
    <xf numFmtId="0" fontId="10" fillId="0" borderId="0"/>
    <xf numFmtId="179" fontId="3" fillId="0" borderId="0" applyFont="0" applyFill="0" applyBorder="0" applyAlignment="0" applyProtection="0"/>
    <xf numFmtId="181" fontId="14" fillId="0" borderId="0" applyFont="0" applyFill="0" applyBorder="0" applyAlignment="0" applyProtection="0">
      <alignment vertical="top" wrapText="1"/>
    </xf>
    <xf numFmtId="182" fontId="14" fillId="0" borderId="0" applyFont="0" applyFill="0" applyBorder="0" applyAlignment="0" applyProtection="0">
      <alignment vertical="top" wrapText="1"/>
    </xf>
    <xf numFmtId="9" fontId="1" fillId="0" borderId="0" applyFont="0" applyFill="0" applyBorder="0" applyAlignment="0" applyProtection="0"/>
  </cellStyleXfs>
  <cellXfs count="289">
    <xf numFmtId="0" fontId="0" fillId="0" borderId="0" xfId="0"/>
    <xf numFmtId="0" fontId="0" fillId="0" borderId="1" xfId="0" applyBorder="1"/>
    <xf numFmtId="0" fontId="4" fillId="0" borderId="0" xfId="67" applyFont="1" applyAlignment="1">
      <alignment horizontal="center"/>
    </xf>
    <xf numFmtId="0" fontId="3" fillId="0" borderId="0" xfId="67" applyFont="1" applyAlignment="1">
      <alignment horizontal="center"/>
    </xf>
    <xf numFmtId="0" fontId="3" fillId="0" borderId="1" xfId="67" applyFont="1" applyBorder="1" applyAlignment="1">
      <alignment horizontal="center"/>
    </xf>
    <xf numFmtId="0" fontId="3" fillId="0" borderId="0" xfId="67" applyFont="1"/>
    <xf numFmtId="1" fontId="3" fillId="0" borderId="0" xfId="67" applyNumberFormat="1" applyFont="1"/>
    <xf numFmtId="3" fontId="3" fillId="0" borderId="0" xfId="67" applyNumberFormat="1" applyFont="1"/>
    <xf numFmtId="169" fontId="3" fillId="0" borderId="0" xfId="67" applyNumberFormat="1" applyFont="1"/>
    <xf numFmtId="0" fontId="10" fillId="0" borderId="0" xfId="67"/>
    <xf numFmtId="0" fontId="11" fillId="0" borderId="14" xfId="67" applyFont="1" applyBorder="1" applyAlignment="1">
      <alignment horizontal="centerContinuous"/>
    </xf>
    <xf numFmtId="0" fontId="11" fillId="0" borderId="15" xfId="67" applyFont="1" applyBorder="1" applyAlignment="1">
      <alignment horizontal="centerContinuous"/>
    </xf>
    <xf numFmtId="0" fontId="10" fillId="0" borderId="16" xfId="67" applyBorder="1" applyAlignment="1">
      <alignment horizontal="centerContinuous"/>
    </xf>
    <xf numFmtId="0" fontId="10" fillId="0" borderId="15" xfId="67" applyBorder="1"/>
    <xf numFmtId="0" fontId="3" fillId="0" borderId="15" xfId="67" applyFont="1" applyBorder="1"/>
    <xf numFmtId="0" fontId="10" fillId="0" borderId="16" xfId="67" applyBorder="1"/>
    <xf numFmtId="0" fontId="11" fillId="0" borderId="17" xfId="67" applyFont="1" applyBorder="1" applyAlignment="1">
      <alignment horizontal="centerContinuous"/>
    </xf>
    <xf numFmtId="0" fontId="11" fillId="0" borderId="0" xfId="67" applyFont="1" applyAlignment="1">
      <alignment horizontal="centerContinuous"/>
    </xf>
    <xf numFmtId="0" fontId="12" fillId="0" borderId="18" xfId="67" applyFont="1" applyBorder="1" applyAlignment="1">
      <alignment horizontal="centerContinuous"/>
    </xf>
    <xf numFmtId="0" fontId="12" fillId="0" borderId="0" xfId="67" applyFont="1"/>
    <xf numFmtId="0" fontId="4" fillId="0" borderId="0" xfId="67" applyFont="1"/>
    <xf numFmtId="0" fontId="12" fillId="0" borderId="18" xfId="67" applyFont="1" applyBorder="1"/>
    <xf numFmtId="0" fontId="12" fillId="0" borderId="9" xfId="67" applyFont="1" applyBorder="1" applyAlignment="1">
      <alignment horizontal="centerContinuous"/>
    </xf>
    <xf numFmtId="0" fontId="12" fillId="0" borderId="11" xfId="67" applyFont="1" applyBorder="1" applyAlignment="1">
      <alignment horizontal="centerContinuous"/>
    </xf>
    <xf numFmtId="0" fontId="12" fillId="0" borderId="19" xfId="67" applyFont="1" applyBorder="1" applyAlignment="1">
      <alignment horizontal="centerContinuous"/>
    </xf>
    <xf numFmtId="0" fontId="11" fillId="0" borderId="0" xfId="67" quotePrefix="1" applyFont="1" applyAlignment="1">
      <alignment horizontal="left"/>
    </xf>
    <xf numFmtId="0" fontId="11" fillId="0" borderId="0" xfId="67" applyFont="1"/>
    <xf numFmtId="0" fontId="12" fillId="0" borderId="22" xfId="67" applyFont="1" applyBorder="1" applyAlignment="1">
      <alignment horizontal="center"/>
    </xf>
    <xf numFmtId="0" fontId="12" fillId="0" borderId="22" xfId="67" quotePrefix="1" applyFont="1" applyBorder="1" applyAlignment="1">
      <alignment horizontal="center"/>
    </xf>
    <xf numFmtId="0" fontId="12" fillId="0" borderId="21" xfId="67" applyFont="1" applyBorder="1" applyAlignment="1">
      <alignment horizontal="center"/>
    </xf>
    <xf numFmtId="0" fontId="12" fillId="0" borderId="23" xfId="67" applyFont="1" applyBorder="1"/>
    <xf numFmtId="3" fontId="12" fillId="0" borderId="1" xfId="67" applyNumberFormat="1" applyFont="1" applyBorder="1" applyAlignment="1">
      <alignment horizontal="center"/>
    </xf>
    <xf numFmtId="4" fontId="12" fillId="0" borderId="1" xfId="67" applyNumberFormat="1" applyFont="1" applyBorder="1"/>
    <xf numFmtId="175" fontId="12" fillId="0" borderId="1" xfId="67" applyNumberFormat="1" applyFont="1" applyBorder="1"/>
    <xf numFmtId="4" fontId="12" fillId="0" borderId="12" xfId="67" applyNumberFormat="1" applyFont="1" applyBorder="1"/>
    <xf numFmtId="0" fontId="12" fillId="0" borderId="24" xfId="67" applyFont="1" applyBorder="1"/>
    <xf numFmtId="3" fontId="12" fillId="0" borderId="25" xfId="67" applyNumberFormat="1" applyFont="1" applyBorder="1" applyAlignment="1">
      <alignment horizontal="center"/>
    </xf>
    <xf numFmtId="3" fontId="12" fillId="0" borderId="25" xfId="67" applyNumberFormat="1" applyFont="1" applyBorder="1"/>
    <xf numFmtId="176" fontId="12" fillId="0" borderId="1" xfId="67" applyNumberFormat="1" applyFont="1" applyBorder="1"/>
    <xf numFmtId="3" fontId="12" fillId="0" borderId="29" xfId="67" applyNumberFormat="1" applyFont="1" applyBorder="1" applyAlignment="1">
      <alignment horizontal="center"/>
    </xf>
    <xf numFmtId="3" fontId="12" fillId="0" borderId="29" xfId="67" applyNumberFormat="1" applyFont="1" applyBorder="1"/>
    <xf numFmtId="4" fontId="12" fillId="0" borderId="29" xfId="67" applyNumberFormat="1" applyFont="1" applyBorder="1"/>
    <xf numFmtId="4" fontId="12" fillId="0" borderId="30" xfId="67" applyNumberFormat="1" applyFont="1" applyBorder="1"/>
    <xf numFmtId="0" fontId="12" fillId="0" borderId="10" xfId="67" applyFont="1" applyBorder="1"/>
    <xf numFmtId="0" fontId="11" fillId="0" borderId="0" xfId="67" applyFont="1" applyAlignment="1">
      <alignment horizontal="center"/>
    </xf>
    <xf numFmtId="4" fontId="12" fillId="0" borderId="3" xfId="67" applyNumberFormat="1" applyFont="1" applyBorder="1"/>
    <xf numFmtId="0" fontId="12" fillId="0" borderId="4" xfId="67" applyFont="1" applyBorder="1"/>
    <xf numFmtId="0" fontId="12" fillId="0" borderId="5" xfId="67" applyFont="1" applyBorder="1"/>
    <xf numFmtId="0" fontId="12" fillId="0" borderId="13" xfId="67" applyFont="1" applyBorder="1"/>
    <xf numFmtId="3" fontId="12" fillId="0" borderId="1" xfId="67" applyNumberFormat="1" applyFont="1" applyBorder="1"/>
    <xf numFmtId="175" fontId="12" fillId="0" borderId="25" xfId="67" applyNumberFormat="1" applyFont="1" applyBorder="1"/>
    <xf numFmtId="4" fontId="12" fillId="0" borderId="31" xfId="67" applyNumberFormat="1" applyFont="1" applyBorder="1"/>
    <xf numFmtId="0" fontId="12" fillId="0" borderId="9" xfId="67" applyFont="1" applyBorder="1"/>
    <xf numFmtId="0" fontId="12" fillId="0" borderId="11" xfId="67" applyFont="1" applyBorder="1"/>
    <xf numFmtId="0" fontId="12" fillId="0" borderId="32" xfId="67" applyFont="1" applyBorder="1"/>
    <xf numFmtId="0" fontId="4" fillId="0" borderId="11" xfId="67" applyFont="1" applyBorder="1"/>
    <xf numFmtId="0" fontId="12" fillId="0" borderId="6" xfId="67" applyFont="1" applyBorder="1"/>
    <xf numFmtId="0" fontId="12" fillId="0" borderId="2" xfId="67" applyFont="1" applyBorder="1"/>
    <xf numFmtId="0" fontId="12" fillId="0" borderId="33" xfId="67" applyFont="1" applyBorder="1"/>
    <xf numFmtId="0" fontId="12" fillId="0" borderId="34" xfId="67" applyFont="1" applyBorder="1" applyAlignment="1">
      <alignment horizontal="center"/>
    </xf>
    <xf numFmtId="177" fontId="12" fillId="0" borderId="1" xfId="67" applyNumberFormat="1" applyFont="1" applyBorder="1" applyAlignment="1">
      <alignment horizontal="center"/>
    </xf>
    <xf numFmtId="178" fontId="12" fillId="0" borderId="1" xfId="67" applyNumberFormat="1" applyFont="1" applyBorder="1" applyAlignment="1">
      <alignment horizontal="center"/>
    </xf>
    <xf numFmtId="4" fontId="12" fillId="0" borderId="1" xfId="67" applyNumberFormat="1" applyFont="1" applyBorder="1" applyAlignment="1">
      <alignment horizontal="center"/>
    </xf>
    <xf numFmtId="0" fontId="12" fillId="0" borderId="1" xfId="67" applyFont="1" applyBorder="1"/>
    <xf numFmtId="178" fontId="12" fillId="0" borderId="1" xfId="67" applyNumberFormat="1" applyFont="1" applyBorder="1"/>
    <xf numFmtId="0" fontId="12" fillId="0" borderId="26" xfId="67" applyFont="1" applyBorder="1"/>
    <xf numFmtId="0" fontId="12" fillId="0" borderId="28" xfId="67" applyFont="1" applyBorder="1"/>
    <xf numFmtId="0" fontId="12" fillId="0" borderId="35" xfId="67" applyFont="1" applyBorder="1" applyAlignment="1">
      <alignment horizontal="center"/>
    </xf>
    <xf numFmtId="180" fontId="12" fillId="0" borderId="1" xfId="68" applyNumberFormat="1" applyFont="1" applyBorder="1"/>
    <xf numFmtId="9" fontId="12" fillId="0" borderId="1" xfId="15" applyFont="1" applyBorder="1" applyAlignment="1">
      <alignment horizontal="center"/>
    </xf>
    <xf numFmtId="4" fontId="12" fillId="0" borderId="36" xfId="67" applyNumberFormat="1" applyFont="1" applyBorder="1"/>
    <xf numFmtId="0" fontId="12" fillId="0" borderId="27" xfId="67" applyFont="1" applyBorder="1"/>
    <xf numFmtId="0" fontId="12" fillId="0" borderId="0" xfId="67" applyFont="1" applyAlignment="1">
      <alignment horizontal="center"/>
    </xf>
    <xf numFmtId="0" fontId="12" fillId="0" borderId="0" xfId="67" applyFont="1" applyAlignment="1">
      <alignment horizontal="centerContinuous"/>
    </xf>
    <xf numFmtId="0" fontId="4" fillId="0" borderId="1" xfId="67" applyFont="1" applyBorder="1" applyAlignment="1">
      <alignment horizontal="center"/>
    </xf>
    <xf numFmtId="0" fontId="3" fillId="0" borderId="1" xfId="67" applyFont="1" applyBorder="1"/>
    <xf numFmtId="0" fontId="10" fillId="0" borderId="38" xfId="67" applyBorder="1"/>
    <xf numFmtId="0" fontId="10" fillId="0" borderId="1" xfId="67" applyBorder="1"/>
    <xf numFmtId="0" fontId="11" fillId="0" borderId="15" xfId="0" applyFont="1" applyBorder="1" applyAlignment="1">
      <alignment horizontal="centerContinuous"/>
    </xf>
    <xf numFmtId="0" fontId="0" fillId="0" borderId="16" xfId="0" applyBorder="1" applyAlignment="1">
      <alignment horizontal="centerContinuous"/>
    </xf>
    <xf numFmtId="0" fontId="0" fillId="0" borderId="15" xfId="0" applyBorder="1"/>
    <xf numFmtId="0" fontId="3" fillId="0" borderId="15" xfId="0" applyFont="1" applyBorder="1"/>
    <xf numFmtId="0" fontId="0" fillId="0" borderId="16" xfId="0" applyBorder="1"/>
    <xf numFmtId="0" fontId="11" fillId="0" borderId="0" xfId="0" applyFont="1" applyAlignment="1">
      <alignment horizontal="centerContinuous"/>
    </xf>
    <xf numFmtId="0" fontId="12" fillId="0" borderId="18" xfId="0" applyFont="1" applyBorder="1" applyAlignment="1">
      <alignment horizontal="centerContinuous"/>
    </xf>
    <xf numFmtId="0" fontId="12" fillId="0" borderId="0" xfId="0" applyFont="1"/>
    <xf numFmtId="0" fontId="4" fillId="0" borderId="0" xfId="0" applyFont="1"/>
    <xf numFmtId="0" fontId="12" fillId="0" borderId="18" xfId="0" applyFont="1" applyBorder="1"/>
    <xf numFmtId="0" fontId="12" fillId="0" borderId="11" xfId="0" applyFont="1" applyBorder="1" applyAlignment="1">
      <alignment horizontal="centerContinuous"/>
    </xf>
    <xf numFmtId="0" fontId="12" fillId="0" borderId="19" xfId="0" applyFont="1" applyBorder="1" applyAlignment="1">
      <alignment horizontal="centerContinuous"/>
    </xf>
    <xf numFmtId="0" fontId="11" fillId="0" borderId="0" xfId="0" quotePrefix="1" applyFont="1" applyAlignment="1">
      <alignment horizontal="left"/>
    </xf>
    <xf numFmtId="0" fontId="11" fillId="0" borderId="0" xfId="0" applyFont="1"/>
    <xf numFmtId="0" fontId="12" fillId="0" borderId="22" xfId="0" applyFont="1" applyBorder="1" applyAlignment="1">
      <alignment horizontal="center"/>
    </xf>
    <xf numFmtId="0" fontId="12" fillId="0" borderId="22" xfId="0" quotePrefix="1" applyFont="1" applyBorder="1" applyAlignment="1">
      <alignment horizontal="center"/>
    </xf>
    <xf numFmtId="0" fontId="12" fillId="0" borderId="21" xfId="0" applyFont="1" applyBorder="1" applyAlignment="1">
      <alignment horizontal="center"/>
    </xf>
    <xf numFmtId="0" fontId="12" fillId="0" borderId="23" xfId="0" applyFont="1" applyBorder="1"/>
    <xf numFmtId="3" fontId="12" fillId="0" borderId="1" xfId="0" applyNumberFormat="1" applyFont="1" applyBorder="1" applyAlignment="1">
      <alignment horizontal="center"/>
    </xf>
    <xf numFmtId="4" fontId="12" fillId="0" borderId="1" xfId="0" applyNumberFormat="1" applyFont="1" applyBorder="1"/>
    <xf numFmtId="4" fontId="12" fillId="0" borderId="12" xfId="0" applyNumberFormat="1" applyFont="1" applyBorder="1"/>
    <xf numFmtId="0" fontId="12" fillId="0" borderId="24" xfId="0" applyFont="1" applyBorder="1"/>
    <xf numFmtId="3" fontId="12" fillId="0" borderId="25" xfId="0" applyNumberFormat="1" applyFont="1" applyBorder="1" applyAlignment="1">
      <alignment horizontal="center"/>
    </xf>
    <xf numFmtId="3" fontId="12" fillId="0" borderId="25" xfId="0" applyNumberFormat="1" applyFont="1" applyBorder="1"/>
    <xf numFmtId="3" fontId="12" fillId="0" borderId="29" xfId="0" applyNumberFormat="1" applyFont="1" applyBorder="1" applyAlignment="1">
      <alignment horizontal="center"/>
    </xf>
    <xf numFmtId="3" fontId="12" fillId="0" borderId="29" xfId="0" applyNumberFormat="1" applyFont="1" applyBorder="1"/>
    <xf numFmtId="4" fontId="12" fillId="0" borderId="29" xfId="0" applyNumberFormat="1" applyFont="1" applyBorder="1"/>
    <xf numFmtId="4" fontId="12" fillId="0" borderId="30" xfId="0" applyNumberFormat="1" applyFont="1" applyBorder="1"/>
    <xf numFmtId="0" fontId="12" fillId="0" borderId="10" xfId="0" applyFont="1" applyBorder="1"/>
    <xf numFmtId="0" fontId="11" fillId="0" borderId="0" xfId="0" applyFont="1" applyAlignment="1">
      <alignment horizontal="center"/>
    </xf>
    <xf numFmtId="4" fontId="12" fillId="0" borderId="3" xfId="0" applyNumberFormat="1" applyFont="1" applyBorder="1"/>
    <xf numFmtId="0" fontId="12" fillId="0" borderId="4" xfId="0" applyFont="1" applyBorder="1"/>
    <xf numFmtId="0" fontId="12" fillId="0" borderId="5" xfId="0" applyFont="1" applyBorder="1"/>
    <xf numFmtId="0" fontId="12" fillId="0" borderId="13" xfId="0" applyFont="1" applyBorder="1"/>
    <xf numFmtId="3" fontId="12" fillId="0" borderId="1" xfId="0" applyNumberFormat="1" applyFont="1" applyBorder="1"/>
    <xf numFmtId="175" fontId="12" fillId="0" borderId="1" xfId="0" applyNumberFormat="1" applyFont="1" applyBorder="1"/>
    <xf numFmtId="0" fontId="12" fillId="0" borderId="9" xfId="0" applyFont="1" applyBorder="1"/>
    <xf numFmtId="0" fontId="12" fillId="0" borderId="11" xfId="0" applyFont="1" applyBorder="1"/>
    <xf numFmtId="0" fontId="12" fillId="0" borderId="32" xfId="0" applyFont="1" applyBorder="1"/>
    <xf numFmtId="0" fontId="4" fillId="0" borderId="11" xfId="0" applyFont="1" applyBorder="1"/>
    <xf numFmtId="0" fontId="12" fillId="0" borderId="6" xfId="0" applyFont="1" applyBorder="1"/>
    <xf numFmtId="0" fontId="12" fillId="0" borderId="2" xfId="0" applyFont="1" applyBorder="1"/>
    <xf numFmtId="0" fontId="12" fillId="0" borderId="33" xfId="0" applyFont="1" applyBorder="1"/>
    <xf numFmtId="0" fontId="12" fillId="0" borderId="34" xfId="0" applyFont="1" applyBorder="1" applyAlignment="1">
      <alignment horizontal="center"/>
    </xf>
    <xf numFmtId="4" fontId="12" fillId="0" borderId="1" xfId="0" applyNumberFormat="1" applyFont="1" applyBorder="1" applyAlignment="1">
      <alignment horizontal="center"/>
    </xf>
    <xf numFmtId="178" fontId="12" fillId="0" borderId="1" xfId="0" applyNumberFormat="1" applyFont="1" applyBorder="1" applyAlignment="1">
      <alignment horizontal="center"/>
    </xf>
    <xf numFmtId="0" fontId="12" fillId="0" borderId="1" xfId="0" applyFont="1" applyBorder="1"/>
    <xf numFmtId="178" fontId="12" fillId="0" borderId="1" xfId="0" applyNumberFormat="1" applyFont="1" applyBorder="1"/>
    <xf numFmtId="0" fontId="12" fillId="0" borderId="26" xfId="0" applyFont="1" applyBorder="1"/>
    <xf numFmtId="0" fontId="12" fillId="0" borderId="28" xfId="0" applyFont="1" applyBorder="1"/>
    <xf numFmtId="0" fontId="12" fillId="0" borderId="35" xfId="0" applyFont="1" applyBorder="1" applyAlignment="1">
      <alignment horizontal="center"/>
    </xf>
    <xf numFmtId="4" fontId="12" fillId="0" borderId="36" xfId="0" applyNumberFormat="1" applyFont="1" applyBorder="1"/>
    <xf numFmtId="0" fontId="12" fillId="0" borderId="27" xfId="0" applyFont="1" applyBorder="1"/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centerContinuous"/>
    </xf>
    <xf numFmtId="0" fontId="12" fillId="0" borderId="15" xfId="0" applyFont="1" applyBorder="1" applyAlignment="1">
      <alignment horizontal="center"/>
    </xf>
    <xf numFmtId="4" fontId="12" fillId="0" borderId="25" xfId="0" applyNumberFormat="1" applyFont="1" applyBorder="1"/>
    <xf numFmtId="175" fontId="12" fillId="0" borderId="25" xfId="0" applyNumberFormat="1" applyFont="1" applyBorder="1"/>
    <xf numFmtId="4" fontId="12" fillId="0" borderId="31" xfId="0" applyNumberFormat="1" applyFont="1" applyBorder="1"/>
    <xf numFmtId="0" fontId="12" fillId="0" borderId="14" xfId="0" applyFont="1" applyBorder="1" applyAlignment="1">
      <alignment horizontal="center"/>
    </xf>
    <xf numFmtId="0" fontId="12" fillId="0" borderId="22" xfId="0" applyFont="1" applyBorder="1" applyAlignment="1">
      <alignment horizontal="centerContinuous"/>
    </xf>
    <xf numFmtId="0" fontId="12" fillId="0" borderId="39" xfId="0" applyFont="1" applyBorder="1" applyAlignment="1">
      <alignment horizontal="left"/>
    </xf>
    <xf numFmtId="0" fontId="12" fillId="0" borderId="40" xfId="0" applyFont="1" applyBorder="1"/>
    <xf numFmtId="0" fontId="12" fillId="0" borderId="41" xfId="0" applyFont="1" applyBorder="1"/>
    <xf numFmtId="0" fontId="12" fillId="0" borderId="42" xfId="0" applyFont="1" applyBorder="1"/>
    <xf numFmtId="0" fontId="12" fillId="0" borderId="37" xfId="0" applyFont="1" applyBorder="1" applyAlignment="1">
      <alignment horizontal="left"/>
    </xf>
    <xf numFmtId="0" fontId="11" fillId="0" borderId="15" xfId="3" applyFont="1" applyBorder="1" applyAlignment="1">
      <alignment horizontal="centerContinuous"/>
    </xf>
    <xf numFmtId="0" fontId="3" fillId="0" borderId="16" xfId="3" applyBorder="1" applyAlignment="1">
      <alignment horizontal="centerContinuous"/>
    </xf>
    <xf numFmtId="0" fontId="3" fillId="0" borderId="15" xfId="3" applyBorder="1"/>
    <xf numFmtId="0" fontId="3" fillId="0" borderId="16" xfId="3" applyBorder="1"/>
    <xf numFmtId="0" fontId="11" fillId="0" borderId="0" xfId="3" applyFont="1" applyAlignment="1">
      <alignment horizontal="centerContinuous"/>
    </xf>
    <xf numFmtId="0" fontId="12" fillId="0" borderId="18" xfId="3" applyFont="1" applyBorder="1" applyAlignment="1">
      <alignment horizontal="centerContinuous"/>
    </xf>
    <xf numFmtId="0" fontId="12" fillId="0" borderId="0" xfId="3" applyFont="1"/>
    <xf numFmtId="0" fontId="4" fillId="0" borderId="0" xfId="3" applyFont="1"/>
    <xf numFmtId="0" fontId="12" fillId="0" borderId="18" xfId="3" applyFont="1" applyBorder="1"/>
    <xf numFmtId="0" fontId="12" fillId="0" borderId="11" xfId="3" applyFont="1" applyBorder="1" applyAlignment="1">
      <alignment horizontal="centerContinuous"/>
    </xf>
    <xf numFmtId="0" fontId="12" fillId="0" borderId="19" xfId="3" applyFont="1" applyBorder="1" applyAlignment="1">
      <alignment horizontal="centerContinuous"/>
    </xf>
    <xf numFmtId="0" fontId="11" fillId="0" borderId="0" xfId="3" quotePrefix="1" applyFont="1" applyAlignment="1">
      <alignment horizontal="left"/>
    </xf>
    <xf numFmtId="0" fontId="11" fillId="0" borderId="0" xfId="3" applyFont="1"/>
    <xf numFmtId="0" fontId="3" fillId="0" borderId="0" xfId="3"/>
    <xf numFmtId="0" fontId="12" fillId="0" borderId="22" xfId="3" applyFont="1" applyBorder="1" applyAlignment="1">
      <alignment horizontal="center"/>
    </xf>
    <xf numFmtId="0" fontId="12" fillId="0" borderId="34" xfId="3" applyFont="1" applyBorder="1" applyAlignment="1">
      <alignment horizontal="center"/>
    </xf>
    <xf numFmtId="3" fontId="12" fillId="0" borderId="25" xfId="3" applyNumberFormat="1" applyFont="1" applyBorder="1" applyAlignment="1">
      <alignment horizontal="center"/>
    </xf>
    <xf numFmtId="3" fontId="12" fillId="0" borderId="25" xfId="3" applyNumberFormat="1" applyFont="1" applyBorder="1"/>
    <xf numFmtId="4" fontId="12" fillId="0" borderId="1" xfId="3" applyNumberFormat="1" applyFont="1" applyBorder="1"/>
    <xf numFmtId="4" fontId="12" fillId="0" borderId="36" xfId="3" applyNumberFormat="1" applyFont="1" applyBorder="1"/>
    <xf numFmtId="3" fontId="12" fillId="0" borderId="1" xfId="3" applyNumberFormat="1" applyFont="1" applyBorder="1" applyAlignment="1">
      <alignment horizontal="center"/>
    </xf>
    <xf numFmtId="3" fontId="12" fillId="0" borderId="1" xfId="3" applyNumberFormat="1" applyFont="1" applyBorder="1"/>
    <xf numFmtId="3" fontId="12" fillId="0" borderId="29" xfId="3" applyNumberFormat="1" applyFont="1" applyBorder="1" applyAlignment="1">
      <alignment horizontal="center"/>
    </xf>
    <xf numFmtId="3" fontId="12" fillId="0" borderId="29" xfId="3" applyNumberFormat="1" applyFont="1" applyBorder="1"/>
    <xf numFmtId="4" fontId="12" fillId="0" borderId="29" xfId="3" applyNumberFormat="1" applyFont="1" applyBorder="1"/>
    <xf numFmtId="0" fontId="11" fillId="0" borderId="0" xfId="3" applyFont="1" applyAlignment="1">
      <alignment horizontal="center"/>
    </xf>
    <xf numFmtId="4" fontId="12" fillId="0" borderId="3" xfId="3" applyNumberFormat="1" applyFont="1" applyBorder="1"/>
    <xf numFmtId="0" fontId="12" fillId="0" borderId="4" xfId="3" applyFont="1" applyBorder="1"/>
    <xf numFmtId="0" fontId="12" fillId="0" borderId="5" xfId="3" applyFont="1" applyBorder="1"/>
    <xf numFmtId="0" fontId="12" fillId="0" borderId="13" xfId="3" applyFont="1" applyBorder="1"/>
    <xf numFmtId="0" fontId="12" fillId="0" borderId="23" xfId="3" applyFont="1" applyBorder="1"/>
    <xf numFmtId="0" fontId="12" fillId="0" borderId="40" xfId="3" applyFont="1" applyBorder="1"/>
    <xf numFmtId="4" fontId="12" fillId="0" borderId="1" xfId="3" applyNumberFormat="1" applyFont="1" applyBorder="1" applyAlignment="1">
      <alignment horizontal="center"/>
    </xf>
    <xf numFmtId="0" fontId="12" fillId="0" borderId="24" xfId="3" applyFont="1" applyBorder="1"/>
    <xf numFmtId="0" fontId="12" fillId="0" borderId="32" xfId="3" applyFont="1" applyBorder="1"/>
    <xf numFmtId="0" fontId="12" fillId="0" borderId="28" xfId="3" applyFont="1" applyBorder="1"/>
    <xf numFmtId="0" fontId="12" fillId="0" borderId="22" xfId="3" quotePrefix="1" applyFont="1" applyBorder="1" applyAlignment="1">
      <alignment horizontal="center"/>
    </xf>
    <xf numFmtId="0" fontId="12" fillId="0" borderId="35" xfId="3" applyFont="1" applyBorder="1" applyAlignment="1">
      <alignment horizontal="center"/>
    </xf>
    <xf numFmtId="0" fontId="12" fillId="0" borderId="0" xfId="3" applyFont="1" applyAlignment="1">
      <alignment horizontal="centerContinuous"/>
    </xf>
    <xf numFmtId="173" fontId="3" fillId="0" borderId="1" xfId="69" applyNumberFormat="1" applyFont="1" applyFill="1" applyBorder="1" applyAlignment="1">
      <alignment horizontal="right" vertical="center" wrapText="1"/>
    </xf>
    <xf numFmtId="0" fontId="12" fillId="0" borderId="9" xfId="3" applyFont="1" applyBorder="1"/>
    <xf numFmtId="0" fontId="12" fillId="0" borderId="11" xfId="3" applyFont="1" applyBorder="1"/>
    <xf numFmtId="0" fontId="12" fillId="0" borderId="21" xfId="3" applyFont="1" applyBorder="1" applyAlignment="1">
      <alignment horizontal="center"/>
    </xf>
    <xf numFmtId="4" fontId="12" fillId="0" borderId="12" xfId="3" applyNumberFormat="1" applyFont="1" applyBorder="1"/>
    <xf numFmtId="4" fontId="12" fillId="0" borderId="30" xfId="3" applyNumberFormat="1" applyFont="1" applyBorder="1"/>
    <xf numFmtId="0" fontId="12" fillId="0" borderId="10" xfId="3" applyFont="1" applyBorder="1"/>
    <xf numFmtId="4" fontId="12" fillId="0" borderId="31" xfId="3" applyNumberFormat="1" applyFont="1" applyBorder="1"/>
    <xf numFmtId="175" fontId="12" fillId="0" borderId="25" xfId="3" applyNumberFormat="1" applyFont="1" applyBorder="1"/>
    <xf numFmtId="175" fontId="12" fillId="0" borderId="1" xfId="3" applyNumberFormat="1" applyFont="1" applyBorder="1"/>
    <xf numFmtId="0" fontId="4" fillId="0" borderId="11" xfId="3" applyFont="1" applyBorder="1"/>
    <xf numFmtId="0" fontId="12" fillId="0" borderId="6" xfId="3" applyFont="1" applyBorder="1"/>
    <xf numFmtId="0" fontId="12" fillId="0" borderId="2" xfId="3" applyFont="1" applyBorder="1"/>
    <xf numFmtId="0" fontId="12" fillId="0" borderId="33" xfId="3" applyFont="1" applyBorder="1"/>
    <xf numFmtId="178" fontId="12" fillId="0" borderId="1" xfId="3" applyNumberFormat="1" applyFont="1" applyBorder="1" applyAlignment="1">
      <alignment horizontal="center"/>
    </xf>
    <xf numFmtId="175" fontId="12" fillId="0" borderId="1" xfId="3" applyNumberFormat="1" applyFont="1" applyBorder="1" applyAlignment="1">
      <alignment horizontal="center"/>
    </xf>
    <xf numFmtId="0" fontId="12" fillId="0" borderId="26" xfId="3" applyFont="1" applyBorder="1"/>
    <xf numFmtId="0" fontId="12" fillId="0" borderId="27" xfId="3" applyFont="1" applyBorder="1"/>
    <xf numFmtId="0" fontId="13" fillId="0" borderId="0" xfId="67" applyFont="1" applyAlignment="1">
      <alignment horizontal="center"/>
    </xf>
    <xf numFmtId="0" fontId="10" fillId="0" borderId="1" xfId="67" applyBorder="1" applyAlignment="1">
      <alignment horizontal="center"/>
    </xf>
    <xf numFmtId="0" fontId="10" fillId="0" borderId="0" xfId="67" applyAlignment="1">
      <alignment horizontal="center"/>
    </xf>
    <xf numFmtId="4" fontId="0" fillId="0" borderId="0" xfId="0" applyNumberFormat="1"/>
    <xf numFmtId="0" fontId="12" fillId="0" borderId="4" xfId="0" applyFont="1" applyBorder="1" applyAlignment="1">
      <alignment horizontal="left"/>
    </xf>
    <xf numFmtId="0" fontId="12" fillId="0" borderId="5" xfId="0" applyFont="1" applyBorder="1" applyAlignment="1">
      <alignment horizontal="left"/>
    </xf>
    <xf numFmtId="0" fontId="12" fillId="0" borderId="13" xfId="0" applyFont="1" applyBorder="1" applyAlignment="1">
      <alignment horizontal="left"/>
    </xf>
    <xf numFmtId="0" fontId="9" fillId="2" borderId="45" xfId="0" applyFont="1" applyFill="1" applyBorder="1" applyAlignment="1">
      <alignment horizontal="center"/>
    </xf>
    <xf numFmtId="0" fontId="9" fillId="2" borderId="46" xfId="0" applyFont="1" applyFill="1" applyBorder="1" applyAlignment="1">
      <alignment horizontal="center" vertical="center"/>
    </xf>
    <xf numFmtId="0" fontId="9" fillId="2" borderId="47" xfId="0" applyFont="1" applyFill="1" applyBorder="1" applyAlignment="1">
      <alignment horizontal="center" vertical="center"/>
    </xf>
    <xf numFmtId="0" fontId="15" fillId="3" borderId="37" xfId="0" applyFont="1" applyFill="1" applyBorder="1" applyAlignment="1">
      <alignment wrapText="1"/>
    </xf>
    <xf numFmtId="0" fontId="2" fillId="3" borderId="35" xfId="0" applyFont="1" applyFill="1" applyBorder="1" applyAlignment="1">
      <alignment horizontal="center" vertical="center"/>
    </xf>
    <xf numFmtId="183" fontId="15" fillId="3" borderId="48" xfId="0" applyNumberFormat="1" applyFont="1" applyFill="1" applyBorder="1" applyAlignment="1">
      <alignment horizontal="right" vertical="center"/>
    </xf>
    <xf numFmtId="0" fontId="0" fillId="0" borderId="49" xfId="0" applyBorder="1" applyAlignment="1">
      <alignment wrapText="1"/>
    </xf>
    <xf numFmtId="0" fontId="0" fillId="0" borderId="29" xfId="0" applyBorder="1" applyAlignment="1">
      <alignment horizontal="center" vertical="center"/>
    </xf>
    <xf numFmtId="183" fontId="0" fillId="0" borderId="29" xfId="0" applyNumberFormat="1" applyBorder="1" applyAlignment="1">
      <alignment horizontal="center" vertical="center"/>
    </xf>
    <xf numFmtId="183" fontId="0" fillId="0" borderId="43" xfId="0" applyNumberFormat="1" applyBorder="1" applyAlignment="1">
      <alignment horizontal="center" vertical="center"/>
    </xf>
    <xf numFmtId="0" fontId="0" fillId="0" borderId="40" xfId="0" applyBorder="1" applyAlignment="1">
      <alignment wrapText="1"/>
    </xf>
    <xf numFmtId="0" fontId="0" fillId="0" borderId="1" xfId="0" applyBorder="1" applyAlignment="1">
      <alignment horizontal="center" vertical="center"/>
    </xf>
    <xf numFmtId="183" fontId="0" fillId="0" borderId="1" xfId="0" applyNumberFormat="1" applyBorder="1" applyAlignment="1">
      <alignment horizontal="center" vertical="center"/>
    </xf>
    <xf numFmtId="183" fontId="0" fillId="0" borderId="36" xfId="0" applyNumberFormat="1" applyBorder="1" applyAlignment="1">
      <alignment horizontal="center" vertical="center"/>
    </xf>
    <xf numFmtId="0" fontId="0" fillId="0" borderId="40" xfId="0" applyBorder="1" applyAlignment="1">
      <alignment vertical="center" wrapText="1"/>
    </xf>
    <xf numFmtId="0" fontId="0" fillId="0" borderId="0" xfId="0" applyAlignment="1">
      <alignment vertical="center"/>
    </xf>
    <xf numFmtId="183" fontId="9" fillId="2" borderId="48" xfId="0" applyNumberFormat="1" applyFont="1" applyFill="1" applyBorder="1" applyAlignment="1">
      <alignment horizontal="right" vertical="center"/>
    </xf>
    <xf numFmtId="0" fontId="0" fillId="0" borderId="40" xfId="0" applyBorder="1"/>
    <xf numFmtId="183" fontId="0" fillId="0" borderId="36" xfId="0" applyNumberFormat="1" applyBorder="1" applyAlignment="1">
      <alignment horizontal="right"/>
    </xf>
    <xf numFmtId="0" fontId="0" fillId="0" borderId="49" xfId="0" applyBorder="1"/>
    <xf numFmtId="183" fontId="0" fillId="0" borderId="43" xfId="0" applyNumberFormat="1" applyBorder="1" applyAlignment="1">
      <alignment horizontal="right"/>
    </xf>
    <xf numFmtId="183" fontId="9" fillId="2" borderId="48" xfId="0" applyNumberFormat="1" applyFont="1" applyFill="1" applyBorder="1" applyAlignment="1">
      <alignment horizontal="right"/>
    </xf>
    <xf numFmtId="184" fontId="0" fillId="0" borderId="29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/>
    </xf>
    <xf numFmtId="9" fontId="0" fillId="0" borderId="29" xfId="71" applyFont="1" applyBorder="1" applyAlignment="1">
      <alignment horizontal="center"/>
    </xf>
    <xf numFmtId="183" fontId="9" fillId="2" borderId="19" xfId="0" applyNumberFormat="1" applyFont="1" applyFill="1" applyBorder="1" applyAlignment="1">
      <alignment horizontal="right"/>
    </xf>
    <xf numFmtId="183" fontId="0" fillId="0" borderId="0" xfId="0" applyNumberFormat="1"/>
    <xf numFmtId="183" fontId="0" fillId="0" borderId="0" xfId="0" applyNumberFormat="1" applyAlignment="1">
      <alignment horizontal="center" vertical="center"/>
    </xf>
    <xf numFmtId="3" fontId="3" fillId="0" borderId="1" xfId="67" applyNumberFormat="1" applyFont="1" applyBorder="1"/>
    <xf numFmtId="0" fontId="3" fillId="0" borderId="0" xfId="67" applyFont="1" applyAlignment="1">
      <alignment horizontal="left"/>
    </xf>
    <xf numFmtId="0" fontId="3" fillId="0" borderId="1" xfId="3" applyBorder="1" applyAlignment="1">
      <alignment vertical="center" wrapText="1"/>
    </xf>
    <xf numFmtId="0" fontId="3" fillId="0" borderId="1" xfId="3" applyBorder="1" applyAlignment="1">
      <alignment horizontal="center" vertical="center" wrapText="1"/>
    </xf>
    <xf numFmtId="0" fontId="9" fillId="2" borderId="37" xfId="0" applyFont="1" applyFill="1" applyBorder="1" applyAlignment="1">
      <alignment horizontal="center" wrapText="1"/>
    </xf>
    <xf numFmtId="0" fontId="9" fillId="2" borderId="35" xfId="0" applyFont="1" applyFill="1" applyBorder="1" applyAlignment="1">
      <alignment horizontal="center" wrapText="1"/>
    </xf>
    <xf numFmtId="0" fontId="9" fillId="2" borderId="49" xfId="0" applyFont="1" applyFill="1" applyBorder="1" applyAlignment="1">
      <alignment horizontal="center"/>
    </xf>
    <xf numFmtId="0" fontId="9" fillId="2" borderId="29" xfId="0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44" xfId="0" applyFont="1" applyBorder="1" applyAlignment="1">
      <alignment horizontal="center"/>
    </xf>
    <xf numFmtId="0" fontId="0" fillId="0" borderId="1" xfId="0" applyBorder="1" applyAlignment="1">
      <alignment horizontal="right"/>
    </xf>
    <xf numFmtId="0" fontId="0" fillId="0" borderId="29" xfId="0" applyBorder="1" applyAlignment="1">
      <alignment horizontal="right"/>
    </xf>
    <xf numFmtId="0" fontId="12" fillId="0" borderId="4" xfId="67" applyFont="1" applyBorder="1" applyAlignment="1">
      <alignment horizontal="left"/>
    </xf>
    <xf numFmtId="0" fontId="12" fillId="0" borderId="5" xfId="67" applyFont="1" applyBorder="1" applyAlignment="1">
      <alignment horizontal="left"/>
    </xf>
    <xf numFmtId="0" fontId="12" fillId="0" borderId="13" xfId="67" applyFont="1" applyBorder="1" applyAlignment="1">
      <alignment horizontal="left"/>
    </xf>
    <xf numFmtId="0" fontId="12" fillId="0" borderId="4" xfId="0" applyFont="1" applyBorder="1" applyAlignment="1">
      <alignment horizontal="left"/>
    </xf>
    <xf numFmtId="0" fontId="12" fillId="0" borderId="5" xfId="0" applyFont="1" applyBorder="1" applyAlignment="1">
      <alignment horizontal="left"/>
    </xf>
    <xf numFmtId="0" fontId="12" fillId="0" borderId="13" xfId="0" applyFont="1" applyBorder="1" applyAlignment="1">
      <alignment horizontal="left"/>
    </xf>
    <xf numFmtId="0" fontId="12" fillId="0" borderId="26" xfId="0" applyFont="1" applyBorder="1" applyAlignment="1">
      <alignment horizontal="left"/>
    </xf>
    <xf numFmtId="0" fontId="12" fillId="0" borderId="27" xfId="0" applyFont="1" applyBorder="1" applyAlignment="1">
      <alignment horizontal="left"/>
    </xf>
    <xf numFmtId="0" fontId="12" fillId="0" borderId="28" xfId="0" applyFont="1" applyBorder="1" applyAlignment="1">
      <alignment horizontal="left"/>
    </xf>
    <xf numFmtId="0" fontId="12" fillId="0" borderId="20" xfId="0" applyFont="1" applyBorder="1" applyAlignment="1">
      <alignment horizontal="center"/>
    </xf>
    <xf numFmtId="0" fontId="12" fillId="0" borderId="21" xfId="0" applyFont="1" applyBorder="1" applyAlignment="1">
      <alignment horizontal="center"/>
    </xf>
    <xf numFmtId="0" fontId="12" fillId="0" borderId="22" xfId="0" applyFont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12" fillId="0" borderId="11" xfId="0" applyFont="1" applyBorder="1" applyAlignment="1">
      <alignment horizontal="center"/>
    </xf>
    <xf numFmtId="0" fontId="12" fillId="0" borderId="19" xfId="0" applyFont="1" applyBorder="1" applyAlignment="1">
      <alignment horizontal="center"/>
    </xf>
    <xf numFmtId="0" fontId="11" fillId="0" borderId="0" xfId="0" quotePrefix="1" applyFont="1" applyAlignment="1">
      <alignment horizontal="left" wrapText="1"/>
    </xf>
    <xf numFmtId="0" fontId="12" fillId="0" borderId="26" xfId="67" applyFont="1" applyBorder="1" applyAlignment="1">
      <alignment horizontal="left"/>
    </xf>
    <xf numFmtId="0" fontId="12" fillId="0" borderId="27" xfId="67" applyFont="1" applyBorder="1" applyAlignment="1">
      <alignment horizontal="left"/>
    </xf>
    <xf numFmtId="0" fontId="12" fillId="0" borderId="28" xfId="67" applyFont="1" applyBorder="1" applyAlignment="1">
      <alignment horizontal="left"/>
    </xf>
    <xf numFmtId="0" fontId="12" fillId="0" borderId="20" xfId="67" applyFont="1" applyBorder="1" applyAlignment="1">
      <alignment horizontal="center"/>
    </xf>
    <xf numFmtId="0" fontId="12" fillId="0" borderId="21" xfId="67" applyFont="1" applyBorder="1" applyAlignment="1">
      <alignment horizontal="center"/>
    </xf>
    <xf numFmtId="0" fontId="12" fillId="0" borderId="22" xfId="67" applyFont="1" applyBorder="1" applyAlignment="1">
      <alignment horizontal="center"/>
    </xf>
    <xf numFmtId="0" fontId="12" fillId="0" borderId="9" xfId="67" applyFont="1" applyBorder="1" applyAlignment="1">
      <alignment horizontal="center"/>
    </xf>
    <xf numFmtId="0" fontId="12" fillId="0" borderId="11" xfId="67" applyFont="1" applyBorder="1" applyAlignment="1">
      <alignment horizontal="center"/>
    </xf>
    <xf numFmtId="0" fontId="12" fillId="0" borderId="19" xfId="67" applyFont="1" applyBorder="1" applyAlignment="1">
      <alignment horizontal="center"/>
    </xf>
    <xf numFmtId="0" fontId="12" fillId="0" borderId="4" xfId="67" applyFont="1" applyBorder="1" applyAlignment="1">
      <alignment horizontal="justify" vertical="justify" wrapText="1"/>
    </xf>
    <xf numFmtId="0" fontId="12" fillId="0" borderId="5" xfId="67" applyFont="1" applyBorder="1" applyAlignment="1">
      <alignment horizontal="justify" vertical="justify" wrapText="1"/>
    </xf>
    <xf numFmtId="0" fontId="12" fillId="0" borderId="13" xfId="67" applyFont="1" applyBorder="1" applyAlignment="1">
      <alignment horizontal="justify" vertical="justify" wrapText="1"/>
    </xf>
    <xf numFmtId="0" fontId="12" fillId="0" borderId="26" xfId="3" applyFont="1" applyBorder="1" applyAlignment="1">
      <alignment horizontal="left"/>
    </xf>
    <xf numFmtId="0" fontId="12" fillId="0" borderId="27" xfId="3" applyFont="1" applyBorder="1" applyAlignment="1">
      <alignment horizontal="left"/>
    </xf>
    <xf numFmtId="0" fontId="12" fillId="0" borderId="28" xfId="3" applyFont="1" applyBorder="1" applyAlignment="1">
      <alignment horizontal="left"/>
    </xf>
    <xf numFmtId="0" fontId="12" fillId="0" borderId="20" xfId="3" applyFont="1" applyBorder="1" applyAlignment="1">
      <alignment horizontal="center"/>
    </xf>
    <xf numFmtId="0" fontId="12" fillId="0" borderId="21" xfId="3" applyFont="1" applyBorder="1" applyAlignment="1">
      <alignment horizontal="center"/>
    </xf>
    <xf numFmtId="0" fontId="12" fillId="0" borderId="22" xfId="3" applyFont="1" applyBorder="1" applyAlignment="1">
      <alignment horizontal="center"/>
    </xf>
    <xf numFmtId="0" fontId="12" fillId="0" borderId="9" xfId="3" applyFont="1" applyBorder="1" applyAlignment="1">
      <alignment horizontal="center"/>
    </xf>
    <xf numFmtId="0" fontId="12" fillId="0" borderId="11" xfId="3" applyFont="1" applyBorder="1" applyAlignment="1">
      <alignment horizontal="center"/>
    </xf>
    <xf numFmtId="0" fontId="12" fillId="0" borderId="19" xfId="3" applyFont="1" applyBorder="1" applyAlignment="1">
      <alignment horizontal="center"/>
    </xf>
    <xf numFmtId="0" fontId="12" fillId="0" borderId="4" xfId="3" applyFont="1" applyBorder="1" applyAlignment="1">
      <alignment horizontal="left"/>
    </xf>
    <xf numFmtId="0" fontId="12" fillId="0" borderId="5" xfId="3" applyFont="1" applyBorder="1" applyAlignment="1">
      <alignment horizontal="left"/>
    </xf>
    <xf numFmtId="0" fontId="12" fillId="0" borderId="13" xfId="3" applyFont="1" applyBorder="1" applyAlignment="1">
      <alignment horizontal="left"/>
    </xf>
  </cellXfs>
  <cellStyles count="72">
    <cellStyle name="2-decimales" xfId="16" xr:uid="{00000000-0005-0000-0000-000000000000}"/>
    <cellStyle name="ENTERO" xfId="17" xr:uid="{00000000-0005-0000-0000-000001000000}"/>
    <cellStyle name="Euro" xfId="18" xr:uid="{00000000-0005-0000-0000-000002000000}"/>
    <cellStyle name="Euro 2" xfId="19" xr:uid="{00000000-0005-0000-0000-000003000000}"/>
    <cellStyle name="Euro 3" xfId="70" xr:uid="{00000000-0005-0000-0000-000004000000}"/>
    <cellStyle name="Euro_APU-DEFINITIVO AMV G2 THUI" xfId="20" xr:uid="{00000000-0005-0000-0000-000005000000}"/>
    <cellStyle name="F2" xfId="21" xr:uid="{00000000-0005-0000-0000-000006000000}"/>
    <cellStyle name="F3" xfId="22" xr:uid="{00000000-0005-0000-0000-000007000000}"/>
    <cellStyle name="F4" xfId="23" xr:uid="{00000000-0005-0000-0000-000008000000}"/>
    <cellStyle name="F5" xfId="24" xr:uid="{00000000-0005-0000-0000-000009000000}"/>
    <cellStyle name="F6" xfId="25" xr:uid="{00000000-0005-0000-0000-00000A000000}"/>
    <cellStyle name="F7" xfId="26" xr:uid="{00000000-0005-0000-0000-00000B000000}"/>
    <cellStyle name="F8" xfId="27" xr:uid="{00000000-0005-0000-0000-00000C000000}"/>
    <cellStyle name="GRADOSMINSEG" xfId="28" xr:uid="{00000000-0005-0000-0000-00000D000000}"/>
    <cellStyle name="Millares [0] 2" xfId="29" xr:uid="{00000000-0005-0000-0000-000010000000}"/>
    <cellStyle name="Millares 2" xfId="1" xr:uid="{00000000-0005-0000-0000-000011000000}"/>
    <cellStyle name="Millares 2 2" xfId="30" xr:uid="{00000000-0005-0000-0000-000012000000}"/>
    <cellStyle name="Millares 3" xfId="31" xr:uid="{00000000-0005-0000-0000-000013000000}"/>
    <cellStyle name="Millares 4" xfId="32" xr:uid="{00000000-0005-0000-0000-000014000000}"/>
    <cellStyle name="Millares 5" xfId="33" xr:uid="{00000000-0005-0000-0000-000015000000}"/>
    <cellStyle name="Millares 6" xfId="34" xr:uid="{00000000-0005-0000-0000-000016000000}"/>
    <cellStyle name="Millares 6 2" xfId="35" xr:uid="{00000000-0005-0000-0000-000017000000}"/>
    <cellStyle name="Moneda [2]" xfId="36" xr:uid="{00000000-0005-0000-0000-000019000000}"/>
    <cellStyle name="Moneda 2" xfId="37" xr:uid="{00000000-0005-0000-0000-00001A000000}"/>
    <cellStyle name="Moneda 2 2" xfId="38" xr:uid="{00000000-0005-0000-0000-00001B000000}"/>
    <cellStyle name="Moneda 2_APU-DEFINITIVO AMV G2 THUI" xfId="39" xr:uid="{00000000-0005-0000-0000-00001C000000}"/>
    <cellStyle name="Moneda 3" xfId="40" xr:uid="{00000000-0005-0000-0000-00001D000000}"/>
    <cellStyle name="Moneda 4" xfId="66" xr:uid="{00000000-0005-0000-0000-00001E000000}"/>
    <cellStyle name="Moneda_Presupuesto Manteniento Estacion de Policia Matitas" xfId="69" xr:uid="{00000000-0005-0000-0000-00001F000000}"/>
    <cellStyle name="Moneda_Propuesta SCV-045-99" xfId="68" xr:uid="{00000000-0005-0000-0000-000020000000}"/>
    <cellStyle name="Normal" xfId="0" builtinId="0"/>
    <cellStyle name="Normal 10" xfId="2" xr:uid="{00000000-0005-0000-0000-000022000000}"/>
    <cellStyle name="Normal 11" xfId="4" xr:uid="{00000000-0005-0000-0000-000023000000}"/>
    <cellStyle name="Normal 13" xfId="5" xr:uid="{00000000-0005-0000-0000-000024000000}"/>
    <cellStyle name="Normal 15" xfId="6" xr:uid="{00000000-0005-0000-0000-000025000000}"/>
    <cellStyle name="Normal 2" xfId="3" xr:uid="{00000000-0005-0000-0000-000026000000}"/>
    <cellStyle name="Normal 2 10" xfId="41" xr:uid="{00000000-0005-0000-0000-000027000000}"/>
    <cellStyle name="Normal 2 2" xfId="42" xr:uid="{00000000-0005-0000-0000-000028000000}"/>
    <cellStyle name="Normal 2 2 2" xfId="43" xr:uid="{00000000-0005-0000-0000-000029000000}"/>
    <cellStyle name="Normal 2 3" xfId="44" xr:uid="{00000000-0005-0000-0000-00002A000000}"/>
    <cellStyle name="Normal 2 3 2" xfId="45" xr:uid="{00000000-0005-0000-0000-00002B000000}"/>
    <cellStyle name="Normal 2 4" xfId="46" xr:uid="{00000000-0005-0000-0000-00002C000000}"/>
    <cellStyle name="Normal 2_APU-DEFINITIVO AMV G2 THUI" xfId="47" xr:uid="{00000000-0005-0000-0000-00002D000000}"/>
    <cellStyle name="Normal 3" xfId="7" xr:uid="{00000000-0005-0000-0000-00002E000000}"/>
    <cellStyle name="Normal 34" xfId="8" xr:uid="{00000000-0005-0000-0000-00002F000000}"/>
    <cellStyle name="Normal 35" xfId="9" xr:uid="{00000000-0005-0000-0000-000030000000}"/>
    <cellStyle name="Normal 38" xfId="10" xr:uid="{00000000-0005-0000-0000-000031000000}"/>
    <cellStyle name="Normal 4" xfId="11" xr:uid="{00000000-0005-0000-0000-000032000000}"/>
    <cellStyle name="Normal 4 2" xfId="48" xr:uid="{00000000-0005-0000-0000-000033000000}"/>
    <cellStyle name="Normal 4_APUs" xfId="49" xr:uid="{00000000-0005-0000-0000-000034000000}"/>
    <cellStyle name="Normal 5" xfId="14" xr:uid="{00000000-0005-0000-0000-000035000000}"/>
    <cellStyle name="Normal 6" xfId="12" xr:uid="{00000000-0005-0000-0000-000036000000}"/>
    <cellStyle name="Normal 7" xfId="13" xr:uid="{00000000-0005-0000-0000-000037000000}"/>
    <cellStyle name="Normal 8" xfId="67" xr:uid="{00000000-0005-0000-0000-000038000000}"/>
    <cellStyle name="Porcentaje 2" xfId="15" xr:uid="{00000000-0005-0000-0000-000039000000}"/>
    <cellStyle name="Porcentaje 2 2" xfId="50" xr:uid="{00000000-0005-0000-0000-00003A000000}"/>
    <cellStyle name="Porcentaje 3" xfId="51" xr:uid="{00000000-0005-0000-0000-00003B000000}"/>
    <cellStyle name="Porcentaje 4" xfId="52" xr:uid="{00000000-0005-0000-0000-00003C000000}"/>
    <cellStyle name="Porcentaje 5" xfId="71" xr:uid="{EE3B512F-2601-4F4C-B44B-DEE37DA9F9B5}"/>
    <cellStyle name="Porcentual 2" xfId="53" xr:uid="{00000000-0005-0000-0000-00003D000000}"/>
    <cellStyle name="Porcentual 2 2" xfId="54" xr:uid="{00000000-0005-0000-0000-00003E000000}"/>
    <cellStyle name="Porcentual 2 3" xfId="55" xr:uid="{00000000-0005-0000-0000-00003F000000}"/>
    <cellStyle name="Porcentual 2 3 2" xfId="56" xr:uid="{00000000-0005-0000-0000-000040000000}"/>
    <cellStyle name="Porcentual 2 4" xfId="57" xr:uid="{00000000-0005-0000-0000-000041000000}"/>
    <cellStyle name="Porcentual 3" xfId="58" xr:uid="{00000000-0005-0000-0000-000042000000}"/>
    <cellStyle name="Porcentual 4" xfId="59" xr:uid="{00000000-0005-0000-0000-000043000000}"/>
    <cellStyle name="Porcentual 4 2" xfId="60" xr:uid="{00000000-0005-0000-0000-000044000000}"/>
    <cellStyle name="Porcentual 5" xfId="61" xr:uid="{00000000-0005-0000-0000-000045000000}"/>
    <cellStyle name="Porcentual 6" xfId="62" xr:uid="{00000000-0005-0000-0000-000046000000}"/>
    <cellStyle name="Porcentual 7" xfId="63" xr:uid="{00000000-0005-0000-0000-000047000000}"/>
    <cellStyle name="Porcentual 7 2" xfId="64" xr:uid="{00000000-0005-0000-0000-000048000000}"/>
    <cellStyle name="TITULO" xfId="65" xr:uid="{00000000-0005-0000-0000-000049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externalLink" Target="externalLinks/externalLink7.xml"/><Relationship Id="rId18" Type="http://schemas.openxmlformats.org/officeDocument/2006/relationships/externalLink" Target="externalLinks/externalLink12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5.xml"/><Relationship Id="rId7" Type="http://schemas.openxmlformats.org/officeDocument/2006/relationships/externalLink" Target="externalLinks/externalLink1.xml"/><Relationship Id="rId12" Type="http://schemas.openxmlformats.org/officeDocument/2006/relationships/externalLink" Target="externalLinks/externalLink6.xml"/><Relationship Id="rId17" Type="http://schemas.openxmlformats.org/officeDocument/2006/relationships/externalLink" Target="externalLinks/externalLink11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0.xml"/><Relationship Id="rId20" Type="http://schemas.openxmlformats.org/officeDocument/2006/relationships/externalLink" Target="externalLinks/externalLink1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9.xml"/><Relationship Id="rId23" Type="http://schemas.openxmlformats.org/officeDocument/2006/relationships/theme" Target="theme/theme1.xml"/><Relationship Id="rId10" Type="http://schemas.openxmlformats.org/officeDocument/2006/relationships/externalLink" Target="externalLinks/externalLink4.xml"/><Relationship Id="rId19" Type="http://schemas.openxmlformats.org/officeDocument/2006/relationships/externalLink" Target="externalLinks/externalLink1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externalLink" Target="externalLinks/externalLink8.xml"/><Relationship Id="rId22" Type="http://schemas.openxmlformats.org/officeDocument/2006/relationships/externalLink" Target="externalLinks/externalLink16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p/Desktop/EST.V&#205;A%20CRITERIO%20TECNICO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1\E\AMV-3005-2005\ADMON%20GRUPO%203%202004%20-2005\PRESUPUESTOS\Analisis%20de%20Precios%20Unitarios%20ASTRID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Pc1/E/AMV-3005-2005/ADMON%20GRUPO%203%202004%20-2005/PRESUPUESTOS/Analisis%20de%20Precios%20Unitarios%20ASTRID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p/Desktop/AMVB%2009/Inf.%20Accidentalidad/ADMON/GRUPO5/PRESUP~1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etro/Desktop/AMVB%2009/Inf.%20Accidentalidad/ADMON/GRUPO5/PRESUP~1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p/Desktop/AMV-BOL-02/EST.V&#205;A%20CRITERIO%20TECNICO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etro/Desktop/AMV-BOL-02/EST.V&#205;A%20CRITERIO%20TECNICO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PUNITARIOS%20PARA%20241201%202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etro/Desktop/EST.V&#205;A%20CRITERIO%20TECNICO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p/Desktop/AMVBOL/AMVB%2009/Inf.%20Accidentalidad/ADMON/GRUPO5/PRESUP~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etro/Desktop/AMVBOL/AMVB%2009/Inf.%20Accidentalidad/ADMON/GRUPO5/PRESUP~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a%20%20aaInformaci&#243;n%20GRUPO%204\A%20MInformes%20Mensuales\Informe%20de%20estado%20vial%20ene\aCCIDENTES%20DE%201995%20-%201996.xls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microsoft.com/office/2019/04/relationships/externalLinkLongPath" Target="file:///K:\Documents%20and%20Settings\mromero\Configuraci&#243;n%20local\Archivos%20temporales%20de%20Internet\OLK77\20-02-09%20observaciones%20de%20mario%20romero\enviado%20por%20la%20territorial\Documents%20and%20Settings\Jaime%20Rojas\Mis%20documentos\Contrato\Interv\JunBarba\a%20%20aaInformaci&#243;n%20GRUPO?ABC3B553" TargetMode="External"/><Relationship Id="rId1" Type="http://schemas.openxmlformats.org/officeDocument/2006/relationships/externalLinkPath" Target="file:///\\ABC3B553\a%20%20aaInformaci&#243;n%20GRUPO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a%20%20aaInformaci&#243;n%20GRUPO%204\A%20MInformes%20Mensuales\Informe%20de%20estado%20vial%20ene\aCCIDENTES%20DE%201995%20-%201996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p/Desktop/AMVBOL/INFORMES/LIC%202012%20PTA%20HIERRO-MGUE-YATI%2078-02/LICITACION%20%20VIA%207802%202012/OBRA%202/a%20%20aaInformaci&#243;n%20GRUPO%204/A%20MInformes%20Mensuales/Informe%20de%20estado%20vial%20ene/aCCIDENTES%20DE%201995%20-%20199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etro/Desktop/AMVBOL/INFORMES/LIC%202012%20PTA%20HIERRO-MGUE-YATI%2078-02/LICITACION%20%20VIA%207802%202012/OBRA%202/a%20%20aaInformaci&#243;n%20GRUPO%204/A%20MInformes%20Mensuales/Informe%20de%20estado%20vial%20ene/aCCIDENTES%20DE%201995%20-%20199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STADO VÍA-CRIT.TECNICO"/>
      <sheetName val="CALIFICACIÓN"/>
      <sheetName val="DAÑOS 8002"/>
      <sheetName val="DAÑOS 4313 "/>
      <sheetName val="DAÑOS 7805"/>
      <sheetName val="DAÑOS 80MG01"/>
      <sheetName val="INVENT.ALC-CUNETAS 8002"/>
      <sheetName val="INV.ALC-CUNET 4313 - 7805"/>
      <sheetName val="INVENT.ALC-CUNET 80MG01"/>
      <sheetName val="SEÑAL VERTICAL 8002"/>
      <sheetName val="SEÑAL VERTICAL 4313"/>
      <sheetName val="SEÑAL VERTICAL 80MG01"/>
      <sheetName val="SEÑAL HORIZONTAL 8002"/>
      <sheetName val="SEÑAL HORIZONTAL 4313"/>
      <sheetName val="SEÑAL HORIZONTAL 80MG0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PU PART"/>
      <sheetName val="A. P. U."/>
      <sheetName val="Listado"/>
      <sheetName val="PPTOS"/>
      <sheetName val="Borrable"/>
      <sheetName val="Análisis de precios"/>
      <sheetName val="Analisis de Precios Unitarios A"/>
      <sheetName val="INDICMICROEMP"/>
      <sheetName val="Analisis%20de%20Precios%20Unita"/>
      <sheetName val="FLUJOS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PU PART"/>
      <sheetName val="A. P. U."/>
      <sheetName val="Listado"/>
      <sheetName val="PPTOS"/>
      <sheetName val="Borrable"/>
      <sheetName val="Análisis de precios"/>
      <sheetName val="Analisis de Precios Unitarios A"/>
      <sheetName val="INDICMICROEMP"/>
      <sheetName val="Analisis%20de%20Precios%20Unita"/>
      <sheetName val="FLUJOS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NT OBRA"/>
      <sheetName val="CUADRO RESUM"/>
      <sheetName val="CUADRO RESUM FALTANTE"/>
    </sheetNames>
    <sheetDataSet>
      <sheetData sheetId="0">
        <row r="1">
          <cell r="A1" t="str">
            <v>INSTITUTO NACIONAL DE VIAS</v>
          </cell>
        </row>
        <row r="2">
          <cell r="A2" t="str">
            <v>REGIONAL CASANARE</v>
          </cell>
        </row>
        <row r="5">
          <cell r="A5" t="str">
            <v>CALCULO DE CANTIDADES Y COSTOS ESTIMADOS DE NECESIDADES DE LAS VIAS</v>
          </cell>
        </row>
        <row r="6">
          <cell r="A6" t="str">
            <v>PARA MANTENIMIENTO</v>
          </cell>
        </row>
        <row r="9">
          <cell r="A9" t="str">
            <v>Administrador Vial:  CESAR FIGUEROA MELGAREJO</v>
          </cell>
        </row>
        <row r="10">
          <cell r="A10" t="str">
            <v>Carretera:   COROCORO - ARAUCA</v>
          </cell>
          <cell r="E10" t="str">
            <v>SECTOR: 6606</v>
          </cell>
          <cell r="H10" t="str">
            <v>Enero del 2001</v>
          </cell>
        </row>
        <row r="12">
          <cell r="A12" t="str">
            <v>ITEM DE PAGO</v>
          </cell>
          <cell r="B12" t="str">
            <v>ESPECIFICACIONES</v>
          </cell>
        </row>
        <row r="13">
          <cell r="B13" t="str">
            <v>GRAL</v>
          </cell>
          <cell r="C13" t="str">
            <v>PART</v>
          </cell>
          <cell r="D13" t="str">
            <v>DESCRIPCION</v>
          </cell>
          <cell r="E13" t="str">
            <v>UND</v>
          </cell>
          <cell r="F13" t="str">
            <v>CANTIDAD</v>
          </cell>
          <cell r="G13" t="str">
            <v>VALOR UNITARIO        $</v>
          </cell>
          <cell r="H13" t="str">
            <v>VALOR                  TOTAL                         $</v>
          </cell>
        </row>
        <row r="15">
          <cell r="A15" t="str">
            <v>CONSTRUCCION DE BOLSACRETOS PARA PROTECCION DEL ESTRIBO, PUENTE CAÑO JESUS PR 37+0768</v>
          </cell>
        </row>
        <row r="16">
          <cell r="A16">
            <v>310.10000000000002</v>
          </cell>
          <cell r="B16">
            <v>310</v>
          </cell>
          <cell r="C16" t="str">
            <v>310P</v>
          </cell>
          <cell r="D16" t="str">
            <v>EXCAVACION MANUAL</v>
          </cell>
          <cell r="E16" t="str">
            <v>m3</v>
          </cell>
          <cell r="F16">
            <v>27</v>
          </cell>
          <cell r="G16">
            <v>28624</v>
          </cell>
          <cell r="H16">
            <v>772848</v>
          </cell>
        </row>
        <row r="17">
          <cell r="D17" t="str">
            <v>BOLSACRETOS</v>
          </cell>
          <cell r="E17" t="str">
            <v>m3</v>
          </cell>
          <cell r="F17">
            <v>87</v>
          </cell>
          <cell r="G17">
            <v>484200</v>
          </cell>
          <cell r="H17">
            <v>42125400</v>
          </cell>
        </row>
        <row r="18">
          <cell r="D18" t="str">
            <v>MANEJO DE AGUAS</v>
          </cell>
          <cell r="E18" t="str">
            <v>GLOBAL</v>
          </cell>
          <cell r="F18">
            <v>1</v>
          </cell>
          <cell r="G18">
            <v>3000000</v>
          </cell>
          <cell r="H18">
            <v>3000000</v>
          </cell>
        </row>
        <row r="22">
          <cell r="G22" t="str">
            <v xml:space="preserve">Valor Basico : </v>
          </cell>
          <cell r="H22">
            <v>45898248</v>
          </cell>
        </row>
        <row r="23">
          <cell r="G23" t="str">
            <v xml:space="preserve">Valor I.V.A (16%) : </v>
          </cell>
          <cell r="H23">
            <v>451921.21107692301</v>
          </cell>
        </row>
        <row r="24">
          <cell r="G24" t="str">
            <v xml:space="preserve">VALOR TOTAL : </v>
          </cell>
          <cell r="H24">
            <v>46350169.211076923</v>
          </cell>
        </row>
        <row r="34">
          <cell r="A34" t="str">
            <v>Administrador Vial</v>
          </cell>
          <cell r="E34" t="str">
            <v>Vo. Bo. Director Regional</v>
          </cell>
        </row>
        <row r="40">
          <cell r="A40" t="str">
            <v>INSTITUTO NACIONAL DE VIAS</v>
          </cell>
        </row>
        <row r="41">
          <cell r="A41" t="str">
            <v>REGIONAL CASANARE</v>
          </cell>
        </row>
        <row r="44">
          <cell r="A44" t="str">
            <v>CALCULO DE CANTIDADES Y COSTOS ESTIMADOS DE NECESIDADES DE LAS VIAS</v>
          </cell>
        </row>
        <row r="45">
          <cell r="A45" t="str">
            <v>PARA MANTENIMIENTO</v>
          </cell>
        </row>
        <row r="48">
          <cell r="A48" t="str">
            <v>Administrador Vial:  CESAR FIGUEROA MELGAREJO</v>
          </cell>
        </row>
        <row r="49">
          <cell r="A49" t="str">
            <v>Carretera:   COROCORO - ARAUCA</v>
          </cell>
          <cell r="E49" t="str">
            <v>SECTOR: 6606</v>
          </cell>
          <cell r="H49" t="str">
            <v>Enero del 2001</v>
          </cell>
        </row>
        <row r="51">
          <cell r="A51" t="str">
            <v>ITEM DE PAGO</v>
          </cell>
          <cell r="B51" t="str">
            <v>ESPECIFICACIONES</v>
          </cell>
        </row>
        <row r="52">
          <cell r="B52" t="str">
            <v>GRAL</v>
          </cell>
          <cell r="C52" t="str">
            <v>PART</v>
          </cell>
          <cell r="D52" t="str">
            <v>DESCRIPCION</v>
          </cell>
          <cell r="E52" t="str">
            <v>UND</v>
          </cell>
          <cell r="F52" t="str">
            <v>CANTIDAD</v>
          </cell>
          <cell r="G52" t="str">
            <v>VALOR UNITARIO        $</v>
          </cell>
          <cell r="H52" t="str">
            <v>VALOR                  TOTAL                         $</v>
          </cell>
        </row>
        <row r="54">
          <cell r="A54" t="str">
            <v>CONSTRUCCION DE CUATRO ALETAS DE PROTECCION A LOS PUENTES CAÑO EL ARENAL PR 17+0834 Y CAÑO EL RUANO PR 36+0543</v>
          </cell>
        </row>
        <row r="55">
          <cell r="A55">
            <v>630.4</v>
          </cell>
          <cell r="B55">
            <v>630</v>
          </cell>
          <cell r="D55" t="str">
            <v>CONCRETO 3000 p.s.i.</v>
          </cell>
          <cell r="E55" t="str">
            <v>m3</v>
          </cell>
          <cell r="F55">
            <v>123</v>
          </cell>
          <cell r="G55">
            <v>318667</v>
          </cell>
          <cell r="H55">
            <v>39196041</v>
          </cell>
        </row>
        <row r="56">
          <cell r="A56">
            <v>600.4</v>
          </cell>
          <cell r="B56">
            <v>600</v>
          </cell>
          <cell r="D56" t="str">
            <v>EXCAVACION EN MATERIAL DE GRAVA</v>
          </cell>
          <cell r="E56" t="str">
            <v>m3</v>
          </cell>
          <cell r="F56">
            <v>342</v>
          </cell>
          <cell r="G56">
            <v>25561</v>
          </cell>
          <cell r="H56">
            <v>8741862</v>
          </cell>
        </row>
        <row r="57">
          <cell r="A57">
            <v>640.29999999999995</v>
          </cell>
          <cell r="B57">
            <v>640</v>
          </cell>
          <cell r="D57" t="str">
            <v>ACERO DE REFUERZO</v>
          </cell>
          <cell r="E57" t="str">
            <v>kg</v>
          </cell>
          <cell r="F57">
            <v>3310</v>
          </cell>
          <cell r="G57">
            <v>1966</v>
          </cell>
          <cell r="H57">
            <v>6507460</v>
          </cell>
        </row>
        <row r="58">
          <cell r="A58">
            <v>610.1</v>
          </cell>
          <cell r="B58">
            <v>610</v>
          </cell>
          <cell r="D58" t="str">
            <v>RELLENO ESTRUCTURAL</v>
          </cell>
          <cell r="E58" t="str">
            <v>m3</v>
          </cell>
          <cell r="F58">
            <v>340</v>
          </cell>
          <cell r="G58">
            <v>27365</v>
          </cell>
          <cell r="H58">
            <v>9304100</v>
          </cell>
        </row>
        <row r="59">
          <cell r="D59" t="str">
            <v>DEMOLICION ESTRUCTURA EXISTENTE</v>
          </cell>
          <cell r="E59" t="str">
            <v>m3</v>
          </cell>
          <cell r="F59">
            <v>67</v>
          </cell>
          <cell r="G59">
            <v>89300</v>
          </cell>
          <cell r="H59">
            <v>5983100</v>
          </cell>
        </row>
        <row r="63">
          <cell r="G63" t="str">
            <v xml:space="preserve">Valor Basico : </v>
          </cell>
          <cell r="H63">
            <v>69732563</v>
          </cell>
        </row>
        <row r="64">
          <cell r="G64" t="str">
            <v xml:space="preserve">Valor I.V.A (16%) : </v>
          </cell>
          <cell r="H64">
            <v>686597.54338461533</v>
          </cell>
        </row>
        <row r="65">
          <cell r="G65" t="str">
            <v xml:space="preserve">VALOR TOTAL : </v>
          </cell>
          <cell r="H65">
            <v>70419160.543384612</v>
          </cell>
        </row>
        <row r="76">
          <cell r="A76" t="str">
            <v>Administrador Vial</v>
          </cell>
          <cell r="E76" t="str">
            <v>Vo. Bo. Director Regional</v>
          </cell>
        </row>
        <row r="79">
          <cell r="A79" t="str">
            <v>INSTITUTO NACIONAL DE VIAS</v>
          </cell>
        </row>
        <row r="80">
          <cell r="A80" t="str">
            <v>REGIONAL CASANARE</v>
          </cell>
        </row>
        <row r="83">
          <cell r="A83" t="str">
            <v>CALCULO DE CANTIDADES Y COSTOS ESTIMADOS DE NECESIDADES DE LAS VIAS</v>
          </cell>
        </row>
        <row r="84">
          <cell r="A84" t="str">
            <v>PARA MANTENIMIENTO</v>
          </cell>
        </row>
        <row r="87">
          <cell r="A87" t="str">
            <v>Administrador Vial:  CESAR FIGUEROA MELGAREJO</v>
          </cell>
        </row>
        <row r="88">
          <cell r="A88" t="str">
            <v xml:space="preserve">Carretera:  TAME - COROCORO </v>
          </cell>
          <cell r="E88" t="str">
            <v xml:space="preserve">SECTOR: 6605 </v>
          </cell>
          <cell r="H88" t="str">
            <v>Enero del 2001</v>
          </cell>
        </row>
        <row r="90">
          <cell r="A90" t="str">
            <v>ITEM DE PAGO</v>
          </cell>
          <cell r="B90" t="str">
            <v>ESPECIFICACIONES</v>
          </cell>
        </row>
        <row r="91">
          <cell r="B91" t="str">
            <v>GRAL</v>
          </cell>
          <cell r="C91" t="str">
            <v>PART</v>
          </cell>
          <cell r="D91" t="str">
            <v>DESCRIPCION</v>
          </cell>
          <cell r="E91" t="str">
            <v>UND</v>
          </cell>
          <cell r="F91" t="str">
            <v>CANTIDAD</v>
          </cell>
          <cell r="G91" t="str">
            <v>VALOR UNITARIO        $</v>
          </cell>
          <cell r="H91" t="str">
            <v>VALOR                  TOTAL                         $</v>
          </cell>
        </row>
        <row r="93">
          <cell r="A93" t="str">
            <v xml:space="preserve">CONSTRUCCION DE BOX COULVERT 2,0 * 1,50 PR 0+0540 </v>
          </cell>
        </row>
        <row r="94">
          <cell r="D94" t="str">
            <v>DEMOLICIÓN ESTRUCTURA EXISTENTE</v>
          </cell>
          <cell r="E94" t="str">
            <v>m3</v>
          </cell>
          <cell r="F94">
            <v>3</v>
          </cell>
          <cell r="G94">
            <v>89300</v>
          </cell>
          <cell r="H94">
            <v>267900</v>
          </cell>
        </row>
        <row r="95">
          <cell r="A95">
            <v>600.4</v>
          </cell>
          <cell r="B95">
            <v>600</v>
          </cell>
          <cell r="D95" t="str">
            <v>EXCAVACION MANUAL EN GRAVA</v>
          </cell>
          <cell r="E95" t="str">
            <v>m3</v>
          </cell>
          <cell r="F95">
            <v>80</v>
          </cell>
          <cell r="G95">
            <v>25565</v>
          </cell>
          <cell r="H95">
            <v>2045200</v>
          </cell>
        </row>
        <row r="96">
          <cell r="A96">
            <v>630.4</v>
          </cell>
          <cell r="B96">
            <v>630</v>
          </cell>
          <cell r="D96" t="str">
            <v>CONCRETO 3000 p.s.i.</v>
          </cell>
          <cell r="E96" t="str">
            <v>m3</v>
          </cell>
          <cell r="F96">
            <v>35</v>
          </cell>
          <cell r="G96">
            <v>318667</v>
          </cell>
          <cell r="H96">
            <v>11153345</v>
          </cell>
        </row>
        <row r="97">
          <cell r="A97">
            <v>640.29999999999995</v>
          </cell>
          <cell r="B97">
            <v>640</v>
          </cell>
          <cell r="D97" t="str">
            <v>ACERO DE REFUERZO</v>
          </cell>
          <cell r="E97" t="str">
            <v>kg</v>
          </cell>
          <cell r="F97">
            <v>1330</v>
          </cell>
          <cell r="G97">
            <v>1960</v>
          </cell>
          <cell r="H97">
            <v>2606800</v>
          </cell>
        </row>
        <row r="98">
          <cell r="A98">
            <v>610.1</v>
          </cell>
          <cell r="B98">
            <v>610</v>
          </cell>
          <cell r="D98" t="str">
            <v>RELLENO ESTRUCTURAL</v>
          </cell>
          <cell r="E98" t="str">
            <v>m3</v>
          </cell>
          <cell r="F98">
            <v>30</v>
          </cell>
          <cell r="G98">
            <v>27365</v>
          </cell>
          <cell r="H98">
            <v>820950</v>
          </cell>
        </row>
        <row r="99">
          <cell r="A99">
            <v>450.1</v>
          </cell>
          <cell r="B99">
            <v>450</v>
          </cell>
          <cell r="D99" t="str">
            <v>CANCRETO ASFALTICO</v>
          </cell>
          <cell r="E99" t="str">
            <v>m3</v>
          </cell>
          <cell r="F99">
            <v>1.5</v>
          </cell>
          <cell r="G99">
            <v>215487</v>
          </cell>
          <cell r="H99">
            <v>323230.5</v>
          </cell>
        </row>
        <row r="104">
          <cell r="G104" t="str">
            <v xml:space="preserve">Valor Basico : </v>
          </cell>
          <cell r="H104">
            <v>17217425.5</v>
          </cell>
        </row>
        <row r="105">
          <cell r="G105" t="str">
            <v xml:space="preserve">Valor I.V.A (16%) : </v>
          </cell>
          <cell r="H105">
            <v>169525.42030769229</v>
          </cell>
        </row>
        <row r="106">
          <cell r="G106" t="str">
            <v xml:space="preserve">VALOR TOTAL : </v>
          </cell>
          <cell r="H106">
            <v>17386950.920307692</v>
          </cell>
        </row>
        <row r="108">
          <cell r="A108" t="str">
            <v>NOTA: El cual reemplazará una alcantarilla actualmente construida, que no está capacitada para evacuar las aguas del Río Cravo en la época invernal.</v>
          </cell>
        </row>
        <row r="115">
          <cell r="A115" t="str">
            <v>Administrador Vial</v>
          </cell>
          <cell r="E115" t="str">
            <v>Vo. Bo. Director Regional</v>
          </cell>
        </row>
        <row r="118">
          <cell r="A118" t="str">
            <v>INSTITUTO NACIONAL DE VIAS</v>
          </cell>
        </row>
        <row r="119">
          <cell r="A119" t="str">
            <v>REGIONAL CASANARE</v>
          </cell>
        </row>
        <row r="122">
          <cell r="A122" t="str">
            <v>CALCULO DE CANTIDADES Y COSTOS ESTIMADOS DE NECESIDADES DE LAS VIAS</v>
          </cell>
        </row>
        <row r="123">
          <cell r="A123" t="str">
            <v>PARA MANTENIMIENTO</v>
          </cell>
        </row>
        <row r="126">
          <cell r="A126" t="str">
            <v>Administrador Vial:  CESAR FIGUEROA MELGAREJO</v>
          </cell>
        </row>
        <row r="127">
          <cell r="A127" t="str">
            <v xml:space="preserve">Carretera:  TAME - COROCORO </v>
          </cell>
          <cell r="E127" t="str">
            <v xml:space="preserve">SECTOR: 6605 </v>
          </cell>
          <cell r="H127" t="str">
            <v>Enero del 2001</v>
          </cell>
        </row>
        <row r="129">
          <cell r="A129" t="str">
            <v>ITEM DE PAGO</v>
          </cell>
          <cell r="B129" t="str">
            <v>ESPECIFICACIONES</v>
          </cell>
        </row>
        <row r="130">
          <cell r="B130" t="str">
            <v>GRAL</v>
          </cell>
          <cell r="C130" t="str">
            <v>PART</v>
          </cell>
          <cell r="D130" t="str">
            <v>DESCRIPCION</v>
          </cell>
          <cell r="E130" t="str">
            <v>UND</v>
          </cell>
          <cell r="F130" t="str">
            <v>CANTIDAD</v>
          </cell>
          <cell r="G130" t="str">
            <v>VALOR UNITARIO        $</v>
          </cell>
          <cell r="H130" t="str">
            <v>VALOR                  TOTAL                         $</v>
          </cell>
        </row>
        <row r="132">
          <cell r="A132" t="str">
            <v>CONFORMACION DE LA BANCA CON ADICION DE MATERIAL Y ESTABILIZACION DE LA SUBRASANTE PR 116+0640 AL PR 117+0980</v>
          </cell>
        </row>
        <row r="133">
          <cell r="A133">
            <v>310</v>
          </cell>
          <cell r="B133">
            <v>310</v>
          </cell>
          <cell r="D133" t="str">
            <v>CONFORMACION DE LA CALZADA EXISTENTE</v>
          </cell>
          <cell r="E133" t="str">
            <v>m2</v>
          </cell>
          <cell r="F133">
            <v>10050</v>
          </cell>
          <cell r="G133">
            <v>446</v>
          </cell>
          <cell r="H133">
            <v>4482300</v>
          </cell>
        </row>
        <row r="134">
          <cell r="A134">
            <v>230.1</v>
          </cell>
          <cell r="B134">
            <v>230</v>
          </cell>
          <cell r="D134" t="str">
            <v>ESTABILIZACION DE LA SUBRASANTE</v>
          </cell>
          <cell r="E134" t="str">
            <v>m2</v>
          </cell>
          <cell r="F134">
            <v>10050</v>
          </cell>
          <cell r="G134">
            <v>1950</v>
          </cell>
          <cell r="H134">
            <v>19597500</v>
          </cell>
        </row>
        <row r="135">
          <cell r="B135">
            <v>230</v>
          </cell>
          <cell r="D135" t="str">
            <v>ADITIVO ESTABILIZANTE</v>
          </cell>
          <cell r="E135" t="str">
            <v>lt</v>
          </cell>
          <cell r="F135">
            <v>151</v>
          </cell>
          <cell r="G135">
            <v>67751</v>
          </cell>
          <cell r="H135">
            <v>10230401</v>
          </cell>
        </row>
        <row r="136">
          <cell r="A136">
            <v>320.10000000000002</v>
          </cell>
          <cell r="B136">
            <v>320</v>
          </cell>
          <cell r="D136" t="str">
            <v>SUB-BASE</v>
          </cell>
          <cell r="E136" t="str">
            <v>m3</v>
          </cell>
          <cell r="F136">
            <v>1650</v>
          </cell>
          <cell r="G136">
            <v>125400</v>
          </cell>
          <cell r="H136">
            <v>206910000</v>
          </cell>
        </row>
        <row r="141">
          <cell r="G141" t="str">
            <v xml:space="preserve">Valor Basico : </v>
          </cell>
          <cell r="H141">
            <v>241220201</v>
          </cell>
        </row>
        <row r="142">
          <cell r="G142" t="str">
            <v xml:space="preserve">Valor I.V.A (16%) : </v>
          </cell>
          <cell r="H142">
            <v>2375091.2098461539</v>
          </cell>
        </row>
        <row r="143">
          <cell r="G143" t="str">
            <v xml:space="preserve">VALOR TOTAL : </v>
          </cell>
          <cell r="H143">
            <v>243595292.20984614</v>
          </cell>
        </row>
        <row r="146">
          <cell r="A146" t="str">
            <v xml:space="preserve">Nota: </v>
          </cell>
          <cell r="B146" t="str">
            <v>Consiste en la conformación de 1 Km. de vía con aditivo estabilizante como tramo de prueba.</v>
          </cell>
        </row>
        <row r="154">
          <cell r="A154" t="str">
            <v>Administrador Vial</v>
          </cell>
          <cell r="E154" t="str">
            <v>Vo. Bo. Director Regional</v>
          </cell>
        </row>
        <row r="157">
          <cell r="A157" t="str">
            <v>INSTITUTO NACIONAL DE VIAS</v>
          </cell>
        </row>
        <row r="158">
          <cell r="A158" t="str">
            <v>REGIONAL CASANARE</v>
          </cell>
        </row>
        <row r="161">
          <cell r="A161" t="str">
            <v>CALCULO DE CANTIDADES Y COSTOS ESTIMADOS DE NECESIDADES DE LAS VIAS</v>
          </cell>
        </row>
        <row r="162">
          <cell r="A162" t="str">
            <v>PARA MANTENIMIENTO</v>
          </cell>
        </row>
        <row r="165">
          <cell r="A165" t="str">
            <v>Administrador Vial:  CESAR FIGUEROA MELGAREJO</v>
          </cell>
        </row>
        <row r="166">
          <cell r="A166" t="str">
            <v xml:space="preserve">Carretera:  TAME - COROCORO </v>
          </cell>
          <cell r="E166" t="str">
            <v xml:space="preserve">SECTOR: 6605 </v>
          </cell>
          <cell r="H166" t="str">
            <v>Enero del 2001</v>
          </cell>
        </row>
        <row r="168">
          <cell r="A168" t="str">
            <v>ITEM DE PAGO</v>
          </cell>
          <cell r="B168" t="str">
            <v>ESPECIFICACIONES</v>
          </cell>
        </row>
        <row r="169">
          <cell r="B169" t="str">
            <v>GRAL</v>
          </cell>
          <cell r="C169" t="str">
            <v>PART</v>
          </cell>
          <cell r="D169" t="str">
            <v>DESCRIPCION</v>
          </cell>
          <cell r="E169" t="str">
            <v>UND</v>
          </cell>
          <cell r="F169" t="str">
            <v>CANTIDAD</v>
          </cell>
          <cell r="G169" t="str">
            <v>VALOR UNITARIO        $</v>
          </cell>
          <cell r="H169" t="str">
            <v>VALOR                  TOTAL                         $</v>
          </cell>
        </row>
        <row r="171">
          <cell r="A171" t="str">
            <v>MANTENIMIENTO SITIOS CRITICOS PR 90+0480 AL PR 90+0700 Y DEL PR 118+0000 AL PR 131+0400</v>
          </cell>
        </row>
        <row r="172">
          <cell r="A172">
            <v>310</v>
          </cell>
          <cell r="B172">
            <v>300</v>
          </cell>
          <cell r="D172" t="str">
            <v>CONFORMACION DE LA CALZADA EXISTENTE</v>
          </cell>
          <cell r="E172" t="str">
            <v>m2</v>
          </cell>
          <cell r="F172">
            <v>20000</v>
          </cell>
          <cell r="G172">
            <v>446</v>
          </cell>
          <cell r="H172">
            <v>8920000</v>
          </cell>
        </row>
        <row r="173">
          <cell r="A173">
            <v>210.3</v>
          </cell>
          <cell r="B173">
            <v>210</v>
          </cell>
          <cell r="D173" t="str">
            <v>EXCAVACION DE LA CALZADA EXISTENTE</v>
          </cell>
          <cell r="E173" t="str">
            <v>m3</v>
          </cell>
          <cell r="F173">
            <v>815</v>
          </cell>
          <cell r="G173">
            <v>4118</v>
          </cell>
          <cell r="H173">
            <v>3356170</v>
          </cell>
        </row>
        <row r="174">
          <cell r="A174">
            <v>320.10000000000002</v>
          </cell>
          <cell r="B174">
            <v>320</v>
          </cell>
          <cell r="D174" t="str">
            <v>SUB-BASE GRANULAR</v>
          </cell>
          <cell r="E174" t="str">
            <v>m3</v>
          </cell>
          <cell r="F174">
            <v>2150</v>
          </cell>
          <cell r="G174">
            <v>32390</v>
          </cell>
          <cell r="H174">
            <v>69638500</v>
          </cell>
        </row>
        <row r="175">
          <cell r="A175">
            <v>900.2</v>
          </cell>
          <cell r="B175">
            <v>900</v>
          </cell>
          <cell r="D175" t="str">
            <v>TRANSPORTE SUB-BASE GRANULAR</v>
          </cell>
          <cell r="E175" t="str">
            <v>m3 - Km</v>
          </cell>
          <cell r="F175">
            <v>193500</v>
          </cell>
          <cell r="G175">
            <v>813</v>
          </cell>
          <cell r="H175">
            <v>157315500</v>
          </cell>
        </row>
        <row r="180">
          <cell r="G180" t="str">
            <v xml:space="preserve">Valor Basico : </v>
          </cell>
          <cell r="H180">
            <v>239230170</v>
          </cell>
        </row>
        <row r="181">
          <cell r="G181" t="str">
            <v xml:space="preserve">Valor I.V.A (16%) : </v>
          </cell>
          <cell r="H181">
            <v>2355497.0584615385</v>
          </cell>
        </row>
        <row r="182">
          <cell r="G182" t="str">
            <v xml:space="preserve">VALOR TOTAL : </v>
          </cell>
          <cell r="H182">
            <v>241585667.05846155</v>
          </cell>
        </row>
        <row r="184">
          <cell r="A184" t="str">
            <v xml:space="preserve">Nota: </v>
          </cell>
          <cell r="B184" t="str">
            <v xml:space="preserve">Consiste en la escarificación, la conformación, renivelación y compactación del afirmado existente en 2 Km. de vía. Con adición de </v>
          </cell>
        </row>
        <row r="185">
          <cell r="B185" t="str">
            <v>material de afirmado en los pasos críticos.</v>
          </cell>
        </row>
        <row r="194">
          <cell r="A194" t="str">
            <v>Administrador Vial</v>
          </cell>
          <cell r="E194" t="str">
            <v>Vo. Bo. Director Regional</v>
          </cell>
        </row>
      </sheetData>
      <sheetData sheetId="1" refreshError="1"/>
      <sheetData sheetId="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NT OBRA"/>
      <sheetName val="CUADRO RESUM"/>
      <sheetName val="CUADRO RESUM FALTANTE"/>
    </sheetNames>
    <sheetDataSet>
      <sheetData sheetId="0">
        <row r="1">
          <cell r="A1" t="str">
            <v>INSTITUTO NACIONAL DE VIAS</v>
          </cell>
        </row>
        <row r="2">
          <cell r="A2" t="str">
            <v>REGIONAL CASANARE</v>
          </cell>
        </row>
        <row r="5">
          <cell r="A5" t="str">
            <v>CALCULO DE CANTIDADES Y COSTOS ESTIMADOS DE NECESIDADES DE LAS VIAS</v>
          </cell>
        </row>
        <row r="6">
          <cell r="A6" t="str">
            <v>PARA MANTENIMIENTO</v>
          </cell>
        </row>
        <row r="9">
          <cell r="A9" t="str">
            <v>Administrador Vial:  CESAR FIGUEROA MELGAREJO</v>
          </cell>
        </row>
        <row r="10">
          <cell r="A10" t="str">
            <v>Carretera:   COROCORO - ARAUCA</v>
          </cell>
          <cell r="E10" t="str">
            <v>SECTOR: 6606</v>
          </cell>
          <cell r="H10" t="str">
            <v>Enero del 2001</v>
          </cell>
        </row>
        <row r="12">
          <cell r="A12" t="str">
            <v>ITEM DE PAGO</v>
          </cell>
          <cell r="B12" t="str">
            <v>ESPECIFICACIONES</v>
          </cell>
        </row>
        <row r="13">
          <cell r="B13" t="str">
            <v>GRAL</v>
          </cell>
          <cell r="C13" t="str">
            <v>PART</v>
          </cell>
          <cell r="D13" t="str">
            <v>DESCRIPCION</v>
          </cell>
          <cell r="E13" t="str">
            <v>UND</v>
          </cell>
          <cell r="F13" t="str">
            <v>CANTIDAD</v>
          </cell>
          <cell r="G13" t="str">
            <v>VALOR UNITARIO        $</v>
          </cell>
          <cell r="H13" t="str">
            <v>VALOR                  TOTAL                         $</v>
          </cell>
        </row>
        <row r="15">
          <cell r="A15" t="str">
            <v>CONSTRUCCION DE BOLSACRETOS PARA PROTECCION DEL ESTRIBO, PUENTE CAÑO JESUS PR 37+0768</v>
          </cell>
        </row>
        <row r="16">
          <cell r="A16">
            <v>310.10000000000002</v>
          </cell>
          <cell r="B16">
            <v>310</v>
          </cell>
          <cell r="C16" t="str">
            <v>310P</v>
          </cell>
          <cell r="D16" t="str">
            <v>EXCAVACION MANUAL</v>
          </cell>
          <cell r="E16" t="str">
            <v>m3</v>
          </cell>
          <cell r="F16">
            <v>27</v>
          </cell>
          <cell r="G16">
            <v>28624</v>
          </cell>
          <cell r="H16">
            <v>772848</v>
          </cell>
        </row>
        <row r="17">
          <cell r="D17" t="str">
            <v>BOLSACRETOS</v>
          </cell>
          <cell r="E17" t="str">
            <v>m3</v>
          </cell>
          <cell r="F17">
            <v>87</v>
          </cell>
          <cell r="G17">
            <v>484200</v>
          </cell>
          <cell r="H17">
            <v>42125400</v>
          </cell>
        </row>
        <row r="18">
          <cell r="D18" t="str">
            <v>MANEJO DE AGUAS</v>
          </cell>
          <cell r="E18" t="str">
            <v>GLOBAL</v>
          </cell>
          <cell r="F18">
            <v>1</v>
          </cell>
          <cell r="G18">
            <v>3000000</v>
          </cell>
          <cell r="H18">
            <v>3000000</v>
          </cell>
        </row>
        <row r="22">
          <cell r="G22" t="str">
            <v xml:space="preserve">Valor Basico : </v>
          </cell>
          <cell r="H22">
            <v>45898248</v>
          </cell>
        </row>
        <row r="23">
          <cell r="G23" t="str">
            <v xml:space="preserve">Valor I.V.A (16%) : </v>
          </cell>
          <cell r="H23">
            <v>451921.21107692301</v>
          </cell>
        </row>
        <row r="24">
          <cell r="G24" t="str">
            <v xml:space="preserve">VALOR TOTAL : </v>
          </cell>
          <cell r="H24">
            <v>46350169.211076923</v>
          </cell>
        </row>
        <row r="34">
          <cell r="A34" t="str">
            <v>Administrador Vial</v>
          </cell>
          <cell r="E34" t="str">
            <v>Vo. Bo. Director Regional</v>
          </cell>
        </row>
        <row r="40">
          <cell r="A40" t="str">
            <v>INSTITUTO NACIONAL DE VIAS</v>
          </cell>
        </row>
        <row r="41">
          <cell r="A41" t="str">
            <v>REGIONAL CASANARE</v>
          </cell>
        </row>
        <row r="44">
          <cell r="A44" t="str">
            <v>CALCULO DE CANTIDADES Y COSTOS ESTIMADOS DE NECESIDADES DE LAS VIAS</v>
          </cell>
        </row>
        <row r="45">
          <cell r="A45" t="str">
            <v>PARA MANTENIMIENTO</v>
          </cell>
        </row>
        <row r="48">
          <cell r="A48" t="str">
            <v>Administrador Vial:  CESAR FIGUEROA MELGAREJO</v>
          </cell>
        </row>
        <row r="49">
          <cell r="A49" t="str">
            <v>Carretera:   COROCORO - ARAUCA</v>
          </cell>
          <cell r="E49" t="str">
            <v>SECTOR: 6606</v>
          </cell>
          <cell r="H49" t="str">
            <v>Enero del 2001</v>
          </cell>
        </row>
        <row r="51">
          <cell r="A51" t="str">
            <v>ITEM DE PAGO</v>
          </cell>
          <cell r="B51" t="str">
            <v>ESPECIFICACIONES</v>
          </cell>
        </row>
        <row r="52">
          <cell r="B52" t="str">
            <v>GRAL</v>
          </cell>
          <cell r="C52" t="str">
            <v>PART</v>
          </cell>
          <cell r="D52" t="str">
            <v>DESCRIPCION</v>
          </cell>
          <cell r="E52" t="str">
            <v>UND</v>
          </cell>
          <cell r="F52" t="str">
            <v>CANTIDAD</v>
          </cell>
          <cell r="G52" t="str">
            <v>VALOR UNITARIO        $</v>
          </cell>
          <cell r="H52" t="str">
            <v>VALOR                  TOTAL                         $</v>
          </cell>
        </row>
        <row r="54">
          <cell r="A54" t="str">
            <v>CONSTRUCCION DE CUATRO ALETAS DE PROTECCION A LOS PUENTES CAÑO EL ARENAL PR 17+0834 Y CAÑO EL RUANO PR 36+0543</v>
          </cell>
        </row>
        <row r="55">
          <cell r="A55">
            <v>630.4</v>
          </cell>
          <cell r="B55">
            <v>630</v>
          </cell>
          <cell r="D55" t="str">
            <v>CONCRETO 3000 p.s.i.</v>
          </cell>
          <cell r="E55" t="str">
            <v>m3</v>
          </cell>
          <cell r="F55">
            <v>123</v>
          </cell>
          <cell r="G55">
            <v>318667</v>
          </cell>
          <cell r="H55">
            <v>39196041</v>
          </cell>
        </row>
        <row r="56">
          <cell r="A56">
            <v>600.4</v>
          </cell>
          <cell r="B56">
            <v>600</v>
          </cell>
          <cell r="D56" t="str">
            <v>EXCAVACION EN MATERIAL DE GRAVA</v>
          </cell>
          <cell r="E56" t="str">
            <v>m3</v>
          </cell>
          <cell r="F56">
            <v>342</v>
          </cell>
          <cell r="G56">
            <v>25561</v>
          </cell>
          <cell r="H56">
            <v>8741862</v>
          </cell>
        </row>
        <row r="57">
          <cell r="A57">
            <v>640.29999999999995</v>
          </cell>
          <cell r="B57">
            <v>640</v>
          </cell>
          <cell r="D57" t="str">
            <v>ACERO DE REFUERZO</v>
          </cell>
          <cell r="E57" t="str">
            <v>kg</v>
          </cell>
          <cell r="F57">
            <v>3310</v>
          </cell>
          <cell r="G57">
            <v>1966</v>
          </cell>
          <cell r="H57">
            <v>6507460</v>
          </cell>
        </row>
        <row r="58">
          <cell r="A58">
            <v>610.1</v>
          </cell>
          <cell r="B58">
            <v>610</v>
          </cell>
          <cell r="D58" t="str">
            <v>RELLENO ESTRUCTURAL</v>
          </cell>
          <cell r="E58" t="str">
            <v>m3</v>
          </cell>
          <cell r="F58">
            <v>340</v>
          </cell>
          <cell r="G58">
            <v>27365</v>
          </cell>
          <cell r="H58">
            <v>9304100</v>
          </cell>
        </row>
        <row r="59">
          <cell r="D59" t="str">
            <v>DEMOLICION ESTRUCTURA EXISTENTE</v>
          </cell>
          <cell r="E59" t="str">
            <v>m3</v>
          </cell>
          <cell r="F59">
            <v>67</v>
          </cell>
          <cell r="G59">
            <v>89300</v>
          </cell>
          <cell r="H59">
            <v>5983100</v>
          </cell>
        </row>
        <row r="63">
          <cell r="G63" t="str">
            <v xml:space="preserve">Valor Basico : </v>
          </cell>
          <cell r="H63">
            <v>69732563</v>
          </cell>
        </row>
        <row r="64">
          <cell r="G64" t="str">
            <v xml:space="preserve">Valor I.V.A (16%) : </v>
          </cell>
          <cell r="H64">
            <v>686597.54338461533</v>
          </cell>
        </row>
        <row r="65">
          <cell r="G65" t="str">
            <v xml:space="preserve">VALOR TOTAL : </v>
          </cell>
          <cell r="H65">
            <v>70419160.543384612</v>
          </cell>
        </row>
        <row r="76">
          <cell r="A76" t="str">
            <v>Administrador Vial</v>
          </cell>
          <cell r="E76" t="str">
            <v>Vo. Bo. Director Regional</v>
          </cell>
        </row>
        <row r="79">
          <cell r="A79" t="str">
            <v>INSTITUTO NACIONAL DE VIAS</v>
          </cell>
        </row>
        <row r="80">
          <cell r="A80" t="str">
            <v>REGIONAL CASANARE</v>
          </cell>
        </row>
        <row r="83">
          <cell r="A83" t="str">
            <v>CALCULO DE CANTIDADES Y COSTOS ESTIMADOS DE NECESIDADES DE LAS VIAS</v>
          </cell>
        </row>
        <row r="84">
          <cell r="A84" t="str">
            <v>PARA MANTENIMIENTO</v>
          </cell>
        </row>
        <row r="87">
          <cell r="A87" t="str">
            <v>Administrador Vial:  CESAR FIGUEROA MELGAREJO</v>
          </cell>
        </row>
        <row r="88">
          <cell r="A88" t="str">
            <v xml:space="preserve">Carretera:  TAME - COROCORO </v>
          </cell>
          <cell r="E88" t="str">
            <v xml:space="preserve">SECTOR: 6605 </v>
          </cell>
          <cell r="H88" t="str">
            <v>Enero del 2001</v>
          </cell>
        </row>
        <row r="90">
          <cell r="A90" t="str">
            <v>ITEM DE PAGO</v>
          </cell>
          <cell r="B90" t="str">
            <v>ESPECIFICACIONES</v>
          </cell>
        </row>
        <row r="91">
          <cell r="B91" t="str">
            <v>GRAL</v>
          </cell>
          <cell r="C91" t="str">
            <v>PART</v>
          </cell>
          <cell r="D91" t="str">
            <v>DESCRIPCION</v>
          </cell>
          <cell r="E91" t="str">
            <v>UND</v>
          </cell>
          <cell r="F91" t="str">
            <v>CANTIDAD</v>
          </cell>
          <cell r="G91" t="str">
            <v>VALOR UNITARIO        $</v>
          </cell>
          <cell r="H91" t="str">
            <v>VALOR                  TOTAL                         $</v>
          </cell>
        </row>
        <row r="93">
          <cell r="A93" t="str">
            <v xml:space="preserve">CONSTRUCCION DE BOX COULVERT 2,0 * 1,50 PR 0+0540 </v>
          </cell>
        </row>
        <row r="94">
          <cell r="D94" t="str">
            <v>DEMOLICIÓN ESTRUCTURA EXISTENTE</v>
          </cell>
          <cell r="E94" t="str">
            <v>m3</v>
          </cell>
          <cell r="F94">
            <v>3</v>
          </cell>
          <cell r="G94">
            <v>89300</v>
          </cell>
          <cell r="H94">
            <v>267900</v>
          </cell>
        </row>
        <row r="95">
          <cell r="A95">
            <v>600.4</v>
          </cell>
          <cell r="B95">
            <v>600</v>
          </cell>
          <cell r="D95" t="str">
            <v>EXCAVACION MANUAL EN GRAVA</v>
          </cell>
          <cell r="E95" t="str">
            <v>m3</v>
          </cell>
          <cell r="F95">
            <v>80</v>
          </cell>
          <cell r="G95">
            <v>25565</v>
          </cell>
          <cell r="H95">
            <v>2045200</v>
          </cell>
        </row>
        <row r="96">
          <cell r="A96">
            <v>630.4</v>
          </cell>
          <cell r="B96">
            <v>630</v>
          </cell>
          <cell r="D96" t="str">
            <v>CONCRETO 3000 p.s.i.</v>
          </cell>
          <cell r="E96" t="str">
            <v>m3</v>
          </cell>
          <cell r="F96">
            <v>35</v>
          </cell>
          <cell r="G96">
            <v>318667</v>
          </cell>
          <cell r="H96">
            <v>11153345</v>
          </cell>
        </row>
        <row r="97">
          <cell r="A97">
            <v>640.29999999999995</v>
          </cell>
          <cell r="B97">
            <v>640</v>
          </cell>
          <cell r="D97" t="str">
            <v>ACERO DE REFUERZO</v>
          </cell>
          <cell r="E97" t="str">
            <v>kg</v>
          </cell>
          <cell r="F97">
            <v>1330</v>
          </cell>
          <cell r="G97">
            <v>1960</v>
          </cell>
          <cell r="H97">
            <v>2606800</v>
          </cell>
        </row>
        <row r="98">
          <cell r="A98">
            <v>610.1</v>
          </cell>
          <cell r="B98">
            <v>610</v>
          </cell>
          <cell r="D98" t="str">
            <v>RELLENO ESTRUCTURAL</v>
          </cell>
          <cell r="E98" t="str">
            <v>m3</v>
          </cell>
          <cell r="F98">
            <v>30</v>
          </cell>
          <cell r="G98">
            <v>27365</v>
          </cell>
          <cell r="H98">
            <v>820950</v>
          </cell>
        </row>
        <row r="99">
          <cell r="A99">
            <v>450.1</v>
          </cell>
          <cell r="B99">
            <v>450</v>
          </cell>
          <cell r="D99" t="str">
            <v>CANCRETO ASFALTICO</v>
          </cell>
          <cell r="E99" t="str">
            <v>m3</v>
          </cell>
          <cell r="F99">
            <v>1.5</v>
          </cell>
          <cell r="G99">
            <v>215487</v>
          </cell>
          <cell r="H99">
            <v>323230.5</v>
          </cell>
        </row>
        <row r="104">
          <cell r="G104" t="str">
            <v xml:space="preserve">Valor Basico : </v>
          </cell>
          <cell r="H104">
            <v>17217425.5</v>
          </cell>
        </row>
        <row r="105">
          <cell r="G105" t="str">
            <v xml:space="preserve">Valor I.V.A (16%) : </v>
          </cell>
          <cell r="H105">
            <v>169525.42030769229</v>
          </cell>
        </row>
        <row r="106">
          <cell r="G106" t="str">
            <v xml:space="preserve">VALOR TOTAL : </v>
          </cell>
          <cell r="H106">
            <v>17386950.920307692</v>
          </cell>
        </row>
        <row r="108">
          <cell r="A108" t="str">
            <v>NOTA: El cual reemplazará una alcantarilla actualmente construida, que no está capacitada para evacuar las aguas del Río Cravo en la época invernal.</v>
          </cell>
        </row>
        <row r="115">
          <cell r="A115" t="str">
            <v>Administrador Vial</v>
          </cell>
          <cell r="E115" t="str">
            <v>Vo. Bo. Director Regional</v>
          </cell>
        </row>
        <row r="118">
          <cell r="A118" t="str">
            <v>INSTITUTO NACIONAL DE VIAS</v>
          </cell>
        </row>
        <row r="119">
          <cell r="A119" t="str">
            <v>REGIONAL CASANARE</v>
          </cell>
        </row>
        <row r="122">
          <cell r="A122" t="str">
            <v>CALCULO DE CANTIDADES Y COSTOS ESTIMADOS DE NECESIDADES DE LAS VIAS</v>
          </cell>
        </row>
        <row r="123">
          <cell r="A123" t="str">
            <v>PARA MANTENIMIENTO</v>
          </cell>
        </row>
        <row r="126">
          <cell r="A126" t="str">
            <v>Administrador Vial:  CESAR FIGUEROA MELGAREJO</v>
          </cell>
        </row>
        <row r="127">
          <cell r="A127" t="str">
            <v xml:space="preserve">Carretera:  TAME - COROCORO </v>
          </cell>
          <cell r="E127" t="str">
            <v xml:space="preserve">SECTOR: 6605 </v>
          </cell>
          <cell r="H127" t="str">
            <v>Enero del 2001</v>
          </cell>
        </row>
        <row r="129">
          <cell r="A129" t="str">
            <v>ITEM DE PAGO</v>
          </cell>
          <cell r="B129" t="str">
            <v>ESPECIFICACIONES</v>
          </cell>
        </row>
        <row r="130">
          <cell r="B130" t="str">
            <v>GRAL</v>
          </cell>
          <cell r="C130" t="str">
            <v>PART</v>
          </cell>
          <cell r="D130" t="str">
            <v>DESCRIPCION</v>
          </cell>
          <cell r="E130" t="str">
            <v>UND</v>
          </cell>
          <cell r="F130" t="str">
            <v>CANTIDAD</v>
          </cell>
          <cell r="G130" t="str">
            <v>VALOR UNITARIO        $</v>
          </cell>
          <cell r="H130" t="str">
            <v>VALOR                  TOTAL                         $</v>
          </cell>
        </row>
        <row r="132">
          <cell r="A132" t="str">
            <v>CONFORMACION DE LA BANCA CON ADICION DE MATERIAL Y ESTABILIZACION DE LA SUBRASANTE PR 116+0640 AL PR 117+0980</v>
          </cell>
        </row>
        <row r="133">
          <cell r="A133">
            <v>310</v>
          </cell>
          <cell r="B133">
            <v>310</v>
          </cell>
          <cell r="D133" t="str">
            <v>CONFORMACION DE LA CALZADA EXISTENTE</v>
          </cell>
          <cell r="E133" t="str">
            <v>m2</v>
          </cell>
          <cell r="F133">
            <v>10050</v>
          </cell>
          <cell r="G133">
            <v>446</v>
          </cell>
          <cell r="H133">
            <v>4482300</v>
          </cell>
        </row>
        <row r="134">
          <cell r="A134">
            <v>230.1</v>
          </cell>
          <cell r="B134">
            <v>230</v>
          </cell>
          <cell r="D134" t="str">
            <v>ESTABILIZACION DE LA SUBRASANTE</v>
          </cell>
          <cell r="E134" t="str">
            <v>m2</v>
          </cell>
          <cell r="F134">
            <v>10050</v>
          </cell>
          <cell r="G134">
            <v>1950</v>
          </cell>
          <cell r="H134">
            <v>19597500</v>
          </cell>
        </row>
        <row r="135">
          <cell r="B135">
            <v>230</v>
          </cell>
          <cell r="D135" t="str">
            <v>ADITIVO ESTABILIZANTE</v>
          </cell>
          <cell r="E135" t="str">
            <v>lt</v>
          </cell>
          <cell r="F135">
            <v>151</v>
          </cell>
          <cell r="G135">
            <v>67751</v>
          </cell>
          <cell r="H135">
            <v>10230401</v>
          </cell>
        </row>
        <row r="136">
          <cell r="A136">
            <v>320.10000000000002</v>
          </cell>
          <cell r="B136">
            <v>320</v>
          </cell>
          <cell r="D136" t="str">
            <v>SUB-BASE</v>
          </cell>
          <cell r="E136" t="str">
            <v>m3</v>
          </cell>
          <cell r="F136">
            <v>1650</v>
          </cell>
          <cell r="G136">
            <v>125400</v>
          </cell>
          <cell r="H136">
            <v>206910000</v>
          </cell>
        </row>
        <row r="141">
          <cell r="G141" t="str">
            <v xml:space="preserve">Valor Basico : </v>
          </cell>
          <cell r="H141">
            <v>241220201</v>
          </cell>
        </row>
        <row r="142">
          <cell r="G142" t="str">
            <v xml:space="preserve">Valor I.V.A (16%) : </v>
          </cell>
          <cell r="H142">
            <v>2375091.2098461539</v>
          </cell>
        </row>
        <row r="143">
          <cell r="G143" t="str">
            <v xml:space="preserve">VALOR TOTAL : </v>
          </cell>
          <cell r="H143">
            <v>243595292.20984614</v>
          </cell>
        </row>
        <row r="146">
          <cell r="A146" t="str">
            <v xml:space="preserve">Nota: </v>
          </cell>
          <cell r="B146" t="str">
            <v>Consiste en la conformación de 1 Km. de vía con aditivo estabilizante como tramo de prueba.</v>
          </cell>
        </row>
        <row r="154">
          <cell r="A154" t="str">
            <v>Administrador Vial</v>
          </cell>
          <cell r="E154" t="str">
            <v>Vo. Bo. Director Regional</v>
          </cell>
        </row>
        <row r="157">
          <cell r="A157" t="str">
            <v>INSTITUTO NACIONAL DE VIAS</v>
          </cell>
        </row>
        <row r="158">
          <cell r="A158" t="str">
            <v>REGIONAL CASANARE</v>
          </cell>
        </row>
        <row r="161">
          <cell r="A161" t="str">
            <v>CALCULO DE CANTIDADES Y COSTOS ESTIMADOS DE NECESIDADES DE LAS VIAS</v>
          </cell>
        </row>
        <row r="162">
          <cell r="A162" t="str">
            <v>PARA MANTENIMIENTO</v>
          </cell>
        </row>
        <row r="165">
          <cell r="A165" t="str">
            <v>Administrador Vial:  CESAR FIGUEROA MELGAREJO</v>
          </cell>
        </row>
        <row r="166">
          <cell r="A166" t="str">
            <v xml:space="preserve">Carretera:  TAME - COROCORO </v>
          </cell>
          <cell r="E166" t="str">
            <v xml:space="preserve">SECTOR: 6605 </v>
          </cell>
          <cell r="H166" t="str">
            <v>Enero del 2001</v>
          </cell>
        </row>
        <row r="168">
          <cell r="A168" t="str">
            <v>ITEM DE PAGO</v>
          </cell>
          <cell r="B168" t="str">
            <v>ESPECIFICACIONES</v>
          </cell>
        </row>
        <row r="169">
          <cell r="B169" t="str">
            <v>GRAL</v>
          </cell>
          <cell r="C169" t="str">
            <v>PART</v>
          </cell>
          <cell r="D169" t="str">
            <v>DESCRIPCION</v>
          </cell>
          <cell r="E169" t="str">
            <v>UND</v>
          </cell>
          <cell r="F169" t="str">
            <v>CANTIDAD</v>
          </cell>
          <cell r="G169" t="str">
            <v>VALOR UNITARIO        $</v>
          </cell>
          <cell r="H169" t="str">
            <v>VALOR                  TOTAL                         $</v>
          </cell>
        </row>
        <row r="171">
          <cell r="A171" t="str">
            <v>MANTENIMIENTO SITIOS CRITICOS PR 90+0480 AL PR 90+0700 Y DEL PR 118+0000 AL PR 131+0400</v>
          </cell>
        </row>
        <row r="172">
          <cell r="A172">
            <v>310</v>
          </cell>
          <cell r="B172">
            <v>300</v>
          </cell>
          <cell r="D172" t="str">
            <v>CONFORMACION DE LA CALZADA EXISTENTE</v>
          </cell>
          <cell r="E172" t="str">
            <v>m2</v>
          </cell>
          <cell r="F172">
            <v>20000</v>
          </cell>
          <cell r="G172">
            <v>446</v>
          </cell>
          <cell r="H172">
            <v>8920000</v>
          </cell>
        </row>
        <row r="173">
          <cell r="A173">
            <v>210.3</v>
          </cell>
          <cell r="B173">
            <v>210</v>
          </cell>
          <cell r="D173" t="str">
            <v>EXCAVACION DE LA CALZADA EXISTENTE</v>
          </cell>
          <cell r="E173" t="str">
            <v>m3</v>
          </cell>
          <cell r="F173">
            <v>815</v>
          </cell>
          <cell r="G173">
            <v>4118</v>
          </cell>
          <cell r="H173">
            <v>3356170</v>
          </cell>
        </row>
        <row r="174">
          <cell r="A174">
            <v>320.10000000000002</v>
          </cell>
          <cell r="B174">
            <v>320</v>
          </cell>
          <cell r="D174" t="str">
            <v>SUB-BASE GRANULAR</v>
          </cell>
          <cell r="E174" t="str">
            <v>m3</v>
          </cell>
          <cell r="F174">
            <v>2150</v>
          </cell>
          <cell r="G174">
            <v>32390</v>
          </cell>
          <cell r="H174">
            <v>69638500</v>
          </cell>
        </row>
        <row r="175">
          <cell r="A175">
            <v>900.2</v>
          </cell>
          <cell r="B175">
            <v>900</v>
          </cell>
          <cell r="D175" t="str">
            <v>TRANSPORTE SUB-BASE GRANULAR</v>
          </cell>
          <cell r="E175" t="str">
            <v>m3 - Km</v>
          </cell>
          <cell r="F175">
            <v>193500</v>
          </cell>
          <cell r="G175">
            <v>813</v>
          </cell>
          <cell r="H175">
            <v>157315500</v>
          </cell>
        </row>
        <row r="180">
          <cell r="G180" t="str">
            <v xml:space="preserve">Valor Basico : </v>
          </cell>
          <cell r="H180">
            <v>239230170</v>
          </cell>
        </row>
        <row r="181">
          <cell r="G181" t="str">
            <v xml:space="preserve">Valor I.V.A (16%) : </v>
          </cell>
          <cell r="H181">
            <v>2355497.0584615385</v>
          </cell>
        </row>
        <row r="182">
          <cell r="G182" t="str">
            <v xml:space="preserve">VALOR TOTAL : </v>
          </cell>
          <cell r="H182">
            <v>241585667.05846155</v>
          </cell>
        </row>
        <row r="184">
          <cell r="A184" t="str">
            <v xml:space="preserve">Nota: </v>
          </cell>
          <cell r="B184" t="str">
            <v xml:space="preserve">Consiste en la escarificación, la conformación, renivelación y compactación del afirmado existente en 2 Km. de vía. Con adición de </v>
          </cell>
        </row>
        <row r="185">
          <cell r="B185" t="str">
            <v>material de afirmado en los pasos críticos.</v>
          </cell>
        </row>
        <row r="194">
          <cell r="A194" t="str">
            <v>Administrador Vial</v>
          </cell>
          <cell r="E194" t="str">
            <v>Vo. Bo. Director Regional</v>
          </cell>
        </row>
      </sheetData>
      <sheetData sheetId="1" refreshError="1"/>
      <sheetData sheetId="2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STADO VÍA-CRIT.TECNICO"/>
      <sheetName val="CALIFICACIÓN"/>
      <sheetName val="DAÑOS 8002"/>
      <sheetName val="DAÑOS 4313 "/>
      <sheetName val="DAÑOS 7805"/>
      <sheetName val="DAÑOS 80MG01"/>
      <sheetName val="INVENT.ALC-CUNETAS 8002"/>
      <sheetName val="INV.ALC-CUNET 4313 - 7805"/>
      <sheetName val="INVENT.ALC-CUNET 80MG01"/>
      <sheetName val="SEÑAL VERTICAL 8002"/>
      <sheetName val="SEÑAL VERTICAL 4313"/>
      <sheetName val="SEÑAL VERTICAL 80MG01"/>
      <sheetName val="SEÑAL HORIZONTAL 8002"/>
      <sheetName val="SEÑAL HORIZONTAL 4313"/>
      <sheetName val="SEÑAL HORIZONTAL 80MG0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STADO VÍA-CRIT.TECNICO"/>
      <sheetName val="CALIFICACIÓN"/>
      <sheetName val="DAÑOS 8002"/>
      <sheetName val="DAÑOS 4313 "/>
      <sheetName val="DAÑOS 7805"/>
      <sheetName val="DAÑOS 80MG01"/>
      <sheetName val="INVENT.ALC-CUNETAS 8002"/>
      <sheetName val="INV.ALC-CUNET 4313 - 7805"/>
      <sheetName val="INVENT.ALC-CUNET 80MG01"/>
      <sheetName val="SEÑAL VERTICAL 8002"/>
      <sheetName val="SEÑAL VERTICAL 4313"/>
      <sheetName val="SEÑAL VERTICAL 80MG01"/>
      <sheetName val="SEÑAL HORIZONTAL 8002"/>
      <sheetName val="SEÑAL HORIZONTAL 4313"/>
      <sheetName val="SEÑAL HORIZONTAL 80MG0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smonte"/>
      <sheetName val="ESCARIFICACION"/>
      <sheetName val="PR 1"/>
      <sheetName val="PUNITARIOS PARA 241201 2S"/>
      <sheetName val="Hoja1"/>
      <sheetName val="items"/>
      <sheetName val="ESTADO RED TEC"/>
      <sheetName val="A-HOR"/>
      <sheetName val="INSUMOS"/>
      <sheetName val="BANCOS"/>
      <sheetName val="CARGOS"/>
      <sheetName val="EPS"/>
      <sheetName val="PENSIONES"/>
      <sheetName val="PREACTA 10"/>
      <sheetName val="DATOS"/>
      <sheetName val="PREACTA 9"/>
      <sheetName val="Res-Accide-10"/>
      <sheetName val="TARIFAS"/>
    </sheetNames>
    <sheetDataSet>
      <sheetData sheetId="0" refreshError="1">
        <row r="48">
          <cell r="E48">
            <v>6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STADO VÍA-CRIT.TECNICO"/>
      <sheetName val="CALIFICACIÓN"/>
      <sheetName val="DAÑOS 8002"/>
      <sheetName val="DAÑOS 4313 "/>
      <sheetName val="DAÑOS 7805"/>
      <sheetName val="DAÑOS 80MG01"/>
      <sheetName val="INVENT.ALC-CUNETAS 8002"/>
      <sheetName val="INV.ALC-CUNET 4313 - 7805"/>
      <sheetName val="INVENT.ALC-CUNET 80MG01"/>
      <sheetName val="SEÑAL VERTICAL 8002"/>
      <sheetName val="SEÑAL VERTICAL 4313"/>
      <sheetName val="SEÑAL VERTICAL 80MG01"/>
      <sheetName val="SEÑAL HORIZONTAL 8002"/>
      <sheetName val="SEÑAL HORIZONTAL 4313"/>
      <sheetName val="SEÑAL HORIZONTAL 80MG0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NT OBRA"/>
      <sheetName val="CUADRO RESUM"/>
      <sheetName val="CUADRO RESUM FALTANTE"/>
    </sheetNames>
    <sheetDataSet>
      <sheetData sheetId="0" refreshError="1">
        <row r="1">
          <cell r="A1" t="str">
            <v>INSTITUTO NACIONAL DE VIAS</v>
          </cell>
        </row>
        <row r="2">
          <cell r="A2" t="str">
            <v>REGIONAL CASANARE</v>
          </cell>
        </row>
        <row r="5">
          <cell r="A5" t="str">
            <v>CALCULO DE CANTIDADES Y COSTOS ESTIMADOS DE NECESIDADES DE LAS VIAS</v>
          </cell>
        </row>
        <row r="6">
          <cell r="A6" t="str">
            <v>PARA MANTENIMIENTO</v>
          </cell>
        </row>
        <row r="9">
          <cell r="A9" t="str">
            <v>Administrador Vial:  CESAR FIGUEROA MELGAREJO</v>
          </cell>
        </row>
        <row r="10">
          <cell r="A10" t="str">
            <v>Carretera:   COROCORO - ARAUCA</v>
          </cell>
          <cell r="E10" t="str">
            <v>SECTOR: 6606</v>
          </cell>
          <cell r="H10" t="str">
            <v>Enero del 2001</v>
          </cell>
        </row>
        <row r="12">
          <cell r="A12" t="str">
            <v>ITEM DE PAGO</v>
          </cell>
          <cell r="B12" t="str">
            <v>ESPECIFICACIONES</v>
          </cell>
        </row>
        <row r="13">
          <cell r="B13" t="str">
            <v>GRAL</v>
          </cell>
          <cell r="C13" t="str">
            <v>PART</v>
          </cell>
          <cell r="D13" t="str">
            <v>DESCRIPCION</v>
          </cell>
          <cell r="E13" t="str">
            <v>UND</v>
          </cell>
          <cell r="F13" t="str">
            <v>CANTIDAD</v>
          </cell>
          <cell r="G13" t="str">
            <v>VALOR UNITARIO        $</v>
          </cell>
          <cell r="H13" t="str">
            <v>VALOR                  TOTAL                         $</v>
          </cell>
        </row>
        <row r="15">
          <cell r="A15" t="str">
            <v>CONSTRUCCION DE BOLSACRETOS PARA PROTECCION DEL ESTRIBO, PUENTE CAÑO JESUS PR 37+0768</v>
          </cell>
        </row>
        <row r="16">
          <cell r="A16">
            <v>310.10000000000002</v>
          </cell>
          <cell r="B16">
            <v>310</v>
          </cell>
          <cell r="C16" t="str">
            <v>310P</v>
          </cell>
          <cell r="D16" t="str">
            <v>EXCAVACION MANUAL</v>
          </cell>
          <cell r="E16" t="str">
            <v>m3</v>
          </cell>
          <cell r="F16">
            <v>27</v>
          </cell>
          <cell r="G16">
            <v>28624</v>
          </cell>
          <cell r="H16">
            <v>772848</v>
          </cell>
        </row>
        <row r="17">
          <cell r="D17" t="str">
            <v>BOLSACRETOS</v>
          </cell>
          <cell r="E17" t="str">
            <v>m3</v>
          </cell>
          <cell r="F17">
            <v>87</v>
          </cell>
          <cell r="G17">
            <v>484200</v>
          </cell>
          <cell r="H17">
            <v>42125400</v>
          </cell>
        </row>
        <row r="18">
          <cell r="D18" t="str">
            <v>MANEJO DE AGUAS</v>
          </cell>
          <cell r="E18" t="str">
            <v>GLOBAL</v>
          </cell>
          <cell r="F18">
            <v>1</v>
          </cell>
          <cell r="G18">
            <v>3000000</v>
          </cell>
          <cell r="H18">
            <v>3000000</v>
          </cell>
        </row>
        <row r="22">
          <cell r="G22" t="str">
            <v xml:space="preserve">Valor Basico : </v>
          </cell>
          <cell r="H22">
            <v>45898248</v>
          </cell>
        </row>
        <row r="23">
          <cell r="G23" t="str">
            <v xml:space="preserve">Valor I.V.A (16%) : </v>
          </cell>
          <cell r="H23">
            <v>451921.21107692301</v>
          </cell>
        </row>
        <row r="24">
          <cell r="G24" t="str">
            <v xml:space="preserve">VALOR TOTAL : </v>
          </cell>
          <cell r="H24">
            <v>46350169.211076923</v>
          </cell>
        </row>
        <row r="34">
          <cell r="A34" t="str">
            <v>Administrador Vial</v>
          </cell>
          <cell r="E34" t="str">
            <v>Vo. Bo. Director Regional</v>
          </cell>
        </row>
        <row r="40">
          <cell r="A40" t="str">
            <v>INSTITUTO NACIONAL DE VIAS</v>
          </cell>
        </row>
        <row r="41">
          <cell r="A41" t="str">
            <v>REGIONAL CASANARE</v>
          </cell>
        </row>
        <row r="44">
          <cell r="A44" t="str">
            <v>CALCULO DE CANTIDADES Y COSTOS ESTIMADOS DE NECESIDADES DE LAS VIAS</v>
          </cell>
        </row>
        <row r="45">
          <cell r="A45" t="str">
            <v>PARA MANTENIMIENTO</v>
          </cell>
        </row>
        <row r="48">
          <cell r="A48" t="str">
            <v>Administrador Vial:  CESAR FIGUEROA MELGAREJO</v>
          </cell>
        </row>
        <row r="49">
          <cell r="A49" t="str">
            <v>Carretera:   COROCORO - ARAUCA</v>
          </cell>
          <cell r="E49" t="str">
            <v>SECTOR: 6606</v>
          </cell>
          <cell r="H49" t="str">
            <v>Enero del 2001</v>
          </cell>
        </row>
        <row r="51">
          <cell r="A51" t="str">
            <v>ITEM DE PAGO</v>
          </cell>
          <cell r="B51" t="str">
            <v>ESPECIFICACIONES</v>
          </cell>
        </row>
        <row r="52">
          <cell r="B52" t="str">
            <v>GRAL</v>
          </cell>
          <cell r="C52" t="str">
            <v>PART</v>
          </cell>
          <cell r="D52" t="str">
            <v>DESCRIPCION</v>
          </cell>
          <cell r="E52" t="str">
            <v>UND</v>
          </cell>
          <cell r="F52" t="str">
            <v>CANTIDAD</v>
          </cell>
          <cell r="G52" t="str">
            <v>VALOR UNITARIO        $</v>
          </cell>
          <cell r="H52" t="str">
            <v>VALOR                  TOTAL                         $</v>
          </cell>
        </row>
        <row r="54">
          <cell r="A54" t="str">
            <v>CONSTRUCCION DE CUATRO ALETAS DE PROTECCION A LOS PUENTES CAÑO EL ARENAL PR 17+0834 Y CAÑO EL RUANO PR 36+0543</v>
          </cell>
        </row>
        <row r="55">
          <cell r="A55">
            <v>630.4</v>
          </cell>
          <cell r="B55">
            <v>630</v>
          </cell>
          <cell r="D55" t="str">
            <v>CONCRETO 3000 p.s.i.</v>
          </cell>
          <cell r="E55" t="str">
            <v>m3</v>
          </cell>
          <cell r="F55">
            <v>123</v>
          </cell>
          <cell r="G55">
            <v>318667</v>
          </cell>
          <cell r="H55">
            <v>39196041</v>
          </cell>
        </row>
        <row r="56">
          <cell r="A56">
            <v>600.4</v>
          </cell>
          <cell r="B56">
            <v>600</v>
          </cell>
          <cell r="D56" t="str">
            <v>EXCAVACION EN MATERIAL DE GRAVA</v>
          </cell>
          <cell r="E56" t="str">
            <v>m3</v>
          </cell>
          <cell r="F56">
            <v>342</v>
          </cell>
          <cell r="G56">
            <v>25561</v>
          </cell>
          <cell r="H56">
            <v>8741862</v>
          </cell>
        </row>
        <row r="57">
          <cell r="A57">
            <v>640.29999999999995</v>
          </cell>
          <cell r="B57">
            <v>640</v>
          </cell>
          <cell r="D57" t="str">
            <v>ACERO DE REFUERZO</v>
          </cell>
          <cell r="E57" t="str">
            <v>kg</v>
          </cell>
          <cell r="F57">
            <v>3310</v>
          </cell>
          <cell r="G57">
            <v>1966</v>
          </cell>
          <cell r="H57">
            <v>6507460</v>
          </cell>
        </row>
        <row r="58">
          <cell r="A58">
            <v>610.1</v>
          </cell>
          <cell r="B58">
            <v>610</v>
          </cell>
          <cell r="D58" t="str">
            <v>RELLENO ESTRUCTURAL</v>
          </cell>
          <cell r="E58" t="str">
            <v>m3</v>
          </cell>
          <cell r="F58">
            <v>340</v>
          </cell>
          <cell r="G58">
            <v>27365</v>
          </cell>
          <cell r="H58">
            <v>9304100</v>
          </cell>
        </row>
        <row r="59">
          <cell r="D59" t="str">
            <v>DEMOLICION ESTRUCTURA EXISTENTE</v>
          </cell>
          <cell r="E59" t="str">
            <v>m3</v>
          </cell>
          <cell r="F59">
            <v>67</v>
          </cell>
          <cell r="G59">
            <v>89300</v>
          </cell>
          <cell r="H59">
            <v>5983100</v>
          </cell>
        </row>
        <row r="63">
          <cell r="G63" t="str">
            <v xml:space="preserve">Valor Basico : </v>
          </cell>
          <cell r="H63">
            <v>69732563</v>
          </cell>
        </row>
        <row r="64">
          <cell r="G64" t="str">
            <v xml:space="preserve">Valor I.V.A (16%) : </v>
          </cell>
          <cell r="H64">
            <v>686597.54338461533</v>
          </cell>
        </row>
        <row r="65">
          <cell r="G65" t="str">
            <v xml:space="preserve">VALOR TOTAL : </v>
          </cell>
          <cell r="H65">
            <v>70419160.543384612</v>
          </cell>
        </row>
        <row r="76">
          <cell r="A76" t="str">
            <v>Administrador Vial</v>
          </cell>
          <cell r="E76" t="str">
            <v>Vo. Bo. Director Regional</v>
          </cell>
        </row>
        <row r="79">
          <cell r="A79" t="str">
            <v>INSTITUTO NACIONAL DE VIAS</v>
          </cell>
        </row>
        <row r="80">
          <cell r="A80" t="str">
            <v>REGIONAL CASANARE</v>
          </cell>
        </row>
        <row r="83">
          <cell r="A83" t="str">
            <v>CALCULO DE CANTIDADES Y COSTOS ESTIMADOS DE NECESIDADES DE LAS VIAS</v>
          </cell>
        </row>
        <row r="84">
          <cell r="A84" t="str">
            <v>PARA MANTENIMIENTO</v>
          </cell>
        </row>
        <row r="87">
          <cell r="A87" t="str">
            <v>Administrador Vial:  CESAR FIGUEROA MELGAREJO</v>
          </cell>
        </row>
        <row r="88">
          <cell r="A88" t="str">
            <v xml:space="preserve">Carretera:  TAME - COROCORO </v>
          </cell>
          <cell r="E88" t="str">
            <v xml:space="preserve">SECTOR: 6605 </v>
          </cell>
          <cell r="H88" t="str">
            <v>Enero del 2001</v>
          </cell>
        </row>
        <row r="90">
          <cell r="A90" t="str">
            <v>ITEM DE PAGO</v>
          </cell>
          <cell r="B90" t="str">
            <v>ESPECIFICACIONES</v>
          </cell>
        </row>
        <row r="91">
          <cell r="B91" t="str">
            <v>GRAL</v>
          </cell>
          <cell r="C91" t="str">
            <v>PART</v>
          </cell>
          <cell r="D91" t="str">
            <v>DESCRIPCION</v>
          </cell>
          <cell r="E91" t="str">
            <v>UND</v>
          </cell>
          <cell r="F91" t="str">
            <v>CANTIDAD</v>
          </cell>
          <cell r="G91" t="str">
            <v>VALOR UNITARIO        $</v>
          </cell>
          <cell r="H91" t="str">
            <v>VALOR                  TOTAL                         $</v>
          </cell>
        </row>
        <row r="93">
          <cell r="A93" t="str">
            <v xml:space="preserve">CONSTRUCCION DE BOX COULVERT 2,0 * 1,50 PR 0+0540 </v>
          </cell>
        </row>
        <row r="94">
          <cell r="D94" t="str">
            <v>DEMOLICIÓN ESTRUCTURA EXISTENTE</v>
          </cell>
          <cell r="E94" t="str">
            <v>m3</v>
          </cell>
          <cell r="F94">
            <v>3</v>
          </cell>
          <cell r="G94">
            <v>89300</v>
          </cell>
          <cell r="H94">
            <v>267900</v>
          </cell>
        </row>
        <row r="95">
          <cell r="A95">
            <v>600.4</v>
          </cell>
          <cell r="B95">
            <v>600</v>
          </cell>
          <cell r="D95" t="str">
            <v>EXCAVACION MANUAL EN GRAVA</v>
          </cell>
          <cell r="E95" t="str">
            <v>m3</v>
          </cell>
          <cell r="F95">
            <v>80</v>
          </cell>
          <cell r="G95">
            <v>25565</v>
          </cell>
          <cell r="H95">
            <v>2045200</v>
          </cell>
        </row>
        <row r="96">
          <cell r="A96">
            <v>630.4</v>
          </cell>
          <cell r="B96">
            <v>630</v>
          </cell>
          <cell r="D96" t="str">
            <v>CONCRETO 3000 p.s.i.</v>
          </cell>
          <cell r="E96" t="str">
            <v>m3</v>
          </cell>
          <cell r="F96">
            <v>35</v>
          </cell>
          <cell r="G96">
            <v>318667</v>
          </cell>
          <cell r="H96">
            <v>11153345</v>
          </cell>
        </row>
        <row r="97">
          <cell r="A97">
            <v>640.29999999999995</v>
          </cell>
          <cell r="B97">
            <v>640</v>
          </cell>
          <cell r="D97" t="str">
            <v>ACERO DE REFUERZO</v>
          </cell>
          <cell r="E97" t="str">
            <v>kg</v>
          </cell>
          <cell r="F97">
            <v>1330</v>
          </cell>
          <cell r="G97">
            <v>1960</v>
          </cell>
          <cell r="H97">
            <v>2606800</v>
          </cell>
        </row>
        <row r="98">
          <cell r="A98">
            <v>610.1</v>
          </cell>
          <cell r="B98">
            <v>610</v>
          </cell>
          <cell r="D98" t="str">
            <v>RELLENO ESTRUCTURAL</v>
          </cell>
          <cell r="E98" t="str">
            <v>m3</v>
          </cell>
          <cell r="F98">
            <v>30</v>
          </cell>
          <cell r="G98">
            <v>27365</v>
          </cell>
          <cell r="H98">
            <v>820950</v>
          </cell>
        </row>
        <row r="99">
          <cell r="A99">
            <v>450.1</v>
          </cell>
          <cell r="B99">
            <v>450</v>
          </cell>
          <cell r="D99" t="str">
            <v>CANCRETO ASFALTICO</v>
          </cell>
          <cell r="E99" t="str">
            <v>m3</v>
          </cell>
          <cell r="F99">
            <v>1.5</v>
          </cell>
          <cell r="G99">
            <v>215487</v>
          </cell>
          <cell r="H99">
            <v>323230.5</v>
          </cell>
        </row>
        <row r="104">
          <cell r="G104" t="str">
            <v xml:space="preserve">Valor Basico : </v>
          </cell>
          <cell r="H104">
            <v>17217425.5</v>
          </cell>
        </row>
        <row r="105">
          <cell r="G105" t="str">
            <v xml:space="preserve">Valor I.V.A (16%) : </v>
          </cell>
          <cell r="H105">
            <v>169525.42030769229</v>
          </cell>
        </row>
        <row r="106">
          <cell r="G106" t="str">
            <v xml:space="preserve">VALOR TOTAL : </v>
          </cell>
          <cell r="H106">
            <v>17386950.920307692</v>
          </cell>
        </row>
        <row r="108">
          <cell r="A108" t="str">
            <v>NOTA: El cual reemplazará una alcantarilla actualmente construida, que no está capacitada para evacuar las aguas del Río Cravo en la época invernal.</v>
          </cell>
        </row>
        <row r="115">
          <cell r="A115" t="str">
            <v>Administrador Vial</v>
          </cell>
          <cell r="E115" t="str">
            <v>Vo. Bo. Director Regional</v>
          </cell>
        </row>
        <row r="118">
          <cell r="A118" t="str">
            <v>INSTITUTO NACIONAL DE VIAS</v>
          </cell>
        </row>
        <row r="119">
          <cell r="A119" t="str">
            <v>REGIONAL CASANARE</v>
          </cell>
        </row>
        <row r="122">
          <cell r="A122" t="str">
            <v>CALCULO DE CANTIDADES Y COSTOS ESTIMADOS DE NECESIDADES DE LAS VIAS</v>
          </cell>
        </row>
        <row r="123">
          <cell r="A123" t="str">
            <v>PARA MANTENIMIENTO</v>
          </cell>
        </row>
        <row r="126">
          <cell r="A126" t="str">
            <v>Administrador Vial:  CESAR FIGUEROA MELGAREJO</v>
          </cell>
        </row>
        <row r="127">
          <cell r="A127" t="str">
            <v xml:space="preserve">Carretera:  TAME - COROCORO </v>
          </cell>
          <cell r="E127" t="str">
            <v xml:space="preserve">SECTOR: 6605 </v>
          </cell>
          <cell r="H127" t="str">
            <v>Enero del 2001</v>
          </cell>
        </row>
        <row r="129">
          <cell r="A129" t="str">
            <v>ITEM DE PAGO</v>
          </cell>
          <cell r="B129" t="str">
            <v>ESPECIFICACIONES</v>
          </cell>
        </row>
        <row r="130">
          <cell r="B130" t="str">
            <v>GRAL</v>
          </cell>
          <cell r="C130" t="str">
            <v>PART</v>
          </cell>
          <cell r="D130" t="str">
            <v>DESCRIPCION</v>
          </cell>
          <cell r="E130" t="str">
            <v>UND</v>
          </cell>
          <cell r="F130" t="str">
            <v>CANTIDAD</v>
          </cell>
          <cell r="G130" t="str">
            <v>VALOR UNITARIO        $</v>
          </cell>
          <cell r="H130" t="str">
            <v>VALOR                  TOTAL                         $</v>
          </cell>
        </row>
        <row r="132">
          <cell r="A132" t="str">
            <v>CONFORMACION DE LA BANCA CON ADICION DE MATERIAL Y ESTABILIZACION DE LA SUBRASANTE PR 116+0640 AL PR 117+0980</v>
          </cell>
        </row>
        <row r="133">
          <cell r="A133">
            <v>310</v>
          </cell>
          <cell r="B133">
            <v>310</v>
          </cell>
          <cell r="D133" t="str">
            <v>CONFORMACION DE LA CALZADA EXISTENTE</v>
          </cell>
          <cell r="E133" t="str">
            <v>m2</v>
          </cell>
          <cell r="F133">
            <v>10050</v>
          </cell>
          <cell r="G133">
            <v>446</v>
          </cell>
          <cell r="H133">
            <v>4482300</v>
          </cell>
        </row>
        <row r="134">
          <cell r="A134">
            <v>230.1</v>
          </cell>
          <cell r="B134">
            <v>230</v>
          </cell>
          <cell r="D134" t="str">
            <v>ESTABILIZACION DE LA SUBRASANTE</v>
          </cell>
          <cell r="E134" t="str">
            <v>m2</v>
          </cell>
          <cell r="F134">
            <v>10050</v>
          </cell>
          <cell r="G134">
            <v>1950</v>
          </cell>
          <cell r="H134">
            <v>19597500</v>
          </cell>
        </row>
        <row r="135">
          <cell r="B135">
            <v>230</v>
          </cell>
          <cell r="D135" t="str">
            <v>ADITIVO ESTABILIZANTE</v>
          </cell>
          <cell r="E135" t="str">
            <v>lt</v>
          </cell>
          <cell r="F135">
            <v>151</v>
          </cell>
          <cell r="G135">
            <v>67751</v>
          </cell>
          <cell r="H135">
            <v>10230401</v>
          </cell>
        </row>
        <row r="136">
          <cell r="A136">
            <v>320.10000000000002</v>
          </cell>
          <cell r="B136">
            <v>320</v>
          </cell>
          <cell r="D136" t="str">
            <v>SUB-BASE</v>
          </cell>
          <cell r="E136" t="str">
            <v>m3</v>
          </cell>
          <cell r="F136">
            <v>1650</v>
          </cell>
          <cell r="G136">
            <v>125400</v>
          </cell>
          <cell r="H136">
            <v>206910000</v>
          </cell>
        </row>
        <row r="141">
          <cell r="G141" t="str">
            <v xml:space="preserve">Valor Basico : </v>
          </cell>
          <cell r="H141">
            <v>241220201</v>
          </cell>
        </row>
        <row r="142">
          <cell r="G142" t="str">
            <v xml:space="preserve">Valor I.V.A (16%) : </v>
          </cell>
          <cell r="H142">
            <v>2375091.2098461539</v>
          </cell>
        </row>
        <row r="143">
          <cell r="G143" t="str">
            <v xml:space="preserve">VALOR TOTAL : </v>
          </cell>
          <cell r="H143">
            <v>243595292.20984614</v>
          </cell>
        </row>
        <row r="146">
          <cell r="A146" t="str">
            <v xml:space="preserve">Nota: </v>
          </cell>
          <cell r="B146" t="str">
            <v>Consiste en la conformación de 1 Km. de vía con aditivo estabilizante como tramo de prueba.</v>
          </cell>
        </row>
        <row r="154">
          <cell r="A154" t="str">
            <v>Administrador Vial</v>
          </cell>
          <cell r="E154" t="str">
            <v>Vo. Bo. Director Regional</v>
          </cell>
        </row>
        <row r="157">
          <cell r="A157" t="str">
            <v>INSTITUTO NACIONAL DE VIAS</v>
          </cell>
        </row>
        <row r="158">
          <cell r="A158" t="str">
            <v>REGIONAL CASANARE</v>
          </cell>
        </row>
        <row r="161">
          <cell r="A161" t="str">
            <v>CALCULO DE CANTIDADES Y COSTOS ESTIMADOS DE NECESIDADES DE LAS VIAS</v>
          </cell>
        </row>
        <row r="162">
          <cell r="A162" t="str">
            <v>PARA MANTENIMIENTO</v>
          </cell>
        </row>
        <row r="165">
          <cell r="A165" t="str">
            <v>Administrador Vial:  CESAR FIGUEROA MELGAREJO</v>
          </cell>
        </row>
        <row r="166">
          <cell r="A166" t="str">
            <v xml:space="preserve">Carretera:  TAME - COROCORO </v>
          </cell>
          <cell r="E166" t="str">
            <v xml:space="preserve">SECTOR: 6605 </v>
          </cell>
          <cell r="H166" t="str">
            <v>Enero del 2001</v>
          </cell>
        </row>
        <row r="168">
          <cell r="A168" t="str">
            <v>ITEM DE PAGO</v>
          </cell>
          <cell r="B168" t="str">
            <v>ESPECIFICACIONES</v>
          </cell>
        </row>
        <row r="169">
          <cell r="B169" t="str">
            <v>GRAL</v>
          </cell>
          <cell r="C169" t="str">
            <v>PART</v>
          </cell>
          <cell r="D169" t="str">
            <v>DESCRIPCION</v>
          </cell>
          <cell r="E169" t="str">
            <v>UND</v>
          </cell>
          <cell r="F169" t="str">
            <v>CANTIDAD</v>
          </cell>
          <cell r="G169" t="str">
            <v>VALOR UNITARIO        $</v>
          </cell>
          <cell r="H169" t="str">
            <v>VALOR                  TOTAL                         $</v>
          </cell>
        </row>
        <row r="171">
          <cell r="A171" t="str">
            <v>MANTENIMIENTO SITIOS CRITICOS PR 90+0480 AL PR 90+0700 Y DEL PR 118+0000 AL PR 131+0400</v>
          </cell>
        </row>
        <row r="172">
          <cell r="A172">
            <v>310</v>
          </cell>
          <cell r="B172">
            <v>300</v>
          </cell>
          <cell r="D172" t="str">
            <v>CONFORMACION DE LA CALZADA EXISTENTE</v>
          </cell>
          <cell r="E172" t="str">
            <v>m2</v>
          </cell>
          <cell r="F172">
            <v>20000</v>
          </cell>
          <cell r="G172">
            <v>446</v>
          </cell>
          <cell r="H172">
            <v>8920000</v>
          </cell>
        </row>
        <row r="173">
          <cell r="A173">
            <v>210.3</v>
          </cell>
          <cell r="B173">
            <v>210</v>
          </cell>
          <cell r="D173" t="str">
            <v>EXCAVACION DE LA CALZADA EXISTENTE</v>
          </cell>
          <cell r="E173" t="str">
            <v>m3</v>
          </cell>
          <cell r="F173">
            <v>815</v>
          </cell>
          <cell r="G173">
            <v>4118</v>
          </cell>
          <cell r="H173">
            <v>3356170</v>
          </cell>
        </row>
        <row r="174">
          <cell r="A174">
            <v>320.10000000000002</v>
          </cell>
          <cell r="B174">
            <v>320</v>
          </cell>
          <cell r="D174" t="str">
            <v>SUB-BASE GRANULAR</v>
          </cell>
          <cell r="E174" t="str">
            <v>m3</v>
          </cell>
          <cell r="F174">
            <v>2150</v>
          </cell>
          <cell r="G174">
            <v>32390</v>
          </cell>
          <cell r="H174">
            <v>69638500</v>
          </cell>
        </row>
        <row r="175">
          <cell r="A175">
            <v>900.2</v>
          </cell>
          <cell r="B175">
            <v>900</v>
          </cell>
          <cell r="D175" t="str">
            <v>TRANSPORTE SUB-BASE GRANULAR</v>
          </cell>
          <cell r="E175" t="str">
            <v>m3 - Km</v>
          </cell>
          <cell r="F175">
            <v>193500</v>
          </cell>
          <cell r="G175">
            <v>813</v>
          </cell>
          <cell r="H175">
            <v>157315500</v>
          </cell>
        </row>
        <row r="180">
          <cell r="G180" t="str">
            <v xml:space="preserve">Valor Basico : </v>
          </cell>
          <cell r="H180">
            <v>239230170</v>
          </cell>
        </row>
        <row r="181">
          <cell r="G181" t="str">
            <v xml:space="preserve">Valor I.V.A (16%) : </v>
          </cell>
          <cell r="H181">
            <v>2355497.0584615385</v>
          </cell>
        </row>
        <row r="182">
          <cell r="G182" t="str">
            <v xml:space="preserve">VALOR TOTAL : </v>
          </cell>
          <cell r="H182">
            <v>241585667.05846155</v>
          </cell>
        </row>
        <row r="184">
          <cell r="A184" t="str">
            <v xml:space="preserve">Nota: </v>
          </cell>
          <cell r="B184" t="str">
            <v xml:space="preserve">Consiste en la escarificación, la conformación, renivelación y compactación del afirmado existente en 2 Km. de vía. Con adición de </v>
          </cell>
        </row>
        <row r="185">
          <cell r="B185" t="str">
            <v>material de afirmado en los pasos críticos.</v>
          </cell>
        </row>
        <row r="194">
          <cell r="A194" t="str">
            <v>Administrador Vial</v>
          </cell>
          <cell r="E194" t="str">
            <v>Vo. Bo. Director Regional</v>
          </cell>
        </row>
      </sheetData>
      <sheetData sheetId="1" refreshError="1"/>
      <sheetData sheetId="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NT OBRA"/>
      <sheetName val="CUADRO RESUM"/>
      <sheetName val="CUADRO RESUM FALTANTE"/>
    </sheetNames>
    <sheetDataSet>
      <sheetData sheetId="0" refreshError="1">
        <row r="1">
          <cell r="A1" t="str">
            <v>INSTITUTO NACIONAL DE VIAS</v>
          </cell>
        </row>
        <row r="2">
          <cell r="A2" t="str">
            <v>REGIONAL CASANARE</v>
          </cell>
        </row>
        <row r="5">
          <cell r="A5" t="str">
            <v>CALCULO DE CANTIDADES Y COSTOS ESTIMADOS DE NECESIDADES DE LAS VIAS</v>
          </cell>
        </row>
        <row r="6">
          <cell r="A6" t="str">
            <v>PARA MANTENIMIENTO</v>
          </cell>
        </row>
        <row r="9">
          <cell r="A9" t="str">
            <v>Administrador Vial:  CESAR FIGUEROA MELGAREJO</v>
          </cell>
        </row>
        <row r="10">
          <cell r="A10" t="str">
            <v>Carretera:   COROCORO - ARAUCA</v>
          </cell>
          <cell r="E10" t="str">
            <v>SECTOR: 6606</v>
          </cell>
          <cell r="H10" t="str">
            <v>Enero del 2001</v>
          </cell>
        </row>
        <row r="12">
          <cell r="A12" t="str">
            <v>ITEM DE PAGO</v>
          </cell>
          <cell r="B12" t="str">
            <v>ESPECIFICACIONES</v>
          </cell>
        </row>
        <row r="13">
          <cell r="B13" t="str">
            <v>GRAL</v>
          </cell>
          <cell r="C13" t="str">
            <v>PART</v>
          </cell>
          <cell r="D13" t="str">
            <v>DESCRIPCION</v>
          </cell>
          <cell r="E13" t="str">
            <v>UND</v>
          </cell>
          <cell r="F13" t="str">
            <v>CANTIDAD</v>
          </cell>
          <cell r="G13" t="str">
            <v>VALOR UNITARIO        $</v>
          </cell>
          <cell r="H13" t="str">
            <v>VALOR                  TOTAL                         $</v>
          </cell>
        </row>
        <row r="15">
          <cell r="A15" t="str">
            <v>CONSTRUCCION DE BOLSACRETOS PARA PROTECCION DEL ESTRIBO, PUENTE CAÑO JESUS PR 37+0768</v>
          </cell>
        </row>
        <row r="16">
          <cell r="A16">
            <v>310.10000000000002</v>
          </cell>
          <cell r="B16">
            <v>310</v>
          </cell>
          <cell r="C16" t="str">
            <v>310P</v>
          </cell>
          <cell r="D16" t="str">
            <v>EXCAVACION MANUAL</v>
          </cell>
          <cell r="E16" t="str">
            <v>m3</v>
          </cell>
          <cell r="F16">
            <v>27</v>
          </cell>
          <cell r="G16">
            <v>28624</v>
          </cell>
          <cell r="H16">
            <v>772848</v>
          </cell>
        </row>
        <row r="17">
          <cell r="D17" t="str">
            <v>BOLSACRETOS</v>
          </cell>
          <cell r="E17" t="str">
            <v>m3</v>
          </cell>
          <cell r="F17">
            <v>87</v>
          </cell>
          <cell r="G17">
            <v>484200</v>
          </cell>
          <cell r="H17">
            <v>42125400</v>
          </cell>
        </row>
        <row r="18">
          <cell r="D18" t="str">
            <v>MANEJO DE AGUAS</v>
          </cell>
          <cell r="E18" t="str">
            <v>GLOBAL</v>
          </cell>
          <cell r="F18">
            <v>1</v>
          </cell>
          <cell r="G18">
            <v>3000000</v>
          </cell>
          <cell r="H18">
            <v>3000000</v>
          </cell>
        </row>
        <row r="22">
          <cell r="G22" t="str">
            <v xml:space="preserve">Valor Basico : </v>
          </cell>
          <cell r="H22">
            <v>45898248</v>
          </cell>
        </row>
        <row r="23">
          <cell r="G23" t="str">
            <v xml:space="preserve">Valor I.V.A (16%) : </v>
          </cell>
          <cell r="H23">
            <v>451921.21107692301</v>
          </cell>
        </row>
        <row r="24">
          <cell r="G24" t="str">
            <v xml:space="preserve">VALOR TOTAL : </v>
          </cell>
          <cell r="H24">
            <v>46350169.211076923</v>
          </cell>
        </row>
        <row r="34">
          <cell r="A34" t="str">
            <v>Administrador Vial</v>
          </cell>
          <cell r="E34" t="str">
            <v>Vo. Bo. Director Regional</v>
          </cell>
        </row>
        <row r="40">
          <cell r="A40" t="str">
            <v>INSTITUTO NACIONAL DE VIAS</v>
          </cell>
        </row>
        <row r="41">
          <cell r="A41" t="str">
            <v>REGIONAL CASANARE</v>
          </cell>
        </row>
        <row r="44">
          <cell r="A44" t="str">
            <v>CALCULO DE CANTIDADES Y COSTOS ESTIMADOS DE NECESIDADES DE LAS VIAS</v>
          </cell>
        </row>
        <row r="45">
          <cell r="A45" t="str">
            <v>PARA MANTENIMIENTO</v>
          </cell>
        </row>
        <row r="48">
          <cell r="A48" t="str">
            <v>Administrador Vial:  CESAR FIGUEROA MELGAREJO</v>
          </cell>
        </row>
        <row r="49">
          <cell r="A49" t="str">
            <v>Carretera:   COROCORO - ARAUCA</v>
          </cell>
          <cell r="E49" t="str">
            <v>SECTOR: 6606</v>
          </cell>
          <cell r="H49" t="str">
            <v>Enero del 2001</v>
          </cell>
        </row>
        <row r="51">
          <cell r="A51" t="str">
            <v>ITEM DE PAGO</v>
          </cell>
          <cell r="B51" t="str">
            <v>ESPECIFICACIONES</v>
          </cell>
        </row>
        <row r="52">
          <cell r="B52" t="str">
            <v>GRAL</v>
          </cell>
          <cell r="C52" t="str">
            <v>PART</v>
          </cell>
          <cell r="D52" t="str">
            <v>DESCRIPCION</v>
          </cell>
          <cell r="E52" t="str">
            <v>UND</v>
          </cell>
          <cell r="F52" t="str">
            <v>CANTIDAD</v>
          </cell>
          <cell r="G52" t="str">
            <v>VALOR UNITARIO        $</v>
          </cell>
          <cell r="H52" t="str">
            <v>VALOR                  TOTAL                         $</v>
          </cell>
        </row>
        <row r="54">
          <cell r="A54" t="str">
            <v>CONSTRUCCION DE CUATRO ALETAS DE PROTECCION A LOS PUENTES CAÑO EL ARENAL PR 17+0834 Y CAÑO EL RUANO PR 36+0543</v>
          </cell>
        </row>
        <row r="55">
          <cell r="A55">
            <v>630.4</v>
          </cell>
          <cell r="B55">
            <v>630</v>
          </cell>
          <cell r="D55" t="str">
            <v>CONCRETO 3000 p.s.i.</v>
          </cell>
          <cell r="E55" t="str">
            <v>m3</v>
          </cell>
          <cell r="F55">
            <v>123</v>
          </cell>
          <cell r="G55">
            <v>318667</v>
          </cell>
          <cell r="H55">
            <v>39196041</v>
          </cell>
        </row>
        <row r="56">
          <cell r="A56">
            <v>600.4</v>
          </cell>
          <cell r="B56">
            <v>600</v>
          </cell>
          <cell r="D56" t="str">
            <v>EXCAVACION EN MATERIAL DE GRAVA</v>
          </cell>
          <cell r="E56" t="str">
            <v>m3</v>
          </cell>
          <cell r="F56">
            <v>342</v>
          </cell>
          <cell r="G56">
            <v>25561</v>
          </cell>
          <cell r="H56">
            <v>8741862</v>
          </cell>
        </row>
        <row r="57">
          <cell r="A57">
            <v>640.29999999999995</v>
          </cell>
          <cell r="B57">
            <v>640</v>
          </cell>
          <cell r="D57" t="str">
            <v>ACERO DE REFUERZO</v>
          </cell>
          <cell r="E57" t="str">
            <v>kg</v>
          </cell>
          <cell r="F57">
            <v>3310</v>
          </cell>
          <cell r="G57">
            <v>1966</v>
          </cell>
          <cell r="H57">
            <v>6507460</v>
          </cell>
        </row>
        <row r="58">
          <cell r="A58">
            <v>610.1</v>
          </cell>
          <cell r="B58">
            <v>610</v>
          </cell>
          <cell r="D58" t="str">
            <v>RELLENO ESTRUCTURAL</v>
          </cell>
          <cell r="E58" t="str">
            <v>m3</v>
          </cell>
          <cell r="F58">
            <v>340</v>
          </cell>
          <cell r="G58">
            <v>27365</v>
          </cell>
          <cell r="H58">
            <v>9304100</v>
          </cell>
        </row>
        <row r="59">
          <cell r="D59" t="str">
            <v>DEMOLICION ESTRUCTURA EXISTENTE</v>
          </cell>
          <cell r="E59" t="str">
            <v>m3</v>
          </cell>
          <cell r="F59">
            <v>67</v>
          </cell>
          <cell r="G59">
            <v>89300</v>
          </cell>
          <cell r="H59">
            <v>5983100</v>
          </cell>
        </row>
        <row r="63">
          <cell r="G63" t="str">
            <v xml:space="preserve">Valor Basico : </v>
          </cell>
          <cell r="H63">
            <v>69732563</v>
          </cell>
        </row>
        <row r="64">
          <cell r="G64" t="str">
            <v xml:space="preserve">Valor I.V.A (16%) : </v>
          </cell>
          <cell r="H64">
            <v>686597.54338461533</v>
          </cell>
        </row>
        <row r="65">
          <cell r="G65" t="str">
            <v xml:space="preserve">VALOR TOTAL : </v>
          </cell>
          <cell r="H65">
            <v>70419160.543384612</v>
          </cell>
        </row>
        <row r="76">
          <cell r="A76" t="str">
            <v>Administrador Vial</v>
          </cell>
          <cell r="E76" t="str">
            <v>Vo. Bo. Director Regional</v>
          </cell>
        </row>
        <row r="79">
          <cell r="A79" t="str">
            <v>INSTITUTO NACIONAL DE VIAS</v>
          </cell>
        </row>
        <row r="80">
          <cell r="A80" t="str">
            <v>REGIONAL CASANARE</v>
          </cell>
        </row>
        <row r="83">
          <cell r="A83" t="str">
            <v>CALCULO DE CANTIDADES Y COSTOS ESTIMADOS DE NECESIDADES DE LAS VIAS</v>
          </cell>
        </row>
        <row r="84">
          <cell r="A84" t="str">
            <v>PARA MANTENIMIENTO</v>
          </cell>
        </row>
        <row r="87">
          <cell r="A87" t="str">
            <v>Administrador Vial:  CESAR FIGUEROA MELGAREJO</v>
          </cell>
        </row>
        <row r="88">
          <cell r="A88" t="str">
            <v xml:space="preserve">Carretera:  TAME - COROCORO </v>
          </cell>
          <cell r="E88" t="str">
            <v xml:space="preserve">SECTOR: 6605 </v>
          </cell>
          <cell r="H88" t="str">
            <v>Enero del 2001</v>
          </cell>
        </row>
        <row r="90">
          <cell r="A90" t="str">
            <v>ITEM DE PAGO</v>
          </cell>
          <cell r="B90" t="str">
            <v>ESPECIFICACIONES</v>
          </cell>
        </row>
        <row r="91">
          <cell r="B91" t="str">
            <v>GRAL</v>
          </cell>
          <cell r="C91" t="str">
            <v>PART</v>
          </cell>
          <cell r="D91" t="str">
            <v>DESCRIPCION</v>
          </cell>
          <cell r="E91" t="str">
            <v>UND</v>
          </cell>
          <cell r="F91" t="str">
            <v>CANTIDAD</v>
          </cell>
          <cell r="G91" t="str">
            <v>VALOR UNITARIO        $</v>
          </cell>
          <cell r="H91" t="str">
            <v>VALOR                  TOTAL                         $</v>
          </cell>
        </row>
        <row r="93">
          <cell r="A93" t="str">
            <v xml:space="preserve">CONSTRUCCION DE BOX COULVERT 2,0 * 1,50 PR 0+0540 </v>
          </cell>
        </row>
        <row r="94">
          <cell r="D94" t="str">
            <v>DEMOLICIÓN ESTRUCTURA EXISTENTE</v>
          </cell>
          <cell r="E94" t="str">
            <v>m3</v>
          </cell>
          <cell r="F94">
            <v>3</v>
          </cell>
          <cell r="G94">
            <v>89300</v>
          </cell>
          <cell r="H94">
            <v>267900</v>
          </cell>
        </row>
        <row r="95">
          <cell r="A95">
            <v>600.4</v>
          </cell>
          <cell r="B95">
            <v>600</v>
          </cell>
          <cell r="D95" t="str">
            <v>EXCAVACION MANUAL EN GRAVA</v>
          </cell>
          <cell r="E95" t="str">
            <v>m3</v>
          </cell>
          <cell r="F95">
            <v>80</v>
          </cell>
          <cell r="G95">
            <v>25565</v>
          </cell>
          <cell r="H95">
            <v>2045200</v>
          </cell>
        </row>
        <row r="96">
          <cell r="A96">
            <v>630.4</v>
          </cell>
          <cell r="B96">
            <v>630</v>
          </cell>
          <cell r="D96" t="str">
            <v>CONCRETO 3000 p.s.i.</v>
          </cell>
          <cell r="E96" t="str">
            <v>m3</v>
          </cell>
          <cell r="F96">
            <v>35</v>
          </cell>
          <cell r="G96">
            <v>318667</v>
          </cell>
          <cell r="H96">
            <v>11153345</v>
          </cell>
        </row>
        <row r="97">
          <cell r="A97">
            <v>640.29999999999995</v>
          </cell>
          <cell r="B97">
            <v>640</v>
          </cell>
          <cell r="D97" t="str">
            <v>ACERO DE REFUERZO</v>
          </cell>
          <cell r="E97" t="str">
            <v>kg</v>
          </cell>
          <cell r="F97">
            <v>1330</v>
          </cell>
          <cell r="G97">
            <v>1960</v>
          </cell>
          <cell r="H97">
            <v>2606800</v>
          </cell>
        </row>
        <row r="98">
          <cell r="A98">
            <v>610.1</v>
          </cell>
          <cell r="B98">
            <v>610</v>
          </cell>
          <cell r="D98" t="str">
            <v>RELLENO ESTRUCTURAL</v>
          </cell>
          <cell r="E98" t="str">
            <v>m3</v>
          </cell>
          <cell r="F98">
            <v>30</v>
          </cell>
          <cell r="G98">
            <v>27365</v>
          </cell>
          <cell r="H98">
            <v>820950</v>
          </cell>
        </row>
        <row r="99">
          <cell r="A99">
            <v>450.1</v>
          </cell>
          <cell r="B99">
            <v>450</v>
          </cell>
          <cell r="D99" t="str">
            <v>CANCRETO ASFALTICO</v>
          </cell>
          <cell r="E99" t="str">
            <v>m3</v>
          </cell>
          <cell r="F99">
            <v>1.5</v>
          </cell>
          <cell r="G99">
            <v>215487</v>
          </cell>
          <cell r="H99">
            <v>323230.5</v>
          </cell>
        </row>
        <row r="104">
          <cell r="G104" t="str">
            <v xml:space="preserve">Valor Basico : </v>
          </cell>
          <cell r="H104">
            <v>17217425.5</v>
          </cell>
        </row>
        <row r="105">
          <cell r="G105" t="str">
            <v xml:space="preserve">Valor I.V.A (16%) : </v>
          </cell>
          <cell r="H105">
            <v>169525.42030769229</v>
          </cell>
        </row>
        <row r="106">
          <cell r="G106" t="str">
            <v xml:space="preserve">VALOR TOTAL : </v>
          </cell>
          <cell r="H106">
            <v>17386950.920307692</v>
          </cell>
        </row>
        <row r="108">
          <cell r="A108" t="str">
            <v>NOTA: El cual reemplazará una alcantarilla actualmente construida, que no está capacitada para evacuar las aguas del Río Cravo en la época invernal.</v>
          </cell>
        </row>
        <row r="115">
          <cell r="A115" t="str">
            <v>Administrador Vial</v>
          </cell>
          <cell r="E115" t="str">
            <v>Vo. Bo. Director Regional</v>
          </cell>
        </row>
        <row r="118">
          <cell r="A118" t="str">
            <v>INSTITUTO NACIONAL DE VIAS</v>
          </cell>
        </row>
        <row r="119">
          <cell r="A119" t="str">
            <v>REGIONAL CASANARE</v>
          </cell>
        </row>
        <row r="122">
          <cell r="A122" t="str">
            <v>CALCULO DE CANTIDADES Y COSTOS ESTIMADOS DE NECESIDADES DE LAS VIAS</v>
          </cell>
        </row>
        <row r="123">
          <cell r="A123" t="str">
            <v>PARA MANTENIMIENTO</v>
          </cell>
        </row>
        <row r="126">
          <cell r="A126" t="str">
            <v>Administrador Vial:  CESAR FIGUEROA MELGAREJO</v>
          </cell>
        </row>
        <row r="127">
          <cell r="A127" t="str">
            <v xml:space="preserve">Carretera:  TAME - COROCORO </v>
          </cell>
          <cell r="E127" t="str">
            <v xml:space="preserve">SECTOR: 6605 </v>
          </cell>
          <cell r="H127" t="str">
            <v>Enero del 2001</v>
          </cell>
        </row>
        <row r="129">
          <cell r="A129" t="str">
            <v>ITEM DE PAGO</v>
          </cell>
          <cell r="B129" t="str">
            <v>ESPECIFICACIONES</v>
          </cell>
        </row>
        <row r="130">
          <cell r="B130" t="str">
            <v>GRAL</v>
          </cell>
          <cell r="C130" t="str">
            <v>PART</v>
          </cell>
          <cell r="D130" t="str">
            <v>DESCRIPCION</v>
          </cell>
          <cell r="E130" t="str">
            <v>UND</v>
          </cell>
          <cell r="F130" t="str">
            <v>CANTIDAD</v>
          </cell>
          <cell r="G130" t="str">
            <v>VALOR UNITARIO        $</v>
          </cell>
          <cell r="H130" t="str">
            <v>VALOR                  TOTAL                         $</v>
          </cell>
        </row>
        <row r="132">
          <cell r="A132" t="str">
            <v>CONFORMACION DE LA BANCA CON ADICION DE MATERIAL Y ESTABILIZACION DE LA SUBRASANTE PR 116+0640 AL PR 117+0980</v>
          </cell>
        </row>
        <row r="133">
          <cell r="A133">
            <v>310</v>
          </cell>
          <cell r="B133">
            <v>310</v>
          </cell>
          <cell r="D133" t="str">
            <v>CONFORMACION DE LA CALZADA EXISTENTE</v>
          </cell>
          <cell r="E133" t="str">
            <v>m2</v>
          </cell>
          <cell r="F133">
            <v>10050</v>
          </cell>
          <cell r="G133">
            <v>446</v>
          </cell>
          <cell r="H133">
            <v>4482300</v>
          </cell>
        </row>
        <row r="134">
          <cell r="A134">
            <v>230.1</v>
          </cell>
          <cell r="B134">
            <v>230</v>
          </cell>
          <cell r="D134" t="str">
            <v>ESTABILIZACION DE LA SUBRASANTE</v>
          </cell>
          <cell r="E134" t="str">
            <v>m2</v>
          </cell>
          <cell r="F134">
            <v>10050</v>
          </cell>
          <cell r="G134">
            <v>1950</v>
          </cell>
          <cell r="H134">
            <v>19597500</v>
          </cell>
        </row>
        <row r="135">
          <cell r="B135">
            <v>230</v>
          </cell>
          <cell r="D135" t="str">
            <v>ADITIVO ESTABILIZANTE</v>
          </cell>
          <cell r="E135" t="str">
            <v>lt</v>
          </cell>
          <cell r="F135">
            <v>151</v>
          </cell>
          <cell r="G135">
            <v>67751</v>
          </cell>
          <cell r="H135">
            <v>10230401</v>
          </cell>
        </row>
        <row r="136">
          <cell r="A136">
            <v>320.10000000000002</v>
          </cell>
          <cell r="B136">
            <v>320</v>
          </cell>
          <cell r="D136" t="str">
            <v>SUB-BASE</v>
          </cell>
          <cell r="E136" t="str">
            <v>m3</v>
          </cell>
          <cell r="F136">
            <v>1650</v>
          </cell>
          <cell r="G136">
            <v>125400</v>
          </cell>
          <cell r="H136">
            <v>206910000</v>
          </cell>
        </row>
        <row r="141">
          <cell r="G141" t="str">
            <v xml:space="preserve">Valor Basico : </v>
          </cell>
          <cell r="H141">
            <v>241220201</v>
          </cell>
        </row>
        <row r="142">
          <cell r="G142" t="str">
            <v xml:space="preserve">Valor I.V.A (16%) : </v>
          </cell>
          <cell r="H142">
            <v>2375091.2098461539</v>
          </cell>
        </row>
        <row r="143">
          <cell r="G143" t="str">
            <v xml:space="preserve">VALOR TOTAL : </v>
          </cell>
          <cell r="H143">
            <v>243595292.20984614</v>
          </cell>
        </row>
        <row r="146">
          <cell r="A146" t="str">
            <v xml:space="preserve">Nota: </v>
          </cell>
          <cell r="B146" t="str">
            <v>Consiste en la conformación de 1 Km. de vía con aditivo estabilizante como tramo de prueba.</v>
          </cell>
        </row>
        <row r="154">
          <cell r="A154" t="str">
            <v>Administrador Vial</v>
          </cell>
          <cell r="E154" t="str">
            <v>Vo. Bo. Director Regional</v>
          </cell>
        </row>
        <row r="157">
          <cell r="A157" t="str">
            <v>INSTITUTO NACIONAL DE VIAS</v>
          </cell>
        </row>
        <row r="158">
          <cell r="A158" t="str">
            <v>REGIONAL CASANARE</v>
          </cell>
        </row>
        <row r="161">
          <cell r="A161" t="str">
            <v>CALCULO DE CANTIDADES Y COSTOS ESTIMADOS DE NECESIDADES DE LAS VIAS</v>
          </cell>
        </row>
        <row r="162">
          <cell r="A162" t="str">
            <v>PARA MANTENIMIENTO</v>
          </cell>
        </row>
        <row r="165">
          <cell r="A165" t="str">
            <v>Administrador Vial:  CESAR FIGUEROA MELGAREJO</v>
          </cell>
        </row>
        <row r="166">
          <cell r="A166" t="str">
            <v xml:space="preserve">Carretera:  TAME - COROCORO </v>
          </cell>
          <cell r="E166" t="str">
            <v xml:space="preserve">SECTOR: 6605 </v>
          </cell>
          <cell r="H166" t="str">
            <v>Enero del 2001</v>
          </cell>
        </row>
        <row r="168">
          <cell r="A168" t="str">
            <v>ITEM DE PAGO</v>
          </cell>
          <cell r="B168" t="str">
            <v>ESPECIFICACIONES</v>
          </cell>
        </row>
        <row r="169">
          <cell r="B169" t="str">
            <v>GRAL</v>
          </cell>
          <cell r="C169" t="str">
            <v>PART</v>
          </cell>
          <cell r="D169" t="str">
            <v>DESCRIPCION</v>
          </cell>
          <cell r="E169" t="str">
            <v>UND</v>
          </cell>
          <cell r="F169" t="str">
            <v>CANTIDAD</v>
          </cell>
          <cell r="G169" t="str">
            <v>VALOR UNITARIO        $</v>
          </cell>
          <cell r="H169" t="str">
            <v>VALOR                  TOTAL                         $</v>
          </cell>
        </row>
        <row r="171">
          <cell r="A171" t="str">
            <v>MANTENIMIENTO SITIOS CRITICOS PR 90+0480 AL PR 90+0700 Y DEL PR 118+0000 AL PR 131+0400</v>
          </cell>
        </row>
        <row r="172">
          <cell r="A172">
            <v>310</v>
          </cell>
          <cell r="B172">
            <v>300</v>
          </cell>
          <cell r="D172" t="str">
            <v>CONFORMACION DE LA CALZADA EXISTENTE</v>
          </cell>
          <cell r="E172" t="str">
            <v>m2</v>
          </cell>
          <cell r="F172">
            <v>20000</v>
          </cell>
          <cell r="G172">
            <v>446</v>
          </cell>
          <cell r="H172">
            <v>8920000</v>
          </cell>
        </row>
        <row r="173">
          <cell r="A173">
            <v>210.3</v>
          </cell>
          <cell r="B173">
            <v>210</v>
          </cell>
          <cell r="D173" t="str">
            <v>EXCAVACION DE LA CALZADA EXISTENTE</v>
          </cell>
          <cell r="E173" t="str">
            <v>m3</v>
          </cell>
          <cell r="F173">
            <v>815</v>
          </cell>
          <cell r="G173">
            <v>4118</v>
          </cell>
          <cell r="H173">
            <v>3356170</v>
          </cell>
        </row>
        <row r="174">
          <cell r="A174">
            <v>320.10000000000002</v>
          </cell>
          <cell r="B174">
            <v>320</v>
          </cell>
          <cell r="D174" t="str">
            <v>SUB-BASE GRANULAR</v>
          </cell>
          <cell r="E174" t="str">
            <v>m3</v>
          </cell>
          <cell r="F174">
            <v>2150</v>
          </cell>
          <cell r="G174">
            <v>32390</v>
          </cell>
          <cell r="H174">
            <v>69638500</v>
          </cell>
        </row>
        <row r="175">
          <cell r="A175">
            <v>900.2</v>
          </cell>
          <cell r="B175">
            <v>900</v>
          </cell>
          <cell r="D175" t="str">
            <v>TRANSPORTE SUB-BASE GRANULAR</v>
          </cell>
          <cell r="E175" t="str">
            <v>m3 - Km</v>
          </cell>
          <cell r="F175">
            <v>193500</v>
          </cell>
          <cell r="G175">
            <v>813</v>
          </cell>
          <cell r="H175">
            <v>157315500</v>
          </cell>
        </row>
        <row r="180">
          <cell r="G180" t="str">
            <v xml:space="preserve">Valor Basico : </v>
          </cell>
          <cell r="H180">
            <v>239230170</v>
          </cell>
        </row>
        <row r="181">
          <cell r="G181" t="str">
            <v xml:space="preserve">Valor I.V.A (16%) : </v>
          </cell>
          <cell r="H181">
            <v>2355497.0584615385</v>
          </cell>
        </row>
        <row r="182">
          <cell r="G182" t="str">
            <v xml:space="preserve">VALOR TOTAL : </v>
          </cell>
          <cell r="H182">
            <v>241585667.05846155</v>
          </cell>
        </row>
        <row r="184">
          <cell r="A184" t="str">
            <v xml:space="preserve">Nota: </v>
          </cell>
          <cell r="B184" t="str">
            <v xml:space="preserve">Consiste en la escarificación, la conformación, renivelación y compactación del afirmado existente en 2 Km. de vía. Con adición de </v>
          </cell>
        </row>
        <row r="185">
          <cell r="B185" t="str">
            <v>material de afirmado en los pasos críticos.</v>
          </cell>
        </row>
        <row r="194">
          <cell r="A194" t="str">
            <v>Administrador Vial</v>
          </cell>
          <cell r="E194" t="str">
            <v>Vo. Bo. Director Regional</v>
          </cell>
        </row>
      </sheetData>
      <sheetData sheetId="1" refreshError="1"/>
      <sheetData sheetId="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AMC"/>
      <sheetName val="Basico"/>
      <sheetName val="Iva"/>
      <sheetName val="Total"/>
      <sheetName val="amc_acta"/>
      <sheetName val="amc_bas"/>
      <sheetName val="amc_iva"/>
      <sheetName val="amc_total"/>
      <sheetName val="amc_anticip"/>
      <sheetName val="aCCIDENTES DE 1995 - 1996"/>
      <sheetName val="Datos"/>
      <sheetName val="\a  aaInformación GRUPO 4\A MIn"/>
      <sheetName val="aCCIDENTES DE 1995 - 1996.xls"/>
      <sheetName val="\\Escritorio\amv 2011\a  aaInfo"/>
      <sheetName val="aCCIDENTES%20DE%201995%20-%2019"/>
      <sheetName val="items"/>
      <sheetName val="CONT_ADI"/>
      <sheetName val="ACTA DE MODIFICACION  (2)"/>
      <sheetName val="INDICMICROEMP"/>
      <sheetName val="#¡REF"/>
      <sheetName val="MATERIALES"/>
      <sheetName val="Informe"/>
      <sheetName val="Seguim-16"/>
      <sheetName val="Informacion"/>
      <sheetName val="\Users\avargase\AppData\Local\M"/>
      <sheetName val="Datos Básicos"/>
      <sheetName val="SALARIOS"/>
      <sheetName val="SUB APU"/>
      <sheetName val="INV"/>
      <sheetName val="AASHTO"/>
      <sheetName val="PESOS"/>
      <sheetName val="Base Muestras"/>
      <sheetName val="Formulario N° 4"/>
      <sheetName val="EQUIPO"/>
      <sheetName val="otros"/>
      <sheetName val="PRESUPUESTO"/>
      <sheetName val="aCCIDENTES_DE_1995_-_1996"/>
      <sheetName val="aCCIDENTES_DE_1995_-_1996_xls"/>
      <sheetName val="\a__aaInformación_GRUPO_4\A_MIn"/>
      <sheetName val="ACTA_DE_MODIFICACION__(2)"/>
      <sheetName val="aCCIDENTES_DE_1995_-_19961"/>
      <sheetName val="aCCIDENTES_DE_1995_-_1996_xls1"/>
      <sheetName val="\a__aaInformación_GRUPO_4\A_MI1"/>
      <sheetName val="ACTA_DE_MODIFICACION__(2)1"/>
      <sheetName val="SUB_APU"/>
      <sheetName val="Datos_Básicos"/>
      <sheetName val="aCCIDENTES_DE_1995_-_19962"/>
      <sheetName val="aCCIDENTES_DE_1995_-_1996_xls2"/>
      <sheetName val="\a__aaInformación_GRUPO_4\A_MI2"/>
      <sheetName val="ACTA_DE_MODIFICACION__(2)2"/>
      <sheetName val="SUB_APU1"/>
      <sheetName val="Datos_Básicos1"/>
    </sheetNames>
    <definedNames>
      <definedName name="absc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AMC"/>
      <sheetName val="Basico"/>
      <sheetName val="Iva"/>
      <sheetName val="Total"/>
      <sheetName val="amc_acta"/>
      <sheetName val="amc_bas"/>
      <sheetName val="amc_iva"/>
      <sheetName val="amc_total"/>
      <sheetName val="amc_anticip"/>
      <sheetName val="a  aaInformación GRUPO"/>
    </sheetNames>
    <definedNames>
      <definedName name="absc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CIDENTES DE 1995 - 1996"/>
      <sheetName val="\a  aaInformación GRUPO 4\A MIn"/>
      <sheetName val="Informacion"/>
      <sheetName val="#¡REF"/>
      <sheetName val="INDICMICROEMP"/>
      <sheetName val="ACTA DE MODIFICACION  (2)"/>
      <sheetName val="Hoja1"/>
      <sheetName val="AMC"/>
      <sheetName val="Basico"/>
      <sheetName val="Iva"/>
      <sheetName val="Total"/>
      <sheetName val="amc_acta"/>
      <sheetName val="amc_bas"/>
      <sheetName val="amc_iva"/>
      <sheetName val="amc_total"/>
      <sheetName val="amc_anticip"/>
      <sheetName val="CONT_ADI"/>
      <sheetName val="aCCIDENTES%20DE%201995%20-%2019"/>
      <sheetName val="Datos"/>
      <sheetName val="aCCIDENTES DE 1995 - 1996.xls"/>
      <sheetName val="items"/>
      <sheetName val="MATERIALES"/>
      <sheetName val="Datos Básicos"/>
      <sheetName val="SALARIOS"/>
      <sheetName val="SUB APU"/>
      <sheetName val="Informe"/>
      <sheetName val="Seguim-16"/>
      <sheetName val="INV"/>
      <sheetName val="AASHTO"/>
      <sheetName val="PESOS"/>
      <sheetName val="otros"/>
      <sheetName val="PRESUPUESTO"/>
      <sheetName val="Formulario N° 4"/>
      <sheetName val="EQUIPO"/>
    </sheetNames>
    <definedNames>
      <definedName name="absc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CIDENTES DE 1995 - 1996"/>
    </sheetNames>
    <definedNames>
      <definedName name="absc"/>
    </defined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CIDENTES DE 1995 - 1996"/>
    </sheetNames>
    <definedNames>
      <definedName name="absc"/>
    </defined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F8F5B-DD34-4CE3-9932-9B24170D8339}">
  <sheetPr>
    <pageSetUpPr fitToPage="1"/>
  </sheetPr>
  <dimension ref="B2:G41"/>
  <sheetViews>
    <sheetView tabSelected="1" topLeftCell="B15" zoomScale="70" zoomScaleNormal="70" workbookViewId="0">
      <selection activeCell="J20" sqref="J20"/>
    </sheetView>
  </sheetViews>
  <sheetFormatPr baseColWidth="10" defaultRowHeight="15" x14ac:dyDescent="0.25"/>
  <cols>
    <col min="2" max="2" width="92.42578125" bestFit="1" customWidth="1"/>
    <col min="3" max="3" width="6.7109375" bestFit="1" customWidth="1"/>
    <col min="4" max="4" width="13.5703125" bestFit="1" customWidth="1"/>
    <col min="5" max="5" width="15.85546875" bestFit="1" customWidth="1"/>
    <col min="6" max="6" width="21.5703125" bestFit="1" customWidth="1"/>
  </cols>
  <sheetData>
    <row r="2" spans="2:7" ht="15.75" thickBot="1" x14ac:dyDescent="0.3"/>
    <row r="3" spans="2:7" ht="15.75" thickBot="1" x14ac:dyDescent="0.3">
      <c r="B3" s="244" t="s">
        <v>90</v>
      </c>
      <c r="C3" s="245"/>
      <c r="D3" s="245"/>
      <c r="E3" s="245"/>
      <c r="F3" s="246"/>
      <c r="G3" t="s">
        <v>127</v>
      </c>
    </row>
    <row r="4" spans="2:7" ht="15.75" thickBot="1" x14ac:dyDescent="0.3">
      <c r="B4" s="208" t="s">
        <v>7</v>
      </c>
      <c r="C4" s="209" t="s">
        <v>0</v>
      </c>
      <c r="D4" s="209" t="s">
        <v>9</v>
      </c>
      <c r="E4" s="209" t="s">
        <v>91</v>
      </c>
      <c r="F4" s="210" t="s">
        <v>92</v>
      </c>
    </row>
    <row r="5" spans="2:7" x14ac:dyDescent="0.25">
      <c r="B5" s="211" t="s">
        <v>93</v>
      </c>
      <c r="C5" s="212"/>
      <c r="D5" s="212"/>
      <c r="E5" s="212"/>
      <c r="F5" s="213">
        <f>SUM(F6)</f>
        <v>312000</v>
      </c>
    </row>
    <row r="6" spans="2:7" ht="15.75" thickBot="1" x14ac:dyDescent="0.3">
      <c r="B6" s="214" t="s">
        <v>94</v>
      </c>
      <c r="C6" s="215" t="s">
        <v>95</v>
      </c>
      <c r="D6" s="215">
        <v>192</v>
      </c>
      <c r="E6" s="216">
        <f>+APUS!H39</f>
        <v>1625</v>
      </c>
      <c r="F6" s="217">
        <f>E6*D6</f>
        <v>312000</v>
      </c>
    </row>
    <row r="7" spans="2:7" x14ac:dyDescent="0.25">
      <c r="B7" s="211" t="s">
        <v>96</v>
      </c>
      <c r="C7" s="212"/>
      <c r="D7" s="212"/>
      <c r="E7" s="212"/>
      <c r="F7" s="213">
        <f>SUM(F8:F12)</f>
        <v>48246186.769999996</v>
      </c>
    </row>
    <row r="8" spans="2:7" x14ac:dyDescent="0.25">
      <c r="B8" s="218" t="s">
        <v>97</v>
      </c>
      <c r="C8" s="219" t="s">
        <v>72</v>
      </c>
      <c r="D8" s="219">
        <v>912.37</v>
      </c>
      <c r="E8" s="220">
        <f>+APUS!H79</f>
        <v>18525</v>
      </c>
      <c r="F8" s="221">
        <f t="shared" ref="F8:F12" si="0">E8*D8</f>
        <v>16901654.25</v>
      </c>
    </row>
    <row r="9" spans="2:7" x14ac:dyDescent="0.25">
      <c r="B9" s="218" t="s">
        <v>98</v>
      </c>
      <c r="C9" s="219" t="s">
        <v>88</v>
      </c>
      <c r="D9" s="219">
        <v>698.77</v>
      </c>
      <c r="E9" s="220">
        <f>+APUS!H120</f>
        <v>11077</v>
      </c>
      <c r="F9" s="221">
        <f t="shared" si="0"/>
        <v>7740275.29</v>
      </c>
    </row>
    <row r="10" spans="2:7" x14ac:dyDescent="0.25">
      <c r="B10" s="218" t="s">
        <v>99</v>
      </c>
      <c r="C10" s="219" t="s">
        <v>88</v>
      </c>
      <c r="D10" s="219">
        <v>432.39</v>
      </c>
      <c r="E10" s="220">
        <f>+APUS!H161</f>
        <v>15122</v>
      </c>
      <c r="F10" s="221">
        <f t="shared" si="0"/>
        <v>6538601.5800000001</v>
      </c>
    </row>
    <row r="11" spans="2:7" x14ac:dyDescent="0.25">
      <c r="B11" s="218" t="s">
        <v>100</v>
      </c>
      <c r="C11" s="219" t="s">
        <v>101</v>
      </c>
      <c r="D11" s="219">
        <v>1</v>
      </c>
      <c r="E11" s="220">
        <f>+APUS!H202</f>
        <v>4150000</v>
      </c>
      <c r="F11" s="221">
        <f t="shared" si="0"/>
        <v>4150000</v>
      </c>
    </row>
    <row r="12" spans="2:7" ht="15.75" thickBot="1" x14ac:dyDescent="0.3">
      <c r="B12" s="214" t="s">
        <v>102</v>
      </c>
      <c r="C12" s="215" t="s">
        <v>88</v>
      </c>
      <c r="D12" s="215">
        <v>823.65</v>
      </c>
      <c r="E12" s="216">
        <f>+APUS!H243</f>
        <v>15681</v>
      </c>
      <c r="F12" s="217">
        <f t="shared" si="0"/>
        <v>12915655.65</v>
      </c>
    </row>
    <row r="13" spans="2:7" x14ac:dyDescent="0.25">
      <c r="B13" s="211" t="s">
        <v>10</v>
      </c>
      <c r="C13" s="212"/>
      <c r="D13" s="212"/>
      <c r="E13" s="212"/>
      <c r="F13" s="213">
        <f>SUM(F14:F16)</f>
        <v>74257177.617124513</v>
      </c>
    </row>
    <row r="14" spans="2:7" x14ac:dyDescent="0.25">
      <c r="B14" s="218" t="s">
        <v>103</v>
      </c>
      <c r="C14" s="219" t="s">
        <v>88</v>
      </c>
      <c r="D14" s="219">
        <v>773.28</v>
      </c>
      <c r="E14" s="220">
        <f>+APUS!H284</f>
        <v>11911</v>
      </c>
      <c r="F14" s="221">
        <f t="shared" ref="F14:F16" si="1">E14*D14</f>
        <v>9210538.0800000001</v>
      </c>
    </row>
    <row r="15" spans="2:7" ht="30" x14ac:dyDescent="0.25">
      <c r="B15" s="218" t="s">
        <v>104</v>
      </c>
      <c r="C15" s="219" t="s">
        <v>88</v>
      </c>
      <c r="D15" s="219">
        <v>486.54</v>
      </c>
      <c r="E15" s="220">
        <f>+APUS!H325</f>
        <v>111000</v>
      </c>
      <c r="F15" s="221">
        <f t="shared" si="1"/>
        <v>54005940</v>
      </c>
    </row>
    <row r="16" spans="2:7" ht="30.75" thickBot="1" x14ac:dyDescent="0.3">
      <c r="B16" s="214" t="s">
        <v>105</v>
      </c>
      <c r="C16" s="215" t="s">
        <v>88</v>
      </c>
      <c r="D16" s="230">
        <v>141.43138369958646</v>
      </c>
      <c r="E16" s="216">
        <f>+APUS!H366</f>
        <v>78064</v>
      </c>
      <c r="F16" s="217">
        <f t="shared" si="1"/>
        <v>11040699.537124518</v>
      </c>
    </row>
    <row r="17" spans="2:6" x14ac:dyDescent="0.25">
      <c r="B17" s="211" t="s">
        <v>106</v>
      </c>
      <c r="C17" s="212"/>
      <c r="D17" s="212"/>
      <c r="E17" s="212"/>
      <c r="F17" s="213">
        <f>SUM(F18)</f>
        <v>5856115.8599999994</v>
      </c>
    </row>
    <row r="18" spans="2:6" ht="15.75" thickBot="1" x14ac:dyDescent="0.3">
      <c r="B18" s="214" t="s">
        <v>107</v>
      </c>
      <c r="C18" s="215" t="s">
        <v>72</v>
      </c>
      <c r="D18" s="215">
        <v>392.58</v>
      </c>
      <c r="E18" s="216">
        <f>+APUS!H407</f>
        <v>14917</v>
      </c>
      <c r="F18" s="217">
        <f>E18*D18</f>
        <v>5856115.8599999994</v>
      </c>
    </row>
    <row r="19" spans="2:6" x14ac:dyDescent="0.25">
      <c r="B19" s="211" t="s">
        <v>108</v>
      </c>
      <c r="C19" s="212"/>
      <c r="D19" s="212"/>
      <c r="E19" s="212"/>
      <c r="F19" s="213">
        <f>SUM(F20:F21)</f>
        <v>3153108</v>
      </c>
    </row>
    <row r="20" spans="2:6" x14ac:dyDescent="0.25">
      <c r="B20" s="218" t="s">
        <v>109</v>
      </c>
      <c r="C20" s="219" t="s">
        <v>95</v>
      </c>
      <c r="D20" s="219">
        <v>380</v>
      </c>
      <c r="E20" s="220">
        <f>+APUS!H448</f>
        <v>5163</v>
      </c>
      <c r="F20" s="221">
        <f t="shared" ref="F20:F21" si="2">E20*D20</f>
        <v>1961940</v>
      </c>
    </row>
    <row r="21" spans="2:6" ht="15.75" thickBot="1" x14ac:dyDescent="0.3">
      <c r="B21" s="214" t="s">
        <v>110</v>
      </c>
      <c r="C21" s="215" t="s">
        <v>95</v>
      </c>
      <c r="D21" s="215">
        <v>192</v>
      </c>
      <c r="E21" s="216">
        <f>+APUS!H489</f>
        <v>6204</v>
      </c>
      <c r="F21" s="217">
        <f t="shared" si="2"/>
        <v>1191168</v>
      </c>
    </row>
    <row r="22" spans="2:6" x14ac:dyDescent="0.25">
      <c r="B22" s="211" t="s">
        <v>111</v>
      </c>
      <c r="C22" s="212"/>
      <c r="D22" s="212"/>
      <c r="E22" s="212"/>
      <c r="F22" s="213">
        <f>SUM(F23:F27)</f>
        <v>28441456.0772755</v>
      </c>
    </row>
    <row r="23" spans="2:6" ht="30" x14ac:dyDescent="0.25">
      <c r="B23" s="218" t="s">
        <v>112</v>
      </c>
      <c r="C23" s="219" t="s">
        <v>5</v>
      </c>
      <c r="D23" s="219">
        <v>1</v>
      </c>
      <c r="E23" s="220">
        <f>+APUS!H530</f>
        <v>404884</v>
      </c>
      <c r="F23" s="221">
        <f t="shared" ref="F23:F27" si="3">E23*D23</f>
        <v>404884</v>
      </c>
    </row>
    <row r="24" spans="2:6" ht="30" x14ac:dyDescent="0.25">
      <c r="B24" s="218" t="s">
        <v>113</v>
      </c>
      <c r="C24" s="219" t="s">
        <v>95</v>
      </c>
      <c r="D24" s="219">
        <v>2.15</v>
      </c>
      <c r="E24" s="220">
        <f>+APUS!H571</f>
        <v>953949</v>
      </c>
      <c r="F24" s="221">
        <f t="shared" si="3"/>
        <v>2050990.3499999999</v>
      </c>
    </row>
    <row r="25" spans="2:6" s="223" customFormat="1" x14ac:dyDescent="0.25">
      <c r="B25" s="222" t="s">
        <v>174</v>
      </c>
      <c r="C25" s="219" t="s">
        <v>5</v>
      </c>
      <c r="D25" s="219">
        <v>45</v>
      </c>
      <c r="E25" s="220">
        <f>+APUS!H612</f>
        <v>329020</v>
      </c>
      <c r="F25" s="221">
        <f t="shared" si="3"/>
        <v>14805900</v>
      </c>
    </row>
    <row r="26" spans="2:6" x14ac:dyDescent="0.25">
      <c r="B26" s="218" t="s">
        <v>114</v>
      </c>
      <c r="C26" s="219" t="s">
        <v>5</v>
      </c>
      <c r="D26" s="219">
        <v>1</v>
      </c>
      <c r="E26" s="220">
        <f>+APUS!H653</f>
        <v>629932</v>
      </c>
      <c r="F26" s="221">
        <f t="shared" si="3"/>
        <v>629932</v>
      </c>
    </row>
    <row r="27" spans="2:6" ht="15.75" thickBot="1" x14ac:dyDescent="0.3">
      <c r="B27" s="214" t="s">
        <v>115</v>
      </c>
      <c r="C27" s="215" t="s">
        <v>101</v>
      </c>
      <c r="D27" s="230">
        <v>0.61528388164547143</v>
      </c>
      <c r="E27" s="216">
        <f>+APUS!H694</f>
        <v>17146150</v>
      </c>
      <c r="F27" s="217">
        <f t="shared" si="3"/>
        <v>10549749.7272755</v>
      </c>
    </row>
    <row r="28" spans="2:6" x14ac:dyDescent="0.25">
      <c r="B28" s="211" t="s">
        <v>116</v>
      </c>
      <c r="C28" s="212"/>
      <c r="D28" s="212"/>
      <c r="E28" s="212"/>
      <c r="F28" s="213">
        <f>SUM(F29:F30)</f>
        <v>25290748</v>
      </c>
    </row>
    <row r="29" spans="2:6" x14ac:dyDescent="0.25">
      <c r="B29" s="218" t="s">
        <v>117</v>
      </c>
      <c r="C29" s="219" t="s">
        <v>95</v>
      </c>
      <c r="D29" s="219">
        <v>192</v>
      </c>
      <c r="E29" s="220">
        <f>+APUS!H735</f>
        <v>56639</v>
      </c>
      <c r="F29" s="221">
        <f t="shared" ref="F29:F30" si="4">E29*D29</f>
        <v>10874688</v>
      </c>
    </row>
    <row r="30" spans="2:6" ht="15.75" thickBot="1" x14ac:dyDescent="0.3">
      <c r="B30" s="214" t="s">
        <v>118</v>
      </c>
      <c r="C30" s="215" t="s">
        <v>95</v>
      </c>
      <c r="D30" s="215">
        <v>380</v>
      </c>
      <c r="E30" s="216">
        <f>+APUS!H776</f>
        <v>37937</v>
      </c>
      <c r="F30" s="217">
        <f t="shared" si="4"/>
        <v>14416060</v>
      </c>
    </row>
    <row r="31" spans="2:6" x14ac:dyDescent="0.25">
      <c r="B31" s="240" t="s">
        <v>119</v>
      </c>
      <c r="C31" s="241"/>
      <c r="D31" s="241"/>
      <c r="E31" s="241"/>
      <c r="F31" s="224">
        <f>SUM(F28,F22,F19,F17,F13,F7,F5)</f>
        <v>185556792.32440001</v>
      </c>
    </row>
    <row r="32" spans="2:6" x14ac:dyDescent="0.25">
      <c r="B32" s="225"/>
      <c r="C32" s="247" t="s">
        <v>120</v>
      </c>
      <c r="D32" s="247"/>
      <c r="E32" s="231">
        <v>0.24</v>
      </c>
      <c r="F32" s="226">
        <f>$F$31*E32</f>
        <v>44533630.157856002</v>
      </c>
    </row>
    <row r="33" spans="2:6" x14ac:dyDescent="0.25">
      <c r="B33" s="225"/>
      <c r="C33" s="247" t="s">
        <v>121</v>
      </c>
      <c r="D33" s="247"/>
      <c r="E33" s="231">
        <v>0.04</v>
      </c>
      <c r="F33" s="226">
        <f t="shared" ref="F33:F34" si="5">$F$31*E33</f>
        <v>7422271.6929760007</v>
      </c>
    </row>
    <row r="34" spans="2:6" x14ac:dyDescent="0.25">
      <c r="B34" s="225"/>
      <c r="C34" s="247" t="s">
        <v>122</v>
      </c>
      <c r="D34" s="247"/>
      <c r="E34" s="231">
        <v>0.02</v>
      </c>
      <c r="F34" s="226">
        <f t="shared" si="5"/>
        <v>3711135.8464880004</v>
      </c>
    </row>
    <row r="35" spans="2:6" ht="15.75" thickBot="1" x14ac:dyDescent="0.3">
      <c r="B35" s="227"/>
      <c r="C35" s="248" t="s">
        <v>123</v>
      </c>
      <c r="D35" s="248"/>
      <c r="E35" s="232">
        <v>0.19</v>
      </c>
      <c r="F35" s="228">
        <f>F33*E35</f>
        <v>1410231.6216654403</v>
      </c>
    </row>
    <row r="36" spans="2:6" x14ac:dyDescent="0.25">
      <c r="B36" s="240" t="s">
        <v>124</v>
      </c>
      <c r="C36" s="241"/>
      <c r="D36" s="241"/>
      <c r="E36" s="241"/>
      <c r="F36" s="229">
        <f>SUM(F32:F35)</f>
        <v>57077269.31898544</v>
      </c>
    </row>
    <row r="37" spans="2:6" ht="15.75" thickBot="1" x14ac:dyDescent="0.3">
      <c r="B37" s="242" t="s">
        <v>125</v>
      </c>
      <c r="C37" s="243"/>
      <c r="D37" s="243"/>
      <c r="E37" s="243"/>
      <c r="F37" s="233">
        <f>SUM(F31+F36)</f>
        <v>242634061.64338544</v>
      </c>
    </row>
    <row r="39" spans="2:6" x14ac:dyDescent="0.25">
      <c r="F39" s="234">
        <v>242634061.64338547</v>
      </c>
    </row>
    <row r="41" spans="2:6" x14ac:dyDescent="0.25">
      <c r="F41" s="234"/>
    </row>
  </sheetData>
  <mergeCells count="8">
    <mergeCell ref="B36:E36"/>
    <mergeCell ref="B37:E37"/>
    <mergeCell ref="B3:F3"/>
    <mergeCell ref="B31:E31"/>
    <mergeCell ref="C32:D32"/>
    <mergeCell ref="C33:D33"/>
    <mergeCell ref="C34:D34"/>
    <mergeCell ref="C35:D35"/>
  </mergeCells>
  <pageMargins left="0.7" right="0.7" top="0.75" bottom="0.75" header="0.3" footer="0.3"/>
  <pageSetup scale="75" orientation="landscape" r:id="rId1"/>
  <ignoredErrors>
    <ignoredError sqref="F22 F19 F7 F17 F28 F13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E9AC5B-86B8-4317-9474-B8BF662AB56C}">
  <dimension ref="A1:L780"/>
  <sheetViews>
    <sheetView view="pageBreakPreview" topLeftCell="A562" zoomScale="84" zoomScaleNormal="100" zoomScaleSheetLayoutView="84" workbookViewId="0">
      <selection activeCell="K605" sqref="K605"/>
    </sheetView>
  </sheetViews>
  <sheetFormatPr baseColWidth="10" defaultRowHeight="15" x14ac:dyDescent="0.25"/>
  <cols>
    <col min="8" max="8" width="11.85546875" bestFit="1" customWidth="1"/>
    <col min="10" max="10" width="12.85546875" bestFit="1" customWidth="1"/>
  </cols>
  <sheetData>
    <row r="1" spans="1:8" x14ac:dyDescent="0.25">
      <c r="A1" s="10"/>
      <c r="B1" s="11"/>
      <c r="C1" s="12"/>
      <c r="D1" s="13"/>
      <c r="E1" s="14"/>
      <c r="F1" s="13"/>
      <c r="G1" s="13"/>
      <c r="H1" s="15"/>
    </row>
    <row r="2" spans="1:8" x14ac:dyDescent="0.25">
      <c r="A2" s="16"/>
      <c r="B2" s="17"/>
      <c r="C2" s="18"/>
      <c r="D2" s="19"/>
      <c r="E2" s="20" t="s">
        <v>23</v>
      </c>
      <c r="F2" s="19"/>
      <c r="G2" s="19"/>
      <c r="H2" s="21"/>
    </row>
    <row r="3" spans="1:8" ht="15.75" thickBot="1" x14ac:dyDescent="0.3">
      <c r="A3" s="22"/>
      <c r="B3" s="23"/>
      <c r="C3" s="24"/>
      <c r="D3" s="271"/>
      <c r="E3" s="272"/>
      <c r="F3" s="272"/>
      <c r="G3" s="272"/>
      <c r="H3" s="273"/>
    </row>
    <row r="4" spans="1:8" x14ac:dyDescent="0.25">
      <c r="A4" s="25"/>
      <c r="B4" s="19"/>
      <c r="C4" s="19"/>
      <c r="D4" s="19"/>
      <c r="E4" s="19"/>
      <c r="F4" s="19"/>
      <c r="G4" s="19"/>
      <c r="H4" s="19"/>
    </row>
    <row r="5" spans="1:8" x14ac:dyDescent="0.25">
      <c r="A5" s="25" t="s">
        <v>87</v>
      </c>
      <c r="B5" s="26"/>
      <c r="C5" s="19"/>
      <c r="D5" s="9"/>
      <c r="E5" s="26"/>
      <c r="F5" s="9"/>
      <c r="G5" s="26"/>
      <c r="H5" s="19"/>
    </row>
    <row r="6" spans="1:8" x14ac:dyDescent="0.25">
      <c r="A6" s="25" t="s">
        <v>126</v>
      </c>
      <c r="B6" s="26"/>
      <c r="C6" s="19"/>
      <c r="D6" s="26"/>
      <c r="E6" s="26"/>
      <c r="F6" s="26"/>
      <c r="G6" s="26" t="s">
        <v>79</v>
      </c>
      <c r="H6" s="19"/>
    </row>
    <row r="7" spans="1:8" x14ac:dyDescent="0.25">
      <c r="A7" s="26"/>
      <c r="B7" s="26"/>
      <c r="C7" s="19"/>
      <c r="D7" s="26"/>
      <c r="E7" s="26"/>
      <c r="F7" s="26"/>
      <c r="G7" s="26"/>
      <c r="H7" s="19"/>
    </row>
    <row r="8" spans="1:8" ht="15.75" thickBot="1" x14ac:dyDescent="0.3">
      <c r="A8" s="20" t="s">
        <v>25</v>
      </c>
      <c r="B8" s="20"/>
      <c r="C8" s="19"/>
      <c r="D8" s="19"/>
      <c r="E8" s="19"/>
      <c r="F8" s="19"/>
      <c r="G8" s="19"/>
      <c r="H8" s="19"/>
    </row>
    <row r="9" spans="1:8" x14ac:dyDescent="0.25">
      <c r="A9" s="268" t="s">
        <v>26</v>
      </c>
      <c r="B9" s="269"/>
      <c r="C9" s="270"/>
      <c r="D9" s="27" t="s">
        <v>27</v>
      </c>
      <c r="E9" s="28" t="s">
        <v>28</v>
      </c>
      <c r="F9" s="27" t="s">
        <v>29</v>
      </c>
      <c r="G9" s="29" t="s">
        <v>30</v>
      </c>
      <c r="H9" s="30"/>
    </row>
    <row r="10" spans="1:8" x14ac:dyDescent="0.25">
      <c r="A10" s="249" t="s">
        <v>31</v>
      </c>
      <c r="B10" s="250"/>
      <c r="C10" s="251"/>
      <c r="D10" s="31"/>
      <c r="E10" s="32">
        <f>+Equipo!C2</f>
        <v>15000</v>
      </c>
      <c r="F10" s="33">
        <v>300</v>
      </c>
      <c r="G10" s="34">
        <f>+E10/F10</f>
        <v>50</v>
      </c>
      <c r="H10" s="35"/>
    </row>
    <row r="11" spans="1:8" x14ac:dyDescent="0.25">
      <c r="A11" s="274"/>
      <c r="B11" s="275"/>
      <c r="C11" s="276"/>
      <c r="D11" s="31"/>
      <c r="E11" s="32"/>
      <c r="F11" s="33"/>
      <c r="G11" s="34"/>
      <c r="H11" s="35"/>
    </row>
    <row r="12" spans="1:8" x14ac:dyDescent="0.25">
      <c r="A12" s="249"/>
      <c r="B12" s="250"/>
      <c r="C12" s="251"/>
      <c r="D12" s="36"/>
      <c r="E12" s="37"/>
      <c r="F12" s="38"/>
      <c r="G12" s="34"/>
      <c r="H12" s="35"/>
    </row>
    <row r="13" spans="1:8" x14ac:dyDescent="0.25">
      <c r="A13" s="249"/>
      <c r="B13" s="250"/>
      <c r="C13" s="251"/>
      <c r="D13" s="36"/>
      <c r="E13" s="37"/>
      <c r="F13" s="32"/>
      <c r="G13" s="34"/>
      <c r="H13" s="35"/>
    </row>
    <row r="14" spans="1:8" x14ac:dyDescent="0.25">
      <c r="A14" s="249"/>
      <c r="B14" s="250"/>
      <c r="C14" s="251"/>
      <c r="D14" s="36"/>
      <c r="E14" s="37"/>
      <c r="F14" s="32"/>
      <c r="G14" s="34"/>
      <c r="H14" s="35"/>
    </row>
    <row r="15" spans="1:8" x14ac:dyDescent="0.25">
      <c r="A15" s="249"/>
      <c r="B15" s="250"/>
      <c r="C15" s="251"/>
      <c r="D15" s="36"/>
      <c r="E15" s="37"/>
      <c r="F15" s="32"/>
      <c r="G15" s="34"/>
      <c r="H15" s="35"/>
    </row>
    <row r="16" spans="1:8" ht="15.75" thickBot="1" x14ac:dyDescent="0.3">
      <c r="A16" s="265"/>
      <c r="B16" s="266"/>
      <c r="C16" s="267"/>
      <c r="D16" s="39"/>
      <c r="E16" s="40"/>
      <c r="F16" s="41"/>
      <c r="G16" s="42"/>
      <c r="H16" s="43"/>
    </row>
    <row r="17" spans="1:8" ht="15.75" thickBot="1" x14ac:dyDescent="0.3">
      <c r="A17" s="19"/>
      <c r="B17" s="19"/>
      <c r="C17" s="19"/>
      <c r="D17" s="19"/>
      <c r="E17" s="19"/>
      <c r="F17" s="19"/>
      <c r="G17" s="44" t="s">
        <v>32</v>
      </c>
      <c r="H17" s="45">
        <f>SUM(G10:G16)</f>
        <v>50</v>
      </c>
    </row>
    <row r="18" spans="1:8" ht="15.75" thickBot="1" x14ac:dyDescent="0.3">
      <c r="A18" s="20" t="s">
        <v>33</v>
      </c>
      <c r="B18" s="20"/>
      <c r="C18" s="19"/>
      <c r="D18" s="19"/>
      <c r="E18" s="19"/>
      <c r="F18" s="19"/>
      <c r="G18" s="19"/>
      <c r="H18" s="19"/>
    </row>
    <row r="19" spans="1:8" x14ac:dyDescent="0.25">
      <c r="A19" s="268" t="s">
        <v>26</v>
      </c>
      <c r="B19" s="269"/>
      <c r="C19" s="270"/>
      <c r="D19" s="27" t="s">
        <v>34</v>
      </c>
      <c r="E19" s="27" t="s">
        <v>35</v>
      </c>
      <c r="F19" s="27" t="s">
        <v>36</v>
      </c>
      <c r="G19" s="29" t="s">
        <v>30</v>
      </c>
      <c r="H19" s="30"/>
    </row>
    <row r="20" spans="1:8" x14ac:dyDescent="0.25">
      <c r="A20" s="46" t="s">
        <v>37</v>
      </c>
      <c r="B20" s="47"/>
      <c r="C20" s="48"/>
      <c r="D20" s="31" t="s">
        <v>38</v>
      </c>
      <c r="E20" s="49"/>
      <c r="F20" s="33"/>
      <c r="G20" s="34">
        <f>+Materiales!C8</f>
        <v>300</v>
      </c>
      <c r="H20" s="35"/>
    </row>
    <row r="21" spans="1:8" x14ac:dyDescent="0.25">
      <c r="A21" s="46" t="s">
        <v>65</v>
      </c>
      <c r="B21" s="47"/>
      <c r="C21" s="48"/>
      <c r="D21" s="31"/>
      <c r="E21" s="49"/>
      <c r="F21" s="33"/>
      <c r="G21" s="34">
        <v>103.33333333333326</v>
      </c>
      <c r="H21" s="35"/>
    </row>
    <row r="22" spans="1:8" x14ac:dyDescent="0.25">
      <c r="A22" s="46"/>
      <c r="B22" s="47"/>
      <c r="C22" s="48"/>
      <c r="D22" s="36"/>
      <c r="E22" s="37"/>
      <c r="F22" s="50"/>
      <c r="G22" s="51"/>
      <c r="H22" s="35"/>
    </row>
    <row r="23" spans="1:8" ht="15.75" thickBot="1" x14ac:dyDescent="0.3">
      <c r="A23" s="52"/>
      <c r="B23" s="53"/>
      <c r="C23" s="54"/>
      <c r="D23" s="39"/>
      <c r="E23" s="40"/>
      <c r="F23" s="41"/>
      <c r="G23" s="42"/>
      <c r="H23" s="43"/>
    </row>
    <row r="24" spans="1:8" ht="15.75" thickBot="1" x14ac:dyDescent="0.3">
      <c r="A24" s="19"/>
      <c r="B24" s="19"/>
      <c r="C24" s="19"/>
      <c r="D24" s="19"/>
      <c r="E24" s="19"/>
      <c r="F24" s="19"/>
      <c r="G24" s="44" t="s">
        <v>32</v>
      </c>
      <c r="H24" s="45">
        <f>SUM(G20:G23)</f>
        <v>403.33333333333326</v>
      </c>
    </row>
    <row r="25" spans="1:8" ht="15.75" thickBot="1" x14ac:dyDescent="0.3">
      <c r="A25" s="55" t="s">
        <v>39</v>
      </c>
      <c r="B25" s="55"/>
      <c r="C25" s="53"/>
      <c r="D25" s="19"/>
      <c r="E25" s="19"/>
      <c r="F25" s="19"/>
      <c r="G25" s="19"/>
      <c r="H25" s="19"/>
    </row>
    <row r="26" spans="1:8" x14ac:dyDescent="0.25">
      <c r="A26" s="56" t="s">
        <v>40</v>
      </c>
      <c r="B26" s="57"/>
      <c r="C26" s="58" t="s">
        <v>41</v>
      </c>
      <c r="D26" s="27" t="s">
        <v>42</v>
      </c>
      <c r="E26" s="27" t="s">
        <v>43</v>
      </c>
      <c r="F26" s="27" t="s">
        <v>44</v>
      </c>
      <c r="G26" s="59" t="s">
        <v>30</v>
      </c>
      <c r="H26" s="30"/>
    </row>
    <row r="27" spans="1:8" x14ac:dyDescent="0.25">
      <c r="A27" s="46"/>
      <c r="B27" s="47"/>
      <c r="C27" s="60"/>
      <c r="D27" s="61"/>
      <c r="E27" s="61"/>
      <c r="F27" s="62"/>
      <c r="G27" s="32"/>
      <c r="H27" s="35"/>
    </row>
    <row r="28" spans="1:8" x14ac:dyDescent="0.25">
      <c r="A28" s="46"/>
      <c r="B28" s="47"/>
      <c r="C28" s="63"/>
      <c r="D28" s="31"/>
      <c r="E28" s="64"/>
      <c r="F28" s="32"/>
      <c r="G28" s="32"/>
      <c r="H28" s="35"/>
    </row>
    <row r="29" spans="1:8" ht="15.75" thickBot="1" x14ac:dyDescent="0.3">
      <c r="A29" s="65"/>
      <c r="B29" s="66"/>
      <c r="C29" s="39"/>
      <c r="D29" s="40"/>
      <c r="E29" s="41"/>
      <c r="F29" s="42"/>
      <c r="G29" s="39"/>
      <c r="H29" s="35"/>
    </row>
    <row r="30" spans="1:8" ht="15.75" thickBot="1" x14ac:dyDescent="0.3">
      <c r="A30" s="19"/>
      <c r="B30" s="19"/>
      <c r="C30" s="19"/>
      <c r="D30" s="19"/>
      <c r="E30" s="19"/>
      <c r="F30" s="19"/>
      <c r="G30" s="44" t="s">
        <v>32</v>
      </c>
      <c r="H30" s="45">
        <f>SUM(G27:G29)</f>
        <v>0</v>
      </c>
    </row>
    <row r="31" spans="1:8" ht="15.75" thickBot="1" x14ac:dyDescent="0.3">
      <c r="A31" s="55" t="s">
        <v>45</v>
      </c>
      <c r="B31" s="55"/>
      <c r="C31" s="19"/>
      <c r="D31" s="19"/>
      <c r="E31" s="19"/>
      <c r="F31" s="19"/>
      <c r="G31" s="19"/>
      <c r="H31" s="19"/>
    </row>
    <row r="32" spans="1:8" x14ac:dyDescent="0.25">
      <c r="A32" s="56" t="s">
        <v>46</v>
      </c>
      <c r="B32" s="57"/>
      <c r="C32" s="67" t="s">
        <v>47</v>
      </c>
      <c r="D32" s="27" t="s">
        <v>48</v>
      </c>
      <c r="E32" s="28" t="s">
        <v>49</v>
      </c>
      <c r="F32" s="67" t="s">
        <v>29</v>
      </c>
      <c r="G32" s="29" t="s">
        <v>30</v>
      </c>
      <c r="H32" s="30"/>
    </row>
    <row r="33" spans="1:8" x14ac:dyDescent="0.25">
      <c r="A33" s="46" t="s">
        <v>50</v>
      </c>
      <c r="B33" s="47"/>
      <c r="C33" s="68">
        <f>+Otros!$C$5</f>
        <v>100000</v>
      </c>
      <c r="D33" s="69">
        <f>+Otros!$C$1</f>
        <v>1.85</v>
      </c>
      <c r="E33" s="32">
        <f>+D33*C33</f>
        <v>185000</v>
      </c>
      <c r="F33" s="32">
        <f>+F10</f>
        <v>300</v>
      </c>
      <c r="G33" s="70">
        <f>+E33/F33</f>
        <v>616.66666666666663</v>
      </c>
      <c r="H33" s="35"/>
    </row>
    <row r="34" spans="1:8" x14ac:dyDescent="0.25">
      <c r="A34" s="46" t="s">
        <v>51</v>
      </c>
      <c r="B34" s="47"/>
      <c r="C34" s="68">
        <f>+Otros!$C$2</f>
        <v>50000</v>
      </c>
      <c r="D34" s="69">
        <f>+Otros!$C$1</f>
        <v>1.85</v>
      </c>
      <c r="E34" s="32">
        <f>+D34*C34</f>
        <v>92500</v>
      </c>
      <c r="F34" s="32">
        <f>F33</f>
        <v>300</v>
      </c>
      <c r="G34" s="70">
        <f>+E34/F34</f>
        <v>308.33333333333331</v>
      </c>
      <c r="H34" s="35"/>
    </row>
    <row r="35" spans="1:8" x14ac:dyDescent="0.25">
      <c r="A35" s="46" t="s">
        <v>52</v>
      </c>
      <c r="B35" s="47"/>
      <c r="C35" s="68">
        <f>+Otros!$C$3</f>
        <v>40000</v>
      </c>
      <c r="D35" s="69">
        <f>+Otros!$C$1</f>
        <v>1.85</v>
      </c>
      <c r="E35" s="32">
        <f>+D35*C35</f>
        <v>74000</v>
      </c>
      <c r="F35" s="32">
        <f>F33</f>
        <v>300</v>
      </c>
      <c r="G35" s="70">
        <f>+E35/F35</f>
        <v>246.66666666666666</v>
      </c>
      <c r="H35" s="35"/>
    </row>
    <row r="36" spans="1:8" ht="15.75" thickBot="1" x14ac:dyDescent="0.3">
      <c r="A36" s="65"/>
      <c r="B36" s="71"/>
      <c r="C36" s="40"/>
      <c r="D36" s="54"/>
      <c r="E36" s="54"/>
      <c r="F36" s="54"/>
      <c r="G36" s="53"/>
      <c r="H36" s="43"/>
    </row>
    <row r="37" spans="1:8" ht="15.75" thickBot="1" x14ac:dyDescent="0.3">
      <c r="A37" s="19"/>
      <c r="B37" s="19"/>
      <c r="C37" s="19"/>
      <c r="D37" s="19"/>
      <c r="E37" s="19"/>
      <c r="F37" s="19"/>
      <c r="G37" s="44" t="s">
        <v>32</v>
      </c>
      <c r="H37" s="45">
        <f>SUM(G33:G36)</f>
        <v>1171.6666666666667</v>
      </c>
    </row>
    <row r="38" spans="1:8" ht="15.75" thickBot="1" x14ac:dyDescent="0.3">
      <c r="A38" s="19"/>
      <c r="B38" s="19"/>
      <c r="C38" s="19"/>
      <c r="D38" s="19"/>
      <c r="E38" s="19"/>
      <c r="F38" s="19"/>
      <c r="G38" s="72"/>
      <c r="H38" s="19"/>
    </row>
    <row r="39" spans="1:8" ht="15.75" thickBot="1" x14ac:dyDescent="0.3">
      <c r="A39" s="19"/>
      <c r="B39" s="19"/>
      <c r="C39" s="19"/>
      <c r="D39" s="19"/>
      <c r="E39" s="17" t="s">
        <v>53</v>
      </c>
      <c r="F39" s="73"/>
      <c r="G39" s="73"/>
      <c r="H39" s="45">
        <f>H17+H24+H30+H37</f>
        <v>1625</v>
      </c>
    </row>
    <row r="40" spans="1:8" ht="15.75" thickBot="1" x14ac:dyDescent="0.3"/>
    <row r="41" spans="1:8" x14ac:dyDescent="0.25">
      <c r="A41" s="10"/>
      <c r="B41" s="11"/>
      <c r="C41" s="12"/>
      <c r="D41" s="13"/>
      <c r="E41" s="14"/>
      <c r="F41" s="13"/>
      <c r="G41" s="13"/>
      <c r="H41" s="15"/>
    </row>
    <row r="42" spans="1:8" x14ac:dyDescent="0.25">
      <c r="A42" s="16"/>
      <c r="B42" s="17"/>
      <c r="C42" s="18"/>
      <c r="D42" s="19"/>
      <c r="E42" s="20" t="s">
        <v>23</v>
      </c>
      <c r="F42" s="19"/>
      <c r="G42" s="19"/>
      <c r="H42" s="21"/>
    </row>
    <row r="43" spans="1:8" ht="15.75" thickBot="1" x14ac:dyDescent="0.3">
      <c r="A43" s="22"/>
      <c r="B43" s="23"/>
      <c r="C43" s="24"/>
      <c r="D43" s="271"/>
      <c r="E43" s="272"/>
      <c r="F43" s="272"/>
      <c r="G43" s="272"/>
      <c r="H43" s="273"/>
    </row>
    <row r="44" spans="1:8" x14ac:dyDescent="0.25">
      <c r="A44" s="25"/>
      <c r="B44" s="19"/>
      <c r="C44" s="19"/>
      <c r="D44" s="19"/>
      <c r="E44" s="19"/>
      <c r="F44" s="19"/>
      <c r="G44" s="19"/>
      <c r="H44" s="19"/>
    </row>
    <row r="45" spans="1:8" x14ac:dyDescent="0.25">
      <c r="A45" s="25" t="s">
        <v>87</v>
      </c>
      <c r="B45" s="26"/>
      <c r="C45" s="19"/>
      <c r="D45" s="9"/>
      <c r="E45" s="26"/>
      <c r="F45" s="9"/>
      <c r="G45" s="26"/>
      <c r="H45" s="19"/>
    </row>
    <row r="46" spans="1:8" x14ac:dyDescent="0.25">
      <c r="A46" s="25" t="s">
        <v>129</v>
      </c>
      <c r="B46" s="26"/>
      <c r="C46" s="19"/>
      <c r="D46" s="26"/>
      <c r="E46" s="26"/>
      <c r="F46" s="26"/>
      <c r="G46" s="26" t="s">
        <v>79</v>
      </c>
      <c r="H46" s="19"/>
    </row>
    <row r="47" spans="1:8" x14ac:dyDescent="0.25">
      <c r="A47" s="26"/>
      <c r="B47" s="26"/>
      <c r="C47" s="19"/>
      <c r="D47" s="26"/>
      <c r="E47" s="26"/>
      <c r="F47" s="26"/>
      <c r="G47" s="26"/>
      <c r="H47" s="19"/>
    </row>
    <row r="48" spans="1:8" ht="15.75" thickBot="1" x14ac:dyDescent="0.3">
      <c r="A48" s="20" t="s">
        <v>25</v>
      </c>
      <c r="B48" s="20"/>
      <c r="C48" s="19"/>
      <c r="D48" s="19"/>
      <c r="E48" s="19"/>
      <c r="F48" s="19"/>
      <c r="G48" s="19"/>
      <c r="H48" s="19"/>
    </row>
    <row r="49" spans="1:8" x14ac:dyDescent="0.25">
      <c r="A49" s="268" t="s">
        <v>26</v>
      </c>
      <c r="B49" s="269"/>
      <c r="C49" s="270"/>
      <c r="D49" s="27" t="s">
        <v>27</v>
      </c>
      <c r="E49" s="28" t="s">
        <v>28</v>
      </c>
      <c r="F49" s="27" t="s">
        <v>29</v>
      </c>
      <c r="G49" s="29" t="s">
        <v>30</v>
      </c>
      <c r="H49" s="30"/>
    </row>
    <row r="50" spans="1:8" x14ac:dyDescent="0.25">
      <c r="A50" s="249" t="s">
        <v>31</v>
      </c>
      <c r="B50" s="250"/>
      <c r="C50" s="251"/>
      <c r="D50" s="31"/>
      <c r="E50" s="32">
        <f>+Equipo!C2</f>
        <v>15000</v>
      </c>
      <c r="F50" s="33">
        <v>100</v>
      </c>
      <c r="G50" s="34">
        <f>+E50/F50</f>
        <v>150</v>
      </c>
      <c r="H50" s="35"/>
    </row>
    <row r="51" spans="1:8" x14ac:dyDescent="0.25">
      <c r="A51" s="274"/>
      <c r="B51" s="275"/>
      <c r="C51" s="276"/>
      <c r="D51" s="31"/>
      <c r="E51" s="32"/>
      <c r="F51" s="33"/>
      <c r="G51" s="34"/>
      <c r="H51" s="35"/>
    </row>
    <row r="52" spans="1:8" x14ac:dyDescent="0.25">
      <c r="A52" s="249"/>
      <c r="B52" s="250"/>
      <c r="C52" s="251"/>
      <c r="D52" s="36"/>
      <c r="E52" s="37"/>
      <c r="F52" s="38"/>
      <c r="G52" s="34"/>
      <c r="H52" s="35"/>
    </row>
    <row r="53" spans="1:8" x14ac:dyDescent="0.25">
      <c r="A53" s="249"/>
      <c r="B53" s="250"/>
      <c r="C53" s="251"/>
      <c r="D53" s="36"/>
      <c r="E53" s="37"/>
      <c r="F53" s="32"/>
      <c r="G53" s="34"/>
      <c r="H53" s="35"/>
    </row>
    <row r="54" spans="1:8" x14ac:dyDescent="0.25">
      <c r="A54" s="249"/>
      <c r="B54" s="250"/>
      <c r="C54" s="251"/>
      <c r="D54" s="36"/>
      <c r="E54" s="37"/>
      <c r="F54" s="32"/>
      <c r="G54" s="34"/>
      <c r="H54" s="35"/>
    </row>
    <row r="55" spans="1:8" x14ac:dyDescent="0.25">
      <c r="A55" s="249"/>
      <c r="B55" s="250"/>
      <c r="C55" s="251"/>
      <c r="D55" s="36"/>
      <c r="E55" s="37"/>
      <c r="F55" s="32"/>
      <c r="G55" s="34"/>
      <c r="H55" s="35"/>
    </row>
    <row r="56" spans="1:8" ht="15.75" thickBot="1" x14ac:dyDescent="0.3">
      <c r="A56" s="265"/>
      <c r="B56" s="266"/>
      <c r="C56" s="267"/>
      <c r="D56" s="39"/>
      <c r="E56" s="40"/>
      <c r="F56" s="41"/>
      <c r="G56" s="42"/>
      <c r="H56" s="43"/>
    </row>
    <row r="57" spans="1:8" ht="15.75" thickBot="1" x14ac:dyDescent="0.3">
      <c r="A57" s="19"/>
      <c r="B57" s="19"/>
      <c r="C57" s="19"/>
      <c r="D57" s="19"/>
      <c r="E57" s="19"/>
      <c r="F57" s="19"/>
      <c r="G57" s="44" t="s">
        <v>32</v>
      </c>
      <c r="H57" s="45">
        <f>SUM(G50:G56)</f>
        <v>150</v>
      </c>
    </row>
    <row r="58" spans="1:8" ht="15.75" thickBot="1" x14ac:dyDescent="0.3">
      <c r="A58" s="20" t="s">
        <v>33</v>
      </c>
      <c r="B58" s="20"/>
      <c r="C58" s="19"/>
      <c r="D58" s="19"/>
      <c r="E58" s="19"/>
      <c r="F58" s="19"/>
      <c r="G58" s="19"/>
      <c r="H58" s="19"/>
    </row>
    <row r="59" spans="1:8" x14ac:dyDescent="0.25">
      <c r="A59" s="268" t="s">
        <v>26</v>
      </c>
      <c r="B59" s="269"/>
      <c r="C59" s="270"/>
      <c r="D59" s="27" t="s">
        <v>34</v>
      </c>
      <c r="E59" s="27" t="s">
        <v>35</v>
      </c>
      <c r="F59" s="27" t="s">
        <v>36</v>
      </c>
      <c r="G59" s="29" t="s">
        <v>30</v>
      </c>
      <c r="H59" s="30"/>
    </row>
    <row r="60" spans="1:8" x14ac:dyDescent="0.25">
      <c r="A60" s="46" t="s">
        <v>130</v>
      </c>
      <c r="B60" s="47"/>
      <c r="C60" s="48"/>
      <c r="D60" s="31" t="s">
        <v>1</v>
      </c>
      <c r="E60" s="49">
        <f>+Materiales!C9</f>
        <v>12000</v>
      </c>
      <c r="F60" s="33">
        <v>1</v>
      </c>
      <c r="G60" s="34">
        <f>+E60*F60</f>
        <v>12000</v>
      </c>
      <c r="H60" s="35"/>
    </row>
    <row r="61" spans="1:8" x14ac:dyDescent="0.25">
      <c r="A61" s="46" t="s">
        <v>83</v>
      </c>
      <c r="B61" s="47"/>
      <c r="C61" s="48"/>
      <c r="D61" s="31" t="s">
        <v>131</v>
      </c>
      <c r="E61" s="49">
        <f>+Equipo!C7</f>
        <v>130000</v>
      </c>
      <c r="F61" s="33">
        <v>0.02</v>
      </c>
      <c r="G61" s="34">
        <f>+E61*F61</f>
        <v>2600</v>
      </c>
      <c r="H61" s="35"/>
    </row>
    <row r="62" spans="1:8" x14ac:dyDescent="0.25">
      <c r="A62" s="46" t="s">
        <v>65</v>
      </c>
      <c r="B62" s="47"/>
      <c r="C62" s="48"/>
      <c r="D62" s="36"/>
      <c r="E62" s="37"/>
      <c r="F62" s="50"/>
      <c r="G62" s="51">
        <v>260</v>
      </c>
      <c r="H62" s="35"/>
    </row>
    <row r="63" spans="1:8" ht="15.75" thickBot="1" x14ac:dyDescent="0.3">
      <c r="A63" s="52"/>
      <c r="B63" s="53"/>
      <c r="C63" s="54"/>
      <c r="D63" s="39"/>
      <c r="E63" s="40"/>
      <c r="F63" s="41"/>
      <c r="G63" s="42"/>
      <c r="H63" s="43"/>
    </row>
    <row r="64" spans="1:8" ht="15.75" thickBot="1" x14ac:dyDescent="0.3">
      <c r="A64" s="19"/>
      <c r="B64" s="19"/>
      <c r="C64" s="19"/>
      <c r="D64" s="19"/>
      <c r="E64" s="19"/>
      <c r="F64" s="19"/>
      <c r="G64" s="44" t="s">
        <v>32</v>
      </c>
      <c r="H64" s="45">
        <f>SUM(G60:G63)</f>
        <v>14860</v>
      </c>
    </row>
    <row r="65" spans="1:8" ht="15.75" thickBot="1" x14ac:dyDescent="0.3">
      <c r="A65" s="55" t="s">
        <v>39</v>
      </c>
      <c r="B65" s="55"/>
      <c r="C65" s="53"/>
      <c r="D65" s="19"/>
      <c r="E65" s="19"/>
      <c r="F65" s="19"/>
      <c r="G65" s="19"/>
      <c r="H65" s="19"/>
    </row>
    <row r="66" spans="1:8" x14ac:dyDescent="0.25">
      <c r="A66" s="56" t="s">
        <v>40</v>
      </c>
      <c r="B66" s="57"/>
      <c r="C66" s="58" t="s">
        <v>41</v>
      </c>
      <c r="D66" s="27" t="s">
        <v>42</v>
      </c>
      <c r="E66" s="27" t="s">
        <v>43</v>
      </c>
      <c r="F66" s="27" t="s">
        <v>44</v>
      </c>
      <c r="G66" s="59" t="s">
        <v>30</v>
      </c>
      <c r="H66" s="30"/>
    </row>
    <row r="67" spans="1:8" x14ac:dyDescent="0.25">
      <c r="A67" s="46"/>
      <c r="B67" s="47"/>
      <c r="C67" s="60"/>
      <c r="D67" s="61"/>
      <c r="E67" s="61"/>
      <c r="F67" s="62"/>
      <c r="G67" s="32"/>
      <c r="H67" s="35"/>
    </row>
    <row r="68" spans="1:8" x14ac:dyDescent="0.25">
      <c r="A68" s="46"/>
      <c r="B68" s="47"/>
      <c r="C68" s="63"/>
      <c r="D68" s="31"/>
      <c r="E68" s="64"/>
      <c r="F68" s="32"/>
      <c r="G68" s="32"/>
      <c r="H68" s="35"/>
    </row>
    <row r="69" spans="1:8" ht="15.75" thickBot="1" x14ac:dyDescent="0.3">
      <c r="A69" s="65"/>
      <c r="B69" s="66"/>
      <c r="C69" s="39"/>
      <c r="D69" s="40"/>
      <c r="E69" s="41"/>
      <c r="F69" s="42"/>
      <c r="G69" s="39"/>
      <c r="H69" s="35"/>
    </row>
    <row r="70" spans="1:8" ht="15.75" thickBot="1" x14ac:dyDescent="0.3">
      <c r="A70" s="19"/>
      <c r="B70" s="19"/>
      <c r="C70" s="19"/>
      <c r="D70" s="19"/>
      <c r="E70" s="19"/>
      <c r="F70" s="19"/>
      <c r="G70" s="44" t="s">
        <v>32</v>
      </c>
      <c r="H70" s="45">
        <f>SUM(G67:G69)</f>
        <v>0</v>
      </c>
    </row>
    <row r="71" spans="1:8" ht="15.75" thickBot="1" x14ac:dyDescent="0.3">
      <c r="A71" s="55" t="s">
        <v>45</v>
      </c>
      <c r="B71" s="55"/>
      <c r="C71" s="19"/>
      <c r="D71" s="19"/>
      <c r="E71" s="19"/>
      <c r="F71" s="19"/>
      <c r="G71" s="19"/>
      <c r="H71" s="19"/>
    </row>
    <row r="72" spans="1:8" x14ac:dyDescent="0.25">
      <c r="A72" s="56" t="s">
        <v>46</v>
      </c>
      <c r="B72" s="57"/>
      <c r="C72" s="67" t="s">
        <v>47</v>
      </c>
      <c r="D72" s="27" t="s">
        <v>48</v>
      </c>
      <c r="E72" s="28" t="s">
        <v>49</v>
      </c>
      <c r="F72" s="67" t="s">
        <v>29</v>
      </c>
      <c r="G72" s="29" t="s">
        <v>30</v>
      </c>
      <c r="H72" s="30"/>
    </row>
    <row r="73" spans="1:8" x14ac:dyDescent="0.25">
      <c r="A73" s="46" t="s">
        <v>50</v>
      </c>
      <c r="B73" s="47"/>
      <c r="C73" s="68">
        <f>+Otros!$C$5</f>
        <v>100000</v>
      </c>
      <c r="D73" s="69">
        <f>+Otros!$C$1</f>
        <v>1.85</v>
      </c>
      <c r="E73" s="32">
        <f>+D73*C73</f>
        <v>185000</v>
      </c>
      <c r="F73" s="32">
        <f>+F50</f>
        <v>100</v>
      </c>
      <c r="G73" s="70">
        <f>+E73/F73</f>
        <v>1850</v>
      </c>
      <c r="H73" s="35"/>
    </row>
    <row r="74" spans="1:8" x14ac:dyDescent="0.25">
      <c r="A74" s="46" t="s">
        <v>51</v>
      </c>
      <c r="B74" s="47"/>
      <c r="C74" s="68">
        <f>+Otros!$C$2</f>
        <v>50000</v>
      </c>
      <c r="D74" s="69">
        <f>+Otros!$C$1</f>
        <v>1.85</v>
      </c>
      <c r="E74" s="32">
        <f>+D74*C74</f>
        <v>92500</v>
      </c>
      <c r="F74" s="32">
        <f>F73</f>
        <v>100</v>
      </c>
      <c r="G74" s="70">
        <f>+E74/F74</f>
        <v>925</v>
      </c>
      <c r="H74" s="35"/>
    </row>
    <row r="75" spans="1:8" x14ac:dyDescent="0.25">
      <c r="A75" s="46" t="s">
        <v>52</v>
      </c>
      <c r="B75" s="47"/>
      <c r="C75" s="68">
        <f>+Otros!$C$3</f>
        <v>40000</v>
      </c>
      <c r="D75" s="69">
        <f>+Otros!$C$1</f>
        <v>1.85</v>
      </c>
      <c r="E75" s="32">
        <f>+D75*C75</f>
        <v>74000</v>
      </c>
      <c r="F75" s="32">
        <f>F73</f>
        <v>100</v>
      </c>
      <c r="G75" s="70">
        <f>+E75/F75</f>
        <v>740</v>
      </c>
      <c r="H75" s="35"/>
    </row>
    <row r="76" spans="1:8" ht="15.75" thickBot="1" x14ac:dyDescent="0.3">
      <c r="A76" s="65"/>
      <c r="B76" s="71"/>
      <c r="C76" s="40"/>
      <c r="D76" s="54"/>
      <c r="E76" s="54"/>
      <c r="F76" s="54"/>
      <c r="G76" s="53"/>
      <c r="H76" s="43"/>
    </row>
    <row r="77" spans="1:8" ht="15.75" thickBot="1" x14ac:dyDescent="0.3">
      <c r="A77" s="19"/>
      <c r="B77" s="19"/>
      <c r="C77" s="19"/>
      <c r="D77" s="19"/>
      <c r="E77" s="19"/>
      <c r="F77" s="19"/>
      <c r="G77" s="44" t="s">
        <v>32</v>
      </c>
      <c r="H77" s="45">
        <f>SUM(G73:G76)</f>
        <v>3515</v>
      </c>
    </row>
    <row r="78" spans="1:8" ht="15.75" thickBot="1" x14ac:dyDescent="0.3">
      <c r="A78" s="19"/>
      <c r="B78" s="19"/>
      <c r="C78" s="19"/>
      <c r="D78" s="19"/>
      <c r="E78" s="19"/>
      <c r="F78" s="19"/>
      <c r="G78" s="72"/>
      <c r="H78" s="19"/>
    </row>
    <row r="79" spans="1:8" ht="15.75" thickBot="1" x14ac:dyDescent="0.3">
      <c r="A79" s="19"/>
      <c r="B79" s="19"/>
      <c r="C79" s="19"/>
      <c r="D79" s="19"/>
      <c r="E79" s="17" t="s">
        <v>53</v>
      </c>
      <c r="F79" s="73"/>
      <c r="G79" s="73"/>
      <c r="H79" s="45">
        <f>H57+H64+H70+H77</f>
        <v>18525</v>
      </c>
    </row>
    <row r="80" spans="1:8" ht="15.75" thickBot="1" x14ac:dyDescent="0.3"/>
    <row r="81" spans="1:8" x14ac:dyDescent="0.25">
      <c r="A81" s="10"/>
      <c r="B81" s="78"/>
      <c r="C81" s="79"/>
      <c r="D81" s="80"/>
      <c r="E81" s="81"/>
      <c r="F81" s="80"/>
      <c r="G81" s="80"/>
      <c r="H81" s="82"/>
    </row>
    <row r="82" spans="1:8" x14ac:dyDescent="0.25">
      <c r="A82" s="16"/>
      <c r="B82" s="83"/>
      <c r="C82" s="84"/>
      <c r="D82" s="85"/>
      <c r="E82" s="86" t="s">
        <v>23</v>
      </c>
      <c r="F82" s="85"/>
      <c r="G82" s="85"/>
      <c r="H82" s="87"/>
    </row>
    <row r="83" spans="1:8" ht="15.75" thickBot="1" x14ac:dyDescent="0.3">
      <c r="A83" s="22"/>
      <c r="B83" s="88"/>
      <c r="C83" s="89"/>
      <c r="D83" s="261"/>
      <c r="E83" s="262"/>
      <c r="F83" s="262"/>
      <c r="G83" s="262"/>
      <c r="H83" s="263"/>
    </row>
    <row r="84" spans="1:8" x14ac:dyDescent="0.25">
      <c r="A84" s="25"/>
      <c r="B84" s="85"/>
      <c r="C84" s="85"/>
      <c r="D84" s="85"/>
      <c r="E84" s="85"/>
      <c r="F84" s="85"/>
      <c r="G84" s="85"/>
      <c r="H84" s="85"/>
    </row>
    <row r="85" spans="1:8" x14ac:dyDescent="0.25">
      <c r="A85" s="25" t="s">
        <v>87</v>
      </c>
      <c r="B85" s="91"/>
      <c r="C85" s="85"/>
      <c r="E85" s="91"/>
      <c r="G85" s="91"/>
      <c r="H85" s="85"/>
    </row>
    <row r="86" spans="1:8" x14ac:dyDescent="0.25">
      <c r="A86" s="90" t="s">
        <v>132</v>
      </c>
      <c r="B86" s="91"/>
      <c r="C86" s="85"/>
      <c r="D86" s="91"/>
      <c r="E86" s="91"/>
      <c r="F86" s="91"/>
      <c r="G86" s="91" t="s">
        <v>66</v>
      </c>
      <c r="H86" s="85"/>
    </row>
    <row r="87" spans="1:8" x14ac:dyDescent="0.25">
      <c r="A87" s="91"/>
      <c r="B87" s="91"/>
      <c r="C87" s="85"/>
      <c r="D87" s="91"/>
      <c r="E87" s="91"/>
      <c r="F87" s="91"/>
      <c r="G87" s="91"/>
      <c r="H87" s="85"/>
    </row>
    <row r="88" spans="1:8" ht="15.75" thickBot="1" x14ac:dyDescent="0.3">
      <c r="A88" s="86" t="s">
        <v>25</v>
      </c>
      <c r="B88" s="86"/>
      <c r="C88" s="85"/>
      <c r="D88" s="85"/>
      <c r="E88" s="85"/>
      <c r="F88" s="85"/>
      <c r="G88" s="85"/>
      <c r="H88" s="85"/>
    </row>
    <row r="89" spans="1:8" x14ac:dyDescent="0.25">
      <c r="A89" s="258" t="s">
        <v>26</v>
      </c>
      <c r="B89" s="259"/>
      <c r="C89" s="260"/>
      <c r="D89" s="92" t="s">
        <v>27</v>
      </c>
      <c r="E89" s="93" t="s">
        <v>28</v>
      </c>
      <c r="F89" s="92" t="s">
        <v>29</v>
      </c>
      <c r="G89" s="94" t="s">
        <v>30</v>
      </c>
      <c r="H89" s="95"/>
    </row>
    <row r="90" spans="1:8" x14ac:dyDescent="0.25">
      <c r="A90" s="252" t="s">
        <v>71</v>
      </c>
      <c r="B90" s="253"/>
      <c r="C90" s="254"/>
      <c r="D90" s="96"/>
      <c r="E90" s="97"/>
      <c r="F90" s="97"/>
      <c r="G90" s="98">
        <v>893.66666666666788</v>
      </c>
      <c r="H90" s="99"/>
    </row>
    <row r="91" spans="1:8" x14ac:dyDescent="0.25">
      <c r="A91" s="252" t="s">
        <v>83</v>
      </c>
      <c r="B91" s="253"/>
      <c r="C91" s="254"/>
      <c r="D91" s="100"/>
      <c r="E91" s="97">
        <f>+Equipo!C7</f>
        <v>130000</v>
      </c>
      <c r="F91" s="97">
        <v>30</v>
      </c>
      <c r="G91" s="98">
        <f>+E91/F91</f>
        <v>4333.333333333333</v>
      </c>
      <c r="H91" s="99"/>
    </row>
    <row r="92" spans="1:8" x14ac:dyDescent="0.25">
      <c r="A92" s="252" t="s">
        <v>86</v>
      </c>
      <c r="B92" s="253"/>
      <c r="C92" s="254"/>
      <c r="D92" s="96"/>
      <c r="E92" s="112">
        <f>+Equipo!C8</f>
        <v>80000</v>
      </c>
      <c r="F92" s="97">
        <v>20</v>
      </c>
      <c r="G92" s="98">
        <f>+E92/F92</f>
        <v>4000</v>
      </c>
      <c r="H92" s="99"/>
    </row>
    <row r="93" spans="1:8" x14ac:dyDescent="0.25">
      <c r="A93" s="252"/>
      <c r="B93" s="253"/>
      <c r="C93" s="254"/>
      <c r="D93" s="100"/>
      <c r="E93" s="101"/>
      <c r="F93" s="97"/>
      <c r="G93" s="98"/>
      <c r="H93" s="99"/>
    </row>
    <row r="94" spans="1:8" ht="15.75" thickBot="1" x14ac:dyDescent="0.3">
      <c r="A94" s="255"/>
      <c r="B94" s="256"/>
      <c r="C94" s="257"/>
      <c r="D94" s="102"/>
      <c r="E94" s="103"/>
      <c r="F94" s="104"/>
      <c r="G94" s="105"/>
      <c r="H94" s="106"/>
    </row>
    <row r="95" spans="1:8" ht="15.75" thickBot="1" x14ac:dyDescent="0.3">
      <c r="A95" s="85"/>
      <c r="B95" s="85"/>
      <c r="C95" s="85"/>
      <c r="D95" s="85"/>
      <c r="E95" s="85"/>
      <c r="F95" s="85"/>
      <c r="G95" s="107" t="s">
        <v>32</v>
      </c>
      <c r="H95" s="108">
        <f>SUM(G90:G94)</f>
        <v>9227</v>
      </c>
    </row>
    <row r="96" spans="1:8" ht="15.75" thickBot="1" x14ac:dyDescent="0.3">
      <c r="A96" s="86" t="s">
        <v>33</v>
      </c>
      <c r="B96" s="86"/>
      <c r="C96" s="85"/>
      <c r="D96" s="85"/>
      <c r="E96" s="85"/>
      <c r="F96" s="85"/>
      <c r="G96" s="85"/>
      <c r="H96" s="85"/>
    </row>
    <row r="97" spans="1:8" x14ac:dyDescent="0.25">
      <c r="A97" s="137" t="s">
        <v>26</v>
      </c>
      <c r="B97" s="133"/>
      <c r="C97" s="138"/>
      <c r="D97" s="92" t="s">
        <v>34</v>
      </c>
      <c r="E97" s="92" t="s">
        <v>35</v>
      </c>
      <c r="F97" s="92" t="s">
        <v>36</v>
      </c>
      <c r="G97" s="94" t="s">
        <v>30</v>
      </c>
      <c r="H97" s="95"/>
    </row>
    <row r="98" spans="1:8" x14ac:dyDescent="0.25">
      <c r="A98" s="109"/>
      <c r="B98" s="110"/>
      <c r="C98" s="111"/>
      <c r="D98" s="96"/>
      <c r="E98" s="112"/>
      <c r="F98" s="113"/>
      <c r="G98" s="98">
        <f>+E98*F98</f>
        <v>0</v>
      </c>
      <c r="H98" s="99"/>
    </row>
    <row r="99" spans="1:8" x14ac:dyDescent="0.25">
      <c r="A99" s="109"/>
      <c r="B99" s="110"/>
      <c r="C99" s="111"/>
      <c r="D99" s="100"/>
      <c r="E99" s="101"/>
      <c r="F99" s="135"/>
      <c r="G99" s="136"/>
      <c r="H99" s="99"/>
    </row>
    <row r="100" spans="1:8" x14ac:dyDescent="0.25">
      <c r="A100" s="109"/>
      <c r="B100" s="110"/>
      <c r="C100" s="111"/>
      <c r="D100" s="100"/>
      <c r="E100" s="101"/>
      <c r="F100" s="135"/>
      <c r="G100" s="136"/>
      <c r="H100" s="99"/>
    </row>
    <row r="101" spans="1:8" x14ac:dyDescent="0.25">
      <c r="A101" s="109"/>
      <c r="B101" s="110"/>
      <c r="C101" s="111"/>
      <c r="D101" s="100"/>
      <c r="E101" s="101"/>
      <c r="F101" s="135"/>
      <c r="G101" s="136"/>
      <c r="H101" s="99"/>
    </row>
    <row r="102" spans="1:8" ht="15.75" thickBot="1" x14ac:dyDescent="0.3">
      <c r="A102" s="114"/>
      <c r="B102" s="115"/>
      <c r="C102" s="116"/>
      <c r="D102" s="102"/>
      <c r="E102" s="103"/>
      <c r="F102" s="104"/>
      <c r="G102" s="105"/>
      <c r="H102" s="106"/>
    </row>
    <row r="103" spans="1:8" ht="15.75" thickBot="1" x14ac:dyDescent="0.3">
      <c r="A103" s="85"/>
      <c r="B103" s="85"/>
      <c r="C103" s="85"/>
      <c r="D103" s="85"/>
      <c r="E103" s="85"/>
      <c r="F103" s="85"/>
      <c r="G103" s="107" t="s">
        <v>32</v>
      </c>
      <c r="H103" s="108">
        <f>SUM(G98:G102)</f>
        <v>0</v>
      </c>
    </row>
    <row r="104" spans="1:8" ht="15.75" thickBot="1" x14ac:dyDescent="0.3">
      <c r="A104" s="86" t="s">
        <v>39</v>
      </c>
      <c r="B104" s="86"/>
      <c r="C104" s="85"/>
      <c r="D104" s="85"/>
      <c r="E104" s="85"/>
      <c r="F104" s="85"/>
      <c r="G104" s="85"/>
      <c r="H104" s="85"/>
    </row>
    <row r="105" spans="1:8" x14ac:dyDescent="0.25">
      <c r="A105" s="139" t="s">
        <v>40</v>
      </c>
      <c r="B105" s="92"/>
      <c r="C105" s="92" t="s">
        <v>70</v>
      </c>
      <c r="D105" s="92" t="s">
        <v>42</v>
      </c>
      <c r="E105" s="92" t="s">
        <v>43</v>
      </c>
      <c r="F105" s="92" t="s">
        <v>44</v>
      </c>
      <c r="G105" s="121" t="s">
        <v>30</v>
      </c>
      <c r="H105" s="95"/>
    </row>
    <row r="106" spans="1:8" x14ac:dyDescent="0.25">
      <c r="A106" s="140"/>
      <c r="B106" s="111"/>
      <c r="C106" s="123"/>
      <c r="D106" s="123"/>
      <c r="E106" s="123"/>
      <c r="F106" s="122"/>
      <c r="G106" s="97"/>
      <c r="H106" s="99"/>
    </row>
    <row r="107" spans="1:8" x14ac:dyDescent="0.25">
      <c r="A107" s="140"/>
      <c r="B107" s="111"/>
      <c r="C107" s="124"/>
      <c r="D107" s="96"/>
      <c r="E107" s="125"/>
      <c r="F107" s="97"/>
      <c r="G107" s="97"/>
      <c r="H107" s="99"/>
    </row>
    <row r="108" spans="1:8" x14ac:dyDescent="0.25">
      <c r="A108" s="140"/>
      <c r="B108" s="111"/>
      <c r="C108" s="124"/>
      <c r="D108" s="96"/>
      <c r="E108" s="125"/>
      <c r="F108" s="97"/>
      <c r="G108" s="97"/>
      <c r="H108" s="99"/>
    </row>
    <row r="109" spans="1:8" ht="15.75" thickBot="1" x14ac:dyDescent="0.3">
      <c r="A109" s="141"/>
      <c r="B109" s="116"/>
      <c r="C109" s="127"/>
      <c r="D109" s="127"/>
      <c r="E109" s="127"/>
      <c r="F109" s="127"/>
      <c r="G109" s="142"/>
      <c r="H109" s="99"/>
    </row>
    <row r="110" spans="1:8" ht="15.75" thickBot="1" x14ac:dyDescent="0.3">
      <c r="A110" s="85"/>
      <c r="B110" s="85"/>
      <c r="C110" s="85"/>
      <c r="D110" s="85"/>
      <c r="E110" s="85"/>
      <c r="F110" s="85"/>
      <c r="G110" s="107" t="s">
        <v>32</v>
      </c>
      <c r="H110" s="108">
        <f>SUM(G106:G109)</f>
        <v>0</v>
      </c>
    </row>
    <row r="111" spans="1:8" ht="15.75" thickBot="1" x14ac:dyDescent="0.3">
      <c r="A111" s="86" t="s">
        <v>45</v>
      </c>
      <c r="B111" s="86"/>
      <c r="C111" s="85"/>
      <c r="D111" s="85"/>
      <c r="E111" s="85"/>
      <c r="F111" s="85"/>
      <c r="G111" s="85"/>
      <c r="H111" s="85"/>
    </row>
    <row r="112" spans="1:8" x14ac:dyDescent="0.25">
      <c r="A112" s="143" t="s">
        <v>46</v>
      </c>
      <c r="B112" s="92"/>
      <c r="C112" s="92" t="s">
        <v>47</v>
      </c>
      <c r="D112" s="92" t="s">
        <v>48</v>
      </c>
      <c r="E112" s="93" t="s">
        <v>49</v>
      </c>
      <c r="F112" s="128" t="s">
        <v>29</v>
      </c>
      <c r="G112" s="94" t="s">
        <v>30</v>
      </c>
      <c r="H112" s="95"/>
    </row>
    <row r="113" spans="1:8" x14ac:dyDescent="0.25">
      <c r="A113" s="140" t="s">
        <v>74</v>
      </c>
      <c r="B113" s="111"/>
      <c r="C113" s="68">
        <f>+Otros!$C$3</f>
        <v>40000</v>
      </c>
      <c r="D113" s="69">
        <f>+Otros!$C$1</f>
        <v>1.85</v>
      </c>
      <c r="E113" s="97">
        <f>+D113*C113</f>
        <v>74000</v>
      </c>
      <c r="F113" s="97">
        <v>40</v>
      </c>
      <c r="G113" s="129">
        <f>+E113/F113</f>
        <v>1850</v>
      </c>
      <c r="H113" s="99"/>
    </row>
    <row r="114" spans="1:8" x14ac:dyDescent="0.25">
      <c r="A114" s="140"/>
      <c r="B114" s="111"/>
      <c r="C114" s="68"/>
      <c r="D114" s="69"/>
      <c r="E114" s="97"/>
      <c r="F114" s="97"/>
      <c r="G114" s="129"/>
      <c r="H114" s="99"/>
    </row>
    <row r="115" spans="1:8" x14ac:dyDescent="0.25">
      <c r="A115" s="140"/>
      <c r="B115" s="111"/>
      <c r="C115" s="68"/>
      <c r="D115" s="69"/>
      <c r="E115" s="112"/>
      <c r="F115" s="97"/>
      <c r="G115" s="98"/>
      <c r="H115" s="99"/>
    </row>
    <row r="116" spans="1:8" x14ac:dyDescent="0.25">
      <c r="A116" s="140"/>
      <c r="B116" s="111"/>
      <c r="C116" s="112"/>
      <c r="D116" s="96"/>
      <c r="E116" s="112"/>
      <c r="F116" s="97"/>
      <c r="G116" s="98"/>
      <c r="H116" s="99"/>
    </row>
    <row r="117" spans="1:8" ht="15.75" thickBot="1" x14ac:dyDescent="0.3">
      <c r="A117" s="141"/>
      <c r="B117" s="116"/>
      <c r="C117" s="116"/>
      <c r="D117" s="116"/>
      <c r="E117" s="116"/>
      <c r="F117" s="116"/>
      <c r="G117" s="115"/>
      <c r="H117" s="106"/>
    </row>
    <row r="118" spans="1:8" ht="15.75" thickBot="1" x14ac:dyDescent="0.3">
      <c r="A118" s="85"/>
      <c r="B118" s="85"/>
      <c r="C118" s="85"/>
      <c r="D118" s="85"/>
      <c r="E118" s="85"/>
      <c r="F118" s="85"/>
      <c r="G118" s="107" t="s">
        <v>32</v>
      </c>
      <c r="H118" s="108">
        <f>SUM(G113:G117)</f>
        <v>1850</v>
      </c>
    </row>
    <row r="119" spans="1:8" ht="15.75" thickBot="1" x14ac:dyDescent="0.3">
      <c r="A119" s="85"/>
      <c r="B119" s="85"/>
      <c r="C119" s="85"/>
      <c r="D119" s="85"/>
      <c r="E119" s="85"/>
      <c r="F119" s="85"/>
      <c r="G119" s="131"/>
      <c r="H119" s="85"/>
    </row>
    <row r="120" spans="1:8" ht="15.75" thickBot="1" x14ac:dyDescent="0.3">
      <c r="A120" s="85"/>
      <c r="B120" s="85"/>
      <c r="C120" s="85"/>
      <c r="D120" s="85"/>
      <c r="E120" s="83" t="s">
        <v>53</v>
      </c>
      <c r="F120" s="132"/>
      <c r="G120" s="132"/>
      <c r="H120" s="108">
        <f>H95+H103+H110+H118</f>
        <v>11077</v>
      </c>
    </row>
    <row r="121" spans="1:8" ht="15.75" thickBot="1" x14ac:dyDescent="0.3"/>
    <row r="122" spans="1:8" x14ac:dyDescent="0.25">
      <c r="A122" s="10"/>
      <c r="B122" s="78"/>
      <c r="C122" s="79"/>
      <c r="D122" s="80"/>
      <c r="E122" s="81"/>
      <c r="F122" s="80"/>
      <c r="G122" s="80"/>
      <c r="H122" s="82"/>
    </row>
    <row r="123" spans="1:8" x14ac:dyDescent="0.25">
      <c r="A123" s="16"/>
      <c r="B123" s="83"/>
      <c r="C123" s="84"/>
      <c r="D123" s="85"/>
      <c r="E123" s="86" t="s">
        <v>23</v>
      </c>
      <c r="F123" s="85"/>
      <c r="G123" s="85"/>
      <c r="H123" s="87"/>
    </row>
    <row r="124" spans="1:8" ht="15.75" thickBot="1" x14ac:dyDescent="0.3">
      <c r="A124" s="22"/>
      <c r="B124" s="88"/>
      <c r="C124" s="89"/>
      <c r="D124" s="261"/>
      <c r="E124" s="262"/>
      <c r="F124" s="262"/>
      <c r="G124" s="262"/>
      <c r="H124" s="263"/>
    </row>
    <row r="125" spans="1:8" x14ac:dyDescent="0.25">
      <c r="A125" s="25"/>
      <c r="B125" s="85"/>
      <c r="C125" s="85"/>
      <c r="D125" s="85"/>
      <c r="E125" s="85"/>
      <c r="F125" s="85"/>
      <c r="G125" s="85"/>
      <c r="H125" s="85"/>
    </row>
    <row r="126" spans="1:8" x14ac:dyDescent="0.25">
      <c r="A126" s="25" t="s">
        <v>87</v>
      </c>
      <c r="B126" s="91"/>
      <c r="C126" s="85"/>
      <c r="E126" s="91"/>
      <c r="G126" s="91"/>
      <c r="H126" s="85"/>
    </row>
    <row r="127" spans="1:8" x14ac:dyDescent="0.25">
      <c r="A127" s="90" t="s">
        <v>133</v>
      </c>
      <c r="B127" s="91"/>
      <c r="C127" s="85"/>
      <c r="D127" s="91"/>
      <c r="E127" s="91"/>
      <c r="F127" s="91"/>
      <c r="G127" s="91" t="s">
        <v>66</v>
      </c>
      <c r="H127" s="85"/>
    </row>
    <row r="128" spans="1:8" x14ac:dyDescent="0.25">
      <c r="A128" s="91"/>
      <c r="B128" s="91"/>
      <c r="C128" s="85"/>
      <c r="D128" s="91"/>
      <c r="E128" s="91"/>
      <c r="F128" s="91"/>
      <c r="G128" s="91"/>
      <c r="H128" s="85"/>
    </row>
    <row r="129" spans="1:8" ht="15.75" thickBot="1" x14ac:dyDescent="0.3">
      <c r="A129" s="86" t="s">
        <v>25</v>
      </c>
      <c r="B129" s="86"/>
      <c r="C129" s="85"/>
      <c r="D129" s="85"/>
      <c r="E129" s="85"/>
      <c r="F129" s="85"/>
      <c r="G129" s="85"/>
      <c r="H129" s="85"/>
    </row>
    <row r="130" spans="1:8" x14ac:dyDescent="0.25">
      <c r="A130" s="258" t="s">
        <v>26</v>
      </c>
      <c r="B130" s="259"/>
      <c r="C130" s="260"/>
      <c r="D130" s="92" t="s">
        <v>27</v>
      </c>
      <c r="E130" s="93" t="s">
        <v>28</v>
      </c>
      <c r="F130" s="92" t="s">
        <v>29</v>
      </c>
      <c r="G130" s="94" t="s">
        <v>30</v>
      </c>
      <c r="H130" s="95"/>
    </row>
    <row r="131" spans="1:8" x14ac:dyDescent="0.25">
      <c r="A131" s="252" t="s">
        <v>71</v>
      </c>
      <c r="B131" s="253"/>
      <c r="C131" s="254"/>
      <c r="D131" s="96"/>
      <c r="E131" s="97"/>
      <c r="F131" s="97"/>
      <c r="G131" s="98">
        <v>322</v>
      </c>
      <c r="H131" s="99"/>
    </row>
    <row r="132" spans="1:8" x14ac:dyDescent="0.25">
      <c r="A132" s="252"/>
      <c r="B132" s="253"/>
      <c r="C132" s="254"/>
      <c r="D132" s="100"/>
      <c r="E132" s="101"/>
      <c r="F132" s="97"/>
      <c r="G132" s="98"/>
      <c r="H132" s="99"/>
    </row>
    <row r="133" spans="1:8" x14ac:dyDescent="0.25">
      <c r="A133" s="252"/>
      <c r="B133" s="253"/>
      <c r="C133" s="254"/>
      <c r="D133" s="96"/>
      <c r="E133" s="112"/>
      <c r="F133" s="97"/>
      <c r="G133" s="98"/>
      <c r="H133" s="99"/>
    </row>
    <row r="134" spans="1:8" x14ac:dyDescent="0.25">
      <c r="A134" s="252"/>
      <c r="B134" s="253"/>
      <c r="C134" s="254"/>
      <c r="D134" s="100"/>
      <c r="E134" s="101"/>
      <c r="F134" s="97"/>
      <c r="G134" s="98"/>
      <c r="H134" s="99"/>
    </row>
    <row r="135" spans="1:8" ht="15.75" thickBot="1" x14ac:dyDescent="0.3">
      <c r="A135" s="255"/>
      <c r="B135" s="256"/>
      <c r="C135" s="257"/>
      <c r="D135" s="102"/>
      <c r="E135" s="103"/>
      <c r="F135" s="104"/>
      <c r="G135" s="105"/>
      <c r="H135" s="106"/>
    </row>
    <row r="136" spans="1:8" ht="15.75" thickBot="1" x14ac:dyDescent="0.3">
      <c r="A136" s="85"/>
      <c r="B136" s="85"/>
      <c r="C136" s="85"/>
      <c r="D136" s="85"/>
      <c r="E136" s="85"/>
      <c r="F136" s="85"/>
      <c r="G136" s="107" t="s">
        <v>32</v>
      </c>
      <c r="H136" s="108">
        <f>SUM(G131:G135)</f>
        <v>322</v>
      </c>
    </row>
    <row r="137" spans="1:8" ht="15.75" thickBot="1" x14ac:dyDescent="0.3">
      <c r="A137" s="86" t="s">
        <v>33</v>
      </c>
      <c r="B137" s="86"/>
      <c r="C137" s="85"/>
      <c r="D137" s="85"/>
      <c r="E137" s="85"/>
      <c r="F137" s="85"/>
      <c r="G137" s="85"/>
      <c r="H137" s="85"/>
    </row>
    <row r="138" spans="1:8" x14ac:dyDescent="0.25">
      <c r="A138" s="137" t="s">
        <v>26</v>
      </c>
      <c r="B138" s="133"/>
      <c r="C138" s="138"/>
      <c r="D138" s="92" t="s">
        <v>34</v>
      </c>
      <c r="E138" s="92" t="s">
        <v>35</v>
      </c>
      <c r="F138" s="92" t="s">
        <v>36</v>
      </c>
      <c r="G138" s="94" t="s">
        <v>30</v>
      </c>
      <c r="H138" s="95"/>
    </row>
    <row r="139" spans="1:8" x14ac:dyDescent="0.25">
      <c r="A139" s="109"/>
      <c r="B139" s="110"/>
      <c r="C139" s="111"/>
      <c r="D139" s="96"/>
      <c r="E139" s="112"/>
      <c r="F139" s="113"/>
      <c r="G139" s="98"/>
      <c r="H139" s="99"/>
    </row>
    <row r="140" spans="1:8" x14ac:dyDescent="0.25">
      <c r="A140" s="109"/>
      <c r="B140" s="110"/>
      <c r="C140" s="111"/>
      <c r="D140" s="100"/>
      <c r="E140" s="101"/>
      <c r="F140" s="135"/>
      <c r="G140" s="136"/>
      <c r="H140" s="99"/>
    </row>
    <row r="141" spans="1:8" x14ac:dyDescent="0.25">
      <c r="A141" s="109"/>
      <c r="B141" s="110"/>
      <c r="C141" s="111"/>
      <c r="D141" s="100"/>
      <c r="E141" s="101"/>
      <c r="F141" s="135"/>
      <c r="G141" s="136"/>
      <c r="H141" s="99"/>
    </row>
    <row r="142" spans="1:8" x14ac:dyDescent="0.25">
      <c r="A142" s="109"/>
      <c r="B142" s="110"/>
      <c r="C142" s="111"/>
      <c r="D142" s="100"/>
      <c r="E142" s="101"/>
      <c r="F142" s="135"/>
      <c r="G142" s="136"/>
      <c r="H142" s="99"/>
    </row>
    <row r="143" spans="1:8" ht="15.75" thickBot="1" x14ac:dyDescent="0.3">
      <c r="A143" s="114"/>
      <c r="B143" s="115"/>
      <c r="C143" s="116"/>
      <c r="D143" s="102"/>
      <c r="E143" s="103"/>
      <c r="F143" s="104"/>
      <c r="G143" s="105"/>
      <c r="H143" s="106"/>
    </row>
    <row r="144" spans="1:8" ht="15.75" thickBot="1" x14ac:dyDescent="0.3">
      <c r="A144" s="85"/>
      <c r="B144" s="85"/>
      <c r="C144" s="85"/>
      <c r="D144" s="85"/>
      <c r="E144" s="85"/>
      <c r="F144" s="85"/>
      <c r="G144" s="107" t="s">
        <v>32</v>
      </c>
      <c r="H144" s="108">
        <f>SUM(G139:G143)</f>
        <v>0</v>
      </c>
    </row>
    <row r="145" spans="1:8" ht="15.75" thickBot="1" x14ac:dyDescent="0.3">
      <c r="A145" s="86" t="s">
        <v>39</v>
      </c>
      <c r="B145" s="86"/>
      <c r="C145" s="85"/>
      <c r="D145" s="85"/>
      <c r="E145" s="85"/>
      <c r="F145" s="85"/>
      <c r="G145" s="85"/>
      <c r="H145" s="85"/>
    </row>
    <row r="146" spans="1:8" x14ac:dyDescent="0.25">
      <c r="A146" s="139" t="s">
        <v>40</v>
      </c>
      <c r="B146" s="92"/>
      <c r="C146" s="92" t="s">
        <v>70</v>
      </c>
      <c r="D146" s="92" t="s">
        <v>42</v>
      </c>
      <c r="E146" s="92" t="s">
        <v>43</v>
      </c>
      <c r="F146" s="92" t="s">
        <v>44</v>
      </c>
      <c r="G146" s="121" t="s">
        <v>30</v>
      </c>
      <c r="H146" s="95"/>
    </row>
    <row r="147" spans="1:8" x14ac:dyDescent="0.25">
      <c r="A147" s="140"/>
      <c r="B147" s="111"/>
      <c r="C147" s="123"/>
      <c r="D147" s="123"/>
      <c r="E147" s="123"/>
      <c r="F147" s="122"/>
      <c r="G147" s="97"/>
      <c r="H147" s="99"/>
    </row>
    <row r="148" spans="1:8" x14ac:dyDescent="0.25">
      <c r="A148" s="140"/>
      <c r="B148" s="111"/>
      <c r="C148" s="124"/>
      <c r="D148" s="96"/>
      <c r="E148" s="125"/>
      <c r="F148" s="97"/>
      <c r="G148" s="97"/>
      <c r="H148" s="99"/>
    </row>
    <row r="149" spans="1:8" x14ac:dyDescent="0.25">
      <c r="A149" s="140"/>
      <c r="B149" s="111"/>
      <c r="C149" s="124"/>
      <c r="D149" s="96"/>
      <c r="E149" s="125"/>
      <c r="F149" s="97"/>
      <c r="G149" s="97"/>
      <c r="H149" s="99"/>
    </row>
    <row r="150" spans="1:8" ht="15.75" thickBot="1" x14ac:dyDescent="0.3">
      <c r="A150" s="141"/>
      <c r="B150" s="116"/>
      <c r="C150" s="127"/>
      <c r="D150" s="127"/>
      <c r="E150" s="127"/>
      <c r="F150" s="127"/>
      <c r="G150" s="142"/>
      <c r="H150" s="99"/>
    </row>
    <row r="151" spans="1:8" ht="15.75" thickBot="1" x14ac:dyDescent="0.3">
      <c r="A151" s="85"/>
      <c r="B151" s="85"/>
      <c r="C151" s="85"/>
      <c r="D151" s="85"/>
      <c r="E151" s="85"/>
      <c r="F151" s="85"/>
      <c r="G151" s="107" t="s">
        <v>32</v>
      </c>
      <c r="H151" s="108">
        <f>SUM(G147:G150)</f>
        <v>0</v>
      </c>
    </row>
    <row r="152" spans="1:8" ht="15.75" thickBot="1" x14ac:dyDescent="0.3">
      <c r="A152" s="86" t="s">
        <v>45</v>
      </c>
      <c r="B152" s="86"/>
      <c r="C152" s="85"/>
      <c r="D152" s="85"/>
      <c r="E152" s="85"/>
      <c r="F152" s="85"/>
      <c r="G152" s="85"/>
      <c r="H152" s="85"/>
    </row>
    <row r="153" spans="1:8" x14ac:dyDescent="0.25">
      <c r="A153" s="143" t="s">
        <v>46</v>
      </c>
      <c r="B153" s="92"/>
      <c r="C153" s="92" t="s">
        <v>47</v>
      </c>
      <c r="D153" s="92" t="s">
        <v>48</v>
      </c>
      <c r="E153" s="93" t="s">
        <v>49</v>
      </c>
      <c r="F153" s="128" t="s">
        <v>29</v>
      </c>
      <c r="G153" s="94" t="s">
        <v>30</v>
      </c>
      <c r="H153" s="95"/>
    </row>
    <row r="154" spans="1:8" x14ac:dyDescent="0.25">
      <c r="A154" s="140" t="s">
        <v>74</v>
      </c>
      <c r="B154" s="111"/>
      <c r="C154" s="68">
        <f>+Otros!$C$3</f>
        <v>40000</v>
      </c>
      <c r="D154" s="69">
        <f>+Otros!$C$1</f>
        <v>1.85</v>
      </c>
      <c r="E154" s="97">
        <f>+D154*C154</f>
        <v>74000</v>
      </c>
      <c r="F154" s="97">
        <v>5</v>
      </c>
      <c r="G154" s="129">
        <f>+E154/F154</f>
        <v>14800</v>
      </c>
      <c r="H154" s="99"/>
    </row>
    <row r="155" spans="1:8" x14ac:dyDescent="0.25">
      <c r="A155" s="140"/>
      <c r="B155" s="111"/>
      <c r="C155" s="68"/>
      <c r="D155" s="69"/>
      <c r="E155" s="97"/>
      <c r="F155" s="97"/>
      <c r="G155" s="129"/>
      <c r="H155" s="99"/>
    </row>
    <row r="156" spans="1:8" x14ac:dyDescent="0.25">
      <c r="A156" s="140"/>
      <c r="B156" s="111"/>
      <c r="C156" s="68"/>
      <c r="D156" s="69"/>
      <c r="E156" s="112"/>
      <c r="F156" s="97"/>
      <c r="G156" s="98"/>
      <c r="H156" s="99"/>
    </row>
    <row r="157" spans="1:8" x14ac:dyDescent="0.25">
      <c r="A157" s="140"/>
      <c r="B157" s="111"/>
      <c r="C157" s="112"/>
      <c r="D157" s="96"/>
      <c r="E157" s="112"/>
      <c r="F157" s="97"/>
      <c r="G157" s="98"/>
      <c r="H157" s="99"/>
    </row>
    <row r="158" spans="1:8" ht="15.75" thickBot="1" x14ac:dyDescent="0.3">
      <c r="A158" s="141"/>
      <c r="B158" s="116"/>
      <c r="C158" s="116"/>
      <c r="D158" s="116"/>
      <c r="E158" s="116"/>
      <c r="F158" s="116"/>
      <c r="G158" s="115"/>
      <c r="H158" s="106"/>
    </row>
    <row r="159" spans="1:8" ht="15.75" thickBot="1" x14ac:dyDescent="0.3">
      <c r="A159" s="85"/>
      <c r="B159" s="85"/>
      <c r="C159" s="85"/>
      <c r="D159" s="85"/>
      <c r="E159" s="85"/>
      <c r="F159" s="85"/>
      <c r="G159" s="107" t="s">
        <v>32</v>
      </c>
      <c r="H159" s="108">
        <f>SUM(G154:G158)</f>
        <v>14800</v>
      </c>
    </row>
    <row r="160" spans="1:8" ht="15.75" thickBot="1" x14ac:dyDescent="0.3">
      <c r="A160" s="85"/>
      <c r="B160" s="85"/>
      <c r="C160" s="85"/>
      <c r="D160" s="85"/>
      <c r="E160" s="85"/>
      <c r="F160" s="85"/>
      <c r="G160" s="131"/>
      <c r="H160" s="85"/>
    </row>
    <row r="161" spans="1:8" ht="15.75" thickBot="1" x14ac:dyDescent="0.3">
      <c r="A161" s="85"/>
      <c r="B161" s="85"/>
      <c r="C161" s="85"/>
      <c r="D161" s="85"/>
      <c r="E161" s="83" t="s">
        <v>53</v>
      </c>
      <c r="F161" s="132"/>
      <c r="G161" s="132"/>
      <c r="H161" s="108">
        <f>H136+H144+H151+H159</f>
        <v>15122</v>
      </c>
    </row>
    <row r="162" spans="1:8" ht="15.75" thickBot="1" x14ac:dyDescent="0.3"/>
    <row r="163" spans="1:8" x14ac:dyDescent="0.25">
      <c r="A163" s="10"/>
      <c r="B163" s="78"/>
      <c r="C163" s="79"/>
      <c r="D163" s="80"/>
      <c r="E163" s="81"/>
      <c r="F163" s="80"/>
      <c r="G163" s="80"/>
      <c r="H163" s="82"/>
    </row>
    <row r="164" spans="1:8" x14ac:dyDescent="0.25">
      <c r="A164" s="16"/>
      <c r="B164" s="83"/>
      <c r="C164" s="84"/>
      <c r="D164" s="85"/>
      <c r="E164" s="86" t="s">
        <v>23</v>
      </c>
      <c r="F164" s="85"/>
      <c r="G164" s="85"/>
      <c r="H164" s="87"/>
    </row>
    <row r="165" spans="1:8" ht="15.75" thickBot="1" x14ac:dyDescent="0.3">
      <c r="A165" s="22"/>
      <c r="B165" s="88"/>
      <c r="C165" s="89"/>
      <c r="D165" s="261"/>
      <c r="E165" s="262"/>
      <c r="F165" s="262"/>
      <c r="G165" s="262"/>
      <c r="H165" s="263"/>
    </row>
    <row r="166" spans="1:8" x14ac:dyDescent="0.25">
      <c r="A166" s="25"/>
      <c r="B166" s="85"/>
      <c r="C166" s="85"/>
      <c r="D166" s="85"/>
      <c r="E166" s="85"/>
      <c r="F166" s="85"/>
      <c r="G166" s="85"/>
      <c r="H166" s="85"/>
    </row>
    <row r="167" spans="1:8" x14ac:dyDescent="0.25">
      <c r="A167" s="25" t="s">
        <v>87</v>
      </c>
      <c r="B167" s="91"/>
      <c r="C167" s="85"/>
      <c r="E167" s="91"/>
      <c r="G167" s="91"/>
      <c r="H167" s="85"/>
    </row>
    <row r="168" spans="1:8" x14ac:dyDescent="0.25">
      <c r="A168" s="90" t="s">
        <v>134</v>
      </c>
      <c r="B168" s="91"/>
      <c r="C168" s="85"/>
      <c r="D168" s="91"/>
      <c r="E168" s="91"/>
      <c r="F168" s="91"/>
      <c r="G168" s="91" t="s">
        <v>135</v>
      </c>
      <c r="H168" s="85"/>
    </row>
    <row r="169" spans="1:8" x14ac:dyDescent="0.25">
      <c r="A169" s="91"/>
      <c r="B169" s="91"/>
      <c r="C169" s="85"/>
      <c r="D169" s="91"/>
      <c r="E169" s="91"/>
      <c r="F169" s="91"/>
      <c r="G169" s="91"/>
      <c r="H169" s="85"/>
    </row>
    <row r="170" spans="1:8" ht="15.75" thickBot="1" x14ac:dyDescent="0.3">
      <c r="A170" s="86" t="s">
        <v>25</v>
      </c>
      <c r="B170" s="86"/>
      <c r="C170" s="85"/>
      <c r="D170" s="85"/>
      <c r="E170" s="85"/>
      <c r="F170" s="85"/>
      <c r="G170" s="85"/>
      <c r="H170" s="85"/>
    </row>
    <row r="171" spans="1:8" x14ac:dyDescent="0.25">
      <c r="A171" s="258" t="s">
        <v>26</v>
      </c>
      <c r="B171" s="259"/>
      <c r="C171" s="260"/>
      <c r="D171" s="92" t="s">
        <v>27</v>
      </c>
      <c r="E171" s="93" t="s">
        <v>28</v>
      </c>
      <c r="F171" s="92" t="s">
        <v>29</v>
      </c>
      <c r="G171" s="94" t="s">
        <v>30</v>
      </c>
      <c r="H171" s="95"/>
    </row>
    <row r="172" spans="1:8" x14ac:dyDescent="0.25">
      <c r="A172" s="252" t="s">
        <v>71</v>
      </c>
      <c r="B172" s="253"/>
      <c r="C172" s="254"/>
      <c r="D172" s="96"/>
      <c r="E172" s="97"/>
      <c r="F172" s="97"/>
      <c r="G172" s="98"/>
      <c r="H172" s="99"/>
    </row>
    <row r="173" spans="1:8" x14ac:dyDescent="0.25">
      <c r="A173" s="252" t="s">
        <v>136</v>
      </c>
      <c r="B173" s="253"/>
      <c r="C173" s="254"/>
      <c r="D173" s="100"/>
      <c r="E173" s="101">
        <f>+Equipo!C4</f>
        <v>10000</v>
      </c>
      <c r="F173" s="113">
        <v>5.0000000000000001E-3</v>
      </c>
      <c r="G173" s="98">
        <f>+E173/F173</f>
        <v>2000000</v>
      </c>
      <c r="H173" s="99"/>
    </row>
    <row r="174" spans="1:8" x14ac:dyDescent="0.25">
      <c r="A174" s="252"/>
      <c r="B174" s="253"/>
      <c r="C174" s="254"/>
      <c r="D174" s="96"/>
      <c r="E174" s="112"/>
      <c r="F174" s="97"/>
      <c r="G174" s="98"/>
      <c r="H174" s="99"/>
    </row>
    <row r="175" spans="1:8" x14ac:dyDescent="0.25">
      <c r="A175" s="252"/>
      <c r="B175" s="253"/>
      <c r="C175" s="254"/>
      <c r="D175" s="100"/>
      <c r="E175" s="101"/>
      <c r="F175" s="97"/>
      <c r="G175" s="98"/>
      <c r="H175" s="99"/>
    </row>
    <row r="176" spans="1:8" ht="15.75" thickBot="1" x14ac:dyDescent="0.3">
      <c r="A176" s="255"/>
      <c r="B176" s="256"/>
      <c r="C176" s="257"/>
      <c r="D176" s="102"/>
      <c r="E176" s="103"/>
      <c r="F176" s="104"/>
      <c r="G176" s="105"/>
      <c r="H176" s="106"/>
    </row>
    <row r="177" spans="1:8" ht="15.75" thickBot="1" x14ac:dyDescent="0.3">
      <c r="A177" s="85"/>
      <c r="B177" s="85"/>
      <c r="C177" s="85"/>
      <c r="D177" s="85"/>
      <c r="E177" s="85"/>
      <c r="F177" s="85"/>
      <c r="G177" s="107" t="s">
        <v>32</v>
      </c>
      <c r="H177" s="108">
        <f>SUM(G172:G176)</f>
        <v>2000000</v>
      </c>
    </row>
    <row r="178" spans="1:8" ht="15.75" thickBot="1" x14ac:dyDescent="0.3">
      <c r="A178" s="86" t="s">
        <v>33</v>
      </c>
      <c r="B178" s="86"/>
      <c r="C178" s="85"/>
      <c r="D178" s="85"/>
      <c r="E178" s="85"/>
      <c r="F178" s="85"/>
      <c r="G178" s="85"/>
      <c r="H178" s="85"/>
    </row>
    <row r="179" spans="1:8" x14ac:dyDescent="0.25">
      <c r="A179" s="137" t="s">
        <v>26</v>
      </c>
      <c r="B179" s="133"/>
      <c r="C179" s="138"/>
      <c r="D179" s="92" t="s">
        <v>34</v>
      </c>
      <c r="E179" s="92" t="s">
        <v>35</v>
      </c>
      <c r="F179" s="92" t="s">
        <v>36</v>
      </c>
      <c r="G179" s="94" t="s">
        <v>30</v>
      </c>
      <c r="H179" s="95"/>
    </row>
    <row r="180" spans="1:8" x14ac:dyDescent="0.25">
      <c r="A180" s="109" t="s">
        <v>137</v>
      </c>
      <c r="B180" s="110"/>
      <c r="C180" s="111"/>
      <c r="D180" s="96"/>
      <c r="E180" s="112"/>
      <c r="F180" s="113"/>
      <c r="G180" s="98">
        <v>670000</v>
      </c>
      <c r="H180" s="99"/>
    </row>
    <row r="181" spans="1:8" x14ac:dyDescent="0.25">
      <c r="A181" s="109"/>
      <c r="B181" s="110"/>
      <c r="C181" s="111"/>
      <c r="D181" s="100"/>
      <c r="E181" s="101"/>
      <c r="F181" s="135"/>
      <c r="G181" s="136"/>
      <c r="H181" s="99"/>
    </row>
    <row r="182" spans="1:8" x14ac:dyDescent="0.25">
      <c r="A182" s="109"/>
      <c r="B182" s="110"/>
      <c r="C182" s="111"/>
      <c r="D182" s="100"/>
      <c r="E182" s="101"/>
      <c r="F182" s="135"/>
      <c r="G182" s="136"/>
      <c r="H182" s="99"/>
    </row>
    <row r="183" spans="1:8" x14ac:dyDescent="0.25">
      <c r="A183" s="109"/>
      <c r="B183" s="110"/>
      <c r="C183" s="111"/>
      <c r="D183" s="100"/>
      <c r="E183" s="101"/>
      <c r="F183" s="135"/>
      <c r="G183" s="136"/>
      <c r="H183" s="99"/>
    </row>
    <row r="184" spans="1:8" ht="15.75" thickBot="1" x14ac:dyDescent="0.3">
      <c r="A184" s="114"/>
      <c r="B184" s="115"/>
      <c r="C184" s="116"/>
      <c r="D184" s="102"/>
      <c r="E184" s="103"/>
      <c r="F184" s="104"/>
      <c r="G184" s="105"/>
      <c r="H184" s="106"/>
    </row>
    <row r="185" spans="1:8" ht="15.75" thickBot="1" x14ac:dyDescent="0.3">
      <c r="A185" s="85"/>
      <c r="B185" s="85"/>
      <c r="C185" s="85"/>
      <c r="D185" s="85"/>
      <c r="E185" s="85"/>
      <c r="F185" s="85"/>
      <c r="G185" s="107" t="s">
        <v>32</v>
      </c>
      <c r="H185" s="108">
        <f>SUM(G180:G184)</f>
        <v>670000</v>
      </c>
    </row>
    <row r="186" spans="1:8" ht="15.75" thickBot="1" x14ac:dyDescent="0.3">
      <c r="A186" s="86" t="s">
        <v>39</v>
      </c>
      <c r="B186" s="86"/>
      <c r="C186" s="85"/>
      <c r="D186" s="85"/>
      <c r="E186" s="85"/>
      <c r="F186" s="85"/>
      <c r="G186" s="85"/>
      <c r="H186" s="85"/>
    </row>
    <row r="187" spans="1:8" x14ac:dyDescent="0.25">
      <c r="A187" s="139" t="s">
        <v>40</v>
      </c>
      <c r="B187" s="92"/>
      <c r="C187" s="92" t="s">
        <v>70</v>
      </c>
      <c r="D187" s="92" t="s">
        <v>42</v>
      </c>
      <c r="E187" s="92" t="s">
        <v>43</v>
      </c>
      <c r="F187" s="92" t="s">
        <v>44</v>
      </c>
      <c r="G187" s="121" t="s">
        <v>30</v>
      </c>
      <c r="H187" s="95"/>
    </row>
    <row r="188" spans="1:8" x14ac:dyDescent="0.25">
      <c r="A188" s="140"/>
      <c r="B188" s="111"/>
      <c r="C188" s="123"/>
      <c r="D188" s="123"/>
      <c r="E188" s="123"/>
      <c r="F188" s="122"/>
      <c r="G188" s="97"/>
      <c r="H188" s="99"/>
    </row>
    <row r="189" spans="1:8" x14ac:dyDescent="0.25">
      <c r="A189" s="140"/>
      <c r="B189" s="111"/>
      <c r="C189" s="124"/>
      <c r="D189" s="96"/>
      <c r="E189" s="125"/>
      <c r="F189" s="97"/>
      <c r="G189" s="97"/>
      <c r="H189" s="99"/>
    </row>
    <row r="190" spans="1:8" x14ac:dyDescent="0.25">
      <c r="A190" s="140"/>
      <c r="B190" s="111"/>
      <c r="C190" s="124"/>
      <c r="D190" s="96"/>
      <c r="E190" s="125"/>
      <c r="F190" s="97"/>
      <c r="G190" s="97"/>
      <c r="H190" s="99"/>
    </row>
    <row r="191" spans="1:8" ht="15.75" thickBot="1" x14ac:dyDescent="0.3">
      <c r="A191" s="141"/>
      <c r="B191" s="116"/>
      <c r="C191" s="127"/>
      <c r="D191" s="127"/>
      <c r="E191" s="127"/>
      <c r="F191" s="127"/>
      <c r="G191" s="142"/>
      <c r="H191" s="99"/>
    </row>
    <row r="192" spans="1:8" ht="15.75" thickBot="1" x14ac:dyDescent="0.3">
      <c r="A192" s="85"/>
      <c r="B192" s="85"/>
      <c r="C192" s="85"/>
      <c r="D192" s="85"/>
      <c r="E192" s="85"/>
      <c r="F192" s="85"/>
      <c r="G192" s="107" t="s">
        <v>32</v>
      </c>
      <c r="H192" s="108">
        <f>SUM(G188:G191)</f>
        <v>0</v>
      </c>
    </row>
    <row r="193" spans="1:8" ht="15.75" thickBot="1" x14ac:dyDescent="0.3">
      <c r="A193" s="86" t="s">
        <v>45</v>
      </c>
      <c r="B193" s="86"/>
      <c r="C193" s="85"/>
      <c r="D193" s="85"/>
      <c r="E193" s="85"/>
      <c r="F193" s="85"/>
      <c r="G193" s="85"/>
      <c r="H193" s="85"/>
    </row>
    <row r="194" spans="1:8" x14ac:dyDescent="0.25">
      <c r="A194" s="143" t="s">
        <v>46</v>
      </c>
      <c r="B194" s="92"/>
      <c r="C194" s="92" t="s">
        <v>47</v>
      </c>
      <c r="D194" s="92" t="s">
        <v>48</v>
      </c>
      <c r="E194" s="93" t="s">
        <v>49</v>
      </c>
      <c r="F194" s="128" t="s">
        <v>29</v>
      </c>
      <c r="G194" s="94" t="s">
        <v>30</v>
      </c>
      <c r="H194" s="95"/>
    </row>
    <row r="195" spans="1:8" x14ac:dyDescent="0.25">
      <c r="A195" s="140" t="s">
        <v>74</v>
      </c>
      <c r="B195" s="111"/>
      <c r="C195" s="68">
        <f>+Otros!$C$3</f>
        <v>40000</v>
      </c>
      <c r="D195" s="69">
        <f>+Otros!$C$1</f>
        <v>1.85</v>
      </c>
      <c r="E195" s="97">
        <f>+D195*C195</f>
        <v>74000</v>
      </c>
      <c r="F195" s="97">
        <v>0.05</v>
      </c>
      <c r="G195" s="129">
        <f>+E195/F195</f>
        <v>1480000</v>
      </c>
      <c r="H195" s="99"/>
    </row>
    <row r="196" spans="1:8" x14ac:dyDescent="0.25">
      <c r="A196" s="140"/>
      <c r="B196" s="111"/>
      <c r="C196" s="68"/>
      <c r="D196" s="69"/>
      <c r="E196" s="97"/>
      <c r="F196" s="97"/>
      <c r="G196" s="129"/>
      <c r="H196" s="99"/>
    </row>
    <row r="197" spans="1:8" x14ac:dyDescent="0.25">
      <c r="A197" s="140"/>
      <c r="B197" s="111"/>
      <c r="C197" s="68"/>
      <c r="D197" s="69"/>
      <c r="E197" s="112"/>
      <c r="F197" s="97"/>
      <c r="G197" s="98"/>
      <c r="H197" s="99"/>
    </row>
    <row r="198" spans="1:8" x14ac:dyDescent="0.25">
      <c r="A198" s="140"/>
      <c r="B198" s="111"/>
      <c r="C198" s="112"/>
      <c r="D198" s="96"/>
      <c r="E198" s="112"/>
      <c r="F198" s="97"/>
      <c r="G198" s="98"/>
      <c r="H198" s="99"/>
    </row>
    <row r="199" spans="1:8" ht="15.75" thickBot="1" x14ac:dyDescent="0.3">
      <c r="A199" s="141"/>
      <c r="B199" s="116"/>
      <c r="C199" s="116"/>
      <c r="D199" s="116"/>
      <c r="E199" s="116"/>
      <c r="F199" s="116"/>
      <c r="G199" s="115"/>
      <c r="H199" s="106"/>
    </row>
    <row r="200" spans="1:8" ht="15.75" thickBot="1" x14ac:dyDescent="0.3">
      <c r="A200" s="85"/>
      <c r="B200" s="85"/>
      <c r="C200" s="85"/>
      <c r="D200" s="85"/>
      <c r="E200" s="85"/>
      <c r="F200" s="85"/>
      <c r="G200" s="107" t="s">
        <v>32</v>
      </c>
      <c r="H200" s="108">
        <f>SUM(G195:G199)</f>
        <v>1480000</v>
      </c>
    </row>
    <row r="201" spans="1:8" ht="15.75" thickBot="1" x14ac:dyDescent="0.3">
      <c r="A201" s="85"/>
      <c r="B201" s="85"/>
      <c r="C201" s="85"/>
      <c r="D201" s="85"/>
      <c r="E201" s="85"/>
      <c r="F201" s="85"/>
      <c r="G201" s="131"/>
      <c r="H201" s="85"/>
    </row>
    <row r="202" spans="1:8" ht="15.75" thickBot="1" x14ac:dyDescent="0.3">
      <c r="A202" s="85"/>
      <c r="B202" s="85"/>
      <c r="C202" s="85"/>
      <c r="D202" s="85"/>
      <c r="E202" s="83" t="s">
        <v>53</v>
      </c>
      <c r="F202" s="132"/>
      <c r="G202" s="132"/>
      <c r="H202" s="108">
        <f>H177+H185+H192+H200</f>
        <v>4150000</v>
      </c>
    </row>
    <row r="203" spans="1:8" ht="15.75" thickBot="1" x14ac:dyDescent="0.3"/>
    <row r="204" spans="1:8" x14ac:dyDescent="0.25">
      <c r="A204" s="10"/>
      <c r="B204" s="78"/>
      <c r="C204" s="79"/>
      <c r="D204" s="80"/>
      <c r="E204" s="81"/>
      <c r="F204" s="80"/>
      <c r="G204" s="80"/>
      <c r="H204" s="82"/>
    </row>
    <row r="205" spans="1:8" x14ac:dyDescent="0.25">
      <c r="A205" s="16"/>
      <c r="B205" s="83"/>
      <c r="C205" s="84"/>
      <c r="D205" s="85"/>
      <c r="E205" s="86" t="s">
        <v>23</v>
      </c>
      <c r="F205" s="85"/>
      <c r="G205" s="85"/>
      <c r="H205" s="87"/>
    </row>
    <row r="206" spans="1:8" ht="15.75" thickBot="1" x14ac:dyDescent="0.3">
      <c r="A206" s="22"/>
      <c r="B206" s="88"/>
      <c r="C206" s="89"/>
      <c r="D206" s="261"/>
      <c r="E206" s="262"/>
      <c r="F206" s="262"/>
      <c r="G206" s="262"/>
      <c r="H206" s="263"/>
    </row>
    <row r="207" spans="1:8" x14ac:dyDescent="0.25">
      <c r="A207" s="25"/>
      <c r="B207" s="85"/>
      <c r="C207" s="85"/>
      <c r="D207" s="85"/>
      <c r="E207" s="85"/>
      <c r="F207" s="85"/>
      <c r="G207" s="85"/>
      <c r="H207" s="85"/>
    </row>
    <row r="208" spans="1:8" x14ac:dyDescent="0.25">
      <c r="A208" s="25" t="s">
        <v>87</v>
      </c>
      <c r="B208" s="91"/>
      <c r="C208" s="85"/>
      <c r="E208" s="91"/>
      <c r="G208" s="91"/>
      <c r="H208" s="85"/>
    </row>
    <row r="209" spans="1:8" x14ac:dyDescent="0.25">
      <c r="A209" s="90" t="s">
        <v>138</v>
      </c>
      <c r="B209" s="91"/>
      <c r="C209" s="85"/>
      <c r="D209" s="91"/>
      <c r="E209" s="91"/>
      <c r="F209" s="91"/>
      <c r="G209" s="91" t="s">
        <v>66</v>
      </c>
      <c r="H209" s="85"/>
    </row>
    <row r="210" spans="1:8" x14ac:dyDescent="0.25">
      <c r="A210" s="91"/>
      <c r="B210" s="91"/>
      <c r="C210" s="85"/>
      <c r="D210" s="91"/>
      <c r="E210" s="91"/>
      <c r="F210" s="91"/>
      <c r="G210" s="91"/>
      <c r="H210" s="85"/>
    </row>
    <row r="211" spans="1:8" ht="15.75" thickBot="1" x14ac:dyDescent="0.3">
      <c r="A211" s="86" t="s">
        <v>25</v>
      </c>
      <c r="B211" s="86"/>
      <c r="C211" s="85"/>
      <c r="D211" s="85"/>
      <c r="E211" s="85"/>
      <c r="F211" s="85"/>
      <c r="G211" s="85"/>
      <c r="H211" s="85"/>
    </row>
    <row r="212" spans="1:8" x14ac:dyDescent="0.25">
      <c r="A212" s="258" t="s">
        <v>26</v>
      </c>
      <c r="B212" s="259"/>
      <c r="C212" s="260"/>
      <c r="D212" s="92" t="s">
        <v>27</v>
      </c>
      <c r="E212" s="93" t="s">
        <v>28</v>
      </c>
      <c r="F212" s="92" t="s">
        <v>29</v>
      </c>
      <c r="G212" s="94" t="s">
        <v>30</v>
      </c>
      <c r="H212" s="95"/>
    </row>
    <row r="213" spans="1:8" x14ac:dyDescent="0.25">
      <c r="A213" s="252" t="s">
        <v>83</v>
      </c>
      <c r="B213" s="253"/>
      <c r="C213" s="254"/>
      <c r="D213" s="96"/>
      <c r="E213" s="97">
        <f>+Equipo!C7</f>
        <v>130000</v>
      </c>
      <c r="F213" s="97">
        <v>20</v>
      </c>
      <c r="G213" s="98">
        <f>+E213/F213</f>
        <v>6500</v>
      </c>
      <c r="H213" s="99"/>
    </row>
    <row r="214" spans="1:8" x14ac:dyDescent="0.25">
      <c r="A214" s="252" t="s">
        <v>139</v>
      </c>
      <c r="B214" s="253"/>
      <c r="C214" s="254"/>
      <c r="D214" s="100"/>
      <c r="E214" s="101">
        <f>+Equipo!C4</f>
        <v>10000</v>
      </c>
      <c r="F214" s="97">
        <v>8</v>
      </c>
      <c r="G214" s="98">
        <f>+E214/F214</f>
        <v>1250</v>
      </c>
      <c r="H214" s="99"/>
    </row>
    <row r="215" spans="1:8" x14ac:dyDescent="0.25">
      <c r="A215" s="252" t="s">
        <v>71</v>
      </c>
      <c r="B215" s="253"/>
      <c r="C215" s="254"/>
      <c r="D215" s="96"/>
      <c r="E215" s="112"/>
      <c r="F215" s="97"/>
      <c r="G215" s="98">
        <v>531</v>
      </c>
      <c r="H215" s="99"/>
    </row>
    <row r="216" spans="1:8" x14ac:dyDescent="0.25">
      <c r="A216" s="252"/>
      <c r="B216" s="253"/>
      <c r="C216" s="254"/>
      <c r="D216" s="100"/>
      <c r="E216" s="101"/>
      <c r="F216" s="97"/>
      <c r="G216" s="98"/>
      <c r="H216" s="99"/>
    </row>
    <row r="217" spans="1:8" ht="15.75" thickBot="1" x14ac:dyDescent="0.3">
      <c r="A217" s="255"/>
      <c r="B217" s="256"/>
      <c r="C217" s="257"/>
      <c r="D217" s="102"/>
      <c r="E217" s="103"/>
      <c r="F217" s="104"/>
      <c r="G217" s="105"/>
      <c r="H217" s="106"/>
    </row>
    <row r="218" spans="1:8" ht="15.75" thickBot="1" x14ac:dyDescent="0.3">
      <c r="A218" s="85"/>
      <c r="B218" s="85"/>
      <c r="C218" s="85"/>
      <c r="D218" s="85"/>
      <c r="E218" s="85"/>
      <c r="F218" s="85"/>
      <c r="G218" s="107" t="s">
        <v>32</v>
      </c>
      <c r="H218" s="108">
        <f>SUM(G213:G217)</f>
        <v>8281</v>
      </c>
    </row>
    <row r="219" spans="1:8" ht="15.75" thickBot="1" x14ac:dyDescent="0.3">
      <c r="A219" s="86" t="s">
        <v>33</v>
      </c>
      <c r="B219" s="86"/>
      <c r="C219" s="85"/>
      <c r="D219" s="85"/>
      <c r="E219" s="85"/>
      <c r="F219" s="85"/>
      <c r="G219" s="85"/>
      <c r="H219" s="85"/>
    </row>
    <row r="220" spans="1:8" x14ac:dyDescent="0.25">
      <c r="A220" s="137" t="s">
        <v>26</v>
      </c>
      <c r="B220" s="133"/>
      <c r="C220" s="138"/>
      <c r="D220" s="92" t="s">
        <v>34</v>
      </c>
      <c r="E220" s="92" t="s">
        <v>35</v>
      </c>
      <c r="F220" s="92" t="s">
        <v>36</v>
      </c>
      <c r="G220" s="94" t="s">
        <v>30</v>
      </c>
      <c r="H220" s="95"/>
    </row>
    <row r="221" spans="1:8" x14ac:dyDescent="0.25">
      <c r="A221" s="109"/>
      <c r="B221" s="110"/>
      <c r="C221" s="111"/>
      <c r="D221" s="96"/>
      <c r="E221" s="112"/>
      <c r="F221" s="113"/>
      <c r="G221" s="98">
        <f>+F221*E221</f>
        <v>0</v>
      </c>
      <c r="H221" s="99"/>
    </row>
    <row r="222" spans="1:8" x14ac:dyDescent="0.25">
      <c r="A222" s="109"/>
      <c r="B222" s="110"/>
      <c r="C222" s="111"/>
      <c r="D222" s="100"/>
      <c r="E222" s="101"/>
      <c r="F222" s="135"/>
      <c r="G222" s="136"/>
      <c r="H222" s="99"/>
    </row>
    <row r="223" spans="1:8" x14ac:dyDescent="0.25">
      <c r="A223" s="109"/>
      <c r="B223" s="110"/>
      <c r="C223" s="111"/>
      <c r="D223" s="100"/>
      <c r="E223" s="101"/>
      <c r="F223" s="135"/>
      <c r="G223" s="136"/>
      <c r="H223" s="99"/>
    </row>
    <row r="224" spans="1:8" x14ac:dyDescent="0.25">
      <c r="A224" s="109"/>
      <c r="B224" s="110"/>
      <c r="C224" s="111"/>
      <c r="D224" s="100"/>
      <c r="E224" s="101"/>
      <c r="F224" s="135"/>
      <c r="G224" s="136"/>
      <c r="H224" s="99"/>
    </row>
    <row r="225" spans="1:8" ht="15.75" thickBot="1" x14ac:dyDescent="0.3">
      <c r="A225" s="114"/>
      <c r="B225" s="115"/>
      <c r="C225" s="116"/>
      <c r="D225" s="102"/>
      <c r="E225" s="103"/>
      <c r="F225" s="104"/>
      <c r="G225" s="105"/>
      <c r="H225" s="106"/>
    </row>
    <row r="226" spans="1:8" ht="15.75" thickBot="1" x14ac:dyDescent="0.3">
      <c r="A226" s="85"/>
      <c r="B226" s="85"/>
      <c r="C226" s="85"/>
      <c r="D226" s="85"/>
      <c r="E226" s="85"/>
      <c r="F226" s="85"/>
      <c r="G226" s="107" t="s">
        <v>32</v>
      </c>
      <c r="H226" s="108">
        <f>SUM(G221:G225)</f>
        <v>0</v>
      </c>
    </row>
    <row r="227" spans="1:8" ht="15.75" thickBot="1" x14ac:dyDescent="0.3">
      <c r="A227" s="86" t="s">
        <v>39</v>
      </c>
      <c r="B227" s="86"/>
      <c r="C227" s="85"/>
      <c r="D227" s="85"/>
      <c r="E227" s="85"/>
      <c r="F227" s="85"/>
      <c r="G227" s="85"/>
      <c r="H227" s="85"/>
    </row>
    <row r="228" spans="1:8" x14ac:dyDescent="0.25">
      <c r="A228" s="139" t="s">
        <v>40</v>
      </c>
      <c r="B228" s="92"/>
      <c r="C228" s="92" t="s">
        <v>70</v>
      </c>
      <c r="D228" s="92" t="s">
        <v>42</v>
      </c>
      <c r="E228" s="92" t="s">
        <v>43</v>
      </c>
      <c r="F228" s="92" t="s">
        <v>44</v>
      </c>
      <c r="G228" s="121" t="s">
        <v>30</v>
      </c>
      <c r="H228" s="95"/>
    </row>
    <row r="229" spans="1:8" x14ac:dyDescent="0.25">
      <c r="A229" s="140"/>
      <c r="B229" s="111"/>
      <c r="C229" s="123"/>
      <c r="D229" s="123"/>
      <c r="E229" s="123"/>
      <c r="F229" s="122"/>
      <c r="G229" s="97"/>
      <c r="H229" s="99"/>
    </row>
    <row r="230" spans="1:8" x14ac:dyDescent="0.25">
      <c r="A230" s="140"/>
      <c r="B230" s="111"/>
      <c r="C230" s="124"/>
      <c r="D230" s="96"/>
      <c r="E230" s="125"/>
      <c r="F230" s="97"/>
      <c r="G230" s="97"/>
      <c r="H230" s="99"/>
    </row>
    <row r="231" spans="1:8" x14ac:dyDescent="0.25">
      <c r="A231" s="140"/>
      <c r="B231" s="111"/>
      <c r="C231" s="124"/>
      <c r="D231" s="96"/>
      <c r="E231" s="125"/>
      <c r="F231" s="97"/>
      <c r="G231" s="97"/>
      <c r="H231" s="99"/>
    </row>
    <row r="232" spans="1:8" ht="15.75" thickBot="1" x14ac:dyDescent="0.3">
      <c r="A232" s="141"/>
      <c r="B232" s="116"/>
      <c r="C232" s="127"/>
      <c r="D232" s="127"/>
      <c r="E232" s="127"/>
      <c r="F232" s="127"/>
      <c r="G232" s="142"/>
      <c r="H232" s="99"/>
    </row>
    <row r="233" spans="1:8" ht="15.75" thickBot="1" x14ac:dyDescent="0.3">
      <c r="A233" s="85"/>
      <c r="B233" s="85"/>
      <c r="C233" s="85"/>
      <c r="D233" s="85"/>
      <c r="E233" s="85"/>
      <c r="F233" s="85"/>
      <c r="G233" s="107" t="s">
        <v>32</v>
      </c>
      <c r="H233" s="108">
        <f>SUM(G229:G232)</f>
        <v>0</v>
      </c>
    </row>
    <row r="234" spans="1:8" ht="15.75" thickBot="1" x14ac:dyDescent="0.3">
      <c r="A234" s="86" t="s">
        <v>45</v>
      </c>
      <c r="B234" s="86"/>
      <c r="C234" s="85"/>
      <c r="D234" s="85"/>
      <c r="E234" s="85"/>
      <c r="F234" s="85"/>
      <c r="G234" s="85"/>
      <c r="H234" s="85"/>
    </row>
    <row r="235" spans="1:8" x14ac:dyDescent="0.25">
      <c r="A235" s="143" t="s">
        <v>46</v>
      </c>
      <c r="B235" s="92"/>
      <c r="C235" s="92" t="s">
        <v>47</v>
      </c>
      <c r="D235" s="92" t="s">
        <v>48</v>
      </c>
      <c r="E235" s="93" t="s">
        <v>49</v>
      </c>
      <c r="F235" s="128" t="s">
        <v>29</v>
      </c>
      <c r="G235" s="94" t="s">
        <v>30</v>
      </c>
      <c r="H235" s="95"/>
    </row>
    <row r="236" spans="1:8" x14ac:dyDescent="0.25">
      <c r="A236" s="140" t="s">
        <v>74</v>
      </c>
      <c r="B236" s="111"/>
      <c r="C236" s="68">
        <f>+Otros!$C$3</f>
        <v>40000</v>
      </c>
      <c r="D236" s="69">
        <f>+Otros!$C$1</f>
        <v>1.85</v>
      </c>
      <c r="E236" s="97">
        <f>+D236*C236</f>
        <v>74000</v>
      </c>
      <c r="F236" s="97">
        <v>10</v>
      </c>
      <c r="G236" s="129">
        <f>+E236/F236</f>
        <v>7400</v>
      </c>
      <c r="H236" s="99"/>
    </row>
    <row r="237" spans="1:8" x14ac:dyDescent="0.25">
      <c r="A237" s="140"/>
      <c r="B237" s="111"/>
      <c r="C237" s="68"/>
      <c r="D237" s="69"/>
      <c r="E237" s="97"/>
      <c r="F237" s="97"/>
      <c r="G237" s="129"/>
      <c r="H237" s="99"/>
    </row>
    <row r="238" spans="1:8" x14ac:dyDescent="0.25">
      <c r="A238" s="140"/>
      <c r="B238" s="111"/>
      <c r="C238" s="68"/>
      <c r="D238" s="69"/>
      <c r="E238" s="112"/>
      <c r="F238" s="97"/>
      <c r="G238" s="98"/>
      <c r="H238" s="99"/>
    </row>
    <row r="239" spans="1:8" x14ac:dyDescent="0.25">
      <c r="A239" s="140"/>
      <c r="B239" s="111"/>
      <c r="C239" s="112"/>
      <c r="D239" s="96"/>
      <c r="E239" s="112"/>
      <c r="F239" s="97"/>
      <c r="G239" s="98"/>
      <c r="H239" s="99"/>
    </row>
    <row r="240" spans="1:8" ht="15.75" thickBot="1" x14ac:dyDescent="0.3">
      <c r="A240" s="141"/>
      <c r="B240" s="116"/>
      <c r="C240" s="116"/>
      <c r="D240" s="116"/>
      <c r="E240" s="116"/>
      <c r="F240" s="116"/>
      <c r="G240" s="115"/>
      <c r="H240" s="106"/>
    </row>
    <row r="241" spans="1:8" ht="15.75" thickBot="1" x14ac:dyDescent="0.3">
      <c r="A241" s="85"/>
      <c r="B241" s="85"/>
      <c r="C241" s="85"/>
      <c r="D241" s="85"/>
      <c r="E241" s="85"/>
      <c r="F241" s="85"/>
      <c r="G241" s="107" t="s">
        <v>32</v>
      </c>
      <c r="H241" s="108">
        <f>SUM(G236:G240)</f>
        <v>7400</v>
      </c>
    </row>
    <row r="242" spans="1:8" ht="15.75" thickBot="1" x14ac:dyDescent="0.3">
      <c r="A242" s="85"/>
      <c r="B242" s="85"/>
      <c r="C242" s="85"/>
      <c r="D242" s="85"/>
      <c r="E242" s="85"/>
      <c r="F242" s="85"/>
      <c r="G242" s="131"/>
      <c r="H242" s="85"/>
    </row>
    <row r="243" spans="1:8" ht="15.75" thickBot="1" x14ac:dyDescent="0.3">
      <c r="A243" s="85"/>
      <c r="B243" s="85"/>
      <c r="C243" s="85"/>
      <c r="D243" s="85"/>
      <c r="E243" s="83" t="s">
        <v>53</v>
      </c>
      <c r="F243" s="132"/>
      <c r="G243" s="132"/>
      <c r="H243" s="108">
        <f>H218+H226+H233+H241</f>
        <v>15681</v>
      </c>
    </row>
    <row r="244" spans="1:8" ht="15.75" thickBot="1" x14ac:dyDescent="0.3"/>
    <row r="245" spans="1:8" x14ac:dyDescent="0.25">
      <c r="A245" s="10"/>
      <c r="B245" s="78"/>
      <c r="C245" s="79"/>
      <c r="D245" s="80"/>
      <c r="E245" s="81"/>
      <c r="F245" s="80"/>
      <c r="G245" s="80"/>
      <c r="H245" s="82"/>
    </row>
    <row r="246" spans="1:8" x14ac:dyDescent="0.25">
      <c r="A246" s="16"/>
      <c r="B246" s="83"/>
      <c r="C246" s="84"/>
      <c r="D246" s="85"/>
      <c r="E246" s="86" t="s">
        <v>23</v>
      </c>
      <c r="F246" s="85"/>
      <c r="G246" s="85"/>
      <c r="H246" s="87"/>
    </row>
    <row r="247" spans="1:8" ht="15.75" thickBot="1" x14ac:dyDescent="0.3">
      <c r="A247" s="22"/>
      <c r="B247" s="88"/>
      <c r="C247" s="89"/>
      <c r="D247" s="261"/>
      <c r="E247" s="262"/>
      <c r="F247" s="262"/>
      <c r="G247" s="262"/>
      <c r="H247" s="263"/>
    </row>
    <row r="248" spans="1:8" x14ac:dyDescent="0.25">
      <c r="A248" s="25"/>
      <c r="B248" s="85"/>
      <c r="C248" s="85"/>
      <c r="D248" s="85"/>
      <c r="E248" s="85"/>
      <c r="F248" s="85"/>
      <c r="G248" s="85"/>
      <c r="H248" s="85"/>
    </row>
    <row r="249" spans="1:8" x14ac:dyDescent="0.25">
      <c r="A249" s="25" t="s">
        <v>87</v>
      </c>
      <c r="B249" s="91"/>
      <c r="C249" s="85"/>
      <c r="E249" s="91"/>
      <c r="G249" s="91"/>
      <c r="H249" s="85"/>
    </row>
    <row r="250" spans="1:8" x14ac:dyDescent="0.25">
      <c r="A250" s="90" t="s">
        <v>140</v>
      </c>
      <c r="B250" s="91"/>
      <c r="C250" s="85"/>
      <c r="D250" s="91"/>
      <c r="E250" s="91"/>
      <c r="F250" s="91"/>
      <c r="G250" s="91" t="s">
        <v>66</v>
      </c>
      <c r="H250" s="85"/>
    </row>
    <row r="251" spans="1:8" x14ac:dyDescent="0.25">
      <c r="A251" s="91"/>
      <c r="B251" s="91"/>
      <c r="C251" s="85"/>
      <c r="D251" s="91"/>
      <c r="E251" s="91"/>
      <c r="F251" s="91"/>
      <c r="G251" s="91"/>
      <c r="H251" s="85"/>
    </row>
    <row r="252" spans="1:8" ht="15.75" thickBot="1" x14ac:dyDescent="0.3">
      <c r="A252" s="86" t="s">
        <v>25</v>
      </c>
      <c r="B252" s="86"/>
      <c r="C252" s="85"/>
      <c r="D252" s="85"/>
      <c r="E252" s="85"/>
      <c r="F252" s="85"/>
      <c r="G252" s="85"/>
      <c r="H252" s="85"/>
    </row>
    <row r="253" spans="1:8" x14ac:dyDescent="0.25">
      <c r="A253" s="258" t="s">
        <v>26</v>
      </c>
      <c r="B253" s="259"/>
      <c r="C253" s="260"/>
      <c r="D253" s="92" t="s">
        <v>27</v>
      </c>
      <c r="E253" s="93" t="s">
        <v>28</v>
      </c>
      <c r="F253" s="92" t="s">
        <v>29</v>
      </c>
      <c r="G253" s="94" t="s">
        <v>30</v>
      </c>
      <c r="H253" s="95"/>
    </row>
    <row r="254" spans="1:8" x14ac:dyDescent="0.25">
      <c r="A254" s="252" t="s">
        <v>141</v>
      </c>
      <c r="B254" s="253"/>
      <c r="C254" s="254"/>
      <c r="D254" s="96"/>
      <c r="E254" s="97">
        <f>+Equipo!C5</f>
        <v>80000</v>
      </c>
      <c r="F254" s="97">
        <v>25</v>
      </c>
      <c r="G254" s="98">
        <f>+E254/F254</f>
        <v>3200</v>
      </c>
      <c r="H254" s="99"/>
    </row>
    <row r="255" spans="1:8" x14ac:dyDescent="0.25">
      <c r="A255" s="252" t="s">
        <v>67</v>
      </c>
      <c r="B255" s="253"/>
      <c r="C255" s="254"/>
      <c r="D255" s="96"/>
      <c r="E255" s="97">
        <f>+Equipo!C6</f>
        <v>120000</v>
      </c>
      <c r="F255" s="97">
        <v>25</v>
      </c>
      <c r="G255" s="98">
        <f>+E255/F255</f>
        <v>4800</v>
      </c>
      <c r="H255" s="99"/>
    </row>
    <row r="256" spans="1:8" x14ac:dyDescent="0.25">
      <c r="A256" s="252" t="s">
        <v>86</v>
      </c>
      <c r="B256" s="253"/>
      <c r="C256" s="254"/>
      <c r="D256" s="100"/>
      <c r="E256" s="134">
        <f>+Equipo!C8</f>
        <v>80000</v>
      </c>
      <c r="F256" s="97">
        <v>25</v>
      </c>
      <c r="G256" s="98">
        <f>+E256/F256</f>
        <v>3200</v>
      </c>
      <c r="H256" s="99"/>
    </row>
    <row r="257" spans="1:8" x14ac:dyDescent="0.25">
      <c r="A257" s="252"/>
      <c r="B257" s="253"/>
      <c r="C257" s="254"/>
      <c r="D257" s="100"/>
      <c r="E257" s="101"/>
      <c r="F257" s="97"/>
      <c r="G257" s="98"/>
      <c r="H257" s="99"/>
    </row>
    <row r="258" spans="1:8" x14ac:dyDescent="0.25">
      <c r="A258" s="252"/>
      <c r="B258" s="253"/>
      <c r="C258" s="254"/>
      <c r="D258" s="100"/>
      <c r="E258" s="101"/>
      <c r="F258" s="97"/>
      <c r="G258" s="98"/>
      <c r="H258" s="99"/>
    </row>
    <row r="259" spans="1:8" ht="15.75" thickBot="1" x14ac:dyDescent="0.3">
      <c r="A259" s="255"/>
      <c r="B259" s="256"/>
      <c r="C259" s="257"/>
      <c r="D259" s="102"/>
      <c r="E259" s="103"/>
      <c r="F259" s="104"/>
      <c r="G259" s="105"/>
      <c r="H259" s="106"/>
    </row>
    <row r="260" spans="1:8" ht="15.75" thickBot="1" x14ac:dyDescent="0.3">
      <c r="A260" s="85"/>
      <c r="B260" s="85"/>
      <c r="C260" s="85"/>
      <c r="D260" s="85"/>
      <c r="E260" s="85"/>
      <c r="F260" s="85"/>
      <c r="G260" s="107" t="s">
        <v>32</v>
      </c>
      <c r="H260" s="108">
        <f>SUM(G254:G259)</f>
        <v>11200</v>
      </c>
    </row>
    <row r="261" spans="1:8" ht="15.75" thickBot="1" x14ac:dyDescent="0.3">
      <c r="A261" s="86" t="s">
        <v>33</v>
      </c>
      <c r="B261" s="86"/>
      <c r="C261" s="85"/>
      <c r="D261" s="85"/>
      <c r="E261" s="85"/>
      <c r="F261" s="85"/>
      <c r="G261" s="85"/>
      <c r="H261" s="85"/>
    </row>
    <row r="262" spans="1:8" x14ac:dyDescent="0.25">
      <c r="A262" s="258" t="s">
        <v>26</v>
      </c>
      <c r="B262" s="259"/>
      <c r="C262" s="260"/>
      <c r="D262" s="92" t="s">
        <v>34</v>
      </c>
      <c r="E262" s="92" t="s">
        <v>35</v>
      </c>
      <c r="F262" s="92" t="s">
        <v>36</v>
      </c>
      <c r="G262" s="94" t="s">
        <v>30</v>
      </c>
      <c r="H262" s="95"/>
    </row>
    <row r="263" spans="1:8" x14ac:dyDescent="0.25">
      <c r="A263" s="46" t="s">
        <v>65</v>
      </c>
      <c r="B263" s="110"/>
      <c r="C263" s="111"/>
      <c r="D263" s="96"/>
      <c r="E263" s="112"/>
      <c r="F263" s="97"/>
      <c r="G263" s="98">
        <v>311</v>
      </c>
      <c r="H263" s="99"/>
    </row>
    <row r="264" spans="1:8" x14ac:dyDescent="0.25">
      <c r="E264" s="112"/>
      <c r="F264" s="113"/>
      <c r="G264" s="98"/>
      <c r="H264" s="99"/>
    </row>
    <row r="265" spans="1:8" x14ac:dyDescent="0.25">
      <c r="A265" s="109"/>
      <c r="B265" s="110"/>
      <c r="C265" s="111"/>
      <c r="D265" s="96"/>
      <c r="E265" s="112"/>
      <c r="F265" s="113"/>
      <c r="G265" s="98"/>
      <c r="H265" s="99"/>
    </row>
    <row r="266" spans="1:8" ht="15.75" thickBot="1" x14ac:dyDescent="0.3">
      <c r="A266" s="114"/>
      <c r="B266" s="115"/>
      <c r="C266" s="116"/>
      <c r="D266" s="102"/>
      <c r="E266" s="103"/>
      <c r="F266" s="104"/>
      <c r="G266" s="105"/>
      <c r="H266" s="106"/>
    </row>
    <row r="267" spans="1:8" ht="15.75" thickBot="1" x14ac:dyDescent="0.3">
      <c r="A267" s="85"/>
      <c r="B267" s="85"/>
      <c r="C267" s="85"/>
      <c r="D267" s="85"/>
      <c r="E267" s="85"/>
      <c r="F267" s="85"/>
      <c r="G267" s="107" t="s">
        <v>32</v>
      </c>
      <c r="H267" s="108">
        <f>SUM(G263:G266)</f>
        <v>311</v>
      </c>
    </row>
    <row r="268" spans="1:8" ht="15.75" thickBot="1" x14ac:dyDescent="0.3">
      <c r="A268" s="117" t="s">
        <v>39</v>
      </c>
      <c r="B268" s="117"/>
      <c r="C268" s="115"/>
      <c r="D268" s="85"/>
      <c r="E268" s="85"/>
      <c r="F268" s="85"/>
      <c r="G268" s="85"/>
      <c r="H268" s="85"/>
    </row>
    <row r="269" spans="1:8" x14ac:dyDescent="0.25">
      <c r="A269" s="118" t="s">
        <v>40</v>
      </c>
      <c r="B269" s="119"/>
      <c r="C269" s="120" t="s">
        <v>41</v>
      </c>
      <c r="D269" s="92" t="s">
        <v>42</v>
      </c>
      <c r="E269" s="92" t="s">
        <v>43</v>
      </c>
      <c r="F269" s="92" t="s">
        <v>44</v>
      </c>
      <c r="G269" s="121" t="s">
        <v>30</v>
      </c>
      <c r="H269" s="95"/>
    </row>
    <row r="270" spans="1:8" x14ac:dyDescent="0.25">
      <c r="A270" s="109"/>
      <c r="B270" s="110"/>
      <c r="C270" s="122"/>
      <c r="D270" s="123"/>
      <c r="E270" s="123"/>
      <c r="F270" s="122"/>
      <c r="G270" s="97"/>
      <c r="H270" s="99"/>
    </row>
    <row r="271" spans="1:8" x14ac:dyDescent="0.25">
      <c r="A271" s="109"/>
      <c r="B271" s="110"/>
      <c r="C271" s="124"/>
      <c r="D271" s="96"/>
      <c r="E271" s="125"/>
      <c r="F271" s="97"/>
      <c r="G271" s="97"/>
      <c r="H271" s="99"/>
    </row>
    <row r="272" spans="1:8" ht="15.75" thickBot="1" x14ac:dyDescent="0.3">
      <c r="A272" s="126"/>
      <c r="B272" s="127"/>
      <c r="C272" s="102"/>
      <c r="D272" s="103"/>
      <c r="E272" s="104"/>
      <c r="F272" s="105"/>
      <c r="G272" s="102"/>
      <c r="H272" s="99"/>
    </row>
    <row r="273" spans="1:8" ht="15.75" thickBot="1" x14ac:dyDescent="0.3">
      <c r="A273" s="85"/>
      <c r="B273" s="85"/>
      <c r="C273" s="85"/>
      <c r="D273" s="85"/>
      <c r="E273" s="85"/>
      <c r="F273" s="85"/>
      <c r="G273" s="107" t="s">
        <v>32</v>
      </c>
      <c r="H273" s="108">
        <f>SUM(G270:G272)</f>
        <v>0</v>
      </c>
    </row>
    <row r="274" spans="1:8" ht="15.75" thickBot="1" x14ac:dyDescent="0.3">
      <c r="A274" s="117" t="s">
        <v>45</v>
      </c>
      <c r="B274" s="117"/>
      <c r="C274" s="85"/>
      <c r="D274" s="85"/>
      <c r="E274" s="85"/>
      <c r="F274" s="85"/>
      <c r="G274" s="85"/>
      <c r="H274" s="85"/>
    </row>
    <row r="275" spans="1:8" x14ac:dyDescent="0.25">
      <c r="A275" s="118" t="s">
        <v>46</v>
      </c>
      <c r="B275" s="119"/>
      <c r="C275" s="128" t="s">
        <v>47</v>
      </c>
      <c r="D275" s="92" t="s">
        <v>48</v>
      </c>
      <c r="E275" s="93" t="s">
        <v>49</v>
      </c>
      <c r="F275" s="128" t="s">
        <v>29</v>
      </c>
      <c r="G275" s="94" t="s">
        <v>30</v>
      </c>
      <c r="H275" s="95"/>
    </row>
    <row r="276" spans="1:8" x14ac:dyDescent="0.25">
      <c r="A276" s="140" t="s">
        <v>74</v>
      </c>
      <c r="B276" s="110"/>
      <c r="C276" s="68">
        <f>+Otros!$C$3</f>
        <v>40000</v>
      </c>
      <c r="D276" s="69">
        <f>+Otros!$C$1</f>
        <v>1.85</v>
      </c>
      <c r="E276" s="97">
        <f>+D276*C276</f>
        <v>74000</v>
      </c>
      <c r="F276" s="97">
        <v>185</v>
      </c>
      <c r="G276" s="129">
        <f>+E276/F276</f>
        <v>400</v>
      </c>
      <c r="H276" s="99"/>
    </row>
    <row r="277" spans="1:8" x14ac:dyDescent="0.25">
      <c r="A277" s="109"/>
      <c r="B277" s="110"/>
      <c r="C277" s="68"/>
      <c r="D277" s="69"/>
      <c r="E277" s="112"/>
      <c r="F277" s="97"/>
      <c r="G277" s="98"/>
      <c r="H277" s="99"/>
    </row>
    <row r="278" spans="1:8" x14ac:dyDescent="0.25">
      <c r="A278" s="109"/>
      <c r="B278" s="110"/>
      <c r="C278" s="68"/>
      <c r="D278" s="69"/>
      <c r="E278" s="112"/>
      <c r="F278" s="97"/>
      <c r="G278" s="98"/>
      <c r="H278" s="99"/>
    </row>
    <row r="279" spans="1:8" x14ac:dyDescent="0.25">
      <c r="A279" s="109"/>
      <c r="B279" s="110"/>
      <c r="C279" s="112"/>
      <c r="D279" s="96"/>
      <c r="E279" s="112"/>
      <c r="F279" s="97"/>
      <c r="G279" s="98"/>
      <c r="H279" s="99"/>
    </row>
    <row r="280" spans="1:8" x14ac:dyDescent="0.25">
      <c r="A280" s="109"/>
      <c r="B280" s="110"/>
      <c r="C280" s="112"/>
      <c r="D280" s="96"/>
      <c r="E280" s="112"/>
      <c r="F280" s="97"/>
      <c r="G280" s="98"/>
      <c r="H280" s="99"/>
    </row>
    <row r="281" spans="1:8" ht="15.75" thickBot="1" x14ac:dyDescent="0.3">
      <c r="A281" s="126"/>
      <c r="B281" s="130"/>
      <c r="C281" s="103"/>
      <c r="D281" s="116"/>
      <c r="E281" s="116"/>
      <c r="F281" s="116"/>
      <c r="G281" s="115"/>
      <c r="H281" s="106"/>
    </row>
    <row r="282" spans="1:8" ht="15.75" thickBot="1" x14ac:dyDescent="0.3">
      <c r="A282" s="85"/>
      <c r="B282" s="85"/>
      <c r="C282" s="85"/>
      <c r="D282" s="85"/>
      <c r="E282" s="85"/>
      <c r="F282" s="85"/>
      <c r="G282" s="107" t="s">
        <v>32</v>
      </c>
      <c r="H282" s="108">
        <f>SUM(G276:G281)</f>
        <v>400</v>
      </c>
    </row>
    <row r="283" spans="1:8" ht="15.75" thickBot="1" x14ac:dyDescent="0.3">
      <c r="A283" s="85"/>
      <c r="B283" s="85"/>
      <c r="C283" s="85"/>
      <c r="D283" s="85"/>
      <c r="E283" s="85"/>
      <c r="F283" s="85"/>
      <c r="G283" s="131"/>
      <c r="H283" s="85"/>
    </row>
    <row r="284" spans="1:8" ht="15.75" thickBot="1" x14ac:dyDescent="0.3">
      <c r="A284" s="85"/>
      <c r="B284" s="85"/>
      <c r="C284" s="85"/>
      <c r="D284" s="85"/>
      <c r="E284" s="83" t="s">
        <v>53</v>
      </c>
      <c r="F284" s="132"/>
      <c r="G284" s="132"/>
      <c r="H284" s="108">
        <f>H260+H267+H273+H282</f>
        <v>11911</v>
      </c>
    </row>
    <row r="285" spans="1:8" ht="15.75" thickBot="1" x14ac:dyDescent="0.3"/>
    <row r="286" spans="1:8" x14ac:dyDescent="0.25">
      <c r="A286" s="10"/>
      <c r="B286" s="78"/>
      <c r="C286" s="79"/>
      <c r="D286" s="80"/>
      <c r="E286" s="81"/>
      <c r="F286" s="80"/>
      <c r="G286" s="80"/>
      <c r="H286" s="82"/>
    </row>
    <row r="287" spans="1:8" x14ac:dyDescent="0.25">
      <c r="A287" s="16"/>
      <c r="B287" s="83"/>
      <c r="C287" s="84"/>
      <c r="D287" s="85"/>
      <c r="E287" s="86" t="s">
        <v>23</v>
      </c>
      <c r="F287" s="85"/>
      <c r="G287" s="85"/>
      <c r="H287" s="87"/>
    </row>
    <row r="288" spans="1:8" ht="15.75" thickBot="1" x14ac:dyDescent="0.3">
      <c r="A288" s="22"/>
      <c r="B288" s="88"/>
      <c r="C288" s="89"/>
      <c r="D288" s="261"/>
      <c r="E288" s="262"/>
      <c r="F288" s="262"/>
      <c r="G288" s="262"/>
      <c r="H288" s="263"/>
    </row>
    <row r="289" spans="1:8" x14ac:dyDescent="0.25">
      <c r="A289" s="25"/>
      <c r="B289" s="85"/>
      <c r="C289" s="85"/>
      <c r="D289" s="85"/>
      <c r="E289" s="85"/>
      <c r="F289" s="85"/>
      <c r="G289" s="85"/>
      <c r="H289" s="85"/>
    </row>
    <row r="290" spans="1:8" x14ac:dyDescent="0.25">
      <c r="A290" s="25" t="s">
        <v>87</v>
      </c>
      <c r="B290" s="91"/>
      <c r="C290" s="85"/>
      <c r="E290" s="91"/>
      <c r="G290" s="91"/>
      <c r="H290" s="85"/>
    </row>
    <row r="291" spans="1:8" ht="22.5" customHeight="1" x14ac:dyDescent="0.25">
      <c r="A291" s="264" t="s">
        <v>143</v>
      </c>
      <c r="B291" s="264"/>
      <c r="C291" s="264"/>
      <c r="D291" s="264"/>
      <c r="E291" s="264"/>
      <c r="F291" s="264"/>
      <c r="G291" s="91" t="s">
        <v>66</v>
      </c>
      <c r="H291" s="85"/>
    </row>
    <row r="292" spans="1:8" x14ac:dyDescent="0.25">
      <c r="A292" s="91"/>
      <c r="B292" s="91"/>
      <c r="C292" s="85"/>
      <c r="D292" s="91"/>
      <c r="E292" s="91"/>
      <c r="F292" s="91"/>
      <c r="G292" s="91"/>
      <c r="H292" s="85"/>
    </row>
    <row r="293" spans="1:8" ht="15.75" thickBot="1" x14ac:dyDescent="0.3">
      <c r="A293" s="86" t="s">
        <v>25</v>
      </c>
      <c r="B293" s="86"/>
      <c r="C293" s="85"/>
      <c r="D293" s="85"/>
      <c r="E293" s="85"/>
      <c r="F293" s="85"/>
      <c r="G293" s="85"/>
      <c r="H293" s="85"/>
    </row>
    <row r="294" spans="1:8" x14ac:dyDescent="0.25">
      <c r="A294" s="258" t="s">
        <v>26</v>
      </c>
      <c r="B294" s="259"/>
      <c r="C294" s="260"/>
      <c r="D294" s="92" t="s">
        <v>27</v>
      </c>
      <c r="E294" s="93" t="s">
        <v>28</v>
      </c>
      <c r="F294" s="92" t="s">
        <v>29</v>
      </c>
      <c r="G294" s="94" t="s">
        <v>30</v>
      </c>
      <c r="H294" s="95"/>
    </row>
    <row r="295" spans="1:8" x14ac:dyDescent="0.25">
      <c r="A295" s="252" t="s">
        <v>141</v>
      </c>
      <c r="B295" s="253"/>
      <c r="C295" s="254"/>
      <c r="D295" s="96"/>
      <c r="E295" s="97">
        <f>+Equipo!C5</f>
        <v>80000</v>
      </c>
      <c r="F295" s="97">
        <v>20</v>
      </c>
      <c r="G295" s="98">
        <f>+E295/F295</f>
        <v>4000</v>
      </c>
      <c r="H295" s="99"/>
    </row>
    <row r="296" spans="1:8" x14ac:dyDescent="0.25">
      <c r="A296" s="252" t="s">
        <v>67</v>
      </c>
      <c r="B296" s="253"/>
      <c r="C296" s="254"/>
      <c r="D296" s="96"/>
      <c r="E296" s="97">
        <f>+Equipo!C6</f>
        <v>120000</v>
      </c>
      <c r="F296" s="97">
        <v>20</v>
      </c>
      <c r="G296" s="98">
        <f>+E296/F296</f>
        <v>6000</v>
      </c>
      <c r="H296" s="99"/>
    </row>
    <row r="297" spans="1:8" x14ac:dyDescent="0.25">
      <c r="A297" s="252" t="s">
        <v>86</v>
      </c>
      <c r="B297" s="253"/>
      <c r="C297" s="254"/>
      <c r="D297" s="100"/>
      <c r="E297" s="134">
        <f>+Equipo!C8</f>
        <v>80000</v>
      </c>
      <c r="F297" s="97">
        <v>20</v>
      </c>
      <c r="G297" s="98">
        <f>+E297/F297</f>
        <v>4000</v>
      </c>
      <c r="H297" s="99"/>
    </row>
    <row r="298" spans="1:8" x14ac:dyDescent="0.25">
      <c r="A298" s="252" t="s">
        <v>69</v>
      </c>
      <c r="B298" s="253"/>
      <c r="C298" s="254"/>
      <c r="D298" s="100"/>
      <c r="E298" s="101"/>
      <c r="F298" s="97"/>
      <c r="G298" s="98">
        <v>666.66666666667152</v>
      </c>
      <c r="H298" s="99"/>
    </row>
    <row r="299" spans="1:8" x14ac:dyDescent="0.25">
      <c r="A299" s="252"/>
      <c r="B299" s="253"/>
      <c r="C299" s="254"/>
      <c r="D299" s="100"/>
      <c r="E299" s="101"/>
      <c r="F299" s="97"/>
      <c r="G299" s="98"/>
      <c r="H299" s="99"/>
    </row>
    <row r="300" spans="1:8" ht="15.75" thickBot="1" x14ac:dyDescent="0.3">
      <c r="A300" s="255"/>
      <c r="B300" s="256"/>
      <c r="C300" s="257"/>
      <c r="D300" s="102"/>
      <c r="E300" s="103"/>
      <c r="F300" s="104"/>
      <c r="G300" s="105"/>
      <c r="H300" s="106"/>
    </row>
    <row r="301" spans="1:8" ht="15.75" thickBot="1" x14ac:dyDescent="0.3">
      <c r="A301" s="85"/>
      <c r="B301" s="85"/>
      <c r="C301" s="85"/>
      <c r="D301" s="85"/>
      <c r="E301" s="85"/>
      <c r="F301" s="85"/>
      <c r="G301" s="107" t="s">
        <v>32</v>
      </c>
      <c r="H301" s="108">
        <f>SUM(G295:G300)</f>
        <v>14666.666666666672</v>
      </c>
    </row>
    <row r="302" spans="1:8" ht="15.75" thickBot="1" x14ac:dyDescent="0.3">
      <c r="A302" s="86" t="s">
        <v>33</v>
      </c>
      <c r="B302" s="86"/>
      <c r="C302" s="85"/>
      <c r="D302" s="85"/>
      <c r="E302" s="85"/>
      <c r="F302" s="85"/>
      <c r="G302" s="85"/>
      <c r="H302" s="85"/>
    </row>
    <row r="303" spans="1:8" x14ac:dyDescent="0.25">
      <c r="A303" s="258" t="s">
        <v>26</v>
      </c>
      <c r="B303" s="259"/>
      <c r="C303" s="260"/>
      <c r="D303" s="92" t="s">
        <v>34</v>
      </c>
      <c r="E303" s="92" t="s">
        <v>35</v>
      </c>
      <c r="F303" s="92" t="s">
        <v>36</v>
      </c>
      <c r="G303" s="94" t="s">
        <v>30</v>
      </c>
      <c r="H303" s="95"/>
    </row>
    <row r="304" spans="1:8" x14ac:dyDescent="0.25">
      <c r="A304" s="252" t="s">
        <v>85</v>
      </c>
      <c r="B304" s="253"/>
      <c r="C304" s="254"/>
      <c r="D304" s="96" t="s">
        <v>88</v>
      </c>
      <c r="E304" s="112">
        <v>70000</v>
      </c>
      <c r="F304" s="97">
        <v>1.2</v>
      </c>
      <c r="G304" s="98">
        <f>+E304*F304</f>
        <v>84000</v>
      </c>
      <c r="H304" s="99"/>
    </row>
    <row r="305" spans="1:8" x14ac:dyDescent="0.25">
      <c r="A305" s="252"/>
      <c r="B305" s="253"/>
      <c r="C305" s="254"/>
      <c r="D305" s="1"/>
      <c r="E305" s="112"/>
      <c r="F305" s="113"/>
      <c r="G305" s="98"/>
      <c r="H305" s="99"/>
    </row>
    <row r="306" spans="1:8" x14ac:dyDescent="0.25">
      <c r="A306" s="252"/>
      <c r="B306" s="253"/>
      <c r="C306" s="254"/>
      <c r="D306" s="96"/>
      <c r="E306" s="112"/>
      <c r="F306" s="113"/>
      <c r="G306" s="98"/>
      <c r="H306" s="99"/>
    </row>
    <row r="307" spans="1:8" ht="15.75" thickBot="1" x14ac:dyDescent="0.3">
      <c r="A307" s="114"/>
      <c r="B307" s="115"/>
      <c r="C307" s="116"/>
      <c r="D307" s="102"/>
      <c r="E307" s="103"/>
      <c r="F307" s="104"/>
      <c r="G307" s="105"/>
      <c r="H307" s="106"/>
    </row>
    <row r="308" spans="1:8" ht="15.75" thickBot="1" x14ac:dyDescent="0.3">
      <c r="A308" s="85"/>
      <c r="B308" s="85"/>
      <c r="C308" s="85"/>
      <c r="D308" s="85"/>
      <c r="E308" s="85"/>
      <c r="F308" s="85"/>
      <c r="G308" s="107" t="s">
        <v>32</v>
      </c>
      <c r="H308" s="108">
        <f>SUM(G304:G307)</f>
        <v>84000</v>
      </c>
    </row>
    <row r="309" spans="1:8" ht="15.75" thickBot="1" x14ac:dyDescent="0.3">
      <c r="A309" s="117" t="s">
        <v>39</v>
      </c>
      <c r="B309" s="117"/>
      <c r="C309" s="115"/>
      <c r="D309" s="85"/>
      <c r="E309" s="85"/>
      <c r="F309" s="85"/>
      <c r="G309" s="85"/>
      <c r="H309" s="85"/>
    </row>
    <row r="310" spans="1:8" x14ac:dyDescent="0.25">
      <c r="A310" s="118" t="s">
        <v>40</v>
      </c>
      <c r="B310" s="119"/>
      <c r="C310" s="120" t="s">
        <v>41</v>
      </c>
      <c r="D310" s="92" t="s">
        <v>42</v>
      </c>
      <c r="E310" s="92" t="s">
        <v>43</v>
      </c>
      <c r="F310" s="92" t="s">
        <v>44</v>
      </c>
      <c r="G310" s="121" t="s">
        <v>30</v>
      </c>
      <c r="H310" s="95"/>
    </row>
    <row r="311" spans="1:8" x14ac:dyDescent="0.25">
      <c r="A311" s="109"/>
      <c r="B311" s="110"/>
      <c r="C311" s="122"/>
      <c r="D311" s="123"/>
      <c r="E311" s="123"/>
      <c r="F311" s="122"/>
      <c r="G311" s="97"/>
      <c r="H311" s="99"/>
    </row>
    <row r="312" spans="1:8" x14ac:dyDescent="0.25">
      <c r="A312" s="109"/>
      <c r="B312" s="110"/>
      <c r="C312" s="124"/>
      <c r="D312" s="96"/>
      <c r="E312" s="125"/>
      <c r="F312" s="97"/>
      <c r="G312" s="97"/>
      <c r="H312" s="99"/>
    </row>
    <row r="313" spans="1:8" ht="15.75" thickBot="1" x14ac:dyDescent="0.3">
      <c r="A313" s="126"/>
      <c r="B313" s="127"/>
      <c r="C313" s="102"/>
      <c r="D313" s="103"/>
      <c r="E313" s="104"/>
      <c r="F313" s="105"/>
      <c r="G313" s="102"/>
      <c r="H313" s="99"/>
    </row>
    <row r="314" spans="1:8" ht="15.75" thickBot="1" x14ac:dyDescent="0.3">
      <c r="A314" s="85"/>
      <c r="B314" s="85"/>
      <c r="C314" s="85"/>
      <c r="D314" s="85"/>
      <c r="E314" s="85"/>
      <c r="F314" s="85"/>
      <c r="G314" s="107" t="s">
        <v>32</v>
      </c>
      <c r="H314" s="108">
        <f>SUM(G311:G313)</f>
        <v>0</v>
      </c>
    </row>
    <row r="315" spans="1:8" ht="15.75" thickBot="1" x14ac:dyDescent="0.3">
      <c r="A315" s="117" t="s">
        <v>45</v>
      </c>
      <c r="B315" s="117"/>
      <c r="C315" s="85"/>
      <c r="D315" s="85"/>
      <c r="E315" s="85"/>
      <c r="F315" s="85"/>
      <c r="G315" s="85"/>
      <c r="H315" s="85"/>
    </row>
    <row r="316" spans="1:8" x14ac:dyDescent="0.25">
      <c r="A316" s="118" t="s">
        <v>46</v>
      </c>
      <c r="B316" s="119"/>
      <c r="C316" s="128" t="s">
        <v>47</v>
      </c>
      <c r="D316" s="92" t="s">
        <v>48</v>
      </c>
      <c r="E316" s="93" t="s">
        <v>49</v>
      </c>
      <c r="F316" s="128" t="s">
        <v>29</v>
      </c>
      <c r="G316" s="94" t="s">
        <v>30</v>
      </c>
      <c r="H316" s="95"/>
    </row>
    <row r="317" spans="1:8" x14ac:dyDescent="0.25">
      <c r="A317" s="140" t="s">
        <v>74</v>
      </c>
      <c r="B317" s="110"/>
      <c r="C317" s="68">
        <f>+Otros!$C$3</f>
        <v>40000</v>
      </c>
      <c r="D317" s="69">
        <f>+Otros!$C$1</f>
        <v>1.85</v>
      </c>
      <c r="E317" s="97">
        <f>+D317*C317</f>
        <v>74000</v>
      </c>
      <c r="F317" s="97">
        <v>6</v>
      </c>
      <c r="G317" s="129">
        <f>+E317/F317</f>
        <v>12333.333333333334</v>
      </c>
      <c r="H317" s="99"/>
    </row>
    <row r="318" spans="1:8" x14ac:dyDescent="0.25">
      <c r="A318" s="109"/>
      <c r="B318" s="110"/>
      <c r="C318" s="68"/>
      <c r="D318" s="69"/>
      <c r="E318" s="112"/>
      <c r="F318" s="97"/>
      <c r="G318" s="98"/>
      <c r="H318" s="99"/>
    </row>
    <row r="319" spans="1:8" x14ac:dyDescent="0.25">
      <c r="A319" s="109"/>
      <c r="B319" s="110"/>
      <c r="C319" s="68"/>
      <c r="D319" s="69"/>
      <c r="E319" s="112"/>
      <c r="F319" s="97"/>
      <c r="G319" s="98"/>
      <c r="H319" s="99"/>
    </row>
    <row r="320" spans="1:8" x14ac:dyDescent="0.25">
      <c r="A320" s="109"/>
      <c r="B320" s="110"/>
      <c r="C320" s="112"/>
      <c r="D320" s="96"/>
      <c r="E320" s="112"/>
      <c r="F320" s="97"/>
      <c r="G320" s="98"/>
      <c r="H320" s="99"/>
    </row>
    <row r="321" spans="1:8" x14ac:dyDescent="0.25">
      <c r="A321" s="109"/>
      <c r="B321" s="110"/>
      <c r="C321" s="112"/>
      <c r="D321" s="96"/>
      <c r="E321" s="112"/>
      <c r="F321" s="97"/>
      <c r="G321" s="98"/>
      <c r="H321" s="99"/>
    </row>
    <row r="322" spans="1:8" ht="15.75" thickBot="1" x14ac:dyDescent="0.3">
      <c r="A322" s="126"/>
      <c r="B322" s="130"/>
      <c r="C322" s="103"/>
      <c r="D322" s="116"/>
      <c r="E322" s="116"/>
      <c r="F322" s="116"/>
      <c r="G322" s="115"/>
      <c r="H322" s="106"/>
    </row>
    <row r="323" spans="1:8" ht="15.75" thickBot="1" x14ac:dyDescent="0.3">
      <c r="A323" s="85"/>
      <c r="B323" s="85"/>
      <c r="C323" s="85"/>
      <c r="D323" s="85"/>
      <c r="E323" s="85"/>
      <c r="F323" s="85"/>
      <c r="G323" s="107" t="s">
        <v>32</v>
      </c>
      <c r="H323" s="108">
        <f>SUM(G317:G322)</f>
        <v>12333.333333333334</v>
      </c>
    </row>
    <row r="324" spans="1:8" ht="15.75" thickBot="1" x14ac:dyDescent="0.3">
      <c r="A324" s="85"/>
      <c r="B324" s="85"/>
      <c r="C324" s="85"/>
      <c r="D324" s="85"/>
      <c r="E324" s="85"/>
      <c r="F324" s="85"/>
      <c r="G324" s="131"/>
      <c r="H324" s="85"/>
    </row>
    <row r="325" spans="1:8" ht="15.75" thickBot="1" x14ac:dyDescent="0.3">
      <c r="A325" s="85"/>
      <c r="B325" s="85"/>
      <c r="C325" s="85"/>
      <c r="D325" s="85"/>
      <c r="E325" s="83" t="s">
        <v>53</v>
      </c>
      <c r="F325" s="132"/>
      <c r="G325" s="132"/>
      <c r="H325" s="108">
        <f>H301+H308+H314+H323</f>
        <v>111000</v>
      </c>
    </row>
    <row r="326" spans="1:8" ht="15.75" thickBot="1" x14ac:dyDescent="0.3"/>
    <row r="327" spans="1:8" x14ac:dyDescent="0.25">
      <c r="A327" s="10"/>
      <c r="B327" s="78"/>
      <c r="C327" s="79"/>
      <c r="D327" s="80"/>
      <c r="E327" s="81"/>
      <c r="F327" s="80"/>
      <c r="G327" s="80"/>
      <c r="H327" s="82"/>
    </row>
    <row r="328" spans="1:8" x14ac:dyDescent="0.25">
      <c r="A328" s="16"/>
      <c r="B328" s="83"/>
      <c r="C328" s="84"/>
      <c r="D328" s="85"/>
      <c r="E328" s="86" t="s">
        <v>23</v>
      </c>
      <c r="F328" s="85"/>
      <c r="G328" s="85"/>
      <c r="H328" s="87"/>
    </row>
    <row r="329" spans="1:8" ht="15.75" thickBot="1" x14ac:dyDescent="0.3">
      <c r="A329" s="22"/>
      <c r="B329" s="88"/>
      <c r="C329" s="89"/>
      <c r="D329" s="261"/>
      <c r="E329" s="262"/>
      <c r="F329" s="262"/>
      <c r="G329" s="262"/>
      <c r="H329" s="263"/>
    </row>
    <row r="330" spans="1:8" x14ac:dyDescent="0.25">
      <c r="A330" s="25"/>
      <c r="B330" s="85"/>
      <c r="C330" s="85"/>
      <c r="D330" s="85"/>
      <c r="E330" s="85"/>
      <c r="F330" s="85"/>
      <c r="G330" s="85"/>
      <c r="H330" s="85"/>
    </row>
    <row r="331" spans="1:8" x14ac:dyDescent="0.25">
      <c r="A331" s="25" t="s">
        <v>87</v>
      </c>
      <c r="B331" s="91"/>
      <c r="C331" s="85"/>
      <c r="E331" s="91"/>
      <c r="G331" s="91"/>
      <c r="H331" s="85"/>
    </row>
    <row r="332" spans="1:8" ht="28.5" customHeight="1" x14ac:dyDescent="0.25">
      <c r="A332" s="264" t="s">
        <v>145</v>
      </c>
      <c r="B332" s="264"/>
      <c r="C332" s="264"/>
      <c r="D332" s="264"/>
      <c r="E332" s="264"/>
      <c r="F332" s="264"/>
      <c r="G332" s="91" t="s">
        <v>66</v>
      </c>
      <c r="H332" s="85"/>
    </row>
    <row r="333" spans="1:8" x14ac:dyDescent="0.25">
      <c r="A333" s="91"/>
      <c r="B333" s="91"/>
      <c r="C333" s="85"/>
      <c r="D333" s="91"/>
      <c r="E333" s="91"/>
      <c r="F333" s="91"/>
      <c r="G333" s="91"/>
      <c r="H333" s="85"/>
    </row>
    <row r="334" spans="1:8" ht="15.75" thickBot="1" x14ac:dyDescent="0.3">
      <c r="A334" s="86" t="s">
        <v>25</v>
      </c>
      <c r="B334" s="86"/>
      <c r="C334" s="85"/>
      <c r="D334" s="85"/>
      <c r="E334" s="85"/>
      <c r="F334" s="85"/>
      <c r="G334" s="85"/>
      <c r="H334" s="85"/>
    </row>
    <row r="335" spans="1:8" x14ac:dyDescent="0.25">
      <c r="A335" s="258" t="s">
        <v>26</v>
      </c>
      <c r="B335" s="259"/>
      <c r="C335" s="260"/>
      <c r="D335" s="92" t="s">
        <v>27</v>
      </c>
      <c r="E335" s="93" t="s">
        <v>28</v>
      </c>
      <c r="F335" s="92" t="s">
        <v>29</v>
      </c>
      <c r="G335" s="94" t="s">
        <v>30</v>
      </c>
      <c r="H335" s="95"/>
    </row>
    <row r="336" spans="1:8" x14ac:dyDescent="0.25">
      <c r="A336" s="252" t="s">
        <v>141</v>
      </c>
      <c r="B336" s="253"/>
      <c r="C336" s="254"/>
      <c r="D336" s="96"/>
      <c r="E336" s="97">
        <f>+Equipo!C5</f>
        <v>80000</v>
      </c>
      <c r="F336" s="97">
        <v>20</v>
      </c>
      <c r="G336" s="98">
        <f>+E336/F336</f>
        <v>4000</v>
      </c>
      <c r="H336" s="99"/>
    </row>
    <row r="337" spans="1:8" x14ac:dyDescent="0.25">
      <c r="A337" s="252" t="s">
        <v>67</v>
      </c>
      <c r="B337" s="253"/>
      <c r="C337" s="254"/>
      <c r="D337" s="96"/>
      <c r="E337" s="97">
        <f>+Equipo!C6</f>
        <v>120000</v>
      </c>
      <c r="F337" s="97">
        <v>20</v>
      </c>
      <c r="G337" s="98">
        <f>+E337/F337</f>
        <v>6000</v>
      </c>
      <c r="H337" s="99"/>
    </row>
    <row r="338" spans="1:8" x14ac:dyDescent="0.25">
      <c r="A338" s="252" t="s">
        <v>86</v>
      </c>
      <c r="B338" s="253"/>
      <c r="C338" s="254"/>
      <c r="D338" s="100"/>
      <c r="E338" s="134">
        <f>+Equipo!C8</f>
        <v>80000</v>
      </c>
      <c r="F338" s="97">
        <v>20</v>
      </c>
      <c r="G338" s="98">
        <f>+E338/F338</f>
        <v>4000</v>
      </c>
      <c r="H338" s="99"/>
    </row>
    <row r="339" spans="1:8" x14ac:dyDescent="0.25">
      <c r="A339" s="252" t="s">
        <v>69</v>
      </c>
      <c r="B339" s="253"/>
      <c r="C339" s="254"/>
      <c r="D339" s="100"/>
      <c r="E339" s="101"/>
      <c r="F339" s="97"/>
      <c r="G339" s="98">
        <v>814</v>
      </c>
      <c r="H339" s="99"/>
    </row>
    <row r="340" spans="1:8" x14ac:dyDescent="0.25">
      <c r="A340" s="252"/>
      <c r="B340" s="253"/>
      <c r="C340" s="254"/>
      <c r="D340" s="100"/>
      <c r="E340" s="101"/>
      <c r="F340" s="97"/>
      <c r="G340" s="98"/>
      <c r="H340" s="99"/>
    </row>
    <row r="341" spans="1:8" ht="15.75" thickBot="1" x14ac:dyDescent="0.3">
      <c r="A341" s="255"/>
      <c r="B341" s="256"/>
      <c r="C341" s="257"/>
      <c r="D341" s="102"/>
      <c r="E341" s="103"/>
      <c r="F341" s="104"/>
      <c r="G341" s="105"/>
      <c r="H341" s="106"/>
    </row>
    <row r="342" spans="1:8" ht="15.75" thickBot="1" x14ac:dyDescent="0.3">
      <c r="A342" s="85"/>
      <c r="B342" s="85"/>
      <c r="C342" s="85"/>
      <c r="D342" s="85"/>
      <c r="E342" s="85"/>
      <c r="F342" s="85"/>
      <c r="G342" s="107" t="s">
        <v>32</v>
      </c>
      <c r="H342" s="108">
        <f>SUM(G336:G341)</f>
        <v>14814</v>
      </c>
    </row>
    <row r="343" spans="1:8" ht="15.75" thickBot="1" x14ac:dyDescent="0.3">
      <c r="A343" s="86" t="s">
        <v>33</v>
      </c>
      <c r="B343" s="86"/>
      <c r="C343" s="85"/>
      <c r="D343" s="85"/>
      <c r="E343" s="85"/>
      <c r="F343" s="85"/>
      <c r="G343" s="85"/>
      <c r="H343" s="85"/>
    </row>
    <row r="344" spans="1:8" x14ac:dyDescent="0.25">
      <c r="A344" s="258" t="s">
        <v>26</v>
      </c>
      <c r="B344" s="259"/>
      <c r="C344" s="260"/>
      <c r="D344" s="92" t="s">
        <v>34</v>
      </c>
      <c r="E344" s="92" t="s">
        <v>35</v>
      </c>
      <c r="F344" s="92" t="s">
        <v>36</v>
      </c>
      <c r="G344" s="94" t="s">
        <v>30</v>
      </c>
      <c r="H344" s="95"/>
    </row>
    <row r="345" spans="1:8" x14ac:dyDescent="0.25">
      <c r="A345" s="252" t="s">
        <v>146</v>
      </c>
      <c r="B345" s="253"/>
      <c r="C345" s="254"/>
      <c r="D345" s="96" t="s">
        <v>88</v>
      </c>
      <c r="E345" s="112">
        <v>45000</v>
      </c>
      <c r="F345" s="97">
        <v>1.2</v>
      </c>
      <c r="G345" s="98">
        <f>+E345*F345</f>
        <v>54000</v>
      </c>
      <c r="H345" s="99"/>
    </row>
    <row r="346" spans="1:8" x14ac:dyDescent="0.25">
      <c r="A346" s="252"/>
      <c r="B346" s="253"/>
      <c r="C346" s="254"/>
      <c r="D346" s="1"/>
      <c r="E346" s="112"/>
      <c r="F346" s="113"/>
      <c r="G346" s="98"/>
      <c r="H346" s="99"/>
    </row>
    <row r="347" spans="1:8" x14ac:dyDescent="0.25">
      <c r="A347" s="252"/>
      <c r="B347" s="253"/>
      <c r="C347" s="254"/>
      <c r="D347" s="96"/>
      <c r="E347" s="112"/>
      <c r="F347" s="113"/>
      <c r="G347" s="98"/>
      <c r="H347" s="99"/>
    </row>
    <row r="348" spans="1:8" ht="15.75" thickBot="1" x14ac:dyDescent="0.3">
      <c r="A348" s="114"/>
      <c r="B348" s="115"/>
      <c r="C348" s="116"/>
      <c r="D348" s="102"/>
      <c r="E348" s="103"/>
      <c r="F348" s="104"/>
      <c r="G348" s="105"/>
      <c r="H348" s="106"/>
    </row>
    <row r="349" spans="1:8" ht="15.75" thickBot="1" x14ac:dyDescent="0.3">
      <c r="A349" s="85"/>
      <c r="B349" s="85"/>
      <c r="C349" s="85"/>
      <c r="D349" s="85"/>
      <c r="E349" s="85"/>
      <c r="F349" s="85"/>
      <c r="G349" s="107" t="s">
        <v>32</v>
      </c>
      <c r="H349" s="108">
        <f>SUM(G345:G348)</f>
        <v>54000</v>
      </c>
    </row>
    <row r="350" spans="1:8" ht="15.75" thickBot="1" x14ac:dyDescent="0.3">
      <c r="A350" s="117" t="s">
        <v>39</v>
      </c>
      <c r="B350" s="117"/>
      <c r="C350" s="115"/>
      <c r="D350" s="85"/>
      <c r="E350" s="85"/>
      <c r="F350" s="85"/>
      <c r="G350" s="85"/>
      <c r="H350" s="85"/>
    </row>
    <row r="351" spans="1:8" x14ac:dyDescent="0.25">
      <c r="A351" s="118" t="s">
        <v>40</v>
      </c>
      <c r="B351" s="119"/>
      <c r="C351" s="120" t="s">
        <v>41</v>
      </c>
      <c r="D351" s="92" t="s">
        <v>42</v>
      </c>
      <c r="E351" s="92" t="s">
        <v>43</v>
      </c>
      <c r="F351" s="92" t="s">
        <v>44</v>
      </c>
      <c r="G351" s="121" t="s">
        <v>30</v>
      </c>
      <c r="H351" s="95"/>
    </row>
    <row r="352" spans="1:8" x14ac:dyDescent="0.25">
      <c r="A352" s="109"/>
      <c r="B352" s="110"/>
      <c r="C352" s="122"/>
      <c r="D352" s="123"/>
      <c r="E352" s="123"/>
      <c r="F352" s="122"/>
      <c r="G352" s="97"/>
      <c r="H352" s="99"/>
    </row>
    <row r="353" spans="1:8" x14ac:dyDescent="0.25">
      <c r="A353" s="109"/>
      <c r="B353" s="110"/>
      <c r="C353" s="124"/>
      <c r="D353" s="96"/>
      <c r="E353" s="125"/>
      <c r="F353" s="97"/>
      <c r="G353" s="97"/>
      <c r="H353" s="99"/>
    </row>
    <row r="354" spans="1:8" ht="15.75" thickBot="1" x14ac:dyDescent="0.3">
      <c r="A354" s="126"/>
      <c r="B354" s="127"/>
      <c r="C354" s="102"/>
      <c r="D354" s="103"/>
      <c r="E354" s="104"/>
      <c r="F354" s="105"/>
      <c r="G354" s="102"/>
      <c r="H354" s="99"/>
    </row>
    <row r="355" spans="1:8" ht="15.75" thickBot="1" x14ac:dyDescent="0.3">
      <c r="A355" s="85"/>
      <c r="B355" s="85"/>
      <c r="C355" s="85"/>
      <c r="D355" s="85"/>
      <c r="E355" s="85"/>
      <c r="F355" s="85"/>
      <c r="G355" s="107" t="s">
        <v>32</v>
      </c>
      <c r="H355" s="108">
        <f>SUM(G352:G354)</f>
        <v>0</v>
      </c>
    </row>
    <row r="356" spans="1:8" ht="15.75" thickBot="1" x14ac:dyDescent="0.3">
      <c r="A356" s="117" t="s">
        <v>45</v>
      </c>
      <c r="B356" s="117"/>
      <c r="C356" s="85"/>
      <c r="D356" s="85"/>
      <c r="E356" s="85"/>
      <c r="F356" s="85"/>
      <c r="G356" s="85"/>
      <c r="H356" s="85"/>
    </row>
    <row r="357" spans="1:8" x14ac:dyDescent="0.25">
      <c r="A357" s="118" t="s">
        <v>46</v>
      </c>
      <c r="B357" s="119"/>
      <c r="C357" s="128" t="s">
        <v>47</v>
      </c>
      <c r="D357" s="92" t="s">
        <v>48</v>
      </c>
      <c r="E357" s="93" t="s">
        <v>49</v>
      </c>
      <c r="F357" s="128" t="s">
        <v>29</v>
      </c>
      <c r="G357" s="94" t="s">
        <v>30</v>
      </c>
      <c r="H357" s="95"/>
    </row>
    <row r="358" spans="1:8" x14ac:dyDescent="0.25">
      <c r="A358" s="140" t="s">
        <v>74</v>
      </c>
      <c r="B358" s="110"/>
      <c r="C358" s="68">
        <f>+Otros!$C$3</f>
        <v>40000</v>
      </c>
      <c r="D358" s="69">
        <f>+Otros!$C$1</f>
        <v>1.85</v>
      </c>
      <c r="E358" s="97">
        <f>+D358*C358</f>
        <v>74000</v>
      </c>
      <c r="F358" s="97">
        <v>8</v>
      </c>
      <c r="G358" s="129">
        <f>+E358/F358</f>
        <v>9250</v>
      </c>
      <c r="H358" s="99"/>
    </row>
    <row r="359" spans="1:8" x14ac:dyDescent="0.25">
      <c r="A359" s="109"/>
      <c r="B359" s="110"/>
      <c r="C359" s="68"/>
      <c r="D359" s="69"/>
      <c r="E359" s="112"/>
      <c r="F359" s="97"/>
      <c r="G359" s="98"/>
      <c r="H359" s="99"/>
    </row>
    <row r="360" spans="1:8" x14ac:dyDescent="0.25">
      <c r="A360" s="109"/>
      <c r="B360" s="110"/>
      <c r="C360" s="68"/>
      <c r="D360" s="69"/>
      <c r="E360" s="112"/>
      <c r="F360" s="97"/>
      <c r="G360" s="98"/>
      <c r="H360" s="99"/>
    </row>
    <row r="361" spans="1:8" x14ac:dyDescent="0.25">
      <c r="A361" s="109"/>
      <c r="B361" s="110"/>
      <c r="C361" s="112"/>
      <c r="D361" s="96"/>
      <c r="E361" s="112"/>
      <c r="F361" s="97"/>
      <c r="G361" s="98"/>
      <c r="H361" s="99"/>
    </row>
    <row r="362" spans="1:8" x14ac:dyDescent="0.25">
      <c r="A362" s="109"/>
      <c r="B362" s="110"/>
      <c r="C362" s="112"/>
      <c r="D362" s="96"/>
      <c r="E362" s="112"/>
      <c r="F362" s="97"/>
      <c r="G362" s="98"/>
      <c r="H362" s="99"/>
    </row>
    <row r="363" spans="1:8" ht="15.75" thickBot="1" x14ac:dyDescent="0.3">
      <c r="A363" s="126"/>
      <c r="B363" s="130"/>
      <c r="C363" s="103"/>
      <c r="D363" s="116"/>
      <c r="E363" s="116"/>
      <c r="F363" s="116"/>
      <c r="G363" s="115"/>
      <c r="H363" s="106"/>
    </row>
    <row r="364" spans="1:8" ht="15.75" thickBot="1" x14ac:dyDescent="0.3">
      <c r="A364" s="85"/>
      <c r="B364" s="85"/>
      <c r="C364" s="85"/>
      <c r="D364" s="85"/>
      <c r="E364" s="85"/>
      <c r="F364" s="85"/>
      <c r="G364" s="107" t="s">
        <v>32</v>
      </c>
      <c r="H364" s="108">
        <f>SUM(G358:G363)</f>
        <v>9250</v>
      </c>
    </row>
    <row r="365" spans="1:8" ht="15.75" thickBot="1" x14ac:dyDescent="0.3">
      <c r="A365" s="85"/>
      <c r="B365" s="85"/>
      <c r="C365" s="85"/>
      <c r="D365" s="85"/>
      <c r="E365" s="85"/>
      <c r="F365" s="85"/>
      <c r="G365" s="131"/>
      <c r="H365" s="85"/>
    </row>
    <row r="366" spans="1:8" ht="15.75" thickBot="1" x14ac:dyDescent="0.3">
      <c r="A366" s="85"/>
      <c r="B366" s="85"/>
      <c r="C366" s="85"/>
      <c r="D366" s="85"/>
      <c r="E366" s="83" t="s">
        <v>53</v>
      </c>
      <c r="F366" s="132"/>
      <c r="G366" s="132"/>
      <c r="H366" s="108">
        <f>H342+H349+H355+H364</f>
        <v>78064</v>
      </c>
    </row>
    <row r="367" spans="1:8" ht="15.75" thickBot="1" x14ac:dyDescent="0.3"/>
    <row r="368" spans="1:8" x14ac:dyDescent="0.25">
      <c r="A368" s="10"/>
      <c r="B368" s="78"/>
      <c r="C368" s="79"/>
      <c r="D368" s="80"/>
      <c r="E368" s="81"/>
      <c r="F368" s="80"/>
      <c r="G368" s="80"/>
      <c r="H368" s="82"/>
    </row>
    <row r="369" spans="1:8" x14ac:dyDescent="0.25">
      <c r="A369" s="16"/>
      <c r="B369" s="83"/>
      <c r="C369" s="84"/>
      <c r="D369" s="85"/>
      <c r="E369" s="86" t="s">
        <v>23</v>
      </c>
      <c r="F369" s="85"/>
      <c r="G369" s="85"/>
      <c r="H369" s="87"/>
    </row>
    <row r="370" spans="1:8" ht="15.75" thickBot="1" x14ac:dyDescent="0.3">
      <c r="A370" s="22"/>
      <c r="B370" s="88"/>
      <c r="C370" s="89"/>
      <c r="D370" s="261"/>
      <c r="E370" s="262"/>
      <c r="F370" s="262"/>
      <c r="G370" s="262"/>
      <c r="H370" s="263"/>
    </row>
    <row r="371" spans="1:8" x14ac:dyDescent="0.25">
      <c r="A371" s="25"/>
      <c r="B371" s="85"/>
      <c r="C371" s="85"/>
      <c r="D371" s="85"/>
      <c r="E371" s="85"/>
      <c r="F371" s="85"/>
      <c r="G371" s="85"/>
      <c r="H371" s="85"/>
    </row>
    <row r="372" spans="1:8" x14ac:dyDescent="0.25">
      <c r="A372" s="25" t="s">
        <v>87</v>
      </c>
      <c r="B372" s="91"/>
      <c r="C372" s="85"/>
      <c r="E372" s="91"/>
      <c r="G372" s="91"/>
      <c r="H372" s="85"/>
    </row>
    <row r="373" spans="1:8" ht="28.5" customHeight="1" x14ac:dyDescent="0.25">
      <c r="A373" s="264" t="s">
        <v>147</v>
      </c>
      <c r="B373" s="264"/>
      <c r="C373" s="264"/>
      <c r="D373" s="264"/>
      <c r="E373" s="264"/>
      <c r="F373" s="264"/>
      <c r="G373" s="91" t="s">
        <v>24</v>
      </c>
      <c r="H373" s="85"/>
    </row>
    <row r="374" spans="1:8" x14ac:dyDescent="0.25">
      <c r="A374" s="91"/>
      <c r="B374" s="91"/>
      <c r="C374" s="85"/>
      <c r="D374" s="91"/>
      <c r="E374" s="91"/>
      <c r="F374" s="91"/>
      <c r="G374" s="91"/>
      <c r="H374" s="85"/>
    </row>
    <row r="375" spans="1:8" ht="15.75" thickBot="1" x14ac:dyDescent="0.3">
      <c r="A375" s="86" t="s">
        <v>25</v>
      </c>
      <c r="B375" s="86"/>
      <c r="C375" s="85"/>
      <c r="D375" s="85"/>
      <c r="E375" s="85"/>
      <c r="F375" s="85"/>
      <c r="G375" s="85"/>
      <c r="H375" s="85"/>
    </row>
    <row r="376" spans="1:8" x14ac:dyDescent="0.25">
      <c r="A376" s="258" t="s">
        <v>26</v>
      </c>
      <c r="B376" s="259"/>
      <c r="C376" s="260"/>
      <c r="D376" s="92" t="s">
        <v>27</v>
      </c>
      <c r="E376" s="93" t="s">
        <v>28</v>
      </c>
      <c r="F376" s="92" t="s">
        <v>29</v>
      </c>
      <c r="G376" s="94" t="s">
        <v>30</v>
      </c>
      <c r="H376" s="95"/>
    </row>
    <row r="377" spans="1:8" x14ac:dyDescent="0.25">
      <c r="A377" s="252" t="s">
        <v>141</v>
      </c>
      <c r="B377" s="253"/>
      <c r="C377" s="254"/>
      <c r="D377" s="96"/>
      <c r="E377" s="97">
        <f>+Equipo!C5</f>
        <v>80000</v>
      </c>
      <c r="F377" s="97">
        <v>20</v>
      </c>
      <c r="G377" s="98">
        <f>+E377/F377</f>
        <v>4000</v>
      </c>
      <c r="H377" s="99"/>
    </row>
    <row r="378" spans="1:8" x14ac:dyDescent="0.25">
      <c r="A378" s="205" t="s">
        <v>86</v>
      </c>
      <c r="B378" s="206"/>
      <c r="C378" s="207"/>
      <c r="D378" s="100"/>
      <c r="E378" s="134">
        <f>+Equipo!C8</f>
        <v>80000</v>
      </c>
      <c r="F378" s="97">
        <v>20</v>
      </c>
      <c r="G378" s="98">
        <f>+E378/F378</f>
        <v>4000</v>
      </c>
      <c r="H378" s="99"/>
    </row>
    <row r="379" spans="1:8" x14ac:dyDescent="0.25">
      <c r="A379" s="252" t="s">
        <v>69</v>
      </c>
      <c r="B379" s="253"/>
      <c r="C379" s="254"/>
      <c r="D379" s="100"/>
      <c r="E379" s="101"/>
      <c r="F379" s="97"/>
      <c r="G379" s="98">
        <v>1217</v>
      </c>
      <c r="H379" s="99"/>
    </row>
    <row r="380" spans="1:8" x14ac:dyDescent="0.25">
      <c r="A380" s="252"/>
      <c r="B380" s="253"/>
      <c r="C380" s="254"/>
      <c r="D380" s="100"/>
      <c r="E380" s="101"/>
      <c r="F380" s="97"/>
      <c r="G380" s="98"/>
      <c r="H380" s="99"/>
    </row>
    <row r="381" spans="1:8" x14ac:dyDescent="0.25">
      <c r="A381" s="252"/>
      <c r="B381" s="253"/>
      <c r="C381" s="254"/>
      <c r="D381" s="100"/>
      <c r="E381" s="101"/>
      <c r="F381" s="97"/>
      <c r="G381" s="98"/>
      <c r="H381" s="99"/>
    </row>
    <row r="382" spans="1:8" ht="15.75" thickBot="1" x14ac:dyDescent="0.3">
      <c r="A382" s="255"/>
      <c r="B382" s="256"/>
      <c r="C382" s="257"/>
      <c r="D382" s="102"/>
      <c r="E382" s="103"/>
      <c r="F382" s="104"/>
      <c r="G382" s="105"/>
      <c r="H382" s="106"/>
    </row>
    <row r="383" spans="1:8" ht="15.75" thickBot="1" x14ac:dyDescent="0.3">
      <c r="A383" s="85"/>
      <c r="B383" s="85"/>
      <c r="C383" s="85"/>
      <c r="D383" s="85"/>
      <c r="E383" s="85"/>
      <c r="F383" s="85"/>
      <c r="G383" s="107" t="s">
        <v>32</v>
      </c>
      <c r="H383" s="108">
        <f>SUM(G377:G382)</f>
        <v>9217</v>
      </c>
    </row>
    <row r="384" spans="1:8" ht="15.75" thickBot="1" x14ac:dyDescent="0.3">
      <c r="A384" s="86" t="s">
        <v>33</v>
      </c>
      <c r="B384" s="86"/>
      <c r="C384" s="85"/>
      <c r="D384" s="85"/>
      <c r="E384" s="85"/>
      <c r="F384" s="85"/>
      <c r="G384" s="85"/>
      <c r="H384" s="85"/>
    </row>
    <row r="385" spans="1:8" x14ac:dyDescent="0.25">
      <c r="A385" s="258" t="s">
        <v>26</v>
      </c>
      <c r="B385" s="259"/>
      <c r="C385" s="260"/>
      <c r="D385" s="92" t="s">
        <v>34</v>
      </c>
      <c r="E385" s="92" t="s">
        <v>35</v>
      </c>
      <c r="F385" s="92" t="s">
        <v>36</v>
      </c>
      <c r="G385" s="94" t="s">
        <v>30</v>
      </c>
      <c r="H385" s="95"/>
    </row>
    <row r="386" spans="1:8" x14ac:dyDescent="0.25">
      <c r="A386" s="252"/>
      <c r="B386" s="253"/>
      <c r="C386" s="254"/>
      <c r="D386" s="96"/>
      <c r="E386" s="112"/>
      <c r="F386" s="97"/>
      <c r="G386" s="98"/>
      <c r="H386" s="99"/>
    </row>
    <row r="387" spans="1:8" x14ac:dyDescent="0.25">
      <c r="A387" s="252"/>
      <c r="B387" s="253"/>
      <c r="C387" s="254"/>
      <c r="D387" s="1"/>
      <c r="E387" s="112"/>
      <c r="F387" s="113"/>
      <c r="G387" s="98"/>
      <c r="H387" s="99"/>
    </row>
    <row r="388" spans="1:8" x14ac:dyDescent="0.25">
      <c r="A388" s="252"/>
      <c r="B388" s="253"/>
      <c r="C388" s="254"/>
      <c r="D388" s="96"/>
      <c r="E388" s="112"/>
      <c r="F388" s="113"/>
      <c r="G388" s="98"/>
      <c r="H388" s="99"/>
    </row>
    <row r="389" spans="1:8" ht="15.75" thickBot="1" x14ac:dyDescent="0.3">
      <c r="A389" s="114"/>
      <c r="B389" s="115"/>
      <c r="C389" s="116"/>
      <c r="D389" s="102"/>
      <c r="E389" s="103"/>
      <c r="F389" s="104"/>
      <c r="G389" s="105"/>
      <c r="H389" s="106"/>
    </row>
    <row r="390" spans="1:8" ht="15.75" thickBot="1" x14ac:dyDescent="0.3">
      <c r="A390" s="85"/>
      <c r="B390" s="85"/>
      <c r="C390" s="85"/>
      <c r="D390" s="85"/>
      <c r="E390" s="85"/>
      <c r="F390" s="85"/>
      <c r="G390" s="107" t="s">
        <v>32</v>
      </c>
      <c r="H390" s="108">
        <f>SUM(G386:G389)</f>
        <v>0</v>
      </c>
    </row>
    <row r="391" spans="1:8" ht="15.75" thickBot="1" x14ac:dyDescent="0.3">
      <c r="A391" s="117" t="s">
        <v>39</v>
      </c>
      <c r="B391" s="117"/>
      <c r="C391" s="115"/>
      <c r="D391" s="85"/>
      <c r="E391" s="85"/>
      <c r="F391" s="85"/>
      <c r="G391" s="85"/>
      <c r="H391" s="85"/>
    </row>
    <row r="392" spans="1:8" x14ac:dyDescent="0.25">
      <c r="A392" s="118" t="s">
        <v>40</v>
      </c>
      <c r="B392" s="119"/>
      <c r="C392" s="120" t="s">
        <v>41</v>
      </c>
      <c r="D392" s="92" t="s">
        <v>42</v>
      </c>
      <c r="E392" s="92" t="s">
        <v>43</v>
      </c>
      <c r="F392" s="92" t="s">
        <v>44</v>
      </c>
      <c r="G392" s="121" t="s">
        <v>30</v>
      </c>
      <c r="H392" s="95"/>
    </row>
    <row r="393" spans="1:8" x14ac:dyDescent="0.25">
      <c r="A393" s="46" t="s">
        <v>65</v>
      </c>
      <c r="B393" s="110"/>
      <c r="C393" s="122"/>
      <c r="D393" s="123"/>
      <c r="E393" s="123"/>
      <c r="F393" s="122"/>
      <c r="G393" s="97">
        <v>2000</v>
      </c>
      <c r="H393" s="99"/>
    </row>
    <row r="394" spans="1:8" x14ac:dyDescent="0.25">
      <c r="A394" s="109"/>
      <c r="B394" s="110"/>
      <c r="C394" s="124"/>
      <c r="D394" s="96"/>
      <c r="E394" s="125"/>
      <c r="F394" s="97"/>
      <c r="G394" s="97"/>
      <c r="H394" s="99"/>
    </row>
    <row r="395" spans="1:8" ht="15.75" thickBot="1" x14ac:dyDescent="0.3">
      <c r="A395" s="126"/>
      <c r="B395" s="127"/>
      <c r="C395" s="102"/>
      <c r="D395" s="103"/>
      <c r="E395" s="104"/>
      <c r="F395" s="105"/>
      <c r="G395" s="102"/>
      <c r="H395" s="99"/>
    </row>
    <row r="396" spans="1:8" ht="15.75" thickBot="1" x14ac:dyDescent="0.3">
      <c r="A396" s="85"/>
      <c r="B396" s="85"/>
      <c r="C396" s="85"/>
      <c r="D396" s="85"/>
      <c r="E396" s="85"/>
      <c r="F396" s="85"/>
      <c r="G396" s="107" t="s">
        <v>32</v>
      </c>
      <c r="H396" s="108">
        <f>SUM(G393:G395)</f>
        <v>2000</v>
      </c>
    </row>
    <row r="397" spans="1:8" ht="15.75" thickBot="1" x14ac:dyDescent="0.3">
      <c r="A397" s="117" t="s">
        <v>45</v>
      </c>
      <c r="B397" s="117"/>
      <c r="C397" s="85"/>
      <c r="D397" s="85"/>
      <c r="E397" s="85"/>
      <c r="F397" s="85"/>
      <c r="G397" s="85"/>
      <c r="H397" s="85"/>
    </row>
    <row r="398" spans="1:8" x14ac:dyDescent="0.25">
      <c r="A398" s="118" t="s">
        <v>46</v>
      </c>
      <c r="B398" s="119"/>
      <c r="C398" s="128" t="s">
        <v>47</v>
      </c>
      <c r="D398" s="92" t="s">
        <v>48</v>
      </c>
      <c r="E398" s="93" t="s">
        <v>49</v>
      </c>
      <c r="F398" s="128" t="s">
        <v>29</v>
      </c>
      <c r="G398" s="94" t="s">
        <v>30</v>
      </c>
      <c r="H398" s="95"/>
    </row>
    <row r="399" spans="1:8" x14ac:dyDescent="0.25">
      <c r="A399" s="140" t="s">
        <v>74</v>
      </c>
      <c r="B399" s="110"/>
      <c r="C399" s="68">
        <f>+Otros!$C$3</f>
        <v>40000</v>
      </c>
      <c r="D399" s="69">
        <f>+Otros!$C$1</f>
        <v>1.85</v>
      </c>
      <c r="E399" s="97">
        <f>+D399*C399</f>
        <v>74000</v>
      </c>
      <c r="F399" s="97">
        <v>20</v>
      </c>
      <c r="G399" s="129">
        <f>+E399/F399</f>
        <v>3700</v>
      </c>
      <c r="H399" s="99"/>
    </row>
    <row r="400" spans="1:8" x14ac:dyDescent="0.25">
      <c r="A400" s="109"/>
      <c r="B400" s="110"/>
      <c r="C400" s="68"/>
      <c r="D400" s="69"/>
      <c r="E400" s="112"/>
      <c r="F400" s="97"/>
      <c r="G400" s="98"/>
      <c r="H400" s="99"/>
    </row>
    <row r="401" spans="1:8" x14ac:dyDescent="0.25">
      <c r="A401" s="109"/>
      <c r="B401" s="110"/>
      <c r="C401" s="68"/>
      <c r="D401" s="69"/>
      <c r="E401" s="112"/>
      <c r="F401" s="97"/>
      <c r="G401" s="98"/>
      <c r="H401" s="99"/>
    </row>
    <row r="402" spans="1:8" x14ac:dyDescent="0.25">
      <c r="A402" s="109"/>
      <c r="B402" s="110"/>
      <c r="C402" s="112"/>
      <c r="D402" s="96"/>
      <c r="E402" s="112"/>
      <c r="F402" s="97"/>
      <c r="G402" s="98"/>
      <c r="H402" s="99"/>
    </row>
    <row r="403" spans="1:8" x14ac:dyDescent="0.25">
      <c r="A403" s="109"/>
      <c r="B403" s="110"/>
      <c r="C403" s="112"/>
      <c r="D403" s="96"/>
      <c r="E403" s="112"/>
      <c r="F403" s="97"/>
      <c r="G403" s="98"/>
      <c r="H403" s="99"/>
    </row>
    <row r="404" spans="1:8" ht="15.75" thickBot="1" x14ac:dyDescent="0.3">
      <c r="A404" s="126"/>
      <c r="B404" s="130"/>
      <c r="C404" s="103"/>
      <c r="D404" s="116"/>
      <c r="E404" s="116"/>
      <c r="F404" s="116"/>
      <c r="G404" s="115"/>
      <c r="H404" s="106"/>
    </row>
    <row r="405" spans="1:8" ht="15.75" thickBot="1" x14ac:dyDescent="0.3">
      <c r="A405" s="85"/>
      <c r="B405" s="85"/>
      <c r="C405" s="85"/>
      <c r="D405" s="85"/>
      <c r="E405" s="85"/>
      <c r="F405" s="85"/>
      <c r="G405" s="107" t="s">
        <v>32</v>
      </c>
      <c r="H405" s="108">
        <f>SUM(G399:G404)</f>
        <v>3700</v>
      </c>
    </row>
    <row r="406" spans="1:8" ht="15.75" thickBot="1" x14ac:dyDescent="0.3">
      <c r="A406" s="85"/>
      <c r="B406" s="85"/>
      <c r="C406" s="85"/>
      <c r="D406" s="85"/>
      <c r="E406" s="85"/>
      <c r="F406" s="85"/>
      <c r="G406" s="131"/>
      <c r="H406" s="85"/>
    </row>
    <row r="407" spans="1:8" ht="15.75" thickBot="1" x14ac:dyDescent="0.3">
      <c r="A407" s="85"/>
      <c r="B407" s="85"/>
      <c r="C407" s="85"/>
      <c r="D407" s="85"/>
      <c r="E407" s="83" t="s">
        <v>53</v>
      </c>
      <c r="F407" s="132"/>
      <c r="G407" s="132"/>
      <c r="H407" s="108">
        <f>H383+H390+H396+H405</f>
        <v>14917</v>
      </c>
    </row>
    <row r="408" spans="1:8" ht="15.75" thickBot="1" x14ac:dyDescent="0.3"/>
    <row r="409" spans="1:8" x14ac:dyDescent="0.25">
      <c r="A409" s="10"/>
      <c r="B409" s="78"/>
      <c r="C409" s="79"/>
      <c r="D409" s="80"/>
      <c r="E409" s="81"/>
      <c r="F409" s="80"/>
      <c r="G409" s="80"/>
      <c r="H409" s="82"/>
    </row>
    <row r="410" spans="1:8" x14ac:dyDescent="0.25">
      <c r="A410" s="16"/>
      <c r="B410" s="83"/>
      <c r="C410" s="84"/>
      <c r="D410" s="85"/>
      <c r="E410" s="86" t="s">
        <v>23</v>
      </c>
      <c r="F410" s="85"/>
      <c r="G410" s="85"/>
      <c r="H410" s="87"/>
    </row>
    <row r="411" spans="1:8" ht="15.75" thickBot="1" x14ac:dyDescent="0.3">
      <c r="A411" s="22"/>
      <c r="B411" s="88"/>
      <c r="C411" s="89"/>
      <c r="D411" s="261"/>
      <c r="E411" s="262"/>
      <c r="F411" s="262"/>
      <c r="G411" s="262"/>
      <c r="H411" s="263"/>
    </row>
    <row r="412" spans="1:8" x14ac:dyDescent="0.25">
      <c r="A412" s="25"/>
      <c r="B412" s="85"/>
      <c r="C412" s="85"/>
      <c r="D412" s="85"/>
      <c r="E412" s="85"/>
      <c r="F412" s="85"/>
      <c r="G412" s="85"/>
      <c r="H412" s="85"/>
    </row>
    <row r="413" spans="1:8" x14ac:dyDescent="0.25">
      <c r="A413" s="25" t="s">
        <v>87</v>
      </c>
      <c r="B413" s="91"/>
      <c r="C413" s="85"/>
      <c r="E413" s="91"/>
      <c r="G413" s="91"/>
      <c r="H413" s="85"/>
    </row>
    <row r="414" spans="1:8" ht="25.5" customHeight="1" x14ac:dyDescent="0.25">
      <c r="A414" s="264" t="s">
        <v>149</v>
      </c>
      <c r="B414" s="264"/>
      <c r="C414" s="264"/>
      <c r="D414" s="264"/>
      <c r="E414" s="264"/>
      <c r="F414" s="264"/>
      <c r="G414" s="91" t="s">
        <v>79</v>
      </c>
      <c r="H414" s="85"/>
    </row>
    <row r="415" spans="1:8" x14ac:dyDescent="0.25">
      <c r="A415" s="91"/>
      <c r="B415" s="91"/>
      <c r="C415" s="85"/>
      <c r="D415" s="91"/>
      <c r="E415" s="91"/>
      <c r="F415" s="91"/>
      <c r="G415" s="91"/>
      <c r="H415" s="85"/>
    </row>
    <row r="416" spans="1:8" ht="15.75" thickBot="1" x14ac:dyDescent="0.3">
      <c r="A416" s="86" t="s">
        <v>25</v>
      </c>
      <c r="B416" s="86"/>
      <c r="C416" s="85"/>
      <c r="D416" s="85"/>
      <c r="E416" s="85"/>
      <c r="F416" s="85"/>
      <c r="G416" s="85"/>
      <c r="H416" s="85"/>
    </row>
    <row r="417" spans="1:8" x14ac:dyDescent="0.25">
      <c r="A417" s="258" t="s">
        <v>26</v>
      </c>
      <c r="B417" s="259"/>
      <c r="C417" s="260"/>
      <c r="D417" s="92" t="s">
        <v>27</v>
      </c>
      <c r="E417" s="93" t="s">
        <v>28</v>
      </c>
      <c r="F417" s="92" t="s">
        <v>29</v>
      </c>
      <c r="G417" s="94" t="s">
        <v>30</v>
      </c>
      <c r="H417" s="95"/>
    </row>
    <row r="418" spans="1:8" x14ac:dyDescent="0.25">
      <c r="A418" s="249" t="s">
        <v>31</v>
      </c>
      <c r="B418" s="250"/>
      <c r="C418" s="251"/>
      <c r="D418" s="31"/>
      <c r="E418" s="32">
        <f>+Equipo!C2</f>
        <v>15000</v>
      </c>
      <c r="F418" s="33">
        <v>50</v>
      </c>
      <c r="G418" s="98">
        <f>+E418/F418</f>
        <v>300</v>
      </c>
      <c r="H418" s="99"/>
    </row>
    <row r="419" spans="1:8" x14ac:dyDescent="0.25">
      <c r="A419" s="205"/>
      <c r="B419" s="206"/>
      <c r="C419" s="207"/>
      <c r="D419" s="100"/>
      <c r="E419" s="134"/>
      <c r="F419" s="97"/>
      <c r="G419" s="98"/>
      <c r="H419" s="99"/>
    </row>
    <row r="420" spans="1:8" x14ac:dyDescent="0.25">
      <c r="A420" s="252"/>
      <c r="B420" s="253"/>
      <c r="C420" s="254"/>
      <c r="D420" s="100"/>
      <c r="E420" s="101"/>
      <c r="F420" s="97"/>
      <c r="G420" s="98"/>
      <c r="H420" s="99"/>
    </row>
    <row r="421" spans="1:8" x14ac:dyDescent="0.25">
      <c r="A421" s="252"/>
      <c r="B421" s="253"/>
      <c r="C421" s="254"/>
      <c r="D421" s="100"/>
      <c r="E421" s="101"/>
      <c r="F421" s="97"/>
      <c r="G421" s="98"/>
      <c r="H421" s="99"/>
    </row>
    <row r="422" spans="1:8" x14ac:dyDescent="0.25">
      <c r="A422" s="252"/>
      <c r="B422" s="253"/>
      <c r="C422" s="254"/>
      <c r="D422" s="100"/>
      <c r="E422" s="101"/>
      <c r="F422" s="97"/>
      <c r="G422" s="98"/>
      <c r="H422" s="99"/>
    </row>
    <row r="423" spans="1:8" ht="15.75" thickBot="1" x14ac:dyDescent="0.3">
      <c r="A423" s="255"/>
      <c r="B423" s="256"/>
      <c r="C423" s="257"/>
      <c r="D423" s="102"/>
      <c r="E423" s="103"/>
      <c r="F423" s="104"/>
      <c r="G423" s="105"/>
      <c r="H423" s="106"/>
    </row>
    <row r="424" spans="1:8" ht="15.75" thickBot="1" x14ac:dyDescent="0.3">
      <c r="A424" s="85"/>
      <c r="B424" s="85"/>
      <c r="C424" s="85"/>
      <c r="D424" s="85"/>
      <c r="E424" s="85"/>
      <c r="F424" s="85"/>
      <c r="G424" s="107" t="s">
        <v>32</v>
      </c>
      <c r="H424" s="108">
        <f>SUM(G418:G423)</f>
        <v>300</v>
      </c>
    </row>
    <row r="425" spans="1:8" ht="15.75" thickBot="1" x14ac:dyDescent="0.3">
      <c r="A425" s="86" t="s">
        <v>33</v>
      </c>
      <c r="B425" s="86"/>
      <c r="C425" s="85"/>
      <c r="D425" s="85"/>
      <c r="E425" s="85"/>
      <c r="F425" s="85"/>
      <c r="G425" s="85"/>
      <c r="H425" s="85"/>
    </row>
    <row r="426" spans="1:8" x14ac:dyDescent="0.25">
      <c r="A426" s="258" t="s">
        <v>26</v>
      </c>
      <c r="B426" s="259"/>
      <c r="C426" s="260"/>
      <c r="D426" s="92" t="s">
        <v>34</v>
      </c>
      <c r="E426" s="92" t="s">
        <v>35</v>
      </c>
      <c r="F426" s="92" t="s">
        <v>36</v>
      </c>
      <c r="G426" s="94" t="s">
        <v>30</v>
      </c>
      <c r="H426" s="95"/>
    </row>
    <row r="427" spans="1:8" x14ac:dyDescent="0.25">
      <c r="A427" s="252"/>
      <c r="B427" s="253"/>
      <c r="C427" s="254"/>
      <c r="D427" s="96"/>
      <c r="E427" s="112"/>
      <c r="F427" s="97"/>
      <c r="G427" s="98"/>
      <c r="H427" s="99"/>
    </row>
    <row r="428" spans="1:8" x14ac:dyDescent="0.25">
      <c r="A428" s="252"/>
      <c r="B428" s="253"/>
      <c r="C428" s="254"/>
      <c r="D428" s="1"/>
      <c r="E428" s="112"/>
      <c r="F428" s="113"/>
      <c r="G428" s="98"/>
      <c r="H428" s="99"/>
    </row>
    <row r="429" spans="1:8" x14ac:dyDescent="0.25">
      <c r="A429" s="252"/>
      <c r="B429" s="253"/>
      <c r="C429" s="254"/>
      <c r="D429" s="96"/>
      <c r="E429" s="112"/>
      <c r="F429" s="113"/>
      <c r="G429" s="98"/>
      <c r="H429" s="99"/>
    </row>
    <row r="430" spans="1:8" ht="15.75" thickBot="1" x14ac:dyDescent="0.3">
      <c r="A430" s="114"/>
      <c r="B430" s="115"/>
      <c r="C430" s="116"/>
      <c r="D430" s="102"/>
      <c r="E430" s="103"/>
      <c r="F430" s="104"/>
      <c r="G430" s="105"/>
      <c r="H430" s="106"/>
    </row>
    <row r="431" spans="1:8" ht="15.75" thickBot="1" x14ac:dyDescent="0.3">
      <c r="A431" s="85"/>
      <c r="B431" s="85"/>
      <c r="C431" s="85"/>
      <c r="D431" s="85"/>
      <c r="E431" s="85"/>
      <c r="F431" s="85"/>
      <c r="G431" s="107" t="s">
        <v>32</v>
      </c>
      <c r="H431" s="108">
        <f>SUM(G427:G430)</f>
        <v>0</v>
      </c>
    </row>
    <row r="432" spans="1:8" ht="15.75" thickBot="1" x14ac:dyDescent="0.3">
      <c r="A432" s="117" t="s">
        <v>39</v>
      </c>
      <c r="B432" s="117"/>
      <c r="C432" s="115"/>
      <c r="D432" s="85"/>
      <c r="E432" s="85"/>
      <c r="F432" s="85"/>
      <c r="G432" s="85"/>
      <c r="H432" s="85"/>
    </row>
    <row r="433" spans="1:8" x14ac:dyDescent="0.25">
      <c r="A433" s="118" t="s">
        <v>40</v>
      </c>
      <c r="B433" s="119"/>
      <c r="C433" s="120" t="s">
        <v>41</v>
      </c>
      <c r="D433" s="92" t="s">
        <v>42</v>
      </c>
      <c r="E433" s="92" t="s">
        <v>43</v>
      </c>
      <c r="F433" s="92" t="s">
        <v>44</v>
      </c>
      <c r="G433" s="121" t="s">
        <v>30</v>
      </c>
      <c r="H433" s="95"/>
    </row>
    <row r="434" spans="1:8" x14ac:dyDescent="0.25">
      <c r="A434" s="46" t="s">
        <v>65</v>
      </c>
      <c r="B434" s="110"/>
      <c r="C434" s="122"/>
      <c r="D434" s="123"/>
      <c r="E434" s="123"/>
      <c r="F434" s="122"/>
      <c r="G434" s="97">
        <v>469.25</v>
      </c>
      <c r="H434" s="99"/>
    </row>
    <row r="435" spans="1:8" x14ac:dyDescent="0.25">
      <c r="A435" s="109"/>
      <c r="B435" s="110"/>
      <c r="C435" s="124"/>
      <c r="D435" s="96"/>
      <c r="E435" s="125"/>
      <c r="F435" s="97"/>
      <c r="G435" s="97"/>
      <c r="H435" s="99"/>
    </row>
    <row r="436" spans="1:8" ht="15.75" thickBot="1" x14ac:dyDescent="0.3">
      <c r="A436" s="126"/>
      <c r="B436" s="127"/>
      <c r="C436" s="102"/>
      <c r="D436" s="103"/>
      <c r="E436" s="104"/>
      <c r="F436" s="105"/>
      <c r="G436" s="102"/>
      <c r="H436" s="99"/>
    </row>
    <row r="437" spans="1:8" ht="15.75" thickBot="1" x14ac:dyDescent="0.3">
      <c r="A437" s="85"/>
      <c r="B437" s="85"/>
      <c r="C437" s="85"/>
      <c r="D437" s="85"/>
      <c r="E437" s="85"/>
      <c r="F437" s="85"/>
      <c r="G437" s="107" t="s">
        <v>32</v>
      </c>
      <c r="H437" s="108">
        <f>SUM(G434:G436)</f>
        <v>469.25</v>
      </c>
    </row>
    <row r="438" spans="1:8" ht="15.75" thickBot="1" x14ac:dyDescent="0.3">
      <c r="A438" s="117" t="s">
        <v>45</v>
      </c>
      <c r="B438" s="117"/>
      <c r="C438" s="85"/>
      <c r="D438" s="85"/>
      <c r="E438" s="85"/>
      <c r="F438" s="85"/>
      <c r="G438" s="85"/>
      <c r="H438" s="85"/>
    </row>
    <row r="439" spans="1:8" x14ac:dyDescent="0.25">
      <c r="A439" s="118" t="s">
        <v>46</v>
      </c>
      <c r="B439" s="119"/>
      <c r="C439" s="128" t="s">
        <v>47</v>
      </c>
      <c r="D439" s="92" t="s">
        <v>48</v>
      </c>
      <c r="E439" s="93" t="s">
        <v>49</v>
      </c>
      <c r="F439" s="128" t="s">
        <v>29</v>
      </c>
      <c r="G439" s="94" t="s">
        <v>30</v>
      </c>
      <c r="H439" s="95"/>
    </row>
    <row r="440" spans="1:8" x14ac:dyDescent="0.25">
      <c r="A440" s="46" t="s">
        <v>50</v>
      </c>
      <c r="B440" s="47"/>
      <c r="C440" s="68">
        <f>+Otros!$C$5</f>
        <v>100000</v>
      </c>
      <c r="D440" s="69">
        <f>+Otros!$C$1</f>
        <v>1.85</v>
      </c>
      <c r="E440" s="32">
        <f>+D440*C440</f>
        <v>185000</v>
      </c>
      <c r="F440" s="97">
        <v>80</v>
      </c>
      <c r="G440" s="129">
        <f>+E440/F440</f>
        <v>2312.5</v>
      </c>
      <c r="H440" s="99"/>
    </row>
    <row r="441" spans="1:8" x14ac:dyDescent="0.25">
      <c r="A441" s="46" t="s">
        <v>51</v>
      </c>
      <c r="B441" s="47"/>
      <c r="C441" s="68">
        <f>+Otros!$C$2</f>
        <v>50000</v>
      </c>
      <c r="D441" s="69">
        <f>+Otros!$C$1</f>
        <v>1.85</v>
      </c>
      <c r="E441" s="32">
        <f>+D441*C441</f>
        <v>92500</v>
      </c>
      <c r="F441" s="97">
        <v>80</v>
      </c>
      <c r="G441" s="129">
        <f t="shared" ref="G441:G442" si="0">+E441/F441</f>
        <v>1156.25</v>
      </c>
      <c r="H441" s="99"/>
    </row>
    <row r="442" spans="1:8" x14ac:dyDescent="0.25">
      <c r="A442" s="46" t="s">
        <v>52</v>
      </c>
      <c r="B442" s="47"/>
      <c r="C442" s="68">
        <f>+Otros!$C$3</f>
        <v>40000</v>
      </c>
      <c r="D442" s="69">
        <f>+Otros!$C$1</f>
        <v>1.85</v>
      </c>
      <c r="E442" s="32">
        <f>+D442*C442</f>
        <v>74000</v>
      </c>
      <c r="F442" s="97">
        <v>80</v>
      </c>
      <c r="G442" s="129">
        <f t="shared" si="0"/>
        <v>925</v>
      </c>
      <c r="H442" s="99"/>
    </row>
    <row r="443" spans="1:8" x14ac:dyDescent="0.25">
      <c r="A443" s="109"/>
      <c r="B443" s="110"/>
      <c r="C443" s="112"/>
      <c r="D443" s="96"/>
      <c r="E443" s="112"/>
      <c r="F443" s="97"/>
      <c r="G443" s="98"/>
      <c r="H443" s="99"/>
    </row>
    <row r="444" spans="1:8" x14ac:dyDescent="0.25">
      <c r="A444" s="109"/>
      <c r="B444" s="110"/>
      <c r="C444" s="112"/>
      <c r="D444" s="96"/>
      <c r="E444" s="112"/>
      <c r="F444" s="97"/>
      <c r="G444" s="98"/>
      <c r="H444" s="99"/>
    </row>
    <row r="445" spans="1:8" ht="15.75" thickBot="1" x14ac:dyDescent="0.3">
      <c r="A445" s="126"/>
      <c r="B445" s="130"/>
      <c r="C445" s="103"/>
      <c r="D445" s="116"/>
      <c r="E445" s="116"/>
      <c r="F445" s="116"/>
      <c r="G445" s="115"/>
      <c r="H445" s="106"/>
    </row>
    <row r="446" spans="1:8" ht="15.75" thickBot="1" x14ac:dyDescent="0.3">
      <c r="A446" s="85"/>
      <c r="B446" s="85"/>
      <c r="C446" s="85"/>
      <c r="D446" s="85"/>
      <c r="E446" s="85"/>
      <c r="F446" s="85"/>
      <c r="G446" s="107" t="s">
        <v>32</v>
      </c>
      <c r="H446" s="108">
        <f>SUM(G440:G445)</f>
        <v>4393.75</v>
      </c>
    </row>
    <row r="447" spans="1:8" ht="15.75" thickBot="1" x14ac:dyDescent="0.3">
      <c r="A447" s="85"/>
      <c r="B447" s="85"/>
      <c r="C447" s="85"/>
      <c r="D447" s="85"/>
      <c r="E447" s="85"/>
      <c r="F447" s="85"/>
      <c r="G447" s="131"/>
      <c r="H447" s="85"/>
    </row>
    <row r="448" spans="1:8" ht="15.75" thickBot="1" x14ac:dyDescent="0.3">
      <c r="A448" s="85"/>
      <c r="B448" s="85"/>
      <c r="C448" s="85"/>
      <c r="D448" s="85"/>
      <c r="E448" s="83" t="s">
        <v>53</v>
      </c>
      <c r="F448" s="132"/>
      <c r="G448" s="132"/>
      <c r="H448" s="108">
        <f>H424+H431+H437+H446</f>
        <v>5163</v>
      </c>
    </row>
    <row r="449" spans="1:8" ht="15.75" thickBot="1" x14ac:dyDescent="0.3"/>
    <row r="450" spans="1:8" x14ac:dyDescent="0.25">
      <c r="A450" s="10"/>
      <c r="B450" s="78"/>
      <c r="C450" s="79"/>
      <c r="D450" s="80"/>
      <c r="E450" s="81"/>
      <c r="F450" s="80"/>
      <c r="G450" s="80"/>
      <c r="H450" s="82"/>
    </row>
    <row r="451" spans="1:8" x14ac:dyDescent="0.25">
      <c r="A451" s="16"/>
      <c r="B451" s="83"/>
      <c r="C451" s="84"/>
      <c r="D451" s="85"/>
      <c r="E451" s="86" t="s">
        <v>23</v>
      </c>
      <c r="F451" s="85"/>
      <c r="G451" s="85"/>
      <c r="H451" s="87"/>
    </row>
    <row r="452" spans="1:8" ht="15.75" thickBot="1" x14ac:dyDescent="0.3">
      <c r="A452" s="22"/>
      <c r="B452" s="88"/>
      <c r="C452" s="89"/>
      <c r="D452" s="261"/>
      <c r="E452" s="262"/>
      <c r="F452" s="262"/>
      <c r="G452" s="262"/>
      <c r="H452" s="263"/>
    </row>
    <row r="453" spans="1:8" x14ac:dyDescent="0.25">
      <c r="A453" s="25"/>
      <c r="B453" s="85"/>
      <c r="C453" s="85"/>
      <c r="D453" s="85"/>
      <c r="E453" s="85"/>
      <c r="F453" s="85"/>
      <c r="G453" s="85"/>
      <c r="H453" s="85"/>
    </row>
    <row r="454" spans="1:8" x14ac:dyDescent="0.25">
      <c r="A454" s="25" t="s">
        <v>87</v>
      </c>
      <c r="B454" s="91"/>
      <c r="C454" s="85"/>
      <c r="E454" s="91"/>
      <c r="G454" s="91"/>
      <c r="H454" s="85"/>
    </row>
    <row r="455" spans="1:8" ht="30" customHeight="1" x14ac:dyDescent="0.25">
      <c r="A455" s="264" t="s">
        <v>150</v>
      </c>
      <c r="B455" s="264"/>
      <c r="C455" s="264"/>
      <c r="D455" s="264"/>
      <c r="E455" s="264"/>
      <c r="F455" s="264"/>
      <c r="G455" s="91" t="s">
        <v>79</v>
      </c>
      <c r="H455" s="85"/>
    </row>
    <row r="456" spans="1:8" x14ac:dyDescent="0.25">
      <c r="A456" s="91"/>
      <c r="B456" s="91"/>
      <c r="C456" s="85"/>
      <c r="D456" s="91"/>
      <c r="E456" s="91"/>
      <c r="F456" s="91"/>
      <c r="G456" s="91"/>
      <c r="H456" s="85"/>
    </row>
    <row r="457" spans="1:8" ht="15.75" thickBot="1" x14ac:dyDescent="0.3">
      <c r="A457" s="86" t="s">
        <v>25</v>
      </c>
      <c r="B457" s="86"/>
      <c r="C457" s="85"/>
      <c r="D457" s="85"/>
      <c r="E457" s="85"/>
      <c r="F457" s="85"/>
      <c r="G457" s="85"/>
      <c r="H457" s="85"/>
    </row>
    <row r="458" spans="1:8" x14ac:dyDescent="0.25">
      <c r="A458" s="258" t="s">
        <v>26</v>
      </c>
      <c r="B458" s="259"/>
      <c r="C458" s="260"/>
      <c r="D458" s="92" t="s">
        <v>27</v>
      </c>
      <c r="E458" s="93" t="s">
        <v>28</v>
      </c>
      <c r="F458" s="92" t="s">
        <v>29</v>
      </c>
      <c r="G458" s="94" t="s">
        <v>30</v>
      </c>
      <c r="H458" s="95"/>
    </row>
    <row r="459" spans="1:8" x14ac:dyDescent="0.25">
      <c r="A459" s="249" t="s">
        <v>31</v>
      </c>
      <c r="B459" s="250"/>
      <c r="C459" s="251"/>
      <c r="D459" s="31"/>
      <c r="E459" s="32">
        <f>+Equipo!C2</f>
        <v>15000</v>
      </c>
      <c r="F459" s="33">
        <v>50</v>
      </c>
      <c r="G459" s="98">
        <f>+E459/F459</f>
        <v>300</v>
      </c>
      <c r="H459" s="99"/>
    </row>
    <row r="460" spans="1:8" x14ac:dyDescent="0.25">
      <c r="A460" s="205"/>
      <c r="B460" s="206"/>
      <c r="C460" s="207"/>
      <c r="D460" s="100"/>
      <c r="E460" s="134"/>
      <c r="F460" s="97"/>
      <c r="G460" s="98"/>
      <c r="H460" s="99"/>
    </row>
    <row r="461" spans="1:8" x14ac:dyDescent="0.25">
      <c r="A461" s="252"/>
      <c r="B461" s="253"/>
      <c r="C461" s="254"/>
      <c r="D461" s="100"/>
      <c r="E461" s="101"/>
      <c r="F461" s="97"/>
      <c r="G461" s="98"/>
      <c r="H461" s="99"/>
    </row>
    <row r="462" spans="1:8" x14ac:dyDescent="0.25">
      <c r="A462" s="252"/>
      <c r="B462" s="253"/>
      <c r="C462" s="254"/>
      <c r="D462" s="100"/>
      <c r="E462" s="101"/>
      <c r="F462" s="97"/>
      <c r="G462" s="98"/>
      <c r="H462" s="99"/>
    </row>
    <row r="463" spans="1:8" x14ac:dyDescent="0.25">
      <c r="A463" s="252"/>
      <c r="B463" s="253"/>
      <c r="C463" s="254"/>
      <c r="D463" s="100"/>
      <c r="E463" s="101"/>
      <c r="F463" s="97"/>
      <c r="G463" s="98"/>
      <c r="H463" s="99"/>
    </row>
    <row r="464" spans="1:8" ht="15.75" thickBot="1" x14ac:dyDescent="0.3">
      <c r="A464" s="255"/>
      <c r="B464" s="256"/>
      <c r="C464" s="257"/>
      <c r="D464" s="102"/>
      <c r="E464" s="103"/>
      <c r="F464" s="104"/>
      <c r="G464" s="105"/>
      <c r="H464" s="106"/>
    </row>
    <row r="465" spans="1:8" ht="15.75" thickBot="1" x14ac:dyDescent="0.3">
      <c r="A465" s="85"/>
      <c r="B465" s="85"/>
      <c r="C465" s="85"/>
      <c r="D465" s="85"/>
      <c r="E465" s="85"/>
      <c r="F465" s="85"/>
      <c r="G465" s="107" t="s">
        <v>32</v>
      </c>
      <c r="H465" s="108">
        <f>SUM(G459:G464)</f>
        <v>300</v>
      </c>
    </row>
    <row r="466" spans="1:8" ht="15.75" thickBot="1" x14ac:dyDescent="0.3">
      <c r="A466" s="86" t="s">
        <v>33</v>
      </c>
      <c r="B466" s="86"/>
      <c r="C466" s="85"/>
      <c r="D466" s="85"/>
      <c r="E466" s="85"/>
      <c r="F466" s="85"/>
      <c r="G466" s="85"/>
      <c r="H466" s="85"/>
    </row>
    <row r="467" spans="1:8" x14ac:dyDescent="0.25">
      <c r="A467" s="258" t="s">
        <v>26</v>
      </c>
      <c r="B467" s="259"/>
      <c r="C467" s="260"/>
      <c r="D467" s="92" t="s">
        <v>34</v>
      </c>
      <c r="E467" s="92" t="s">
        <v>35</v>
      </c>
      <c r="F467" s="92" t="s">
        <v>36</v>
      </c>
      <c r="G467" s="94" t="s">
        <v>30</v>
      </c>
      <c r="H467" s="95"/>
    </row>
    <row r="468" spans="1:8" x14ac:dyDescent="0.25">
      <c r="A468" s="252"/>
      <c r="B468" s="253"/>
      <c r="C468" s="254"/>
      <c r="D468" s="96"/>
      <c r="E468" s="112"/>
      <c r="F468" s="97"/>
      <c r="G468" s="98"/>
      <c r="H468" s="99"/>
    </row>
    <row r="469" spans="1:8" x14ac:dyDescent="0.25">
      <c r="A469" s="252"/>
      <c r="B469" s="253"/>
      <c r="C469" s="254"/>
      <c r="D469" s="1"/>
      <c r="E469" s="112"/>
      <c r="F469" s="113"/>
      <c r="G469" s="98"/>
      <c r="H469" s="99"/>
    </row>
    <row r="470" spans="1:8" x14ac:dyDescent="0.25">
      <c r="A470" s="252"/>
      <c r="B470" s="253"/>
      <c r="C470" s="254"/>
      <c r="D470" s="96"/>
      <c r="E470" s="112"/>
      <c r="F470" s="113"/>
      <c r="G470" s="98"/>
      <c r="H470" s="99"/>
    </row>
    <row r="471" spans="1:8" ht="15.75" thickBot="1" x14ac:dyDescent="0.3">
      <c r="A471" s="114"/>
      <c r="B471" s="115"/>
      <c r="C471" s="116"/>
      <c r="D471" s="102"/>
      <c r="E471" s="103"/>
      <c r="F471" s="104"/>
      <c r="G471" s="105"/>
      <c r="H471" s="106"/>
    </row>
    <row r="472" spans="1:8" ht="15.75" thickBot="1" x14ac:dyDescent="0.3">
      <c r="A472" s="85"/>
      <c r="B472" s="85"/>
      <c r="C472" s="85"/>
      <c r="D472" s="85"/>
      <c r="E472" s="85"/>
      <c r="F472" s="85"/>
      <c r="G472" s="107" t="s">
        <v>32</v>
      </c>
      <c r="H472" s="108">
        <f>SUM(G468:G471)</f>
        <v>0</v>
      </c>
    </row>
    <row r="473" spans="1:8" ht="15.75" thickBot="1" x14ac:dyDescent="0.3">
      <c r="A473" s="117" t="s">
        <v>39</v>
      </c>
      <c r="B473" s="117"/>
      <c r="C473" s="115"/>
      <c r="D473" s="85"/>
      <c r="E473" s="85"/>
      <c r="F473" s="85"/>
      <c r="G473" s="85"/>
      <c r="H473" s="85"/>
    </row>
    <row r="474" spans="1:8" x14ac:dyDescent="0.25">
      <c r="A474" s="118" t="s">
        <v>40</v>
      </c>
      <c r="B474" s="119"/>
      <c r="C474" s="120" t="s">
        <v>41</v>
      </c>
      <c r="D474" s="92" t="s">
        <v>42</v>
      </c>
      <c r="E474" s="92" t="s">
        <v>43</v>
      </c>
      <c r="F474" s="92" t="s">
        <v>44</v>
      </c>
      <c r="G474" s="121" t="s">
        <v>30</v>
      </c>
      <c r="H474" s="95"/>
    </row>
    <row r="475" spans="1:8" x14ac:dyDescent="0.25">
      <c r="A475" s="46" t="s">
        <v>65</v>
      </c>
      <c r="B475" s="110"/>
      <c r="C475" s="122"/>
      <c r="D475" s="123"/>
      <c r="E475" s="123"/>
      <c r="F475" s="122"/>
      <c r="G475" s="97">
        <v>45.66666666666697</v>
      </c>
      <c r="H475" s="99"/>
    </row>
    <row r="476" spans="1:8" x14ac:dyDescent="0.25">
      <c r="A476" s="109"/>
      <c r="B476" s="110"/>
      <c r="C476" s="124"/>
      <c r="D476" s="96"/>
      <c r="E476" s="125"/>
      <c r="F476" s="97"/>
      <c r="G476" s="97"/>
      <c r="H476" s="99"/>
    </row>
    <row r="477" spans="1:8" ht="15.75" thickBot="1" x14ac:dyDescent="0.3">
      <c r="A477" s="126"/>
      <c r="B477" s="127"/>
      <c r="C477" s="102"/>
      <c r="D477" s="103"/>
      <c r="E477" s="104"/>
      <c r="F477" s="105"/>
      <c r="G477" s="102"/>
      <c r="H477" s="99"/>
    </row>
    <row r="478" spans="1:8" ht="15.75" thickBot="1" x14ac:dyDescent="0.3">
      <c r="A478" s="85"/>
      <c r="B478" s="85"/>
      <c r="C478" s="85"/>
      <c r="D478" s="85"/>
      <c r="E478" s="85"/>
      <c r="F478" s="85"/>
      <c r="G478" s="107" t="s">
        <v>32</v>
      </c>
      <c r="H478" s="108">
        <f>SUM(G475:G477)</f>
        <v>45.66666666666697</v>
      </c>
    </row>
    <row r="479" spans="1:8" ht="15.75" thickBot="1" x14ac:dyDescent="0.3">
      <c r="A479" s="117" t="s">
        <v>45</v>
      </c>
      <c r="B479" s="117"/>
      <c r="C479" s="85"/>
      <c r="D479" s="85"/>
      <c r="E479" s="85"/>
      <c r="F479" s="85"/>
      <c r="G479" s="85"/>
      <c r="H479" s="85"/>
    </row>
    <row r="480" spans="1:8" x14ac:dyDescent="0.25">
      <c r="A480" s="118" t="s">
        <v>46</v>
      </c>
      <c r="B480" s="119"/>
      <c r="C480" s="128" t="s">
        <v>47</v>
      </c>
      <c r="D480" s="92" t="s">
        <v>48</v>
      </c>
      <c r="E480" s="93" t="s">
        <v>49</v>
      </c>
      <c r="F480" s="128" t="s">
        <v>29</v>
      </c>
      <c r="G480" s="94" t="s">
        <v>30</v>
      </c>
      <c r="H480" s="95"/>
    </row>
    <row r="481" spans="1:8" x14ac:dyDescent="0.25">
      <c r="A481" s="46" t="s">
        <v>50</v>
      </c>
      <c r="B481" s="47"/>
      <c r="C481" s="68">
        <f>+Otros!$C$5</f>
        <v>100000</v>
      </c>
      <c r="D481" s="69">
        <f>+Otros!$C$1</f>
        <v>1.85</v>
      </c>
      <c r="E481" s="32">
        <f>+D481*C481</f>
        <v>185000</v>
      </c>
      <c r="F481" s="97">
        <v>60</v>
      </c>
      <c r="G481" s="129">
        <f>+E481/F481</f>
        <v>3083.3333333333335</v>
      </c>
      <c r="H481" s="99"/>
    </row>
    <row r="482" spans="1:8" x14ac:dyDescent="0.25">
      <c r="A482" s="46" t="s">
        <v>51</v>
      </c>
      <c r="B482" s="47"/>
      <c r="C482" s="68">
        <f>+Otros!$C$2</f>
        <v>50000</v>
      </c>
      <c r="D482" s="69">
        <f>+Otros!$C$1</f>
        <v>1.85</v>
      </c>
      <c r="E482" s="32">
        <f>+D482*C482</f>
        <v>92500</v>
      </c>
      <c r="F482" s="97">
        <v>60</v>
      </c>
      <c r="G482" s="129">
        <f t="shared" ref="G482:G483" si="1">+E482/F482</f>
        <v>1541.6666666666667</v>
      </c>
      <c r="H482" s="99"/>
    </row>
    <row r="483" spans="1:8" x14ac:dyDescent="0.25">
      <c r="A483" s="46" t="s">
        <v>52</v>
      </c>
      <c r="B483" s="47"/>
      <c r="C483" s="68">
        <f>+Otros!$C$3</f>
        <v>40000</v>
      </c>
      <c r="D483" s="69">
        <f>+Otros!$C$1</f>
        <v>1.85</v>
      </c>
      <c r="E483" s="32">
        <f>+D483*C483</f>
        <v>74000</v>
      </c>
      <c r="F483" s="97">
        <v>60</v>
      </c>
      <c r="G483" s="129">
        <f t="shared" si="1"/>
        <v>1233.3333333333333</v>
      </c>
      <c r="H483" s="99"/>
    </row>
    <row r="484" spans="1:8" x14ac:dyDescent="0.25">
      <c r="A484" s="109"/>
      <c r="B484" s="110"/>
      <c r="C484" s="112"/>
      <c r="D484" s="96"/>
      <c r="E484" s="112"/>
      <c r="F484" s="97"/>
      <c r="G484" s="98"/>
      <c r="H484" s="99"/>
    </row>
    <row r="485" spans="1:8" x14ac:dyDescent="0.25">
      <c r="A485" s="109"/>
      <c r="B485" s="110"/>
      <c r="C485" s="112"/>
      <c r="D485" s="96"/>
      <c r="E485" s="112"/>
      <c r="F485" s="97"/>
      <c r="G485" s="98"/>
      <c r="H485" s="99"/>
    </row>
    <row r="486" spans="1:8" ht="15.75" thickBot="1" x14ac:dyDescent="0.3">
      <c r="A486" s="126"/>
      <c r="B486" s="130"/>
      <c r="C486" s="103"/>
      <c r="D486" s="116"/>
      <c r="E486" s="116"/>
      <c r="F486" s="116"/>
      <c r="G486" s="115"/>
      <c r="H486" s="106"/>
    </row>
    <row r="487" spans="1:8" ht="15.75" thickBot="1" x14ac:dyDescent="0.3">
      <c r="A487" s="85"/>
      <c r="B487" s="85"/>
      <c r="C487" s="85"/>
      <c r="D487" s="85"/>
      <c r="E487" s="85"/>
      <c r="F487" s="85"/>
      <c r="G487" s="107" t="s">
        <v>32</v>
      </c>
      <c r="H487" s="108">
        <f>SUM(G481:G486)</f>
        <v>5858.333333333333</v>
      </c>
    </row>
    <row r="488" spans="1:8" ht="15.75" thickBot="1" x14ac:dyDescent="0.3">
      <c r="A488" s="85"/>
      <c r="B488" s="85"/>
      <c r="C488" s="85"/>
      <c r="D488" s="85"/>
      <c r="E488" s="85"/>
      <c r="F488" s="85"/>
      <c r="G488" s="131"/>
      <c r="H488" s="85"/>
    </row>
    <row r="489" spans="1:8" ht="15.75" thickBot="1" x14ac:dyDescent="0.3">
      <c r="A489" s="85"/>
      <c r="B489" s="85"/>
      <c r="C489" s="85"/>
      <c r="D489" s="85"/>
      <c r="E489" s="83" t="s">
        <v>53</v>
      </c>
      <c r="F489" s="132"/>
      <c r="G489" s="132"/>
      <c r="H489" s="108">
        <f>H465+H472+H478+H487</f>
        <v>6204</v>
      </c>
    </row>
    <row r="490" spans="1:8" ht="15.75" thickBot="1" x14ac:dyDescent="0.3"/>
    <row r="491" spans="1:8" x14ac:dyDescent="0.25">
      <c r="A491" s="10"/>
      <c r="B491" s="78"/>
      <c r="C491" s="79"/>
      <c r="D491" s="80"/>
      <c r="E491" s="81"/>
      <c r="F491" s="80"/>
      <c r="G491" s="80"/>
      <c r="H491" s="82"/>
    </row>
    <row r="492" spans="1:8" x14ac:dyDescent="0.25">
      <c r="A492" s="16"/>
      <c r="B492" s="83"/>
      <c r="C492" s="84"/>
      <c r="D492" s="85"/>
      <c r="E492" s="86" t="s">
        <v>23</v>
      </c>
      <c r="F492" s="85"/>
      <c r="G492" s="85"/>
      <c r="H492" s="87"/>
    </row>
    <row r="493" spans="1:8" ht="15.75" thickBot="1" x14ac:dyDescent="0.3">
      <c r="A493" s="22"/>
      <c r="B493" s="88"/>
      <c r="C493" s="89"/>
      <c r="D493" s="261"/>
      <c r="E493" s="262"/>
      <c r="F493" s="262"/>
      <c r="G493" s="262"/>
      <c r="H493" s="263"/>
    </row>
    <row r="494" spans="1:8" x14ac:dyDescent="0.25">
      <c r="A494" s="25"/>
      <c r="B494" s="85"/>
      <c r="C494" s="85"/>
      <c r="D494" s="85"/>
      <c r="E494" s="85"/>
      <c r="F494" s="85"/>
      <c r="G494" s="85"/>
      <c r="H494" s="85"/>
    </row>
    <row r="495" spans="1:8" x14ac:dyDescent="0.25">
      <c r="A495" s="25" t="s">
        <v>87</v>
      </c>
      <c r="B495" s="91"/>
      <c r="C495" s="85"/>
      <c r="E495" s="91"/>
      <c r="G495" s="91"/>
      <c r="H495" s="85"/>
    </row>
    <row r="496" spans="1:8" ht="23.25" customHeight="1" x14ac:dyDescent="0.25">
      <c r="A496" s="264" t="s">
        <v>151</v>
      </c>
      <c r="B496" s="264"/>
      <c r="C496" s="264"/>
      <c r="D496" s="264"/>
      <c r="E496" s="264"/>
      <c r="F496" s="264"/>
      <c r="G496" s="91" t="s">
        <v>80</v>
      </c>
      <c r="H496" s="85"/>
    </row>
    <row r="497" spans="1:8" x14ac:dyDescent="0.25">
      <c r="A497" s="91"/>
      <c r="B497" s="91"/>
      <c r="C497" s="85"/>
      <c r="D497" s="91"/>
      <c r="E497" s="91"/>
      <c r="F497" s="91"/>
      <c r="G497" s="91"/>
      <c r="H497" s="85"/>
    </row>
    <row r="498" spans="1:8" ht="15.75" thickBot="1" x14ac:dyDescent="0.3">
      <c r="A498" s="86" t="s">
        <v>25</v>
      </c>
      <c r="B498" s="86"/>
      <c r="C498" s="85"/>
      <c r="D498" s="85"/>
      <c r="E498" s="85"/>
      <c r="F498" s="85"/>
      <c r="G498" s="85"/>
      <c r="H498" s="85"/>
    </row>
    <row r="499" spans="1:8" x14ac:dyDescent="0.25">
      <c r="A499" s="258" t="s">
        <v>26</v>
      </c>
      <c r="B499" s="259"/>
      <c r="C499" s="260"/>
      <c r="D499" s="92" t="s">
        <v>27</v>
      </c>
      <c r="E499" s="93" t="s">
        <v>28</v>
      </c>
      <c r="F499" s="92" t="s">
        <v>29</v>
      </c>
      <c r="G499" s="94" t="s">
        <v>30</v>
      </c>
      <c r="H499" s="95"/>
    </row>
    <row r="500" spans="1:8" x14ac:dyDescent="0.25">
      <c r="A500" s="249" t="s">
        <v>157</v>
      </c>
      <c r="B500" s="250"/>
      <c r="C500" s="251"/>
      <c r="D500" s="31"/>
      <c r="E500" s="32"/>
      <c r="F500" s="33"/>
      <c r="G500" s="98">
        <v>1000</v>
      </c>
      <c r="H500" s="99"/>
    </row>
    <row r="501" spans="1:8" x14ac:dyDescent="0.25">
      <c r="A501" s="205"/>
      <c r="B501" s="206"/>
      <c r="C501" s="207"/>
      <c r="D501" s="100"/>
      <c r="E501" s="134"/>
      <c r="F501" s="97"/>
      <c r="G501" s="98"/>
      <c r="H501" s="99"/>
    </row>
    <row r="502" spans="1:8" x14ac:dyDescent="0.25">
      <c r="A502" s="252"/>
      <c r="B502" s="253"/>
      <c r="C502" s="254"/>
      <c r="D502" s="100"/>
      <c r="E502" s="101"/>
      <c r="F502" s="97"/>
      <c r="G502" s="98"/>
      <c r="H502" s="99"/>
    </row>
    <row r="503" spans="1:8" x14ac:dyDescent="0.25">
      <c r="A503" s="252"/>
      <c r="B503" s="253"/>
      <c r="C503" s="254"/>
      <c r="D503" s="100"/>
      <c r="E503" s="101"/>
      <c r="F503" s="97"/>
      <c r="G503" s="98"/>
      <c r="H503" s="99"/>
    </row>
    <row r="504" spans="1:8" x14ac:dyDescent="0.25">
      <c r="A504" s="252"/>
      <c r="B504" s="253"/>
      <c r="C504" s="254"/>
      <c r="D504" s="100"/>
      <c r="E504" s="101"/>
      <c r="F504" s="97"/>
      <c r="G504" s="98"/>
      <c r="H504" s="99"/>
    </row>
    <row r="505" spans="1:8" ht="15.75" thickBot="1" x14ac:dyDescent="0.3">
      <c r="A505" s="255"/>
      <c r="B505" s="256"/>
      <c r="C505" s="257"/>
      <c r="D505" s="102"/>
      <c r="E505" s="103"/>
      <c r="F505" s="104"/>
      <c r="G505" s="105"/>
      <c r="H505" s="106"/>
    </row>
    <row r="506" spans="1:8" ht="15.75" thickBot="1" x14ac:dyDescent="0.3">
      <c r="A506" s="85"/>
      <c r="B506" s="85"/>
      <c r="C506" s="85"/>
      <c r="D506" s="85"/>
      <c r="E506" s="85"/>
      <c r="F506" s="85"/>
      <c r="G506" s="107" t="s">
        <v>32</v>
      </c>
      <c r="H506" s="108">
        <f>SUM(G500:G505)</f>
        <v>1000</v>
      </c>
    </row>
    <row r="507" spans="1:8" ht="15.75" thickBot="1" x14ac:dyDescent="0.3">
      <c r="A507" s="86" t="s">
        <v>33</v>
      </c>
      <c r="B507" s="86"/>
      <c r="C507" s="85"/>
      <c r="D507" s="85"/>
      <c r="E507" s="85"/>
      <c r="F507" s="85"/>
      <c r="G507" s="85"/>
      <c r="H507" s="85"/>
    </row>
    <row r="508" spans="1:8" x14ac:dyDescent="0.25">
      <c r="A508" s="258" t="s">
        <v>26</v>
      </c>
      <c r="B508" s="259"/>
      <c r="C508" s="260"/>
      <c r="D508" s="92" t="s">
        <v>34</v>
      </c>
      <c r="E508" s="92" t="s">
        <v>35</v>
      </c>
      <c r="F508" s="92" t="s">
        <v>36</v>
      </c>
      <c r="G508" s="94" t="s">
        <v>30</v>
      </c>
      <c r="H508" s="95"/>
    </row>
    <row r="509" spans="1:8" x14ac:dyDescent="0.25">
      <c r="A509" s="252" t="s">
        <v>155</v>
      </c>
      <c r="B509" s="253"/>
      <c r="C509" s="254"/>
      <c r="D509" s="96" t="s">
        <v>2</v>
      </c>
      <c r="E509" s="112">
        <f>+Basicos!H41</f>
        <v>506200</v>
      </c>
      <c r="F509" s="97">
        <v>0.4</v>
      </c>
      <c r="G509" s="98">
        <f>+E509*F509</f>
        <v>202480</v>
      </c>
      <c r="H509" s="99"/>
    </row>
    <row r="510" spans="1:8" x14ac:dyDescent="0.25">
      <c r="A510" s="252" t="s">
        <v>84</v>
      </c>
      <c r="B510" s="253"/>
      <c r="C510" s="254"/>
      <c r="D510" s="96" t="s">
        <v>3</v>
      </c>
      <c r="E510" s="112">
        <f>+Materiales!C2</f>
        <v>6000</v>
      </c>
      <c r="F510" s="97">
        <v>26</v>
      </c>
      <c r="G510" s="98">
        <f t="shared" ref="G510:G511" si="2">+E510*F510</f>
        <v>156000</v>
      </c>
      <c r="H510" s="99"/>
    </row>
    <row r="511" spans="1:8" x14ac:dyDescent="0.25">
      <c r="A511" s="252" t="s">
        <v>156</v>
      </c>
      <c r="B511" s="253"/>
      <c r="C511" s="254"/>
      <c r="D511" s="96" t="s">
        <v>73</v>
      </c>
      <c r="E511" s="112">
        <f>+Materiales!C4</f>
        <v>7500</v>
      </c>
      <c r="F511" s="113">
        <v>1</v>
      </c>
      <c r="G511" s="98">
        <f t="shared" si="2"/>
        <v>7500</v>
      </c>
      <c r="H511" s="99"/>
    </row>
    <row r="512" spans="1:8" ht="15.75" thickBot="1" x14ac:dyDescent="0.3">
      <c r="A512" s="114"/>
      <c r="B512" s="115"/>
      <c r="C512" s="116"/>
      <c r="D512" s="102"/>
      <c r="E512" s="103"/>
      <c r="F512" s="104"/>
      <c r="G512" s="105"/>
      <c r="H512" s="106"/>
    </row>
    <row r="513" spans="1:8" ht="15.75" thickBot="1" x14ac:dyDescent="0.3">
      <c r="A513" s="85"/>
      <c r="B513" s="85"/>
      <c r="C513" s="85"/>
      <c r="D513" s="85"/>
      <c r="E513" s="85"/>
      <c r="F513" s="85"/>
      <c r="G513" s="107" t="s">
        <v>32</v>
      </c>
      <c r="H513" s="108">
        <f>SUM(G509:G512)</f>
        <v>365980</v>
      </c>
    </row>
    <row r="514" spans="1:8" ht="15.75" thickBot="1" x14ac:dyDescent="0.3">
      <c r="A514" s="117" t="s">
        <v>39</v>
      </c>
      <c r="B514" s="117"/>
      <c r="C514" s="115"/>
      <c r="D514" s="85"/>
      <c r="E514" s="85"/>
      <c r="F514" s="85"/>
      <c r="G514" s="85"/>
      <c r="H514" s="85"/>
    </row>
    <row r="515" spans="1:8" x14ac:dyDescent="0.25">
      <c r="A515" s="118" t="s">
        <v>40</v>
      </c>
      <c r="B515" s="119"/>
      <c r="C515" s="120" t="s">
        <v>41</v>
      </c>
      <c r="D515" s="92" t="s">
        <v>42</v>
      </c>
      <c r="E515" s="92" t="s">
        <v>43</v>
      </c>
      <c r="F515" s="92" t="s">
        <v>44</v>
      </c>
      <c r="G515" s="121" t="s">
        <v>30</v>
      </c>
      <c r="H515" s="95"/>
    </row>
    <row r="516" spans="1:8" x14ac:dyDescent="0.25">
      <c r="A516" s="46" t="s">
        <v>65</v>
      </c>
      <c r="B516" s="110"/>
      <c r="C516" s="122"/>
      <c r="D516" s="123"/>
      <c r="E516" s="123"/>
      <c r="F516" s="122"/>
      <c r="G516" s="97">
        <v>904</v>
      </c>
      <c r="H516" s="99"/>
    </row>
    <row r="517" spans="1:8" x14ac:dyDescent="0.25">
      <c r="A517" s="109"/>
      <c r="B517" s="110"/>
      <c r="C517" s="124"/>
      <c r="D517" s="96"/>
      <c r="E517" s="125"/>
      <c r="F517" s="97"/>
      <c r="G517" s="97"/>
      <c r="H517" s="99"/>
    </row>
    <row r="518" spans="1:8" ht="15.75" thickBot="1" x14ac:dyDescent="0.3">
      <c r="A518" s="126"/>
      <c r="B518" s="127"/>
      <c r="C518" s="102"/>
      <c r="D518" s="103"/>
      <c r="E518" s="104"/>
      <c r="F518" s="105"/>
      <c r="G518" s="102"/>
      <c r="H518" s="99"/>
    </row>
    <row r="519" spans="1:8" ht="15.75" thickBot="1" x14ac:dyDescent="0.3">
      <c r="A519" s="85"/>
      <c r="B519" s="85"/>
      <c r="C519" s="85"/>
      <c r="D519" s="85"/>
      <c r="E519" s="85"/>
      <c r="F519" s="85"/>
      <c r="G519" s="107" t="s">
        <v>32</v>
      </c>
      <c r="H519" s="108">
        <f>SUM(G516:G518)</f>
        <v>904</v>
      </c>
    </row>
    <row r="520" spans="1:8" ht="15.75" thickBot="1" x14ac:dyDescent="0.3">
      <c r="A520" s="117" t="s">
        <v>45</v>
      </c>
      <c r="B520" s="117"/>
      <c r="C520" s="85"/>
      <c r="D520" s="85"/>
      <c r="E520" s="85"/>
      <c r="F520" s="85"/>
      <c r="G520" s="85"/>
      <c r="H520" s="85"/>
    </row>
    <row r="521" spans="1:8" x14ac:dyDescent="0.25">
      <c r="A521" s="118" t="s">
        <v>46</v>
      </c>
      <c r="B521" s="119"/>
      <c r="C521" s="128" t="s">
        <v>47</v>
      </c>
      <c r="D521" s="92" t="s">
        <v>48</v>
      </c>
      <c r="E521" s="93" t="s">
        <v>49</v>
      </c>
      <c r="F521" s="128" t="s">
        <v>29</v>
      </c>
      <c r="G521" s="94" t="s">
        <v>30</v>
      </c>
      <c r="H521" s="95"/>
    </row>
    <row r="522" spans="1:8" x14ac:dyDescent="0.25">
      <c r="A522" s="140" t="s">
        <v>64</v>
      </c>
      <c r="B522" s="111"/>
      <c r="C522" s="68">
        <f>+Otros!C4</f>
        <v>80000</v>
      </c>
      <c r="D522" s="69">
        <f>+Otros!$C$1</f>
        <v>1.85</v>
      </c>
      <c r="E522" s="32">
        <f>+D522*C522</f>
        <v>148000</v>
      </c>
      <c r="F522" s="97">
        <v>6</v>
      </c>
      <c r="G522" s="129">
        <f t="shared" ref="G522:G523" si="3">+E522/F522</f>
        <v>24666.666666666668</v>
      </c>
      <c r="H522" s="99"/>
    </row>
    <row r="523" spans="1:8" x14ac:dyDescent="0.25">
      <c r="A523" s="140" t="s">
        <v>52</v>
      </c>
      <c r="B523" s="111"/>
      <c r="C523" s="68">
        <f>+Otros!C3</f>
        <v>40000</v>
      </c>
      <c r="D523" s="69">
        <f>+Otros!C1</f>
        <v>1.85</v>
      </c>
      <c r="E523" s="32">
        <f>+D523*C523</f>
        <v>74000</v>
      </c>
      <c r="F523" s="97">
        <v>6</v>
      </c>
      <c r="G523" s="129">
        <f t="shared" si="3"/>
        <v>12333.333333333334</v>
      </c>
      <c r="H523" s="99"/>
    </row>
    <row r="524" spans="1:8" x14ac:dyDescent="0.25">
      <c r="A524" s="46"/>
      <c r="B524" s="47"/>
      <c r="C524" s="68"/>
      <c r="D524" s="69"/>
      <c r="E524" s="32"/>
      <c r="F524" s="97"/>
      <c r="G524" s="129"/>
      <c r="H524" s="99"/>
    </row>
    <row r="525" spans="1:8" x14ac:dyDescent="0.25">
      <c r="A525" s="109"/>
      <c r="B525" s="110"/>
      <c r="C525" s="112"/>
      <c r="D525" s="96"/>
      <c r="E525" s="112"/>
      <c r="F525" s="97"/>
      <c r="G525" s="98"/>
      <c r="H525" s="99"/>
    </row>
    <row r="526" spans="1:8" x14ac:dyDescent="0.25">
      <c r="A526" s="109"/>
      <c r="B526" s="110"/>
      <c r="C526" s="112"/>
      <c r="D526" s="96"/>
      <c r="E526" s="112"/>
      <c r="F526" s="97"/>
      <c r="G526" s="98"/>
      <c r="H526" s="99"/>
    </row>
    <row r="527" spans="1:8" ht="15.75" thickBot="1" x14ac:dyDescent="0.3">
      <c r="A527" s="126"/>
      <c r="B527" s="130"/>
      <c r="C527" s="103"/>
      <c r="D527" s="116"/>
      <c r="E527" s="116"/>
      <c r="F527" s="116"/>
      <c r="G527" s="115"/>
      <c r="H527" s="106"/>
    </row>
    <row r="528" spans="1:8" ht="15.75" thickBot="1" x14ac:dyDescent="0.3">
      <c r="A528" s="85"/>
      <c r="B528" s="85"/>
      <c r="C528" s="85"/>
      <c r="D528" s="85"/>
      <c r="E528" s="85"/>
      <c r="F528" s="85"/>
      <c r="G528" s="107" t="s">
        <v>32</v>
      </c>
      <c r="H528" s="108">
        <f>SUM(G522:G527)</f>
        <v>37000</v>
      </c>
    </row>
    <row r="529" spans="1:11" ht="15.75" thickBot="1" x14ac:dyDescent="0.3">
      <c r="A529" s="85"/>
      <c r="B529" s="85"/>
      <c r="C529" s="85"/>
      <c r="D529" s="85"/>
      <c r="E529" s="85"/>
      <c r="F529" s="85"/>
      <c r="G529" s="131"/>
      <c r="H529" s="85"/>
    </row>
    <row r="530" spans="1:11" ht="15.75" thickBot="1" x14ac:dyDescent="0.3">
      <c r="A530" s="85"/>
      <c r="B530" s="85"/>
      <c r="C530" s="85"/>
      <c r="D530" s="85"/>
      <c r="E530" s="83" t="s">
        <v>53</v>
      </c>
      <c r="F530" s="132"/>
      <c r="G530" s="132"/>
      <c r="H530" s="108">
        <f>H506+H513+H519+H528</f>
        <v>404884</v>
      </c>
      <c r="K530" s="204"/>
    </row>
    <row r="531" spans="1:11" ht="15.75" thickBot="1" x14ac:dyDescent="0.3"/>
    <row r="532" spans="1:11" x14ac:dyDescent="0.25">
      <c r="A532" s="10"/>
      <c r="B532" s="78"/>
      <c r="C532" s="79"/>
      <c r="D532" s="80"/>
      <c r="E532" s="81"/>
      <c r="F532" s="80"/>
      <c r="G532" s="80"/>
      <c r="H532" s="82"/>
    </row>
    <row r="533" spans="1:11" x14ac:dyDescent="0.25">
      <c r="A533" s="16"/>
      <c r="B533" s="83"/>
      <c r="C533" s="84"/>
      <c r="D533" s="85"/>
      <c r="E533" s="86" t="s">
        <v>23</v>
      </c>
      <c r="F533" s="85"/>
      <c r="G533" s="85"/>
      <c r="H533" s="87"/>
    </row>
    <row r="534" spans="1:11" ht="15.75" thickBot="1" x14ac:dyDescent="0.3">
      <c r="A534" s="22"/>
      <c r="B534" s="88"/>
      <c r="C534" s="89"/>
      <c r="D534" s="261"/>
      <c r="E534" s="262"/>
      <c r="F534" s="262"/>
      <c r="G534" s="262"/>
      <c r="H534" s="263"/>
    </row>
    <row r="535" spans="1:11" x14ac:dyDescent="0.25">
      <c r="A535" s="25"/>
      <c r="B535" s="85"/>
      <c r="C535" s="85"/>
      <c r="D535" s="85"/>
      <c r="E535" s="85"/>
      <c r="F535" s="85"/>
      <c r="G535" s="85"/>
      <c r="H535" s="85"/>
    </row>
    <row r="536" spans="1:11" x14ac:dyDescent="0.25">
      <c r="A536" s="25" t="s">
        <v>87</v>
      </c>
      <c r="B536" s="91"/>
      <c r="C536" s="85"/>
      <c r="E536" s="91"/>
      <c r="G536" s="91"/>
      <c r="H536" s="85"/>
    </row>
    <row r="537" spans="1:11" ht="27.75" customHeight="1" x14ac:dyDescent="0.25">
      <c r="A537" s="264" t="s">
        <v>158</v>
      </c>
      <c r="B537" s="264"/>
      <c r="C537" s="264"/>
      <c r="D537" s="264"/>
      <c r="E537" s="264"/>
      <c r="F537" s="264"/>
      <c r="G537" s="91" t="s">
        <v>79</v>
      </c>
      <c r="H537" s="85"/>
    </row>
    <row r="538" spans="1:11" x14ac:dyDescent="0.25">
      <c r="A538" s="91"/>
      <c r="B538" s="91"/>
      <c r="C538" s="85"/>
      <c r="D538" s="91"/>
      <c r="E538" s="91"/>
      <c r="F538" s="91"/>
      <c r="G538" s="91"/>
      <c r="H538" s="85"/>
    </row>
    <row r="539" spans="1:11" ht="15.75" thickBot="1" x14ac:dyDescent="0.3">
      <c r="A539" s="86" t="s">
        <v>25</v>
      </c>
      <c r="B539" s="86"/>
      <c r="C539" s="85"/>
      <c r="D539" s="85"/>
      <c r="E539" s="85"/>
      <c r="F539" s="85"/>
      <c r="G539" s="85"/>
      <c r="H539" s="85"/>
    </row>
    <row r="540" spans="1:11" x14ac:dyDescent="0.25">
      <c r="A540" s="258" t="s">
        <v>26</v>
      </c>
      <c r="B540" s="259"/>
      <c r="C540" s="260"/>
      <c r="D540" s="92" t="s">
        <v>27</v>
      </c>
      <c r="E540" s="93" t="s">
        <v>28</v>
      </c>
      <c r="F540" s="92" t="s">
        <v>29</v>
      </c>
      <c r="G540" s="94" t="s">
        <v>30</v>
      </c>
      <c r="H540" s="95"/>
    </row>
    <row r="541" spans="1:11" x14ac:dyDescent="0.25">
      <c r="A541" s="249" t="s">
        <v>157</v>
      </c>
      <c r="B541" s="250"/>
      <c r="C541" s="251"/>
      <c r="D541" s="31"/>
      <c r="E541" s="32"/>
      <c r="F541" s="33"/>
      <c r="G541" s="98">
        <v>1000</v>
      </c>
      <c r="H541" s="99"/>
    </row>
    <row r="542" spans="1:11" x14ac:dyDescent="0.25">
      <c r="A542" s="205"/>
      <c r="B542" s="206"/>
      <c r="C542" s="207"/>
      <c r="D542" s="100"/>
      <c r="E542" s="134"/>
      <c r="F542" s="97"/>
      <c r="G542" s="98"/>
      <c r="H542" s="99"/>
    </row>
    <row r="543" spans="1:11" x14ac:dyDescent="0.25">
      <c r="A543" s="252"/>
      <c r="B543" s="253"/>
      <c r="C543" s="254"/>
      <c r="D543" s="100"/>
      <c r="E543" s="101"/>
      <c r="F543" s="97"/>
      <c r="G543" s="98"/>
      <c r="H543" s="99"/>
    </row>
    <row r="544" spans="1:11" x14ac:dyDescent="0.25">
      <c r="A544" s="252"/>
      <c r="B544" s="253"/>
      <c r="C544" s="254"/>
      <c r="D544" s="100"/>
      <c r="E544" s="101"/>
      <c r="F544" s="97"/>
      <c r="G544" s="98"/>
      <c r="H544" s="99"/>
    </row>
    <row r="545" spans="1:8" x14ac:dyDescent="0.25">
      <c r="A545" s="252"/>
      <c r="B545" s="253"/>
      <c r="C545" s="254"/>
      <c r="D545" s="100"/>
      <c r="E545" s="101"/>
      <c r="F545" s="97"/>
      <c r="G545" s="98"/>
      <c r="H545" s="99"/>
    </row>
    <row r="546" spans="1:8" ht="15.75" thickBot="1" x14ac:dyDescent="0.3">
      <c r="A546" s="255"/>
      <c r="B546" s="256"/>
      <c r="C546" s="257"/>
      <c r="D546" s="102"/>
      <c r="E546" s="103"/>
      <c r="F546" s="104"/>
      <c r="G546" s="105"/>
      <c r="H546" s="106"/>
    </row>
    <row r="547" spans="1:8" ht="15.75" thickBot="1" x14ac:dyDescent="0.3">
      <c r="A547" s="85"/>
      <c r="B547" s="85"/>
      <c r="C547" s="85"/>
      <c r="D547" s="85"/>
      <c r="E547" s="85"/>
      <c r="F547" s="85"/>
      <c r="G547" s="107" t="s">
        <v>32</v>
      </c>
      <c r="H547" s="108">
        <f>SUM(G541:G546)</f>
        <v>1000</v>
      </c>
    </row>
    <row r="548" spans="1:8" ht="15.75" thickBot="1" x14ac:dyDescent="0.3">
      <c r="A548" s="86" t="s">
        <v>33</v>
      </c>
      <c r="B548" s="86"/>
      <c r="C548" s="85"/>
      <c r="D548" s="85"/>
      <c r="E548" s="85"/>
      <c r="F548" s="85"/>
      <c r="G548" s="85"/>
      <c r="H548" s="85"/>
    </row>
    <row r="549" spans="1:8" x14ac:dyDescent="0.25">
      <c r="A549" s="258" t="s">
        <v>26</v>
      </c>
      <c r="B549" s="259"/>
      <c r="C549" s="260"/>
      <c r="D549" s="92" t="s">
        <v>34</v>
      </c>
      <c r="E549" s="92" t="s">
        <v>35</v>
      </c>
      <c r="F549" s="92" t="s">
        <v>36</v>
      </c>
      <c r="G549" s="94" t="s">
        <v>30</v>
      </c>
      <c r="H549" s="95"/>
    </row>
    <row r="550" spans="1:8" x14ac:dyDescent="0.25">
      <c r="A550" s="252" t="s">
        <v>155</v>
      </c>
      <c r="B550" s="253"/>
      <c r="C550" s="254"/>
      <c r="D550" s="96" t="s">
        <v>2</v>
      </c>
      <c r="E550" s="112">
        <f>+Basicos!H41</f>
        <v>506200</v>
      </c>
      <c r="F550" s="97">
        <v>0.9</v>
      </c>
      <c r="G550" s="98">
        <f>+E550*F550</f>
        <v>455580</v>
      </c>
      <c r="H550" s="99"/>
    </row>
    <row r="551" spans="1:8" x14ac:dyDescent="0.25">
      <c r="A551" s="252" t="s">
        <v>84</v>
      </c>
      <c r="B551" s="253"/>
      <c r="C551" s="254"/>
      <c r="D551" s="96" t="s">
        <v>3</v>
      </c>
      <c r="E551" s="112">
        <f>+Materiales!C2</f>
        <v>6000</v>
      </c>
      <c r="F551" s="97">
        <v>60</v>
      </c>
      <c r="G551" s="98">
        <f t="shared" ref="G551:G552" si="4">+E551*F551</f>
        <v>360000</v>
      </c>
      <c r="H551" s="99"/>
    </row>
    <row r="552" spans="1:8" x14ac:dyDescent="0.25">
      <c r="A552" s="252" t="s">
        <v>156</v>
      </c>
      <c r="B552" s="253"/>
      <c r="C552" s="254"/>
      <c r="D552" s="96" t="s">
        <v>73</v>
      </c>
      <c r="E552" s="112">
        <f>+Materiales!C4</f>
        <v>7500</v>
      </c>
      <c r="F552" s="113">
        <v>3.5</v>
      </c>
      <c r="G552" s="98">
        <f t="shared" si="4"/>
        <v>26250</v>
      </c>
      <c r="H552" s="99"/>
    </row>
    <row r="553" spans="1:8" ht="15.75" thickBot="1" x14ac:dyDescent="0.3">
      <c r="A553" s="114"/>
      <c r="B553" s="115"/>
      <c r="C553" s="116"/>
      <c r="D553" s="102"/>
      <c r="E553" s="103"/>
      <c r="F553" s="104"/>
      <c r="G553" s="105"/>
      <c r="H553" s="106"/>
    </row>
    <row r="554" spans="1:8" ht="15.75" thickBot="1" x14ac:dyDescent="0.3">
      <c r="A554" s="85"/>
      <c r="B554" s="85"/>
      <c r="C554" s="85"/>
      <c r="D554" s="85"/>
      <c r="E554" s="85"/>
      <c r="F554" s="85"/>
      <c r="G554" s="107" t="s">
        <v>32</v>
      </c>
      <c r="H554" s="108">
        <f>SUM(G550:G553)</f>
        <v>841830</v>
      </c>
    </row>
    <row r="555" spans="1:8" ht="15.75" thickBot="1" x14ac:dyDescent="0.3">
      <c r="A555" s="117" t="s">
        <v>39</v>
      </c>
      <c r="B555" s="117"/>
      <c r="C555" s="115"/>
      <c r="D555" s="85"/>
      <c r="E555" s="85"/>
      <c r="F555" s="85"/>
      <c r="G555" s="85"/>
      <c r="H555" s="85"/>
    </row>
    <row r="556" spans="1:8" x14ac:dyDescent="0.25">
      <c r="A556" s="118" t="s">
        <v>40</v>
      </c>
      <c r="B556" s="119"/>
      <c r="C556" s="120" t="s">
        <v>41</v>
      </c>
      <c r="D556" s="92" t="s">
        <v>42</v>
      </c>
      <c r="E556" s="92" t="s">
        <v>43</v>
      </c>
      <c r="F556" s="92" t="s">
        <v>44</v>
      </c>
      <c r="G556" s="121" t="s">
        <v>30</v>
      </c>
      <c r="H556" s="95"/>
    </row>
    <row r="557" spans="1:8" x14ac:dyDescent="0.25">
      <c r="A557" s="46" t="s">
        <v>65</v>
      </c>
      <c r="B557" s="110"/>
      <c r="C557" s="122"/>
      <c r="D557" s="123"/>
      <c r="E557" s="123"/>
      <c r="F557" s="122"/>
      <c r="G557" s="97">
        <v>119</v>
      </c>
      <c r="H557" s="99"/>
    </row>
    <row r="558" spans="1:8" x14ac:dyDescent="0.25">
      <c r="A558" s="109"/>
      <c r="B558" s="110"/>
      <c r="C558" s="124"/>
      <c r="D558" s="96"/>
      <c r="E558" s="125"/>
      <c r="F558" s="97"/>
      <c r="G558" s="97"/>
      <c r="H558" s="99"/>
    </row>
    <row r="559" spans="1:8" ht="15.75" thickBot="1" x14ac:dyDescent="0.3">
      <c r="A559" s="126"/>
      <c r="B559" s="127"/>
      <c r="C559" s="102"/>
      <c r="D559" s="103"/>
      <c r="E559" s="104"/>
      <c r="F559" s="105"/>
      <c r="G559" s="102"/>
      <c r="H559" s="99"/>
    </row>
    <row r="560" spans="1:8" ht="15.75" thickBot="1" x14ac:dyDescent="0.3">
      <c r="A560" s="85"/>
      <c r="B560" s="85"/>
      <c r="C560" s="85"/>
      <c r="D560" s="85"/>
      <c r="E560" s="85"/>
      <c r="F560" s="85"/>
      <c r="G560" s="107" t="s">
        <v>32</v>
      </c>
      <c r="H560" s="108">
        <f>SUM(G557:G559)</f>
        <v>119</v>
      </c>
    </row>
    <row r="561" spans="1:8" ht="15.75" thickBot="1" x14ac:dyDescent="0.3">
      <c r="A561" s="117" t="s">
        <v>45</v>
      </c>
      <c r="B561" s="117"/>
      <c r="C561" s="85"/>
      <c r="D561" s="85"/>
      <c r="E561" s="85"/>
      <c r="F561" s="85"/>
      <c r="G561" s="85"/>
      <c r="H561" s="85"/>
    </row>
    <row r="562" spans="1:8" x14ac:dyDescent="0.25">
      <c r="A562" s="118" t="s">
        <v>46</v>
      </c>
      <c r="B562" s="119"/>
      <c r="C562" s="128" t="s">
        <v>47</v>
      </c>
      <c r="D562" s="92" t="s">
        <v>48</v>
      </c>
      <c r="E562" s="93" t="s">
        <v>49</v>
      </c>
      <c r="F562" s="128" t="s">
        <v>29</v>
      </c>
      <c r="G562" s="94" t="s">
        <v>30</v>
      </c>
      <c r="H562" s="95"/>
    </row>
    <row r="563" spans="1:8" x14ac:dyDescent="0.25">
      <c r="A563" s="140" t="s">
        <v>64</v>
      </c>
      <c r="B563" s="111"/>
      <c r="C563" s="68">
        <f>+Otros!C4</f>
        <v>80000</v>
      </c>
      <c r="D563" s="69">
        <f>+Otros!$C$1</f>
        <v>1.85</v>
      </c>
      <c r="E563" s="32">
        <f>+D563*C563</f>
        <v>148000</v>
      </c>
      <c r="F563" s="97">
        <v>2</v>
      </c>
      <c r="G563" s="129">
        <f t="shared" ref="G563:G564" si="5">+E563/F563</f>
        <v>74000</v>
      </c>
      <c r="H563" s="99"/>
    </row>
    <row r="564" spans="1:8" x14ac:dyDescent="0.25">
      <c r="A564" s="140" t="s">
        <v>52</v>
      </c>
      <c r="B564" s="111"/>
      <c r="C564" s="68">
        <f>+Otros!C3</f>
        <v>40000</v>
      </c>
      <c r="D564" s="69">
        <f>+Otros!C1</f>
        <v>1.85</v>
      </c>
      <c r="E564" s="32">
        <f>+D564*C564</f>
        <v>74000</v>
      </c>
      <c r="F564" s="97">
        <v>2</v>
      </c>
      <c r="G564" s="129">
        <f t="shared" si="5"/>
        <v>37000</v>
      </c>
      <c r="H564" s="99"/>
    </row>
    <row r="565" spans="1:8" x14ac:dyDescent="0.25">
      <c r="A565" s="46"/>
      <c r="B565" s="47"/>
      <c r="C565" s="68"/>
      <c r="D565" s="69"/>
      <c r="E565" s="32"/>
      <c r="F565" s="97"/>
      <c r="G565" s="129"/>
      <c r="H565" s="99"/>
    </row>
    <row r="566" spans="1:8" x14ac:dyDescent="0.25">
      <c r="A566" s="109"/>
      <c r="B566" s="110"/>
      <c r="C566" s="112"/>
      <c r="D566" s="96"/>
      <c r="E566" s="112"/>
      <c r="F566" s="97"/>
      <c r="G566" s="98"/>
      <c r="H566" s="99"/>
    </row>
    <row r="567" spans="1:8" x14ac:dyDescent="0.25">
      <c r="A567" s="109"/>
      <c r="B567" s="110"/>
      <c r="C567" s="112"/>
      <c r="D567" s="96"/>
      <c r="E567" s="112"/>
      <c r="F567" s="97"/>
      <c r="G567" s="98"/>
      <c r="H567" s="99"/>
    </row>
    <row r="568" spans="1:8" ht="15.75" thickBot="1" x14ac:dyDescent="0.3">
      <c r="A568" s="126"/>
      <c r="B568" s="130"/>
      <c r="C568" s="103"/>
      <c r="D568" s="116"/>
      <c r="E568" s="116"/>
      <c r="F568" s="116"/>
      <c r="G568" s="115"/>
      <c r="H568" s="106"/>
    </row>
    <row r="569" spans="1:8" ht="15.75" thickBot="1" x14ac:dyDescent="0.3">
      <c r="A569" s="85"/>
      <c r="B569" s="85"/>
      <c r="C569" s="85"/>
      <c r="D569" s="85"/>
      <c r="E569" s="85"/>
      <c r="F569" s="85"/>
      <c r="G569" s="107" t="s">
        <v>32</v>
      </c>
      <c r="H569" s="108">
        <f>SUM(G563:G568)</f>
        <v>111000</v>
      </c>
    </row>
    <row r="570" spans="1:8" ht="15.75" thickBot="1" x14ac:dyDescent="0.3">
      <c r="A570" s="85"/>
      <c r="B570" s="85"/>
      <c r="C570" s="85"/>
      <c r="D570" s="85"/>
      <c r="E570" s="85"/>
      <c r="F570" s="85"/>
      <c r="G570" s="131"/>
      <c r="H570" s="85"/>
    </row>
    <row r="571" spans="1:8" ht="15.75" thickBot="1" x14ac:dyDescent="0.3">
      <c r="A571" s="85"/>
      <c r="B571" s="85"/>
      <c r="C571" s="85"/>
      <c r="D571" s="85"/>
      <c r="E571" s="83" t="s">
        <v>53</v>
      </c>
      <c r="F571" s="132"/>
      <c r="G571" s="132"/>
      <c r="H571" s="108">
        <f>H547+H554+H560+H569</f>
        <v>953949</v>
      </c>
    </row>
    <row r="572" spans="1:8" ht="15.75" thickBot="1" x14ac:dyDescent="0.3"/>
    <row r="573" spans="1:8" x14ac:dyDescent="0.25">
      <c r="A573" s="10"/>
      <c r="B573" s="78"/>
      <c r="C573" s="79"/>
      <c r="D573" s="80"/>
      <c r="E573" s="81"/>
      <c r="F573" s="80"/>
      <c r="G573" s="80"/>
      <c r="H573" s="82"/>
    </row>
    <row r="574" spans="1:8" x14ac:dyDescent="0.25">
      <c r="A574" s="16"/>
      <c r="B574" s="83"/>
      <c r="C574" s="84"/>
      <c r="D574" s="85"/>
      <c r="E574" s="86" t="s">
        <v>23</v>
      </c>
      <c r="F574" s="85"/>
      <c r="G574" s="85"/>
      <c r="H574" s="87"/>
    </row>
    <row r="575" spans="1:8" ht="15.75" thickBot="1" x14ac:dyDescent="0.3">
      <c r="A575" s="22"/>
      <c r="B575" s="88"/>
      <c r="C575" s="89"/>
      <c r="D575" s="261"/>
      <c r="E575" s="262"/>
      <c r="F575" s="262"/>
      <c r="G575" s="262"/>
      <c r="H575" s="263"/>
    </row>
    <row r="576" spans="1:8" x14ac:dyDescent="0.25">
      <c r="A576" s="25"/>
      <c r="B576" s="85"/>
      <c r="C576" s="85"/>
      <c r="D576" s="85"/>
      <c r="E576" s="85"/>
      <c r="F576" s="85"/>
      <c r="G576" s="85"/>
      <c r="H576" s="85"/>
    </row>
    <row r="577" spans="1:8" x14ac:dyDescent="0.25">
      <c r="A577" s="25" t="s">
        <v>87</v>
      </c>
      <c r="B577" s="91"/>
      <c r="C577" s="85"/>
      <c r="E577" s="91"/>
      <c r="G577" s="91"/>
      <c r="H577" s="85"/>
    </row>
    <row r="578" spans="1:8" ht="29.25" customHeight="1" x14ac:dyDescent="0.25">
      <c r="A578" s="264" t="s">
        <v>159</v>
      </c>
      <c r="B578" s="264"/>
      <c r="C578" s="264"/>
      <c r="D578" s="264"/>
      <c r="E578" s="264"/>
      <c r="F578" s="264"/>
      <c r="G578" s="91" t="s">
        <v>79</v>
      </c>
      <c r="H578" s="85"/>
    </row>
    <row r="579" spans="1:8" x14ac:dyDescent="0.25">
      <c r="A579" s="91"/>
      <c r="B579" s="91"/>
      <c r="C579" s="85"/>
      <c r="D579" s="91"/>
      <c r="E579" s="91"/>
      <c r="F579" s="91"/>
      <c r="G579" s="91"/>
      <c r="H579" s="85"/>
    </row>
    <row r="580" spans="1:8" ht="15.75" thickBot="1" x14ac:dyDescent="0.3">
      <c r="A580" s="86" t="s">
        <v>25</v>
      </c>
      <c r="B580" s="86"/>
      <c r="C580" s="85"/>
      <c r="D580" s="85"/>
      <c r="E580" s="85"/>
      <c r="F580" s="85"/>
      <c r="G580" s="85"/>
      <c r="H580" s="85"/>
    </row>
    <row r="581" spans="1:8" x14ac:dyDescent="0.25">
      <c r="A581" s="258" t="s">
        <v>26</v>
      </c>
      <c r="B581" s="259"/>
      <c r="C581" s="260"/>
      <c r="D581" s="92" t="s">
        <v>27</v>
      </c>
      <c r="E581" s="93" t="s">
        <v>28</v>
      </c>
      <c r="F581" s="92" t="s">
        <v>29</v>
      </c>
      <c r="G581" s="94" t="s">
        <v>30</v>
      </c>
      <c r="H581" s="95"/>
    </row>
    <row r="582" spans="1:8" x14ac:dyDescent="0.25">
      <c r="A582" s="249" t="s">
        <v>157</v>
      </c>
      <c r="B582" s="250"/>
      <c r="C582" s="251"/>
      <c r="D582" s="31"/>
      <c r="E582" s="32"/>
      <c r="F582" s="33"/>
      <c r="G582" s="98">
        <v>2000</v>
      </c>
      <c r="H582" s="99"/>
    </row>
    <row r="583" spans="1:8" x14ac:dyDescent="0.25">
      <c r="A583" s="205"/>
      <c r="B583" s="206"/>
      <c r="C583" s="207"/>
      <c r="D583" s="100"/>
      <c r="E583" s="134"/>
      <c r="F583" s="97"/>
      <c r="G583" s="98"/>
      <c r="H583" s="99"/>
    </row>
    <row r="584" spans="1:8" x14ac:dyDescent="0.25">
      <c r="A584" s="252"/>
      <c r="B584" s="253"/>
      <c r="C584" s="254"/>
      <c r="D584" s="100"/>
      <c r="E584" s="101"/>
      <c r="F584" s="97"/>
      <c r="G584" s="98"/>
      <c r="H584" s="99"/>
    </row>
    <row r="585" spans="1:8" x14ac:dyDescent="0.25">
      <c r="A585" s="252"/>
      <c r="B585" s="253"/>
      <c r="C585" s="254"/>
      <c r="D585" s="100"/>
      <c r="E585" s="101"/>
      <c r="F585" s="97"/>
      <c r="G585" s="98"/>
      <c r="H585" s="99"/>
    </row>
    <row r="586" spans="1:8" x14ac:dyDescent="0.25">
      <c r="A586" s="252"/>
      <c r="B586" s="253"/>
      <c r="C586" s="254"/>
      <c r="D586" s="100"/>
      <c r="E586" s="101"/>
      <c r="F586" s="97"/>
      <c r="G586" s="98"/>
      <c r="H586" s="99"/>
    </row>
    <row r="587" spans="1:8" ht="15.75" thickBot="1" x14ac:dyDescent="0.3">
      <c r="A587" s="255"/>
      <c r="B587" s="256"/>
      <c r="C587" s="257"/>
      <c r="D587" s="102"/>
      <c r="E587" s="103"/>
      <c r="F587" s="104"/>
      <c r="G587" s="105"/>
      <c r="H587" s="106"/>
    </row>
    <row r="588" spans="1:8" ht="15.75" thickBot="1" x14ac:dyDescent="0.3">
      <c r="A588" s="85"/>
      <c r="B588" s="85"/>
      <c r="C588" s="85"/>
      <c r="D588" s="85"/>
      <c r="E588" s="85"/>
      <c r="F588" s="85"/>
      <c r="G588" s="107" t="s">
        <v>32</v>
      </c>
      <c r="H588" s="108">
        <f>SUM(G582:G587)</f>
        <v>2000</v>
      </c>
    </row>
    <row r="589" spans="1:8" ht="15.75" thickBot="1" x14ac:dyDescent="0.3">
      <c r="A589" s="86" t="s">
        <v>33</v>
      </c>
      <c r="B589" s="86"/>
      <c r="C589" s="85"/>
      <c r="D589" s="85"/>
      <c r="E589" s="85"/>
      <c r="F589" s="85"/>
      <c r="G589" s="85"/>
      <c r="H589" s="85"/>
    </row>
    <row r="590" spans="1:8" x14ac:dyDescent="0.25">
      <c r="A590" s="258" t="s">
        <v>26</v>
      </c>
      <c r="B590" s="259"/>
      <c r="C590" s="260"/>
      <c r="D590" s="92" t="s">
        <v>34</v>
      </c>
      <c r="E590" s="92" t="s">
        <v>35</v>
      </c>
      <c r="F590" s="92" t="s">
        <v>36</v>
      </c>
      <c r="G590" s="94" t="s">
        <v>30</v>
      </c>
      <c r="H590" s="95"/>
    </row>
    <row r="591" spans="1:8" x14ac:dyDescent="0.25">
      <c r="A591" s="252" t="s">
        <v>155</v>
      </c>
      <c r="B591" s="253"/>
      <c r="C591" s="254"/>
      <c r="D591" s="96" t="s">
        <v>2</v>
      </c>
      <c r="E591" s="112">
        <f>+Basicos!H41</f>
        <v>506200</v>
      </c>
      <c r="F591" s="97">
        <v>0.38</v>
      </c>
      <c r="G591" s="98">
        <f>+E591*F591</f>
        <v>192356</v>
      </c>
      <c r="H591" s="99"/>
    </row>
    <row r="592" spans="1:8" x14ac:dyDescent="0.25">
      <c r="A592" s="252" t="s">
        <v>84</v>
      </c>
      <c r="B592" s="253"/>
      <c r="C592" s="254"/>
      <c r="D592" s="96" t="s">
        <v>3</v>
      </c>
      <c r="E592" s="112">
        <f>+Materiales!C2</f>
        <v>6000</v>
      </c>
      <c r="F592" s="97">
        <v>2.5</v>
      </c>
      <c r="G592" s="98">
        <f t="shared" ref="G592:G593" si="6">+E592*F592</f>
        <v>15000</v>
      </c>
      <c r="H592" s="99"/>
    </row>
    <row r="593" spans="1:8" x14ac:dyDescent="0.25">
      <c r="A593" s="252" t="s">
        <v>156</v>
      </c>
      <c r="B593" s="253"/>
      <c r="C593" s="254"/>
      <c r="D593" s="96" t="s">
        <v>73</v>
      </c>
      <c r="E593" s="112">
        <f>+Materiales!C4</f>
        <v>7500</v>
      </c>
      <c r="F593" s="113">
        <v>1</v>
      </c>
      <c r="G593" s="98">
        <f t="shared" si="6"/>
        <v>7500</v>
      </c>
      <c r="H593" s="99"/>
    </row>
    <row r="594" spans="1:8" ht="15.75" thickBot="1" x14ac:dyDescent="0.3">
      <c r="A594" s="114"/>
      <c r="B594" s="115"/>
      <c r="C594" s="116"/>
      <c r="D594" s="102"/>
      <c r="E594" s="103"/>
      <c r="F594" s="104"/>
      <c r="G594" s="105"/>
      <c r="H594" s="106"/>
    </row>
    <row r="595" spans="1:8" ht="15.75" thickBot="1" x14ac:dyDescent="0.3">
      <c r="A595" s="85"/>
      <c r="B595" s="85"/>
      <c r="C595" s="85"/>
      <c r="D595" s="85"/>
      <c r="E595" s="85"/>
      <c r="F595" s="85"/>
      <c r="G595" s="107" t="s">
        <v>32</v>
      </c>
      <c r="H595" s="108">
        <f>SUM(G591:G594)</f>
        <v>214856</v>
      </c>
    </row>
    <row r="596" spans="1:8" ht="15.75" thickBot="1" x14ac:dyDescent="0.3">
      <c r="A596" s="117" t="s">
        <v>39</v>
      </c>
      <c r="B596" s="117"/>
      <c r="C596" s="115"/>
      <c r="D596" s="85"/>
      <c r="E596" s="85"/>
      <c r="F596" s="85"/>
      <c r="G596" s="85"/>
      <c r="H596" s="85"/>
    </row>
    <row r="597" spans="1:8" x14ac:dyDescent="0.25">
      <c r="A597" s="118" t="s">
        <v>40</v>
      </c>
      <c r="B597" s="119"/>
      <c r="C597" s="120" t="s">
        <v>41</v>
      </c>
      <c r="D597" s="92" t="s">
        <v>42</v>
      </c>
      <c r="E597" s="92" t="s">
        <v>43</v>
      </c>
      <c r="F597" s="92" t="s">
        <v>44</v>
      </c>
      <c r="G597" s="121" t="s">
        <v>30</v>
      </c>
      <c r="H597" s="95"/>
    </row>
    <row r="598" spans="1:8" x14ac:dyDescent="0.25">
      <c r="A598" s="46" t="s">
        <v>65</v>
      </c>
      <c r="B598" s="110"/>
      <c r="C598" s="122"/>
      <c r="D598" s="123"/>
      <c r="E598" s="123"/>
      <c r="F598" s="122"/>
      <c r="G598" s="97">
        <v>1164</v>
      </c>
      <c r="H598" s="99"/>
    </row>
    <row r="599" spans="1:8" x14ac:dyDescent="0.25">
      <c r="A599" s="109"/>
      <c r="B599" s="110"/>
      <c r="C599" s="124"/>
      <c r="D599" s="96"/>
      <c r="E599" s="125"/>
      <c r="F599" s="97"/>
      <c r="G599" s="97"/>
      <c r="H599" s="99"/>
    </row>
    <row r="600" spans="1:8" ht="15.75" thickBot="1" x14ac:dyDescent="0.3">
      <c r="A600" s="126"/>
      <c r="B600" s="127"/>
      <c r="C600" s="102"/>
      <c r="D600" s="103"/>
      <c r="E600" s="104"/>
      <c r="F600" s="105"/>
      <c r="G600" s="102"/>
      <c r="H600" s="99"/>
    </row>
    <row r="601" spans="1:8" ht="15.75" thickBot="1" x14ac:dyDescent="0.3">
      <c r="A601" s="85"/>
      <c r="B601" s="85"/>
      <c r="C601" s="85"/>
      <c r="D601" s="85"/>
      <c r="E601" s="85"/>
      <c r="F601" s="85"/>
      <c r="G601" s="107" t="s">
        <v>32</v>
      </c>
      <c r="H601" s="108">
        <f>SUM(G598:G600)</f>
        <v>1164</v>
      </c>
    </row>
    <row r="602" spans="1:8" ht="15.75" thickBot="1" x14ac:dyDescent="0.3">
      <c r="A602" s="117" t="s">
        <v>45</v>
      </c>
      <c r="B602" s="117"/>
      <c r="C602" s="85"/>
      <c r="D602" s="85"/>
      <c r="E602" s="85"/>
      <c r="F602" s="85"/>
      <c r="G602" s="85"/>
      <c r="H602" s="85"/>
    </row>
    <row r="603" spans="1:8" x14ac:dyDescent="0.25">
      <c r="A603" s="118" t="s">
        <v>46</v>
      </c>
      <c r="B603" s="119"/>
      <c r="C603" s="128" t="s">
        <v>47</v>
      </c>
      <c r="D603" s="92" t="s">
        <v>48</v>
      </c>
      <c r="E603" s="93" t="s">
        <v>49</v>
      </c>
      <c r="F603" s="128" t="s">
        <v>29</v>
      </c>
      <c r="G603" s="94" t="s">
        <v>30</v>
      </c>
      <c r="H603" s="95"/>
    </row>
    <row r="604" spans="1:8" x14ac:dyDescent="0.25">
      <c r="A604" s="140" t="s">
        <v>64</v>
      </c>
      <c r="B604" s="111"/>
      <c r="C604" s="68">
        <f>+Otros!C4</f>
        <v>80000</v>
      </c>
      <c r="D604" s="69">
        <f>+Otros!$C$1</f>
        <v>1.85</v>
      </c>
      <c r="E604" s="32">
        <f>+D604*C604</f>
        <v>148000</v>
      </c>
      <c r="F604" s="97">
        <v>2</v>
      </c>
      <c r="G604" s="129">
        <f t="shared" ref="G604:G605" si="7">+E604/F604</f>
        <v>74000</v>
      </c>
      <c r="H604" s="99"/>
    </row>
    <row r="605" spans="1:8" x14ac:dyDescent="0.25">
      <c r="A605" s="140" t="s">
        <v>52</v>
      </c>
      <c r="B605" s="111"/>
      <c r="C605" s="68">
        <f>+Otros!C3</f>
        <v>40000</v>
      </c>
      <c r="D605" s="69">
        <f>+Otros!$C$1</f>
        <v>1.85</v>
      </c>
      <c r="E605" s="32">
        <f>+D605*C605</f>
        <v>74000</v>
      </c>
      <c r="F605" s="97">
        <v>2</v>
      </c>
      <c r="G605" s="129">
        <f t="shared" si="7"/>
        <v>37000</v>
      </c>
      <c r="H605" s="99"/>
    </row>
    <row r="606" spans="1:8" x14ac:dyDescent="0.25">
      <c r="A606" s="46"/>
      <c r="B606" s="47"/>
      <c r="C606" s="68"/>
      <c r="D606" s="69"/>
      <c r="E606" s="32"/>
      <c r="F606" s="97"/>
      <c r="G606" s="129"/>
      <c r="H606" s="99"/>
    </row>
    <row r="607" spans="1:8" x14ac:dyDescent="0.25">
      <c r="A607" s="109"/>
      <c r="B607" s="110"/>
      <c r="C607" s="112"/>
      <c r="D607" s="96"/>
      <c r="E607" s="112"/>
      <c r="F607" s="97"/>
      <c r="G607" s="98"/>
      <c r="H607" s="99"/>
    </row>
    <row r="608" spans="1:8" x14ac:dyDescent="0.25">
      <c r="A608" s="109"/>
      <c r="B608" s="110"/>
      <c r="C608" s="112"/>
      <c r="D608" s="96"/>
      <c r="E608" s="112"/>
      <c r="F608" s="97"/>
      <c r="G608" s="98"/>
      <c r="H608" s="99"/>
    </row>
    <row r="609" spans="1:11" ht="15.75" thickBot="1" x14ac:dyDescent="0.3">
      <c r="A609" s="126"/>
      <c r="B609" s="130"/>
      <c r="C609" s="103"/>
      <c r="D609" s="116"/>
      <c r="E609" s="116"/>
      <c r="F609" s="116"/>
      <c r="G609" s="115"/>
      <c r="H609" s="106"/>
    </row>
    <row r="610" spans="1:11" ht="15.75" thickBot="1" x14ac:dyDescent="0.3">
      <c r="A610" s="85"/>
      <c r="B610" s="85"/>
      <c r="C610" s="85"/>
      <c r="D610" s="85"/>
      <c r="E610" s="85"/>
      <c r="F610" s="85"/>
      <c r="G610" s="107" t="s">
        <v>32</v>
      </c>
      <c r="H610" s="108">
        <f>SUM(G604:G609)</f>
        <v>111000</v>
      </c>
    </row>
    <row r="611" spans="1:11" ht="15.75" thickBot="1" x14ac:dyDescent="0.3">
      <c r="A611" s="85"/>
      <c r="B611" s="85"/>
      <c r="C611" s="85"/>
      <c r="D611" s="85"/>
      <c r="E611" s="85"/>
      <c r="F611" s="85"/>
      <c r="G611" s="131"/>
      <c r="H611" s="85"/>
    </row>
    <row r="612" spans="1:11" ht="15.75" thickBot="1" x14ac:dyDescent="0.3">
      <c r="A612" s="85"/>
      <c r="B612" s="85"/>
      <c r="C612" s="85"/>
      <c r="D612" s="85"/>
      <c r="E612" s="83" t="s">
        <v>53</v>
      </c>
      <c r="F612" s="132"/>
      <c r="G612" s="132"/>
      <c r="H612" s="108">
        <f>H588+H595+H601+H610</f>
        <v>329020</v>
      </c>
      <c r="K612" s="204"/>
    </row>
    <row r="613" spans="1:11" ht="15.75" thickBot="1" x14ac:dyDescent="0.3"/>
    <row r="614" spans="1:11" x14ac:dyDescent="0.25">
      <c r="A614" s="10"/>
      <c r="B614" s="78"/>
      <c r="C614" s="79"/>
      <c r="D614" s="80"/>
      <c r="E614" s="81"/>
      <c r="F614" s="80"/>
      <c r="G614" s="80"/>
      <c r="H614" s="82"/>
      <c r="I614" s="204"/>
    </row>
    <row r="615" spans="1:11" x14ac:dyDescent="0.25">
      <c r="A615" s="16"/>
      <c r="B615" s="83"/>
      <c r="C615" s="84"/>
      <c r="D615" s="85"/>
      <c r="E615" s="86" t="s">
        <v>23</v>
      </c>
      <c r="F615" s="85"/>
      <c r="G615" s="85"/>
      <c r="H615" s="87"/>
    </row>
    <row r="616" spans="1:11" ht="15.75" thickBot="1" x14ac:dyDescent="0.3">
      <c r="A616" s="22"/>
      <c r="B616" s="88"/>
      <c r="C616" s="89"/>
      <c r="D616" s="261"/>
      <c r="E616" s="262"/>
      <c r="F616" s="262"/>
      <c r="G616" s="262"/>
      <c r="H616" s="263"/>
    </row>
    <row r="617" spans="1:11" x14ac:dyDescent="0.25">
      <c r="A617" s="25"/>
      <c r="B617" s="85"/>
      <c r="C617" s="85"/>
      <c r="D617" s="85"/>
      <c r="E617" s="85"/>
      <c r="F617" s="85"/>
      <c r="G617" s="85"/>
      <c r="H617" s="85"/>
    </row>
    <row r="618" spans="1:11" x14ac:dyDescent="0.25">
      <c r="A618" s="25" t="s">
        <v>87</v>
      </c>
      <c r="B618" s="91"/>
      <c r="C618" s="85"/>
      <c r="E618" s="91"/>
      <c r="G618" s="91"/>
      <c r="H618" s="85"/>
    </row>
    <row r="619" spans="1:11" ht="26.25" customHeight="1" x14ac:dyDescent="0.25">
      <c r="A619" s="264" t="s">
        <v>160</v>
      </c>
      <c r="B619" s="264"/>
      <c r="C619" s="264"/>
      <c r="D619" s="264"/>
      <c r="E619" s="264"/>
      <c r="F619" s="264"/>
      <c r="G619" s="91" t="s">
        <v>80</v>
      </c>
      <c r="H619" s="85"/>
    </row>
    <row r="620" spans="1:11" x14ac:dyDescent="0.25">
      <c r="A620" s="91"/>
      <c r="B620" s="91"/>
      <c r="C620" s="85"/>
      <c r="D620" s="91"/>
      <c r="E620" s="91"/>
      <c r="F620" s="91"/>
      <c r="G620" s="91"/>
      <c r="H620" s="85"/>
    </row>
    <row r="621" spans="1:11" ht="15.75" thickBot="1" x14ac:dyDescent="0.3">
      <c r="A621" s="86" t="s">
        <v>25</v>
      </c>
      <c r="B621" s="86"/>
      <c r="C621" s="85"/>
      <c r="D621" s="85"/>
      <c r="E621" s="85"/>
      <c r="F621" s="85"/>
      <c r="G621" s="85"/>
      <c r="H621" s="85"/>
    </row>
    <row r="622" spans="1:11" x14ac:dyDescent="0.25">
      <c r="A622" s="258" t="s">
        <v>26</v>
      </c>
      <c r="B622" s="259"/>
      <c r="C622" s="260"/>
      <c r="D622" s="92" t="s">
        <v>27</v>
      </c>
      <c r="E622" s="93" t="s">
        <v>28</v>
      </c>
      <c r="F622" s="92" t="s">
        <v>29</v>
      </c>
      <c r="G622" s="94" t="s">
        <v>30</v>
      </c>
      <c r="H622" s="95"/>
    </row>
    <row r="623" spans="1:11" x14ac:dyDescent="0.25">
      <c r="A623" s="249" t="s">
        <v>157</v>
      </c>
      <c r="B623" s="250"/>
      <c r="C623" s="251"/>
      <c r="D623" s="31"/>
      <c r="E623" s="32"/>
      <c r="F623" s="33"/>
      <c r="G623" s="98"/>
      <c r="H623" s="99"/>
    </row>
    <row r="624" spans="1:11" x14ac:dyDescent="0.25">
      <c r="A624" s="205"/>
      <c r="B624" s="206"/>
      <c r="C624" s="207"/>
      <c r="D624" s="100"/>
      <c r="E624" s="134"/>
      <c r="F624" s="97"/>
      <c r="G624" s="98"/>
      <c r="H624" s="99"/>
    </row>
    <row r="625" spans="1:8" x14ac:dyDescent="0.25">
      <c r="A625" s="252"/>
      <c r="B625" s="253"/>
      <c r="C625" s="254"/>
      <c r="D625" s="100"/>
      <c r="E625" s="101"/>
      <c r="F625" s="97"/>
      <c r="G625" s="98"/>
      <c r="H625" s="99"/>
    </row>
    <row r="626" spans="1:8" x14ac:dyDescent="0.25">
      <c r="A626" s="252"/>
      <c r="B626" s="253"/>
      <c r="C626" s="254"/>
      <c r="D626" s="100"/>
      <c r="E626" s="101"/>
      <c r="F626" s="97"/>
      <c r="G626" s="98"/>
      <c r="H626" s="99"/>
    </row>
    <row r="627" spans="1:8" x14ac:dyDescent="0.25">
      <c r="A627" s="252"/>
      <c r="B627" s="253"/>
      <c r="C627" s="254"/>
      <c r="D627" s="100"/>
      <c r="E627" s="101"/>
      <c r="F627" s="97"/>
      <c r="G627" s="98"/>
      <c r="H627" s="99"/>
    </row>
    <row r="628" spans="1:8" ht="15.75" thickBot="1" x14ac:dyDescent="0.3">
      <c r="A628" s="255"/>
      <c r="B628" s="256"/>
      <c r="C628" s="257"/>
      <c r="D628" s="102"/>
      <c r="E628" s="103"/>
      <c r="F628" s="104"/>
      <c r="G628" s="105"/>
      <c r="H628" s="106"/>
    </row>
    <row r="629" spans="1:8" ht="15.75" thickBot="1" x14ac:dyDescent="0.3">
      <c r="A629" s="85"/>
      <c r="B629" s="85"/>
      <c r="C629" s="85"/>
      <c r="D629" s="85"/>
      <c r="E629" s="85"/>
      <c r="F629" s="85"/>
      <c r="G629" s="107" t="s">
        <v>32</v>
      </c>
      <c r="H629" s="108">
        <f>SUM(G623:G628)</f>
        <v>0</v>
      </c>
    </row>
    <row r="630" spans="1:8" ht="15.75" thickBot="1" x14ac:dyDescent="0.3">
      <c r="A630" s="86" t="s">
        <v>33</v>
      </c>
      <c r="B630" s="86"/>
      <c r="C630" s="85"/>
      <c r="D630" s="85"/>
      <c r="E630" s="85"/>
      <c r="F630" s="85"/>
      <c r="G630" s="85"/>
      <c r="H630" s="85"/>
    </row>
    <row r="631" spans="1:8" x14ac:dyDescent="0.25">
      <c r="A631" s="258" t="s">
        <v>26</v>
      </c>
      <c r="B631" s="259"/>
      <c r="C631" s="260"/>
      <c r="D631" s="92" t="s">
        <v>34</v>
      </c>
      <c r="E631" s="92" t="s">
        <v>35</v>
      </c>
      <c r="F631" s="92" t="s">
        <v>36</v>
      </c>
      <c r="G631" s="94" t="s">
        <v>30</v>
      </c>
      <c r="H631" s="95"/>
    </row>
    <row r="632" spans="1:8" x14ac:dyDescent="0.25">
      <c r="A632" s="252" t="s">
        <v>155</v>
      </c>
      <c r="B632" s="253"/>
      <c r="C632" s="254"/>
      <c r="D632" s="96" t="s">
        <v>2</v>
      </c>
      <c r="E632" s="112">
        <f>+Basicos!H41</f>
        <v>506200</v>
      </c>
      <c r="F632" s="97">
        <v>0.35</v>
      </c>
      <c r="G632" s="98">
        <f>+E632*F632</f>
        <v>177170</v>
      </c>
      <c r="H632" s="99"/>
    </row>
    <row r="633" spans="1:8" x14ac:dyDescent="0.25">
      <c r="A633" s="252" t="s">
        <v>84</v>
      </c>
      <c r="B633" s="253"/>
      <c r="C633" s="254"/>
      <c r="D633" s="96" t="s">
        <v>3</v>
      </c>
      <c r="E633" s="112">
        <f>+Materiales!C2</f>
        <v>6000</v>
      </c>
      <c r="F633" s="97">
        <v>24</v>
      </c>
      <c r="G633" s="98">
        <f t="shared" ref="G633:G635" si="8">+E633*F633</f>
        <v>144000</v>
      </c>
      <c r="H633" s="99"/>
    </row>
    <row r="634" spans="1:8" x14ac:dyDescent="0.25">
      <c r="A634" s="252" t="s">
        <v>156</v>
      </c>
      <c r="B634" s="253"/>
      <c r="C634" s="254"/>
      <c r="D634" s="96" t="s">
        <v>73</v>
      </c>
      <c r="E634" s="112">
        <f>+Materiales!C4</f>
        <v>7500</v>
      </c>
      <c r="F634" s="97">
        <v>0.4</v>
      </c>
      <c r="G634" s="98">
        <f t="shared" si="8"/>
        <v>3000</v>
      </c>
      <c r="H634" s="99"/>
    </row>
    <row r="635" spans="1:8" ht="15.75" thickBot="1" x14ac:dyDescent="0.3">
      <c r="A635" s="114" t="s">
        <v>162</v>
      </c>
      <c r="B635" s="115"/>
      <c r="C635" s="116"/>
      <c r="D635" s="102" t="s">
        <v>34</v>
      </c>
      <c r="E635" s="103">
        <f>+Materiales!C6</f>
        <v>250000</v>
      </c>
      <c r="F635" s="104">
        <v>1</v>
      </c>
      <c r="G635" s="105">
        <f t="shared" si="8"/>
        <v>250000</v>
      </c>
      <c r="H635" s="106"/>
    </row>
    <row r="636" spans="1:8" ht="15.75" thickBot="1" x14ac:dyDescent="0.3">
      <c r="A636" s="85"/>
      <c r="B636" s="85"/>
      <c r="C636" s="85"/>
      <c r="D636" s="85"/>
      <c r="E636" s="85"/>
      <c r="F636" s="85"/>
      <c r="G636" s="107" t="s">
        <v>32</v>
      </c>
      <c r="H636" s="108">
        <f>SUM(G632:G635)</f>
        <v>574170</v>
      </c>
    </row>
    <row r="637" spans="1:8" ht="15.75" thickBot="1" x14ac:dyDescent="0.3">
      <c r="A637" s="117" t="s">
        <v>39</v>
      </c>
      <c r="B637" s="117"/>
      <c r="C637" s="115"/>
      <c r="D637" s="85"/>
      <c r="E637" s="85"/>
      <c r="F637" s="85"/>
      <c r="G637" s="85"/>
      <c r="H637" s="85"/>
    </row>
    <row r="638" spans="1:8" x14ac:dyDescent="0.25">
      <c r="A638" s="118" t="s">
        <v>40</v>
      </c>
      <c r="B638" s="119"/>
      <c r="C638" s="120" t="s">
        <v>41</v>
      </c>
      <c r="D638" s="92" t="s">
        <v>42</v>
      </c>
      <c r="E638" s="92" t="s">
        <v>43</v>
      </c>
      <c r="F638" s="92" t="s">
        <v>44</v>
      </c>
      <c r="G638" s="121" t="s">
        <v>30</v>
      </c>
      <c r="H638" s="95"/>
    </row>
    <row r="639" spans="1:8" x14ac:dyDescent="0.25">
      <c r="A639" s="46" t="s">
        <v>65</v>
      </c>
      <c r="B639" s="110"/>
      <c r="C639" s="122"/>
      <c r="D639" s="123"/>
      <c r="E639" s="123"/>
      <c r="F639" s="122"/>
      <c r="G639" s="97">
        <v>262</v>
      </c>
      <c r="H639" s="99"/>
    </row>
    <row r="640" spans="1:8" x14ac:dyDescent="0.25">
      <c r="A640" s="109"/>
      <c r="B640" s="110"/>
      <c r="C640" s="124"/>
      <c r="D640" s="96"/>
      <c r="E640" s="125"/>
      <c r="F640" s="97"/>
      <c r="G640" s="97"/>
      <c r="H640" s="99"/>
    </row>
    <row r="641" spans="1:9" ht="15.75" thickBot="1" x14ac:dyDescent="0.3">
      <c r="A641" s="126"/>
      <c r="B641" s="127"/>
      <c r="C641" s="102"/>
      <c r="D641" s="103"/>
      <c r="E641" s="104"/>
      <c r="F641" s="105"/>
      <c r="G641" s="102"/>
      <c r="H641" s="99"/>
    </row>
    <row r="642" spans="1:9" ht="15.75" thickBot="1" x14ac:dyDescent="0.3">
      <c r="A642" s="85"/>
      <c r="B642" s="85"/>
      <c r="C642" s="85"/>
      <c r="D642" s="85"/>
      <c r="E642" s="85"/>
      <c r="F642" s="85"/>
      <c r="G642" s="107" t="s">
        <v>32</v>
      </c>
      <c r="H642" s="108">
        <f>SUM(G639:G641)</f>
        <v>262</v>
      </c>
    </row>
    <row r="643" spans="1:9" ht="15.75" thickBot="1" x14ac:dyDescent="0.3">
      <c r="A643" s="117" t="s">
        <v>45</v>
      </c>
      <c r="B643" s="117"/>
      <c r="C643" s="85"/>
      <c r="D643" s="85"/>
      <c r="E643" s="85"/>
      <c r="F643" s="85"/>
      <c r="G643" s="85"/>
      <c r="H643" s="85"/>
    </row>
    <row r="644" spans="1:9" x14ac:dyDescent="0.25">
      <c r="A644" s="118" t="s">
        <v>46</v>
      </c>
      <c r="B644" s="119"/>
      <c r="C644" s="128" t="s">
        <v>47</v>
      </c>
      <c r="D644" s="92" t="s">
        <v>48</v>
      </c>
      <c r="E644" s="93" t="s">
        <v>49</v>
      </c>
      <c r="F644" s="128" t="s">
        <v>29</v>
      </c>
      <c r="G644" s="94" t="s">
        <v>30</v>
      </c>
      <c r="H644" s="95"/>
    </row>
    <row r="645" spans="1:9" x14ac:dyDescent="0.25">
      <c r="A645" s="252" t="s">
        <v>64</v>
      </c>
      <c r="B645" s="254"/>
      <c r="C645" s="68">
        <f>+Otros!C4</f>
        <v>80000</v>
      </c>
      <c r="D645" s="69">
        <f>+Otros!$C$1</f>
        <v>1.85</v>
      </c>
      <c r="E645" s="32">
        <f>+D645*C645</f>
        <v>148000</v>
      </c>
      <c r="F645" s="97">
        <v>4</v>
      </c>
      <c r="G645" s="129">
        <f t="shared" ref="G645:G646" si="9">+E645/F645</f>
        <v>37000</v>
      </c>
      <c r="H645" s="99"/>
    </row>
    <row r="646" spans="1:9" x14ac:dyDescent="0.25">
      <c r="A646" s="252" t="s">
        <v>52</v>
      </c>
      <c r="B646" s="254"/>
      <c r="C646" s="68">
        <f>+Otros!C3</f>
        <v>40000</v>
      </c>
      <c r="D646" s="69">
        <f>+Otros!$C$1</f>
        <v>1.85</v>
      </c>
      <c r="E646" s="32">
        <f>+D646*C646</f>
        <v>74000</v>
      </c>
      <c r="F646" s="97">
        <v>4</v>
      </c>
      <c r="G646" s="129">
        <f t="shared" si="9"/>
        <v>18500</v>
      </c>
      <c r="H646" s="99"/>
    </row>
    <row r="647" spans="1:9" x14ac:dyDescent="0.25">
      <c r="A647" s="46"/>
      <c r="B647" s="47"/>
      <c r="C647" s="68"/>
      <c r="D647" s="69"/>
      <c r="E647" s="32"/>
      <c r="F647" s="97"/>
      <c r="G647" s="129"/>
      <c r="H647" s="99"/>
    </row>
    <row r="648" spans="1:9" x14ac:dyDescent="0.25">
      <c r="A648" s="109"/>
      <c r="B648" s="110"/>
      <c r="C648" s="112"/>
      <c r="D648" s="96"/>
      <c r="E648" s="112"/>
      <c r="F648" s="97"/>
      <c r="G648" s="98"/>
      <c r="H648" s="99"/>
    </row>
    <row r="649" spans="1:9" x14ac:dyDescent="0.25">
      <c r="A649" s="109"/>
      <c r="B649" s="110"/>
      <c r="C649" s="112"/>
      <c r="D649" s="96"/>
      <c r="E649" s="112"/>
      <c r="F649" s="97"/>
      <c r="G649" s="98"/>
      <c r="H649" s="99"/>
    </row>
    <row r="650" spans="1:9" ht="15.75" thickBot="1" x14ac:dyDescent="0.3">
      <c r="A650" s="126"/>
      <c r="B650" s="130"/>
      <c r="C650" s="103"/>
      <c r="D650" s="116"/>
      <c r="E650" s="116"/>
      <c r="F650" s="116"/>
      <c r="G650" s="115"/>
      <c r="H650" s="106"/>
    </row>
    <row r="651" spans="1:9" ht="15.75" thickBot="1" x14ac:dyDescent="0.3">
      <c r="A651" s="85"/>
      <c r="B651" s="85"/>
      <c r="C651" s="85"/>
      <c r="D651" s="85"/>
      <c r="E651" s="85"/>
      <c r="F651" s="85"/>
      <c r="G651" s="107" t="s">
        <v>32</v>
      </c>
      <c r="H651" s="108">
        <f>SUM(G645:G650)</f>
        <v>55500</v>
      </c>
    </row>
    <row r="652" spans="1:9" ht="15.75" thickBot="1" x14ac:dyDescent="0.3">
      <c r="A652" s="85"/>
      <c r="B652" s="85"/>
      <c r="C652" s="85"/>
      <c r="D652" s="85"/>
      <c r="E652" s="85"/>
      <c r="F652" s="85"/>
      <c r="G652" s="131"/>
      <c r="H652" s="85"/>
    </row>
    <row r="653" spans="1:9" ht="15.75" thickBot="1" x14ac:dyDescent="0.3">
      <c r="A653" s="85"/>
      <c r="B653" s="85"/>
      <c r="C653" s="85"/>
      <c r="D653" s="85"/>
      <c r="E653" s="83" t="s">
        <v>53</v>
      </c>
      <c r="F653" s="132"/>
      <c r="G653" s="132"/>
      <c r="H653" s="108">
        <f>H629+H636+H642+H651</f>
        <v>629932</v>
      </c>
    </row>
    <row r="654" spans="1:9" ht="15.75" thickBot="1" x14ac:dyDescent="0.3"/>
    <row r="655" spans="1:9" x14ac:dyDescent="0.25">
      <c r="A655" s="10"/>
      <c r="B655" s="78"/>
      <c r="C655" s="79"/>
      <c r="D655" s="80"/>
      <c r="E655" s="81"/>
      <c r="F655" s="80"/>
      <c r="G655" s="80"/>
      <c r="H655" s="82"/>
    </row>
    <row r="656" spans="1:9" x14ac:dyDescent="0.25">
      <c r="A656" s="16"/>
      <c r="B656" s="83"/>
      <c r="C656" s="84"/>
      <c r="D656" s="85"/>
      <c r="E656" s="86" t="s">
        <v>23</v>
      </c>
      <c r="F656" s="85"/>
      <c r="G656" s="85"/>
      <c r="H656" s="87"/>
      <c r="I656" s="204"/>
    </row>
    <row r="657" spans="1:8" ht="15.75" thickBot="1" x14ac:dyDescent="0.3">
      <c r="A657" s="22"/>
      <c r="B657" s="88"/>
      <c r="C657" s="89"/>
      <c r="D657" s="261"/>
      <c r="E657" s="262"/>
      <c r="F657" s="262"/>
      <c r="G657" s="262"/>
      <c r="H657" s="263"/>
    </row>
    <row r="658" spans="1:8" x14ac:dyDescent="0.25">
      <c r="A658" s="25"/>
      <c r="B658" s="85"/>
      <c r="C658" s="85"/>
      <c r="D658" s="85"/>
      <c r="E658" s="85"/>
      <c r="F658" s="85"/>
      <c r="G658" s="85"/>
      <c r="H658" s="85"/>
    </row>
    <row r="659" spans="1:8" x14ac:dyDescent="0.25">
      <c r="A659" s="25" t="s">
        <v>87</v>
      </c>
      <c r="B659" s="91"/>
      <c r="C659" s="85"/>
      <c r="E659" s="91"/>
      <c r="G659" s="91"/>
      <c r="H659" s="85"/>
    </row>
    <row r="660" spans="1:8" x14ac:dyDescent="0.25">
      <c r="A660" s="264" t="s">
        <v>163</v>
      </c>
      <c r="B660" s="264"/>
      <c r="C660" s="264"/>
      <c r="D660" s="264"/>
      <c r="E660" s="264"/>
      <c r="F660" s="264"/>
      <c r="G660" s="91" t="s">
        <v>80</v>
      </c>
      <c r="H660" s="85"/>
    </row>
    <row r="661" spans="1:8" x14ac:dyDescent="0.25">
      <c r="A661" s="91"/>
      <c r="B661" s="91"/>
      <c r="C661" s="85"/>
      <c r="D661" s="91"/>
      <c r="E661" s="91"/>
      <c r="F661" s="91"/>
      <c r="G661" s="91"/>
      <c r="H661" s="85"/>
    </row>
    <row r="662" spans="1:8" ht="15.75" thickBot="1" x14ac:dyDescent="0.3">
      <c r="A662" s="86" t="s">
        <v>25</v>
      </c>
      <c r="B662" s="86"/>
      <c r="C662" s="85"/>
      <c r="D662" s="85"/>
      <c r="E662" s="85"/>
      <c r="F662" s="85"/>
      <c r="G662" s="85"/>
      <c r="H662" s="85"/>
    </row>
    <row r="663" spans="1:8" x14ac:dyDescent="0.25">
      <c r="A663" s="258" t="s">
        <v>26</v>
      </c>
      <c r="B663" s="259"/>
      <c r="C663" s="260"/>
      <c r="D663" s="92" t="s">
        <v>27</v>
      </c>
      <c r="E663" s="93" t="s">
        <v>28</v>
      </c>
      <c r="F663" s="92" t="s">
        <v>29</v>
      </c>
      <c r="G663" s="94" t="s">
        <v>30</v>
      </c>
      <c r="H663" s="95"/>
    </row>
    <row r="664" spans="1:8" x14ac:dyDescent="0.25">
      <c r="A664" s="249" t="s">
        <v>136</v>
      </c>
      <c r="B664" s="250"/>
      <c r="C664" s="251"/>
      <c r="D664" s="31"/>
      <c r="E664" s="32">
        <f>+Equipo!C4</f>
        <v>10000</v>
      </c>
      <c r="F664" s="33">
        <v>0.01</v>
      </c>
      <c r="G664" s="98">
        <f>+E664/F664</f>
        <v>1000000</v>
      </c>
      <c r="H664" s="99"/>
    </row>
    <row r="665" spans="1:8" x14ac:dyDescent="0.25">
      <c r="A665" s="205" t="s">
        <v>168</v>
      </c>
      <c r="B665" s="206"/>
      <c r="C665" s="207"/>
      <c r="D665" s="100"/>
      <c r="E665" s="134"/>
      <c r="F665" s="97"/>
      <c r="G665" s="98">
        <v>106150</v>
      </c>
      <c r="H665" s="99"/>
    </row>
    <row r="666" spans="1:8" x14ac:dyDescent="0.25">
      <c r="A666" s="252"/>
      <c r="B666" s="253"/>
      <c r="C666" s="254"/>
      <c r="D666" s="100"/>
      <c r="E666" s="101"/>
      <c r="F666" s="97"/>
      <c r="G666" s="98"/>
      <c r="H666" s="99"/>
    </row>
    <row r="667" spans="1:8" x14ac:dyDescent="0.25">
      <c r="A667" s="252"/>
      <c r="B667" s="253"/>
      <c r="C667" s="254"/>
      <c r="D667" s="100"/>
      <c r="E667" s="101"/>
      <c r="F667" s="97"/>
      <c r="G667" s="98"/>
      <c r="H667" s="99"/>
    </row>
    <row r="668" spans="1:8" x14ac:dyDescent="0.25">
      <c r="A668" s="252"/>
      <c r="B668" s="253"/>
      <c r="C668" s="254"/>
      <c r="D668" s="100"/>
      <c r="E668" s="101"/>
      <c r="F668" s="97"/>
      <c r="G668" s="98"/>
      <c r="H668" s="99"/>
    </row>
    <row r="669" spans="1:8" ht="15.75" thickBot="1" x14ac:dyDescent="0.3">
      <c r="A669" s="255"/>
      <c r="B669" s="256"/>
      <c r="C669" s="257"/>
      <c r="D669" s="102"/>
      <c r="E669" s="103"/>
      <c r="F669" s="104"/>
      <c r="G669" s="105"/>
      <c r="H669" s="106"/>
    </row>
    <row r="670" spans="1:8" ht="15.75" thickBot="1" x14ac:dyDescent="0.3">
      <c r="A670" s="85"/>
      <c r="B670" s="85"/>
      <c r="C670" s="85"/>
      <c r="D670" s="85"/>
      <c r="E670" s="85"/>
      <c r="F670" s="85"/>
      <c r="G670" s="107" t="s">
        <v>32</v>
      </c>
      <c r="H670" s="108">
        <f>SUM(G664:G669)</f>
        <v>1106150</v>
      </c>
    </row>
    <row r="671" spans="1:8" ht="15.75" thickBot="1" x14ac:dyDescent="0.3">
      <c r="A671" s="86" t="s">
        <v>33</v>
      </c>
      <c r="B671" s="86"/>
      <c r="C671" s="85"/>
      <c r="D671" s="85"/>
      <c r="E671" s="85"/>
      <c r="F671" s="85"/>
      <c r="G671" s="85"/>
      <c r="H671" s="85"/>
    </row>
    <row r="672" spans="1:8" x14ac:dyDescent="0.25">
      <c r="A672" s="258" t="s">
        <v>26</v>
      </c>
      <c r="B672" s="259"/>
      <c r="C672" s="260"/>
      <c r="D672" s="92" t="s">
        <v>34</v>
      </c>
      <c r="E672" s="92" t="s">
        <v>35</v>
      </c>
      <c r="F672" s="92" t="s">
        <v>36</v>
      </c>
      <c r="G672" s="94" t="s">
        <v>30</v>
      </c>
      <c r="H672" s="95"/>
    </row>
    <row r="673" spans="1:8" x14ac:dyDescent="0.25">
      <c r="A673" s="252" t="s">
        <v>164</v>
      </c>
      <c r="B673" s="253"/>
      <c r="C673" s="254"/>
      <c r="D673" s="96" t="s">
        <v>165</v>
      </c>
      <c r="E673" s="112">
        <f>+Materiales!C12</f>
        <v>35000</v>
      </c>
      <c r="F673" s="97">
        <v>190</v>
      </c>
      <c r="G673" s="98">
        <f>+E673*F673</f>
        <v>6650000</v>
      </c>
      <c r="H673" s="99"/>
    </row>
    <row r="674" spans="1:8" x14ac:dyDescent="0.25">
      <c r="A674" s="252" t="s">
        <v>166</v>
      </c>
      <c r="B674" s="253"/>
      <c r="C674" s="254"/>
      <c r="D674" s="96"/>
      <c r="E674" s="112"/>
      <c r="F674" s="97"/>
      <c r="G674" s="98">
        <f>200000*30</f>
        <v>6000000</v>
      </c>
      <c r="H674" s="99"/>
    </row>
    <row r="675" spans="1:8" x14ac:dyDescent="0.25">
      <c r="A675" s="252"/>
      <c r="B675" s="253"/>
      <c r="C675" s="254"/>
      <c r="D675" s="96"/>
      <c r="E675" s="112"/>
      <c r="F675" s="97"/>
      <c r="G675" s="98"/>
      <c r="H675" s="99"/>
    </row>
    <row r="676" spans="1:8" ht="15.75" thickBot="1" x14ac:dyDescent="0.3">
      <c r="A676" s="114"/>
      <c r="B676" s="115"/>
      <c r="C676" s="116"/>
      <c r="D676" s="102"/>
      <c r="E676" s="103"/>
      <c r="F676" s="104"/>
      <c r="G676" s="105"/>
      <c r="H676" s="106"/>
    </row>
    <row r="677" spans="1:8" ht="15.75" thickBot="1" x14ac:dyDescent="0.3">
      <c r="A677" s="85"/>
      <c r="B677" s="85"/>
      <c r="C677" s="85"/>
      <c r="D677" s="85"/>
      <c r="E677" s="85"/>
      <c r="F677" s="85"/>
      <c r="G677" s="107" t="s">
        <v>32</v>
      </c>
      <c r="H677" s="108">
        <f>SUM(G673:G676)</f>
        <v>12650000</v>
      </c>
    </row>
    <row r="678" spans="1:8" ht="15.75" thickBot="1" x14ac:dyDescent="0.3">
      <c r="A678" s="117" t="s">
        <v>39</v>
      </c>
      <c r="B678" s="117"/>
      <c r="C678" s="115"/>
      <c r="D678" s="85"/>
      <c r="E678" s="85"/>
      <c r="F678" s="85"/>
      <c r="G678" s="85"/>
      <c r="H678" s="85"/>
    </row>
    <row r="679" spans="1:8" x14ac:dyDescent="0.25">
      <c r="A679" s="118" t="s">
        <v>40</v>
      </c>
      <c r="B679" s="119"/>
      <c r="C679" s="120" t="s">
        <v>41</v>
      </c>
      <c r="D679" s="92" t="s">
        <v>42</v>
      </c>
      <c r="E679" s="92" t="s">
        <v>43</v>
      </c>
      <c r="F679" s="92" t="s">
        <v>44</v>
      </c>
      <c r="G679" s="121" t="s">
        <v>30</v>
      </c>
      <c r="H679" s="95"/>
    </row>
    <row r="680" spans="1:8" x14ac:dyDescent="0.25">
      <c r="A680" s="46" t="s">
        <v>65</v>
      </c>
      <c r="B680" s="110"/>
      <c r="C680" s="122"/>
      <c r="D680" s="123"/>
      <c r="E680" s="123"/>
      <c r="F680" s="122"/>
      <c r="G680" s="97">
        <v>430000</v>
      </c>
      <c r="H680" s="99"/>
    </row>
    <row r="681" spans="1:8" x14ac:dyDescent="0.25">
      <c r="A681" s="109"/>
      <c r="B681" s="110"/>
      <c r="C681" s="124"/>
      <c r="D681" s="96"/>
      <c r="E681" s="125"/>
      <c r="F681" s="97"/>
      <c r="G681" s="97"/>
      <c r="H681" s="99"/>
    </row>
    <row r="682" spans="1:8" ht="15.75" thickBot="1" x14ac:dyDescent="0.3">
      <c r="A682" s="126"/>
      <c r="B682" s="127"/>
      <c r="C682" s="102"/>
      <c r="D682" s="103"/>
      <c r="E682" s="104"/>
      <c r="F682" s="105"/>
      <c r="G682" s="102"/>
      <c r="H682" s="99"/>
    </row>
    <row r="683" spans="1:8" ht="15.75" thickBot="1" x14ac:dyDescent="0.3">
      <c r="A683" s="85"/>
      <c r="B683" s="85"/>
      <c r="C683" s="85"/>
      <c r="D683" s="85"/>
      <c r="E683" s="85"/>
      <c r="F683" s="85"/>
      <c r="G683" s="107" t="s">
        <v>32</v>
      </c>
      <c r="H683" s="108">
        <f>SUM(G680:G682)</f>
        <v>430000</v>
      </c>
    </row>
    <row r="684" spans="1:8" ht="15.75" thickBot="1" x14ac:dyDescent="0.3">
      <c r="A684" s="117" t="s">
        <v>45</v>
      </c>
      <c r="B684" s="117"/>
      <c r="C684" s="85"/>
      <c r="D684" s="85"/>
      <c r="E684" s="85"/>
      <c r="F684" s="85"/>
      <c r="G684" s="85"/>
      <c r="H684" s="85"/>
    </row>
    <row r="685" spans="1:8" x14ac:dyDescent="0.25">
      <c r="A685" s="118" t="s">
        <v>46</v>
      </c>
      <c r="B685" s="119"/>
      <c r="C685" s="128" t="s">
        <v>47</v>
      </c>
      <c r="D685" s="92" t="s">
        <v>48</v>
      </c>
      <c r="E685" s="93" t="s">
        <v>49</v>
      </c>
      <c r="F685" s="128" t="s">
        <v>29</v>
      </c>
      <c r="G685" s="94" t="s">
        <v>30</v>
      </c>
      <c r="H685" s="95"/>
    </row>
    <row r="686" spans="1:8" x14ac:dyDescent="0.25">
      <c r="A686" s="252" t="s">
        <v>64</v>
      </c>
      <c r="B686" s="254"/>
      <c r="C686" s="68">
        <f>+Otros!C4</f>
        <v>80000</v>
      </c>
      <c r="D686" s="69">
        <f>+Otros!$C$1</f>
        <v>1.85</v>
      </c>
      <c r="E686" s="32">
        <f>+D686*C686</f>
        <v>148000</v>
      </c>
      <c r="F686" s="97">
        <v>0.1</v>
      </c>
      <c r="G686" s="129">
        <f t="shared" ref="G686:G687" si="10">+E686/F686</f>
        <v>1480000</v>
      </c>
      <c r="H686" s="99"/>
    </row>
    <row r="687" spans="1:8" x14ac:dyDescent="0.25">
      <c r="A687" s="252" t="s">
        <v>167</v>
      </c>
      <c r="B687" s="254"/>
      <c r="C687" s="68">
        <f>+Otros!C3</f>
        <v>40000</v>
      </c>
      <c r="D687" s="69">
        <f>+Otros!$C$1</f>
        <v>1.85</v>
      </c>
      <c r="E687" s="32">
        <f>+D687*C687*2</f>
        <v>148000</v>
      </c>
      <c r="F687" s="97">
        <v>0.1</v>
      </c>
      <c r="G687" s="129">
        <f t="shared" si="10"/>
        <v>1480000</v>
      </c>
      <c r="H687" s="99"/>
    </row>
    <row r="688" spans="1:8" x14ac:dyDescent="0.25">
      <c r="A688" s="46"/>
      <c r="B688" s="47"/>
      <c r="C688" s="68"/>
      <c r="D688" s="69"/>
      <c r="E688" s="32"/>
      <c r="F688" s="97"/>
      <c r="G688" s="129"/>
      <c r="H688" s="99"/>
    </row>
    <row r="689" spans="1:12" x14ac:dyDescent="0.25">
      <c r="A689" s="109"/>
      <c r="B689" s="110"/>
      <c r="C689" s="112"/>
      <c r="D689" s="96"/>
      <c r="E689" s="112"/>
      <c r="F689" s="97"/>
      <c r="G689" s="98"/>
      <c r="H689" s="99"/>
    </row>
    <row r="690" spans="1:12" x14ac:dyDescent="0.25">
      <c r="A690" s="109"/>
      <c r="B690" s="110"/>
      <c r="C690" s="112"/>
      <c r="D690" s="96"/>
      <c r="E690" s="112"/>
      <c r="F690" s="97"/>
      <c r="G690" s="98"/>
      <c r="H690" s="99"/>
    </row>
    <row r="691" spans="1:12" ht="15.75" thickBot="1" x14ac:dyDescent="0.3">
      <c r="A691" s="126"/>
      <c r="B691" s="130"/>
      <c r="C691" s="103"/>
      <c r="D691" s="116"/>
      <c r="E691" s="116"/>
      <c r="F691" s="116"/>
      <c r="G691" s="115"/>
      <c r="H691" s="106"/>
    </row>
    <row r="692" spans="1:12" ht="15.75" thickBot="1" x14ac:dyDescent="0.3">
      <c r="A692" s="85"/>
      <c r="B692" s="85"/>
      <c r="C692" s="85"/>
      <c r="D692" s="85"/>
      <c r="E692" s="85"/>
      <c r="F692" s="85"/>
      <c r="G692" s="107" t="s">
        <v>32</v>
      </c>
      <c r="H692" s="108">
        <f>SUM(G686:G691)</f>
        <v>2960000</v>
      </c>
    </row>
    <row r="693" spans="1:12" ht="15.75" thickBot="1" x14ac:dyDescent="0.3">
      <c r="A693" s="85"/>
      <c r="B693" s="85"/>
      <c r="C693" s="85"/>
      <c r="D693" s="85"/>
      <c r="E693" s="85"/>
      <c r="F693" s="85"/>
      <c r="G693" s="131"/>
      <c r="H693" s="85"/>
    </row>
    <row r="694" spans="1:12" ht="15.75" thickBot="1" x14ac:dyDescent="0.3">
      <c r="A694" s="85"/>
      <c r="B694" s="85"/>
      <c r="C694" s="85"/>
      <c r="D694" s="85"/>
      <c r="E694" s="83" t="s">
        <v>53</v>
      </c>
      <c r="F694" s="132"/>
      <c r="G694" s="132"/>
      <c r="H694" s="108">
        <f>H670+H677+H683+H692</f>
        <v>17146150</v>
      </c>
      <c r="J694" s="235"/>
      <c r="L694" s="234"/>
    </row>
    <row r="695" spans="1:12" ht="15.75" thickBot="1" x14ac:dyDescent="0.3"/>
    <row r="696" spans="1:12" x14ac:dyDescent="0.25">
      <c r="A696" s="10"/>
      <c r="B696" s="78"/>
      <c r="C696" s="79"/>
      <c r="D696" s="80"/>
      <c r="E696" s="81"/>
      <c r="F696" s="80"/>
      <c r="G696" s="80"/>
      <c r="H696" s="82"/>
    </row>
    <row r="697" spans="1:12" x14ac:dyDescent="0.25">
      <c r="A697" s="16"/>
      <c r="B697" s="83"/>
      <c r="C697" s="84"/>
      <c r="D697" s="85"/>
      <c r="E697" s="86" t="s">
        <v>23</v>
      </c>
      <c r="F697" s="85"/>
      <c r="G697" s="85"/>
      <c r="H697" s="87"/>
      <c r="J697" s="204"/>
    </row>
    <row r="698" spans="1:12" ht="15.75" thickBot="1" x14ac:dyDescent="0.3">
      <c r="A698" s="22"/>
      <c r="B698" s="88"/>
      <c r="C698" s="89"/>
      <c r="D698" s="261"/>
      <c r="E698" s="262"/>
      <c r="F698" s="262"/>
      <c r="G698" s="262"/>
      <c r="H698" s="263"/>
    </row>
    <row r="699" spans="1:12" x14ac:dyDescent="0.25">
      <c r="A699" s="25"/>
      <c r="B699" s="85"/>
      <c r="C699" s="85"/>
      <c r="D699" s="85"/>
      <c r="E699" s="85"/>
      <c r="F699" s="85"/>
      <c r="G699" s="85"/>
      <c r="H699" s="85"/>
    </row>
    <row r="700" spans="1:12" x14ac:dyDescent="0.25">
      <c r="A700" s="25" t="s">
        <v>87</v>
      </c>
      <c r="B700" s="91"/>
      <c r="C700" s="85"/>
      <c r="E700" s="91"/>
      <c r="G700" s="91"/>
      <c r="H700" s="85"/>
    </row>
    <row r="701" spans="1:12" ht="28.5" customHeight="1" x14ac:dyDescent="0.25">
      <c r="A701" s="264" t="s">
        <v>169</v>
      </c>
      <c r="B701" s="264"/>
      <c r="C701" s="264"/>
      <c r="D701" s="264"/>
      <c r="E701" s="264"/>
      <c r="F701" s="264"/>
      <c r="G701" s="91" t="s">
        <v>79</v>
      </c>
      <c r="H701" s="85"/>
    </row>
    <row r="702" spans="1:12" x14ac:dyDescent="0.25">
      <c r="A702" s="91"/>
      <c r="B702" s="91"/>
      <c r="C702" s="85"/>
      <c r="D702" s="91"/>
      <c r="E702" s="91"/>
      <c r="F702" s="91"/>
      <c r="G702" s="91"/>
      <c r="H702" s="85"/>
    </row>
    <row r="703" spans="1:12" ht="15.75" thickBot="1" x14ac:dyDescent="0.3">
      <c r="A703" s="86" t="s">
        <v>25</v>
      </c>
      <c r="B703" s="86"/>
      <c r="C703" s="85"/>
      <c r="D703" s="85"/>
      <c r="E703" s="85"/>
      <c r="F703" s="85"/>
      <c r="G703" s="85"/>
      <c r="H703" s="85"/>
    </row>
    <row r="704" spans="1:12" x14ac:dyDescent="0.25">
      <c r="A704" s="258" t="s">
        <v>26</v>
      </c>
      <c r="B704" s="259"/>
      <c r="C704" s="260"/>
      <c r="D704" s="92" t="s">
        <v>27</v>
      </c>
      <c r="E704" s="93" t="s">
        <v>28</v>
      </c>
      <c r="F704" s="92" t="s">
        <v>29</v>
      </c>
      <c r="G704" s="94" t="s">
        <v>30</v>
      </c>
      <c r="H704" s="95"/>
    </row>
    <row r="705" spans="1:8" x14ac:dyDescent="0.25">
      <c r="A705" s="249"/>
      <c r="B705" s="250"/>
      <c r="C705" s="251"/>
      <c r="D705" s="31"/>
      <c r="E705" s="32"/>
      <c r="F705" s="33"/>
      <c r="G705" s="98"/>
      <c r="H705" s="99"/>
    </row>
    <row r="706" spans="1:8" x14ac:dyDescent="0.25">
      <c r="A706" s="205"/>
      <c r="B706" s="206"/>
      <c r="C706" s="207"/>
      <c r="D706" s="100"/>
      <c r="E706" s="134"/>
      <c r="F706" s="97"/>
      <c r="G706" s="98"/>
      <c r="H706" s="99"/>
    </row>
    <row r="707" spans="1:8" x14ac:dyDescent="0.25">
      <c r="A707" s="252"/>
      <c r="B707" s="253"/>
      <c r="C707" s="254"/>
      <c r="D707" s="100"/>
      <c r="E707" s="101"/>
      <c r="F707" s="97"/>
      <c r="G707" s="98"/>
      <c r="H707" s="99"/>
    </row>
    <row r="708" spans="1:8" x14ac:dyDescent="0.25">
      <c r="A708" s="252"/>
      <c r="B708" s="253"/>
      <c r="C708" s="254"/>
      <c r="D708" s="100"/>
      <c r="E708" s="101"/>
      <c r="F708" s="97"/>
      <c r="G708" s="98"/>
      <c r="H708" s="99"/>
    </row>
    <row r="709" spans="1:8" x14ac:dyDescent="0.25">
      <c r="A709" s="252"/>
      <c r="B709" s="253"/>
      <c r="C709" s="254"/>
      <c r="D709" s="100"/>
      <c r="E709" s="101"/>
      <c r="F709" s="97"/>
      <c r="G709" s="98"/>
      <c r="H709" s="99"/>
    </row>
    <row r="710" spans="1:8" ht="15.75" thickBot="1" x14ac:dyDescent="0.3">
      <c r="A710" s="255"/>
      <c r="B710" s="256"/>
      <c r="C710" s="257"/>
      <c r="D710" s="102"/>
      <c r="E710" s="103"/>
      <c r="F710" s="104"/>
      <c r="G710" s="105"/>
      <c r="H710" s="106"/>
    </row>
    <row r="711" spans="1:8" ht="15.75" thickBot="1" x14ac:dyDescent="0.3">
      <c r="A711" s="85"/>
      <c r="B711" s="85"/>
      <c r="C711" s="85"/>
      <c r="D711" s="85"/>
      <c r="E711" s="85"/>
      <c r="F711" s="85"/>
      <c r="G711" s="107" t="s">
        <v>32</v>
      </c>
      <c r="H711" s="108">
        <f>SUM(G705:G710)</f>
        <v>0</v>
      </c>
    </row>
    <row r="712" spans="1:8" ht="15.75" thickBot="1" x14ac:dyDescent="0.3">
      <c r="A712" s="86" t="s">
        <v>33</v>
      </c>
      <c r="B712" s="86"/>
      <c r="C712" s="85"/>
      <c r="D712" s="85"/>
      <c r="E712" s="85"/>
      <c r="F712" s="85"/>
      <c r="G712" s="85"/>
      <c r="H712" s="85"/>
    </row>
    <row r="713" spans="1:8" x14ac:dyDescent="0.25">
      <c r="A713" s="258" t="s">
        <v>26</v>
      </c>
      <c r="B713" s="259"/>
      <c r="C713" s="260"/>
      <c r="D713" s="92" t="s">
        <v>34</v>
      </c>
      <c r="E713" s="92" t="s">
        <v>35</v>
      </c>
      <c r="F713" s="92" t="s">
        <v>36</v>
      </c>
      <c r="G713" s="94" t="s">
        <v>30</v>
      </c>
      <c r="H713" s="95"/>
    </row>
    <row r="714" spans="1:8" x14ac:dyDescent="0.25">
      <c r="A714" s="252" t="s">
        <v>171</v>
      </c>
      <c r="B714" s="253"/>
      <c r="C714" s="254"/>
      <c r="D714" s="96" t="s">
        <v>4</v>
      </c>
      <c r="E714" s="112">
        <f>+Materiales!C11</f>
        <v>56000</v>
      </c>
      <c r="F714" s="97">
        <v>1</v>
      </c>
      <c r="G714" s="98">
        <f>+E714*F714</f>
        <v>56000</v>
      </c>
      <c r="H714" s="99"/>
    </row>
    <row r="715" spans="1:8" x14ac:dyDescent="0.25">
      <c r="A715" s="252"/>
      <c r="B715" s="253"/>
      <c r="C715" s="254"/>
      <c r="D715" s="1"/>
      <c r="E715" s="112"/>
      <c r="F715" s="113"/>
      <c r="G715" s="98"/>
      <c r="H715" s="99"/>
    </row>
    <row r="716" spans="1:8" x14ac:dyDescent="0.25">
      <c r="A716" s="252"/>
      <c r="B716" s="253"/>
      <c r="C716" s="254"/>
      <c r="D716" s="96"/>
      <c r="E716" s="112"/>
      <c r="F716" s="113"/>
      <c r="G716" s="98"/>
      <c r="H716" s="99"/>
    </row>
    <row r="717" spans="1:8" ht="15.75" thickBot="1" x14ac:dyDescent="0.3">
      <c r="A717" s="114"/>
      <c r="B717" s="115"/>
      <c r="C717" s="116"/>
      <c r="D717" s="102"/>
      <c r="E717" s="103"/>
      <c r="F717" s="104"/>
      <c r="G717" s="105"/>
      <c r="H717" s="106"/>
    </row>
    <row r="718" spans="1:8" ht="15.75" thickBot="1" x14ac:dyDescent="0.3">
      <c r="A718" s="85"/>
      <c r="B718" s="85"/>
      <c r="C718" s="85"/>
      <c r="D718" s="85"/>
      <c r="E718" s="85"/>
      <c r="F718" s="85"/>
      <c r="G718" s="107" t="s">
        <v>32</v>
      </c>
      <c r="H718" s="108">
        <f>SUM(G714:G717)</f>
        <v>56000</v>
      </c>
    </row>
    <row r="719" spans="1:8" ht="15.75" thickBot="1" x14ac:dyDescent="0.3">
      <c r="A719" s="117" t="s">
        <v>39</v>
      </c>
      <c r="B719" s="117"/>
      <c r="C719" s="115"/>
      <c r="D719" s="85"/>
      <c r="E719" s="85"/>
      <c r="F719" s="85"/>
      <c r="G719" s="85"/>
      <c r="H719" s="85"/>
    </row>
    <row r="720" spans="1:8" x14ac:dyDescent="0.25">
      <c r="A720" s="118" t="s">
        <v>40</v>
      </c>
      <c r="B720" s="119"/>
      <c r="C720" s="120" t="s">
        <v>41</v>
      </c>
      <c r="D720" s="92" t="s">
        <v>42</v>
      </c>
      <c r="E720" s="92" t="s">
        <v>43</v>
      </c>
      <c r="F720" s="92" t="s">
        <v>44</v>
      </c>
      <c r="G720" s="121" t="s">
        <v>30</v>
      </c>
      <c r="H720" s="95"/>
    </row>
    <row r="721" spans="1:8" x14ac:dyDescent="0.25">
      <c r="A721" s="46" t="s">
        <v>65</v>
      </c>
      <c r="B721" s="110"/>
      <c r="C721" s="122"/>
      <c r="D721" s="123"/>
      <c r="E721" s="123"/>
      <c r="F721" s="122"/>
      <c r="G721" s="97">
        <v>639</v>
      </c>
      <c r="H721" s="99"/>
    </row>
    <row r="722" spans="1:8" x14ac:dyDescent="0.25">
      <c r="A722" s="109"/>
      <c r="B722" s="110"/>
      <c r="C722" s="124"/>
      <c r="D722" s="96"/>
      <c r="E722" s="125"/>
      <c r="F722" s="97"/>
      <c r="G722" s="97"/>
      <c r="H722" s="99"/>
    </row>
    <row r="723" spans="1:8" ht="15.75" thickBot="1" x14ac:dyDescent="0.3">
      <c r="A723" s="126"/>
      <c r="B723" s="127"/>
      <c r="C723" s="102"/>
      <c r="D723" s="103"/>
      <c r="E723" s="104"/>
      <c r="F723" s="105"/>
      <c r="G723" s="102"/>
      <c r="H723" s="99"/>
    </row>
    <row r="724" spans="1:8" ht="15.75" thickBot="1" x14ac:dyDescent="0.3">
      <c r="A724" s="85"/>
      <c r="B724" s="85"/>
      <c r="C724" s="85"/>
      <c r="D724" s="85"/>
      <c r="E724" s="85"/>
      <c r="F724" s="85"/>
      <c r="G724" s="107" t="s">
        <v>32</v>
      </c>
      <c r="H724" s="108">
        <f>SUM(G721:G723)</f>
        <v>639</v>
      </c>
    </row>
    <row r="725" spans="1:8" ht="15.75" thickBot="1" x14ac:dyDescent="0.3">
      <c r="A725" s="117" t="s">
        <v>45</v>
      </c>
      <c r="B725" s="117"/>
      <c r="C725" s="85"/>
      <c r="D725" s="85"/>
      <c r="E725" s="85"/>
      <c r="F725" s="85"/>
      <c r="G725" s="85"/>
      <c r="H725" s="85"/>
    </row>
    <row r="726" spans="1:8" x14ac:dyDescent="0.25">
      <c r="A726" s="118" t="s">
        <v>46</v>
      </c>
      <c r="B726" s="119"/>
      <c r="C726" s="128" t="s">
        <v>47</v>
      </c>
      <c r="D726" s="92" t="s">
        <v>48</v>
      </c>
      <c r="E726" s="93" t="s">
        <v>49</v>
      </c>
      <c r="F726" s="128" t="s">
        <v>29</v>
      </c>
      <c r="G726" s="94" t="s">
        <v>30</v>
      </c>
      <c r="H726" s="95"/>
    </row>
    <row r="727" spans="1:8" x14ac:dyDescent="0.25">
      <c r="A727" s="46"/>
      <c r="B727" s="47"/>
      <c r="C727" s="68"/>
      <c r="D727" s="69"/>
      <c r="E727" s="32"/>
      <c r="F727" s="97"/>
      <c r="G727" s="129"/>
      <c r="H727" s="99"/>
    </row>
    <row r="728" spans="1:8" x14ac:dyDescent="0.25">
      <c r="A728" s="46"/>
      <c r="B728" s="47"/>
      <c r="C728" s="68"/>
      <c r="D728" s="69"/>
      <c r="E728" s="32"/>
      <c r="F728" s="97"/>
      <c r="G728" s="129"/>
      <c r="H728" s="99"/>
    </row>
    <row r="729" spans="1:8" x14ac:dyDescent="0.25">
      <c r="A729" s="46"/>
      <c r="B729" s="47"/>
      <c r="C729" s="68"/>
      <c r="D729" s="69"/>
      <c r="E729" s="32"/>
      <c r="F729" s="97"/>
      <c r="G729" s="129"/>
      <c r="H729" s="99"/>
    </row>
    <row r="730" spans="1:8" x14ac:dyDescent="0.25">
      <c r="A730" s="109"/>
      <c r="B730" s="110"/>
      <c r="C730" s="112"/>
      <c r="D730" s="96"/>
      <c r="E730" s="112"/>
      <c r="F730" s="97"/>
      <c r="G730" s="98"/>
      <c r="H730" s="99"/>
    </row>
    <row r="731" spans="1:8" x14ac:dyDescent="0.25">
      <c r="A731" s="109"/>
      <c r="B731" s="110"/>
      <c r="C731" s="112"/>
      <c r="D731" s="96"/>
      <c r="E731" s="112"/>
      <c r="F731" s="97"/>
      <c r="G731" s="98"/>
      <c r="H731" s="99"/>
    </row>
    <row r="732" spans="1:8" ht="15.75" thickBot="1" x14ac:dyDescent="0.3">
      <c r="A732" s="126"/>
      <c r="B732" s="130"/>
      <c r="C732" s="103"/>
      <c r="D732" s="116"/>
      <c r="E732" s="116"/>
      <c r="F732" s="116"/>
      <c r="G732" s="115"/>
      <c r="H732" s="106"/>
    </row>
    <row r="733" spans="1:8" ht="15.75" thickBot="1" x14ac:dyDescent="0.3">
      <c r="A733" s="85"/>
      <c r="B733" s="85"/>
      <c r="C733" s="85"/>
      <c r="D733" s="85"/>
      <c r="E733" s="85"/>
      <c r="F733" s="85"/>
      <c r="G733" s="107" t="s">
        <v>32</v>
      </c>
      <c r="H733" s="108">
        <f>SUM(G727:G732)</f>
        <v>0</v>
      </c>
    </row>
    <row r="734" spans="1:8" ht="15.75" thickBot="1" x14ac:dyDescent="0.3">
      <c r="A734" s="85"/>
      <c r="B734" s="85"/>
      <c r="C734" s="85"/>
      <c r="D734" s="85"/>
      <c r="E734" s="85"/>
      <c r="F734" s="85"/>
      <c r="G734" s="131"/>
      <c r="H734" s="85"/>
    </row>
    <row r="735" spans="1:8" ht="15.75" thickBot="1" x14ac:dyDescent="0.3">
      <c r="A735" s="85"/>
      <c r="B735" s="85"/>
      <c r="C735" s="85"/>
      <c r="D735" s="85"/>
      <c r="E735" s="83" t="s">
        <v>53</v>
      </c>
      <c r="F735" s="132"/>
      <c r="G735" s="132"/>
      <c r="H735" s="108">
        <f>H711+H718+H724+H733</f>
        <v>56639</v>
      </c>
    </row>
    <row r="736" spans="1:8" ht="15.75" thickBot="1" x14ac:dyDescent="0.3"/>
    <row r="737" spans="1:10" x14ac:dyDescent="0.25">
      <c r="A737" s="10"/>
      <c r="B737" s="78"/>
      <c r="C737" s="79"/>
      <c r="D737" s="80"/>
      <c r="E737" s="81"/>
      <c r="F737" s="80"/>
      <c r="G737" s="80"/>
      <c r="H737" s="82"/>
      <c r="J737" s="204"/>
    </row>
    <row r="738" spans="1:10" x14ac:dyDescent="0.25">
      <c r="A738" s="16"/>
      <c r="B738" s="83"/>
      <c r="C738" s="84"/>
      <c r="D738" s="85"/>
      <c r="E738" s="86" t="s">
        <v>23</v>
      </c>
      <c r="F738" s="85"/>
      <c r="G738" s="85"/>
      <c r="H738" s="87"/>
    </row>
    <row r="739" spans="1:10" ht="15.75" thickBot="1" x14ac:dyDescent="0.3">
      <c r="A739" s="22"/>
      <c r="B739" s="88"/>
      <c r="C739" s="89"/>
      <c r="D739" s="261"/>
      <c r="E739" s="262"/>
      <c r="F739" s="262"/>
      <c r="G739" s="262"/>
      <c r="H739" s="263"/>
    </row>
    <row r="740" spans="1:10" x14ac:dyDescent="0.25">
      <c r="A740" s="25"/>
      <c r="B740" s="85"/>
      <c r="C740" s="85"/>
      <c r="D740" s="85"/>
      <c r="E740" s="85"/>
      <c r="F740" s="85"/>
      <c r="G740" s="85"/>
      <c r="H740" s="85"/>
    </row>
    <row r="741" spans="1:10" x14ac:dyDescent="0.25">
      <c r="A741" s="25" t="s">
        <v>87</v>
      </c>
      <c r="B741" s="91"/>
      <c r="C741" s="85"/>
      <c r="E741" s="91"/>
      <c r="G741" s="91"/>
      <c r="H741" s="85"/>
    </row>
    <row r="742" spans="1:10" ht="28.5" customHeight="1" x14ac:dyDescent="0.25">
      <c r="A742" s="264" t="s">
        <v>172</v>
      </c>
      <c r="B742" s="264"/>
      <c r="C742" s="264"/>
      <c r="D742" s="264"/>
      <c r="E742" s="264"/>
      <c r="F742" s="264"/>
      <c r="G742" s="91" t="s">
        <v>79</v>
      </c>
      <c r="H742" s="85"/>
    </row>
    <row r="743" spans="1:10" x14ac:dyDescent="0.25">
      <c r="A743" s="91"/>
      <c r="B743" s="91"/>
      <c r="C743" s="85"/>
      <c r="D743" s="91"/>
      <c r="E743" s="91"/>
      <c r="F743" s="91"/>
      <c r="G743" s="91"/>
      <c r="H743" s="85"/>
    </row>
    <row r="744" spans="1:10" ht="15.75" thickBot="1" x14ac:dyDescent="0.3">
      <c r="A744" s="86" t="s">
        <v>25</v>
      </c>
      <c r="B744" s="86"/>
      <c r="C744" s="85"/>
      <c r="D744" s="85"/>
      <c r="E744" s="85"/>
      <c r="F744" s="85"/>
      <c r="G744" s="85"/>
      <c r="H744" s="85"/>
    </row>
    <row r="745" spans="1:10" x14ac:dyDescent="0.25">
      <c r="A745" s="258" t="s">
        <v>26</v>
      </c>
      <c r="B745" s="259"/>
      <c r="C745" s="260"/>
      <c r="D745" s="92" t="s">
        <v>27</v>
      </c>
      <c r="E745" s="93" t="s">
        <v>28</v>
      </c>
      <c r="F745" s="92" t="s">
        <v>29</v>
      </c>
      <c r="G745" s="94" t="s">
        <v>30</v>
      </c>
      <c r="H745" s="95"/>
    </row>
    <row r="746" spans="1:10" x14ac:dyDescent="0.25">
      <c r="A746" s="249"/>
      <c r="B746" s="250"/>
      <c r="C746" s="251"/>
      <c r="D746" s="31"/>
      <c r="E746" s="32"/>
      <c r="F746" s="33"/>
      <c r="G746" s="98"/>
      <c r="H746" s="99"/>
    </row>
    <row r="747" spans="1:10" x14ac:dyDescent="0.25">
      <c r="A747" s="205"/>
      <c r="B747" s="206"/>
      <c r="C747" s="207"/>
      <c r="D747" s="100"/>
      <c r="E747" s="134"/>
      <c r="F747" s="97"/>
      <c r="G747" s="98"/>
      <c r="H747" s="99"/>
    </row>
    <row r="748" spans="1:10" x14ac:dyDescent="0.25">
      <c r="A748" s="252"/>
      <c r="B748" s="253"/>
      <c r="C748" s="254"/>
      <c r="D748" s="100"/>
      <c r="E748" s="101"/>
      <c r="F748" s="97"/>
      <c r="G748" s="98"/>
      <c r="H748" s="99"/>
    </row>
    <row r="749" spans="1:10" x14ac:dyDescent="0.25">
      <c r="A749" s="252"/>
      <c r="B749" s="253"/>
      <c r="C749" s="254"/>
      <c r="D749" s="100"/>
      <c r="E749" s="101"/>
      <c r="F749" s="97"/>
      <c r="G749" s="98"/>
      <c r="H749" s="99"/>
    </row>
    <row r="750" spans="1:10" x14ac:dyDescent="0.25">
      <c r="A750" s="252"/>
      <c r="B750" s="253"/>
      <c r="C750" s="254"/>
      <c r="D750" s="100"/>
      <c r="E750" s="101"/>
      <c r="F750" s="97"/>
      <c r="G750" s="98"/>
      <c r="H750" s="99"/>
    </row>
    <row r="751" spans="1:10" ht="15.75" thickBot="1" x14ac:dyDescent="0.3">
      <c r="A751" s="255"/>
      <c r="B751" s="256"/>
      <c r="C751" s="257"/>
      <c r="D751" s="102"/>
      <c r="E751" s="103"/>
      <c r="F751" s="104"/>
      <c r="G751" s="105"/>
      <c r="H751" s="106"/>
    </row>
    <row r="752" spans="1:10" ht="15.75" thickBot="1" x14ac:dyDescent="0.3">
      <c r="A752" s="85"/>
      <c r="B752" s="85"/>
      <c r="C752" s="85"/>
      <c r="D752" s="85"/>
      <c r="E752" s="85"/>
      <c r="F752" s="85"/>
      <c r="G752" s="107" t="s">
        <v>32</v>
      </c>
      <c r="H752" s="108">
        <f>SUM(G746:G751)</f>
        <v>0</v>
      </c>
    </row>
    <row r="753" spans="1:8" ht="15.75" thickBot="1" x14ac:dyDescent="0.3">
      <c r="A753" s="86" t="s">
        <v>33</v>
      </c>
      <c r="B753" s="86"/>
      <c r="C753" s="85"/>
      <c r="D753" s="85"/>
      <c r="E753" s="85"/>
      <c r="F753" s="85"/>
      <c r="G753" s="85"/>
      <c r="H753" s="85"/>
    </row>
    <row r="754" spans="1:8" x14ac:dyDescent="0.25">
      <c r="A754" s="258" t="s">
        <v>26</v>
      </c>
      <c r="B754" s="259"/>
      <c r="C754" s="260"/>
      <c r="D754" s="92" t="s">
        <v>34</v>
      </c>
      <c r="E754" s="92" t="s">
        <v>35</v>
      </c>
      <c r="F754" s="92" t="s">
        <v>36</v>
      </c>
      <c r="G754" s="94" t="s">
        <v>30</v>
      </c>
      <c r="H754" s="95"/>
    </row>
    <row r="755" spans="1:8" x14ac:dyDescent="0.25">
      <c r="A755" s="252" t="s">
        <v>173</v>
      </c>
      <c r="B755" s="253"/>
      <c r="C755" s="254"/>
      <c r="D755" s="96" t="s">
        <v>4</v>
      </c>
      <c r="E755" s="112">
        <f>+Materiales!C12</f>
        <v>35000</v>
      </c>
      <c r="F755" s="97">
        <v>1.05</v>
      </c>
      <c r="G755" s="98">
        <f>+E755*F755</f>
        <v>36750</v>
      </c>
      <c r="H755" s="99"/>
    </row>
    <row r="756" spans="1:8" x14ac:dyDescent="0.25">
      <c r="A756" s="252"/>
      <c r="B756" s="253"/>
      <c r="C756" s="254"/>
      <c r="D756" s="1"/>
      <c r="E756" s="112"/>
      <c r="F756" s="113"/>
      <c r="G756" s="98"/>
      <c r="H756" s="99"/>
    </row>
    <row r="757" spans="1:8" x14ac:dyDescent="0.25">
      <c r="A757" s="252"/>
      <c r="B757" s="253"/>
      <c r="C757" s="254"/>
      <c r="D757" s="96"/>
      <c r="E757" s="112"/>
      <c r="F757" s="113"/>
      <c r="G757" s="98"/>
      <c r="H757" s="99"/>
    </row>
    <row r="758" spans="1:8" ht="15.75" thickBot="1" x14ac:dyDescent="0.3">
      <c r="A758" s="114"/>
      <c r="B758" s="115"/>
      <c r="C758" s="116"/>
      <c r="D758" s="102"/>
      <c r="E758" s="103"/>
      <c r="F758" s="104"/>
      <c r="G758" s="105"/>
      <c r="H758" s="106"/>
    </row>
    <row r="759" spans="1:8" ht="15.75" thickBot="1" x14ac:dyDescent="0.3">
      <c r="A759" s="85"/>
      <c r="B759" s="85"/>
      <c r="C759" s="85"/>
      <c r="D759" s="85"/>
      <c r="E759" s="85"/>
      <c r="F759" s="85"/>
      <c r="G759" s="107" t="s">
        <v>32</v>
      </c>
      <c r="H759" s="108">
        <f>SUM(G755:G758)</f>
        <v>36750</v>
      </c>
    </row>
    <row r="760" spans="1:8" ht="15.75" thickBot="1" x14ac:dyDescent="0.3">
      <c r="A760" s="117" t="s">
        <v>39</v>
      </c>
      <c r="B760" s="117"/>
      <c r="C760" s="115"/>
      <c r="D760" s="85"/>
      <c r="E760" s="85"/>
      <c r="F760" s="85"/>
      <c r="G760" s="85"/>
      <c r="H760" s="85"/>
    </row>
    <row r="761" spans="1:8" x14ac:dyDescent="0.25">
      <c r="A761" s="118" t="s">
        <v>40</v>
      </c>
      <c r="B761" s="119"/>
      <c r="C761" s="120" t="s">
        <v>41</v>
      </c>
      <c r="D761" s="92" t="s">
        <v>42</v>
      </c>
      <c r="E761" s="92" t="s">
        <v>43</v>
      </c>
      <c r="F761" s="92" t="s">
        <v>44</v>
      </c>
      <c r="G761" s="121" t="s">
        <v>30</v>
      </c>
      <c r="H761" s="95"/>
    </row>
    <row r="762" spans="1:8" x14ac:dyDescent="0.25">
      <c r="A762" s="46" t="s">
        <v>65</v>
      </c>
      <c r="B762" s="110"/>
      <c r="C762" s="122"/>
      <c r="D762" s="123"/>
      <c r="E762" s="123"/>
      <c r="F762" s="122"/>
      <c r="G762" s="97">
        <v>1187</v>
      </c>
      <c r="H762" s="99"/>
    </row>
    <row r="763" spans="1:8" x14ac:dyDescent="0.25">
      <c r="A763" s="109"/>
      <c r="B763" s="110"/>
      <c r="C763" s="124"/>
      <c r="D763" s="96"/>
      <c r="E763" s="125"/>
      <c r="F763" s="97"/>
      <c r="G763" s="97"/>
      <c r="H763" s="99"/>
    </row>
    <row r="764" spans="1:8" ht="15.75" thickBot="1" x14ac:dyDescent="0.3">
      <c r="A764" s="126"/>
      <c r="B764" s="127"/>
      <c r="C764" s="102"/>
      <c r="D764" s="103"/>
      <c r="E764" s="104"/>
      <c r="F764" s="105"/>
      <c r="G764" s="102"/>
      <c r="H764" s="99"/>
    </row>
    <row r="765" spans="1:8" ht="15.75" thickBot="1" x14ac:dyDescent="0.3">
      <c r="A765" s="85"/>
      <c r="B765" s="85"/>
      <c r="C765" s="85"/>
      <c r="D765" s="85"/>
      <c r="E765" s="85"/>
      <c r="F765" s="85"/>
      <c r="G765" s="107" t="s">
        <v>32</v>
      </c>
      <c r="H765" s="108">
        <f>SUM(G762:G764)</f>
        <v>1187</v>
      </c>
    </row>
    <row r="766" spans="1:8" ht="15.75" thickBot="1" x14ac:dyDescent="0.3">
      <c r="A766" s="117" t="s">
        <v>45</v>
      </c>
      <c r="B766" s="117"/>
      <c r="C766" s="85"/>
      <c r="D766" s="85"/>
      <c r="E766" s="85"/>
      <c r="F766" s="85"/>
      <c r="G766" s="85"/>
      <c r="H766" s="85"/>
    </row>
    <row r="767" spans="1:8" x14ac:dyDescent="0.25">
      <c r="A767" s="118" t="s">
        <v>46</v>
      </c>
      <c r="B767" s="119"/>
      <c r="C767" s="128" t="s">
        <v>47</v>
      </c>
      <c r="D767" s="92" t="s">
        <v>48</v>
      </c>
      <c r="E767" s="93" t="s">
        <v>49</v>
      </c>
      <c r="F767" s="128" t="s">
        <v>29</v>
      </c>
      <c r="G767" s="94" t="s">
        <v>30</v>
      </c>
      <c r="H767" s="95"/>
    </row>
    <row r="768" spans="1:8" x14ac:dyDescent="0.25">
      <c r="A768" s="46"/>
      <c r="B768" s="47"/>
      <c r="C768" s="68"/>
      <c r="D768" s="69"/>
      <c r="E768" s="32"/>
      <c r="F768" s="97"/>
      <c r="G768" s="129"/>
      <c r="H768" s="99"/>
    </row>
    <row r="769" spans="1:10" x14ac:dyDescent="0.25">
      <c r="A769" s="46"/>
      <c r="B769" s="47"/>
      <c r="C769" s="68"/>
      <c r="D769" s="69"/>
      <c r="E769" s="32"/>
      <c r="F769" s="97"/>
      <c r="G769" s="129"/>
      <c r="H769" s="99"/>
    </row>
    <row r="770" spans="1:10" x14ac:dyDescent="0.25">
      <c r="A770" s="46"/>
      <c r="B770" s="47"/>
      <c r="C770" s="68"/>
      <c r="D770" s="69"/>
      <c r="E770" s="32"/>
      <c r="F770" s="97"/>
      <c r="G770" s="129"/>
      <c r="H770" s="99"/>
    </row>
    <row r="771" spans="1:10" x14ac:dyDescent="0.25">
      <c r="A771" s="109"/>
      <c r="B771" s="110"/>
      <c r="C771" s="112"/>
      <c r="D771" s="96"/>
      <c r="E771" s="112"/>
      <c r="F771" s="97"/>
      <c r="G771" s="98"/>
      <c r="H771" s="99"/>
    </row>
    <row r="772" spans="1:10" x14ac:dyDescent="0.25">
      <c r="A772" s="109"/>
      <c r="B772" s="110"/>
      <c r="C772" s="112"/>
      <c r="D772" s="96"/>
      <c r="E772" s="112"/>
      <c r="F772" s="97"/>
      <c r="G772" s="98"/>
      <c r="H772" s="99"/>
    </row>
    <row r="773" spans="1:10" ht="15.75" thickBot="1" x14ac:dyDescent="0.3">
      <c r="A773" s="126"/>
      <c r="B773" s="130"/>
      <c r="C773" s="103"/>
      <c r="D773" s="116"/>
      <c r="E773" s="116"/>
      <c r="F773" s="116"/>
      <c r="G773" s="115"/>
      <c r="H773" s="106"/>
    </row>
    <row r="774" spans="1:10" ht="15.75" thickBot="1" x14ac:dyDescent="0.3">
      <c r="A774" s="85"/>
      <c r="B774" s="85"/>
      <c r="C774" s="85"/>
      <c r="D774" s="85"/>
      <c r="E774" s="85"/>
      <c r="F774" s="85"/>
      <c r="G774" s="107" t="s">
        <v>32</v>
      </c>
      <c r="H774" s="108">
        <f>SUM(G768:G773)</f>
        <v>0</v>
      </c>
    </row>
    <row r="775" spans="1:10" ht="15.75" thickBot="1" x14ac:dyDescent="0.3">
      <c r="A775" s="85"/>
      <c r="B775" s="85"/>
      <c r="C775" s="85"/>
      <c r="D775" s="85"/>
      <c r="E775" s="85"/>
      <c r="F775" s="85"/>
      <c r="G775" s="131"/>
      <c r="H775" s="85"/>
    </row>
    <row r="776" spans="1:10" ht="15.75" thickBot="1" x14ac:dyDescent="0.3">
      <c r="A776" s="85"/>
      <c r="B776" s="85"/>
      <c r="C776" s="85"/>
      <c r="D776" s="85"/>
      <c r="E776" s="83" t="s">
        <v>53</v>
      </c>
      <c r="F776" s="132"/>
      <c r="G776" s="132"/>
      <c r="H776" s="108">
        <f>H752+H759+H765+H774</f>
        <v>37937</v>
      </c>
    </row>
    <row r="780" spans="1:10" x14ac:dyDescent="0.25">
      <c r="J780" s="204"/>
    </row>
  </sheetData>
  <mergeCells count="207">
    <mergeCell ref="A587:C587"/>
    <mergeCell ref="A590:C590"/>
    <mergeCell ref="A591:C591"/>
    <mergeCell ref="A592:C592"/>
    <mergeCell ref="A593:C593"/>
    <mergeCell ref="A578:F578"/>
    <mergeCell ref="A581:C581"/>
    <mergeCell ref="A582:C582"/>
    <mergeCell ref="A584:C584"/>
    <mergeCell ref="A585:C585"/>
    <mergeCell ref="A586:C586"/>
    <mergeCell ref="A546:C546"/>
    <mergeCell ref="A549:C549"/>
    <mergeCell ref="A550:C550"/>
    <mergeCell ref="A551:C551"/>
    <mergeCell ref="A552:C552"/>
    <mergeCell ref="D575:H575"/>
    <mergeCell ref="A537:F537"/>
    <mergeCell ref="A540:C540"/>
    <mergeCell ref="A541:C541"/>
    <mergeCell ref="A543:C543"/>
    <mergeCell ref="A544:C544"/>
    <mergeCell ref="A545:C545"/>
    <mergeCell ref="A505:C505"/>
    <mergeCell ref="A508:C508"/>
    <mergeCell ref="A509:C509"/>
    <mergeCell ref="A510:C510"/>
    <mergeCell ref="A511:C511"/>
    <mergeCell ref="D534:H534"/>
    <mergeCell ref="A496:F496"/>
    <mergeCell ref="A499:C499"/>
    <mergeCell ref="A500:C500"/>
    <mergeCell ref="A502:C502"/>
    <mergeCell ref="A503:C503"/>
    <mergeCell ref="A504:C504"/>
    <mergeCell ref="A464:C464"/>
    <mergeCell ref="A467:C467"/>
    <mergeCell ref="A468:C468"/>
    <mergeCell ref="A469:C469"/>
    <mergeCell ref="A470:C470"/>
    <mergeCell ref="D493:H493"/>
    <mergeCell ref="A455:F455"/>
    <mergeCell ref="A458:C458"/>
    <mergeCell ref="A459:C459"/>
    <mergeCell ref="A461:C461"/>
    <mergeCell ref="A462:C462"/>
    <mergeCell ref="A463:C463"/>
    <mergeCell ref="A423:C423"/>
    <mergeCell ref="A426:C426"/>
    <mergeCell ref="A427:C427"/>
    <mergeCell ref="A428:C428"/>
    <mergeCell ref="A429:C429"/>
    <mergeCell ref="D452:H452"/>
    <mergeCell ref="A414:F414"/>
    <mergeCell ref="A417:C417"/>
    <mergeCell ref="A418:C418"/>
    <mergeCell ref="A420:C420"/>
    <mergeCell ref="A421:C421"/>
    <mergeCell ref="A422:C422"/>
    <mergeCell ref="A382:C382"/>
    <mergeCell ref="A385:C385"/>
    <mergeCell ref="A386:C386"/>
    <mergeCell ref="A387:C387"/>
    <mergeCell ref="A388:C388"/>
    <mergeCell ref="D411:H411"/>
    <mergeCell ref="A376:C376"/>
    <mergeCell ref="A377:C377"/>
    <mergeCell ref="A379:C379"/>
    <mergeCell ref="A380:C380"/>
    <mergeCell ref="A381:C381"/>
    <mergeCell ref="A344:C344"/>
    <mergeCell ref="A345:C345"/>
    <mergeCell ref="A346:C346"/>
    <mergeCell ref="A347:C347"/>
    <mergeCell ref="D370:H370"/>
    <mergeCell ref="A373:F373"/>
    <mergeCell ref="A336:C336"/>
    <mergeCell ref="A337:C337"/>
    <mergeCell ref="A338:C338"/>
    <mergeCell ref="A339:C339"/>
    <mergeCell ref="A340:C340"/>
    <mergeCell ref="A341:C341"/>
    <mergeCell ref="A304:C304"/>
    <mergeCell ref="A305:C305"/>
    <mergeCell ref="A306:C306"/>
    <mergeCell ref="D329:H329"/>
    <mergeCell ref="A332:F332"/>
    <mergeCell ref="A335:C335"/>
    <mergeCell ref="A296:C296"/>
    <mergeCell ref="A297:C297"/>
    <mergeCell ref="A298:C298"/>
    <mergeCell ref="A299:C299"/>
    <mergeCell ref="A300:C300"/>
    <mergeCell ref="A303:C303"/>
    <mergeCell ref="A258:C258"/>
    <mergeCell ref="A259:C259"/>
    <mergeCell ref="A262:C262"/>
    <mergeCell ref="D288:H288"/>
    <mergeCell ref="A294:C294"/>
    <mergeCell ref="A295:C295"/>
    <mergeCell ref="A291:F291"/>
    <mergeCell ref="D247:H247"/>
    <mergeCell ref="A253:C253"/>
    <mergeCell ref="A254:C254"/>
    <mergeCell ref="A255:C255"/>
    <mergeCell ref="A256:C256"/>
    <mergeCell ref="A257:C257"/>
    <mergeCell ref="A212:C212"/>
    <mergeCell ref="A213:C213"/>
    <mergeCell ref="A214:C214"/>
    <mergeCell ref="A215:C215"/>
    <mergeCell ref="A216:C216"/>
    <mergeCell ref="A217:C217"/>
    <mergeCell ref="A172:C172"/>
    <mergeCell ref="A173:C173"/>
    <mergeCell ref="A174:C174"/>
    <mergeCell ref="A175:C175"/>
    <mergeCell ref="A176:C176"/>
    <mergeCell ref="D206:H206"/>
    <mergeCell ref="A132:C132"/>
    <mergeCell ref="A133:C133"/>
    <mergeCell ref="A134:C134"/>
    <mergeCell ref="A135:C135"/>
    <mergeCell ref="D165:H165"/>
    <mergeCell ref="A171:C171"/>
    <mergeCell ref="A92:C92"/>
    <mergeCell ref="A93:C93"/>
    <mergeCell ref="A94:C94"/>
    <mergeCell ref="D124:H124"/>
    <mergeCell ref="A130:C130"/>
    <mergeCell ref="A131:C131"/>
    <mergeCell ref="A56:C56"/>
    <mergeCell ref="A59:C59"/>
    <mergeCell ref="D83:H83"/>
    <mergeCell ref="A89:C89"/>
    <mergeCell ref="A90:C90"/>
    <mergeCell ref="A91:C91"/>
    <mergeCell ref="A50:C50"/>
    <mergeCell ref="A51:C51"/>
    <mergeCell ref="A52:C52"/>
    <mergeCell ref="A53:C53"/>
    <mergeCell ref="A54:C54"/>
    <mergeCell ref="A55:C55"/>
    <mergeCell ref="A14:C14"/>
    <mergeCell ref="A15:C15"/>
    <mergeCell ref="A16:C16"/>
    <mergeCell ref="A19:C19"/>
    <mergeCell ref="D43:H43"/>
    <mergeCell ref="A49:C49"/>
    <mergeCell ref="D3:H3"/>
    <mergeCell ref="A9:C9"/>
    <mergeCell ref="A10:C10"/>
    <mergeCell ref="A11:C11"/>
    <mergeCell ref="A12:C12"/>
    <mergeCell ref="A13:C13"/>
    <mergeCell ref="D616:H616"/>
    <mergeCell ref="A619:F619"/>
    <mergeCell ref="A622:C622"/>
    <mergeCell ref="A623:C623"/>
    <mergeCell ref="A625:C625"/>
    <mergeCell ref="A626:C626"/>
    <mergeCell ref="A627:C627"/>
    <mergeCell ref="A628:C628"/>
    <mergeCell ref="A631:C631"/>
    <mergeCell ref="A632:C632"/>
    <mergeCell ref="A633:C633"/>
    <mergeCell ref="A634:C634"/>
    <mergeCell ref="A645:B645"/>
    <mergeCell ref="A646:B646"/>
    <mergeCell ref="D657:H657"/>
    <mergeCell ref="A660:F660"/>
    <mergeCell ref="A663:C663"/>
    <mergeCell ref="A664:C664"/>
    <mergeCell ref="A666:C666"/>
    <mergeCell ref="A667:C667"/>
    <mergeCell ref="A668:C668"/>
    <mergeCell ref="A669:C669"/>
    <mergeCell ref="A672:C672"/>
    <mergeCell ref="A673:C673"/>
    <mergeCell ref="A674:C674"/>
    <mergeCell ref="A675:C675"/>
    <mergeCell ref="A686:B686"/>
    <mergeCell ref="A713:C713"/>
    <mergeCell ref="A714:C714"/>
    <mergeCell ref="A715:C715"/>
    <mergeCell ref="A716:C716"/>
    <mergeCell ref="D739:H739"/>
    <mergeCell ref="A742:F742"/>
    <mergeCell ref="A745:C745"/>
    <mergeCell ref="A687:B687"/>
    <mergeCell ref="D698:H698"/>
    <mergeCell ref="A701:F701"/>
    <mergeCell ref="A704:C704"/>
    <mergeCell ref="A705:C705"/>
    <mergeCell ref="A707:C707"/>
    <mergeCell ref="A708:C708"/>
    <mergeCell ref="A709:C709"/>
    <mergeCell ref="A710:C710"/>
    <mergeCell ref="A746:C746"/>
    <mergeCell ref="A748:C748"/>
    <mergeCell ref="A749:C749"/>
    <mergeCell ref="A750:C750"/>
    <mergeCell ref="A751:C751"/>
    <mergeCell ref="A754:C754"/>
    <mergeCell ref="A755:C755"/>
    <mergeCell ref="A756:C756"/>
    <mergeCell ref="A757:C757"/>
  </mergeCells>
  <pageMargins left="0.7" right="0.7" top="0.75" bottom="0.75" header="0.3" footer="0.3"/>
  <pageSetup paperSize="9" scale="96" orientation="portrait" horizontalDpi="360" verticalDpi="360" r:id="rId1"/>
  <rowBreaks count="18" manualBreakCount="18">
    <brk id="40" max="7" man="1"/>
    <brk id="80" max="7" man="1"/>
    <brk id="121" max="7" man="1"/>
    <brk id="162" max="7" man="1"/>
    <brk id="203" max="7" man="1"/>
    <brk id="244" max="7" man="1"/>
    <brk id="285" max="7" man="1"/>
    <brk id="326" max="7" man="1"/>
    <brk id="367" max="7" man="1"/>
    <brk id="408" max="7" man="1"/>
    <brk id="449" max="7" man="1"/>
    <brk id="490" max="7" man="1"/>
    <brk id="531" max="7" man="1"/>
    <brk id="572" max="7" man="1"/>
    <brk id="613" max="7" man="1"/>
    <brk id="654" max="7" man="1"/>
    <brk id="695" max="7" man="1"/>
    <brk id="736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J13"/>
  <sheetViews>
    <sheetView zoomScale="130" zoomScaleNormal="100" workbookViewId="0">
      <selection activeCell="A16" sqref="A16"/>
    </sheetView>
  </sheetViews>
  <sheetFormatPr baseColWidth="10" defaultRowHeight="12.75" x14ac:dyDescent="0.2"/>
  <cols>
    <col min="1" max="1" width="67.5703125" style="5" customWidth="1"/>
    <col min="2" max="2" width="9.85546875" style="3" customWidth="1"/>
    <col min="3" max="3" width="15.42578125" style="5" bestFit="1" customWidth="1"/>
    <col min="4" max="4" width="11.42578125" style="5" hidden="1" customWidth="1"/>
    <col min="5" max="16384" width="11.42578125" style="5"/>
  </cols>
  <sheetData>
    <row r="1" spans="1:10" s="3" customFormat="1" x14ac:dyDescent="0.2">
      <c r="A1" s="2" t="s">
        <v>11</v>
      </c>
      <c r="B1" s="2" t="s">
        <v>8</v>
      </c>
      <c r="C1" s="2" t="s">
        <v>12</v>
      </c>
    </row>
    <row r="2" spans="1:10" x14ac:dyDescent="0.2">
      <c r="A2" s="75" t="s">
        <v>81</v>
      </c>
      <c r="B2" s="4" t="s">
        <v>3</v>
      </c>
      <c r="C2" s="183">
        <v>6000</v>
      </c>
      <c r="E2" s="6"/>
      <c r="I2" s="7"/>
    </row>
    <row r="3" spans="1:10" x14ac:dyDescent="0.2">
      <c r="A3" s="75" t="s">
        <v>16</v>
      </c>
      <c r="B3" s="4" t="s">
        <v>17</v>
      </c>
      <c r="C3" s="183">
        <v>120</v>
      </c>
      <c r="E3" s="6"/>
      <c r="I3" s="7"/>
    </row>
    <row r="4" spans="1:10" x14ac:dyDescent="0.2">
      <c r="A4" s="75" t="s">
        <v>18</v>
      </c>
      <c r="B4" s="4" t="s">
        <v>3</v>
      </c>
      <c r="C4" s="183">
        <v>7500</v>
      </c>
      <c r="E4" s="6"/>
      <c r="I4" s="7"/>
    </row>
    <row r="5" spans="1:10" x14ac:dyDescent="0.2">
      <c r="A5" s="75" t="s">
        <v>144</v>
      </c>
      <c r="B5" s="4" t="s">
        <v>15</v>
      </c>
      <c r="C5" s="183">
        <v>50000</v>
      </c>
      <c r="E5" s="6"/>
      <c r="I5" s="7"/>
      <c r="J5" s="8"/>
    </row>
    <row r="6" spans="1:10" x14ac:dyDescent="0.2">
      <c r="A6" s="238" t="s">
        <v>161</v>
      </c>
      <c r="B6" s="239" t="s">
        <v>14</v>
      </c>
      <c r="C6" s="183">
        <v>250000</v>
      </c>
    </row>
    <row r="7" spans="1:10" x14ac:dyDescent="0.2">
      <c r="A7" s="75" t="s">
        <v>19</v>
      </c>
      <c r="B7" s="4" t="s">
        <v>3</v>
      </c>
      <c r="C7" s="183">
        <v>640</v>
      </c>
      <c r="E7" s="6"/>
      <c r="I7" s="7"/>
    </row>
    <row r="8" spans="1:10" x14ac:dyDescent="0.2">
      <c r="A8" s="75" t="s">
        <v>20</v>
      </c>
      <c r="B8" s="4" t="s">
        <v>21</v>
      </c>
      <c r="C8" s="183">
        <v>300</v>
      </c>
      <c r="E8" s="6"/>
      <c r="I8" s="7"/>
      <c r="J8" s="8"/>
    </row>
    <row r="9" spans="1:10" x14ac:dyDescent="0.2">
      <c r="A9" s="75" t="s">
        <v>128</v>
      </c>
      <c r="B9" s="4" t="s">
        <v>13</v>
      </c>
      <c r="C9" s="183">
        <v>12000</v>
      </c>
      <c r="E9" s="6"/>
      <c r="I9" s="7"/>
      <c r="J9" s="8"/>
    </row>
    <row r="10" spans="1:10" x14ac:dyDescent="0.2">
      <c r="A10" s="75" t="s">
        <v>22</v>
      </c>
      <c r="B10" s="4" t="s">
        <v>15</v>
      </c>
      <c r="C10" s="183">
        <v>18000</v>
      </c>
      <c r="E10" s="6"/>
      <c r="I10" s="7"/>
      <c r="J10" s="8"/>
    </row>
    <row r="11" spans="1:10" x14ac:dyDescent="0.2">
      <c r="A11" s="238" t="s">
        <v>170</v>
      </c>
      <c r="B11" s="239" t="s">
        <v>4</v>
      </c>
      <c r="C11" s="183">
        <v>56000</v>
      </c>
    </row>
    <row r="12" spans="1:10" x14ac:dyDescent="0.2">
      <c r="A12" s="238" t="s">
        <v>89</v>
      </c>
      <c r="B12" s="239" t="s">
        <v>4</v>
      </c>
      <c r="C12" s="183">
        <v>35000</v>
      </c>
    </row>
    <row r="13" spans="1:10" x14ac:dyDescent="0.2">
      <c r="A13" s="238" t="s">
        <v>153</v>
      </c>
      <c r="B13" s="239" t="s">
        <v>2</v>
      </c>
      <c r="C13" s="183">
        <v>130000</v>
      </c>
    </row>
  </sheetData>
  <pageMargins left="0.75" right="0.75" top="1" bottom="1" header="0" footer="0"/>
  <pageSetup paperSize="5" orientation="portrait" horizontalDpi="1200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</sheetPr>
  <dimension ref="A1:D12"/>
  <sheetViews>
    <sheetView zoomScale="112" zoomScaleNormal="112" workbookViewId="0">
      <selection activeCell="A16" sqref="A16"/>
    </sheetView>
  </sheetViews>
  <sheetFormatPr baseColWidth="10" defaultRowHeight="12.75" x14ac:dyDescent="0.2"/>
  <cols>
    <col min="1" max="1" width="39.42578125" style="5" customWidth="1"/>
    <col min="2" max="2" width="11.28515625" style="3" customWidth="1"/>
    <col min="3" max="3" width="11.5703125" style="5" bestFit="1" customWidth="1"/>
    <col min="4" max="16384" width="11.42578125" style="5"/>
  </cols>
  <sheetData>
    <row r="1" spans="1:4" s="3" customFormat="1" x14ac:dyDescent="0.2">
      <c r="A1" s="74" t="s">
        <v>55</v>
      </c>
      <c r="B1" s="74" t="s">
        <v>8</v>
      </c>
      <c r="C1" s="74" t="s">
        <v>56</v>
      </c>
      <c r="D1" s="4"/>
    </row>
    <row r="2" spans="1:4" x14ac:dyDescent="0.2">
      <c r="A2" s="75" t="s">
        <v>58</v>
      </c>
      <c r="B2" s="4" t="s">
        <v>57</v>
      </c>
      <c r="C2" s="236">
        <f>120000/8</f>
        <v>15000</v>
      </c>
      <c r="D2" s="75"/>
    </row>
    <row r="3" spans="1:4" x14ac:dyDescent="0.2">
      <c r="A3" s="75" t="s">
        <v>59</v>
      </c>
      <c r="B3" s="4" t="s">
        <v>57</v>
      </c>
      <c r="C3" s="236">
        <v>10000</v>
      </c>
      <c r="D3" s="75"/>
    </row>
    <row r="4" spans="1:4" x14ac:dyDescent="0.2">
      <c r="A4" s="75" t="s">
        <v>136</v>
      </c>
      <c r="B4" s="4" t="s">
        <v>57</v>
      </c>
      <c r="C4" s="236">
        <v>10000</v>
      </c>
      <c r="D4" s="75"/>
    </row>
    <row r="5" spans="1:4" x14ac:dyDescent="0.2">
      <c r="A5" s="75" t="s">
        <v>142</v>
      </c>
      <c r="B5" s="4" t="s">
        <v>57</v>
      </c>
      <c r="C5" s="236">
        <v>80000</v>
      </c>
      <c r="D5" s="75"/>
    </row>
    <row r="6" spans="1:4" x14ac:dyDescent="0.2">
      <c r="A6" s="75" t="s">
        <v>68</v>
      </c>
      <c r="B6" s="4" t="s">
        <v>57</v>
      </c>
      <c r="C6" s="236">
        <v>120000</v>
      </c>
      <c r="D6" s="75"/>
    </row>
    <row r="7" spans="1:4" x14ac:dyDescent="0.2">
      <c r="A7" s="75" t="s">
        <v>82</v>
      </c>
      <c r="B7" s="4" t="s">
        <v>57</v>
      </c>
      <c r="C7" s="75">
        <v>130000</v>
      </c>
      <c r="D7" s="75"/>
    </row>
    <row r="8" spans="1:4" x14ac:dyDescent="0.2">
      <c r="A8" s="75" t="s">
        <v>148</v>
      </c>
      <c r="B8" s="4" t="s">
        <v>57</v>
      </c>
      <c r="C8" s="75">
        <v>80000</v>
      </c>
      <c r="D8" s="75"/>
    </row>
    <row r="9" spans="1:4" ht="15.75" x14ac:dyDescent="0.25">
      <c r="A9" s="237"/>
      <c r="B9" s="201"/>
    </row>
    <row r="10" spans="1:4" ht="15.75" x14ac:dyDescent="0.25">
      <c r="A10" s="20"/>
      <c r="B10" s="201"/>
      <c r="C10" s="19"/>
    </row>
    <row r="11" spans="1:4" ht="15.75" x14ac:dyDescent="0.25">
      <c r="A11" s="72"/>
      <c r="B11" s="201"/>
    </row>
    <row r="12" spans="1:4" ht="15.75" x14ac:dyDescent="0.25">
      <c r="A12" s="19"/>
      <c r="B12" s="201"/>
    </row>
  </sheetData>
  <pageMargins left="0.75" right="0.75" top="1" bottom="1" header="0" footer="0"/>
  <pageSetup scale="9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</sheetPr>
  <dimension ref="A1:D6"/>
  <sheetViews>
    <sheetView workbookViewId="0">
      <selection activeCell="A11" sqref="A11"/>
    </sheetView>
  </sheetViews>
  <sheetFormatPr baseColWidth="10" defaultRowHeight="12.75" x14ac:dyDescent="0.2"/>
  <cols>
    <col min="1" max="1" width="53.5703125" style="9" bestFit="1" customWidth="1"/>
    <col min="2" max="2" width="11.42578125" style="203"/>
    <col min="3" max="16384" width="11.42578125" style="9"/>
  </cols>
  <sheetData>
    <row r="1" spans="1:4" x14ac:dyDescent="0.2">
      <c r="A1" s="77" t="s">
        <v>61</v>
      </c>
      <c r="B1" s="202" t="s">
        <v>60</v>
      </c>
      <c r="C1" s="77">
        <v>1.85</v>
      </c>
      <c r="D1" s="76"/>
    </row>
    <row r="2" spans="1:4" x14ac:dyDescent="0.2">
      <c r="A2" s="77" t="s">
        <v>62</v>
      </c>
      <c r="B2" s="202" t="s">
        <v>6</v>
      </c>
      <c r="C2" s="77">
        <v>50000</v>
      </c>
      <c r="D2" s="76"/>
    </row>
    <row r="3" spans="1:4" x14ac:dyDescent="0.2">
      <c r="A3" s="77" t="s">
        <v>63</v>
      </c>
      <c r="B3" s="202" t="s">
        <v>6</v>
      </c>
      <c r="C3" s="77">
        <v>40000</v>
      </c>
      <c r="D3" s="76"/>
    </row>
    <row r="4" spans="1:4" x14ac:dyDescent="0.2">
      <c r="A4" s="77" t="s">
        <v>64</v>
      </c>
      <c r="B4" s="202" t="s">
        <v>6</v>
      </c>
      <c r="C4" s="77">
        <v>80000</v>
      </c>
      <c r="D4" s="76"/>
    </row>
    <row r="5" spans="1:4" x14ac:dyDescent="0.2">
      <c r="A5" s="77" t="s">
        <v>50</v>
      </c>
      <c r="B5" s="202" t="s">
        <v>6</v>
      </c>
      <c r="C5" s="77">
        <v>100000</v>
      </c>
      <c r="D5" s="76"/>
    </row>
    <row r="6" spans="1:4" x14ac:dyDescent="0.2">
      <c r="A6" s="77"/>
      <c r="B6" s="202"/>
      <c r="C6" s="77"/>
      <c r="D6" s="76"/>
    </row>
  </sheetData>
  <pageMargins left="0.75" right="0.75" top="1" bottom="1" header="0" footer="0"/>
  <pageSetup orientation="portrait" horizontalDpi="0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C000"/>
  </sheetPr>
  <dimension ref="A1:H41"/>
  <sheetViews>
    <sheetView workbookViewId="0">
      <selection activeCell="E21" sqref="E21"/>
    </sheetView>
  </sheetViews>
  <sheetFormatPr baseColWidth="10" defaultRowHeight="15" x14ac:dyDescent="0.25"/>
  <sheetData>
    <row r="1" spans="1:8" x14ac:dyDescent="0.25">
      <c r="A1" s="10"/>
      <c r="B1" s="144"/>
      <c r="C1" s="145"/>
      <c r="D1" s="146"/>
      <c r="E1" s="146"/>
      <c r="F1" s="146"/>
      <c r="G1" s="146"/>
      <c r="H1" s="147"/>
    </row>
    <row r="2" spans="1:8" x14ac:dyDescent="0.25">
      <c r="A2" s="16"/>
      <c r="B2" s="148"/>
      <c r="C2" s="149"/>
      <c r="D2" s="150"/>
      <c r="E2" s="151" t="s">
        <v>23</v>
      </c>
      <c r="F2" s="150"/>
      <c r="G2" s="150"/>
      <c r="H2" s="152"/>
    </row>
    <row r="3" spans="1:8" ht="15.75" thickBot="1" x14ac:dyDescent="0.3">
      <c r="A3" s="22"/>
      <c r="B3" s="153"/>
      <c r="C3" s="154"/>
      <c r="D3" s="283"/>
      <c r="E3" s="284"/>
      <c r="F3" s="284"/>
      <c r="G3" s="284"/>
      <c r="H3" s="285"/>
    </row>
    <row r="4" spans="1:8" x14ac:dyDescent="0.25">
      <c r="A4" s="25"/>
      <c r="B4" s="150"/>
      <c r="C4" s="150"/>
      <c r="D4" s="150"/>
      <c r="E4" s="150"/>
      <c r="F4" s="150"/>
      <c r="G4" s="150"/>
      <c r="H4" s="150"/>
    </row>
    <row r="5" spans="1:8" x14ac:dyDescent="0.25">
      <c r="A5" s="25" t="s">
        <v>54</v>
      </c>
      <c r="B5" s="156"/>
      <c r="C5" s="150"/>
      <c r="D5" s="157"/>
      <c r="E5" s="156"/>
      <c r="F5" s="157"/>
      <c r="G5" s="156"/>
      <c r="H5" s="150"/>
    </row>
    <row r="6" spans="1:8" x14ac:dyDescent="0.25">
      <c r="A6" s="155" t="s">
        <v>154</v>
      </c>
      <c r="B6" s="156"/>
      <c r="C6" s="150"/>
      <c r="D6" s="156"/>
      <c r="E6" s="156"/>
      <c r="F6" s="156"/>
      <c r="G6" s="156" t="s">
        <v>66</v>
      </c>
      <c r="H6" s="150"/>
    </row>
    <row r="7" spans="1:8" x14ac:dyDescent="0.25">
      <c r="A7" s="156"/>
      <c r="B7" s="156"/>
      <c r="C7" s="150"/>
      <c r="D7" s="156"/>
      <c r="E7" s="156"/>
      <c r="F7" s="156"/>
      <c r="G7" s="156"/>
      <c r="H7" s="150"/>
    </row>
    <row r="8" spans="1:8" ht="15.75" thickBot="1" x14ac:dyDescent="0.3">
      <c r="A8" s="151" t="s">
        <v>25</v>
      </c>
      <c r="B8" s="151"/>
      <c r="C8" s="150"/>
      <c r="D8" s="150"/>
      <c r="E8" s="150"/>
      <c r="F8" s="150"/>
      <c r="G8" s="150"/>
      <c r="H8" s="150"/>
    </row>
    <row r="9" spans="1:8" x14ac:dyDescent="0.25">
      <c r="A9" s="280" t="s">
        <v>26</v>
      </c>
      <c r="B9" s="281"/>
      <c r="C9" s="282"/>
      <c r="D9" s="158" t="s">
        <v>27</v>
      </c>
      <c r="E9" s="180" t="s">
        <v>28</v>
      </c>
      <c r="F9" s="158" t="s">
        <v>29</v>
      </c>
      <c r="G9" s="186" t="s">
        <v>30</v>
      </c>
      <c r="H9" s="174"/>
    </row>
    <row r="10" spans="1:8" x14ac:dyDescent="0.25">
      <c r="A10" s="286" t="s">
        <v>75</v>
      </c>
      <c r="B10" s="287"/>
      <c r="C10" s="288"/>
      <c r="D10" s="164"/>
      <c r="E10" s="97">
        <f>+Equipo!C3</f>
        <v>10000</v>
      </c>
      <c r="F10" s="97">
        <v>2</v>
      </c>
      <c r="G10" s="98">
        <f>+E10/F10</f>
        <v>5000</v>
      </c>
      <c r="H10" s="177"/>
    </row>
    <row r="11" spans="1:8" x14ac:dyDescent="0.25">
      <c r="A11" s="286" t="s">
        <v>69</v>
      </c>
      <c r="B11" s="287"/>
      <c r="C11" s="288"/>
      <c r="D11" s="160"/>
      <c r="E11" s="161"/>
      <c r="F11" s="162"/>
      <c r="G11" s="187"/>
      <c r="H11" s="177"/>
    </row>
    <row r="12" spans="1:8" x14ac:dyDescent="0.25">
      <c r="A12" s="286"/>
      <c r="B12" s="287"/>
      <c r="C12" s="288"/>
      <c r="D12" s="160"/>
      <c r="E12" s="161"/>
      <c r="F12" s="162"/>
      <c r="G12" s="187"/>
      <c r="H12" s="177"/>
    </row>
    <row r="13" spans="1:8" x14ac:dyDescent="0.25">
      <c r="A13" s="286"/>
      <c r="B13" s="287"/>
      <c r="C13" s="288"/>
      <c r="D13" s="160"/>
      <c r="E13" s="161"/>
      <c r="F13" s="162"/>
      <c r="G13" s="187"/>
      <c r="H13" s="177"/>
    </row>
    <row r="14" spans="1:8" ht="15.75" thickBot="1" x14ac:dyDescent="0.3">
      <c r="A14" s="277"/>
      <c r="B14" s="278"/>
      <c r="C14" s="279"/>
      <c r="D14" s="166"/>
      <c r="E14" s="167"/>
      <c r="F14" s="168"/>
      <c r="G14" s="188"/>
      <c r="H14" s="189"/>
    </row>
    <row r="15" spans="1:8" ht="15.75" thickBot="1" x14ac:dyDescent="0.3">
      <c r="A15" s="150"/>
      <c r="B15" s="150"/>
      <c r="C15" s="150"/>
      <c r="D15" s="150"/>
      <c r="E15" s="150"/>
      <c r="F15" s="150"/>
      <c r="G15" s="169" t="s">
        <v>32</v>
      </c>
      <c r="H15" s="170">
        <f>SUM(G10:G14)</f>
        <v>5000</v>
      </c>
    </row>
    <row r="16" spans="1:8" ht="15.75" thickBot="1" x14ac:dyDescent="0.3">
      <c r="A16" s="151" t="s">
        <v>33</v>
      </c>
      <c r="B16" s="151"/>
      <c r="C16" s="150"/>
      <c r="D16" s="150"/>
      <c r="E16" s="150"/>
      <c r="F16" s="150"/>
      <c r="G16" s="150"/>
      <c r="H16" s="150"/>
    </row>
    <row r="17" spans="1:8" x14ac:dyDescent="0.25">
      <c r="A17" s="280" t="s">
        <v>26</v>
      </c>
      <c r="B17" s="281"/>
      <c r="C17" s="282"/>
      <c r="D17" s="158" t="s">
        <v>34</v>
      </c>
      <c r="E17" s="158" t="s">
        <v>35</v>
      </c>
      <c r="F17" s="158" t="s">
        <v>36</v>
      </c>
      <c r="G17" s="186" t="s">
        <v>30</v>
      </c>
      <c r="H17" s="174"/>
    </row>
    <row r="18" spans="1:8" x14ac:dyDescent="0.25">
      <c r="A18" s="171" t="s">
        <v>76</v>
      </c>
      <c r="B18" s="172"/>
      <c r="C18" s="173"/>
      <c r="D18" s="164" t="s">
        <v>17</v>
      </c>
      <c r="E18" s="165">
        <f>+Materiales!C3</f>
        <v>120</v>
      </c>
      <c r="F18" s="162">
        <v>160</v>
      </c>
      <c r="G18" s="187">
        <f>+E18*F18</f>
        <v>19200</v>
      </c>
      <c r="H18" s="177"/>
    </row>
    <row r="19" spans="1:8" x14ac:dyDescent="0.25">
      <c r="A19" s="171" t="s">
        <v>77</v>
      </c>
      <c r="B19" s="172"/>
      <c r="C19" s="173"/>
      <c r="D19" s="164" t="s">
        <v>2</v>
      </c>
      <c r="E19" s="165">
        <f>+Materiales!C5</f>
        <v>50000</v>
      </c>
      <c r="F19" s="162">
        <v>0.6</v>
      </c>
      <c r="G19" s="187">
        <f t="shared" ref="G19:G21" si="0">+E19*F19</f>
        <v>30000</v>
      </c>
      <c r="H19" s="177"/>
    </row>
    <row r="20" spans="1:8" x14ac:dyDescent="0.25">
      <c r="A20" s="171" t="s">
        <v>78</v>
      </c>
      <c r="B20" s="172"/>
      <c r="C20" s="173"/>
      <c r="D20" s="164" t="s">
        <v>3</v>
      </c>
      <c r="E20" s="165">
        <f>+Materiales!C7</f>
        <v>640</v>
      </c>
      <c r="F20" s="162">
        <v>350</v>
      </c>
      <c r="G20" s="187">
        <f t="shared" si="0"/>
        <v>224000</v>
      </c>
      <c r="H20" s="177"/>
    </row>
    <row r="21" spans="1:8" x14ac:dyDescent="0.25">
      <c r="A21" s="171" t="s">
        <v>152</v>
      </c>
      <c r="B21" s="172"/>
      <c r="C21" s="173"/>
      <c r="D21" s="164" t="s">
        <v>2</v>
      </c>
      <c r="E21" s="165">
        <f>+Materiales!C13</f>
        <v>130000</v>
      </c>
      <c r="F21" s="162">
        <v>0.9</v>
      </c>
      <c r="G21" s="187">
        <f t="shared" si="0"/>
        <v>117000</v>
      </c>
      <c r="H21" s="177"/>
    </row>
    <row r="22" spans="1:8" x14ac:dyDescent="0.25">
      <c r="A22" s="171"/>
      <c r="B22" s="172"/>
      <c r="C22" s="173"/>
      <c r="D22" s="164"/>
      <c r="E22" s="161"/>
      <c r="F22" s="191"/>
      <c r="G22" s="190"/>
      <c r="H22" s="177"/>
    </row>
    <row r="23" spans="1:8" x14ac:dyDescent="0.25">
      <c r="A23" s="171"/>
      <c r="B23" s="172"/>
      <c r="C23" s="173"/>
      <c r="D23" s="164"/>
      <c r="E23" s="165"/>
      <c r="F23" s="192"/>
      <c r="G23" s="163"/>
      <c r="H23" s="177"/>
    </row>
    <row r="24" spans="1:8" ht="15.75" thickBot="1" x14ac:dyDescent="0.3">
      <c r="A24" s="184"/>
      <c r="B24" s="185"/>
      <c r="C24" s="178"/>
      <c r="D24" s="166"/>
      <c r="E24" s="167"/>
      <c r="F24" s="168"/>
      <c r="G24" s="188"/>
      <c r="H24" s="189"/>
    </row>
    <row r="25" spans="1:8" ht="15.75" thickBot="1" x14ac:dyDescent="0.3">
      <c r="A25" s="150"/>
      <c r="B25" s="150"/>
      <c r="C25" s="150"/>
      <c r="D25" s="150"/>
      <c r="E25" s="150"/>
      <c r="F25" s="150"/>
      <c r="G25" s="169" t="s">
        <v>32</v>
      </c>
      <c r="H25" s="170">
        <f>SUM(G18:G24)</f>
        <v>390200</v>
      </c>
    </row>
    <row r="26" spans="1:8" ht="15.75" thickBot="1" x14ac:dyDescent="0.3">
      <c r="A26" s="193" t="s">
        <v>39</v>
      </c>
      <c r="B26" s="193"/>
      <c r="C26" s="185"/>
      <c r="D26" s="150"/>
      <c r="E26" s="150"/>
      <c r="F26" s="150"/>
      <c r="G26" s="150"/>
      <c r="H26" s="150"/>
    </row>
    <row r="27" spans="1:8" x14ac:dyDescent="0.25">
      <c r="A27" s="194" t="s">
        <v>40</v>
      </c>
      <c r="B27" s="195"/>
      <c r="C27" s="196" t="s">
        <v>41</v>
      </c>
      <c r="D27" s="158" t="s">
        <v>42</v>
      </c>
      <c r="E27" s="158" t="s">
        <v>43</v>
      </c>
      <c r="F27" s="158" t="s">
        <v>44</v>
      </c>
      <c r="G27" s="159" t="s">
        <v>30</v>
      </c>
      <c r="H27" s="174"/>
    </row>
    <row r="28" spans="1:8" x14ac:dyDescent="0.25">
      <c r="A28" s="175"/>
      <c r="B28" s="172"/>
      <c r="C28" s="197"/>
      <c r="D28" s="197"/>
      <c r="E28" s="197"/>
      <c r="F28" s="176"/>
      <c r="G28" s="162"/>
      <c r="H28" s="177"/>
    </row>
    <row r="29" spans="1:8" x14ac:dyDescent="0.25">
      <c r="A29" s="175"/>
      <c r="B29" s="172"/>
      <c r="C29" s="198"/>
      <c r="D29" s="197"/>
      <c r="E29" s="197"/>
      <c r="F29" s="176"/>
      <c r="G29" s="162"/>
      <c r="H29" s="177"/>
    </row>
    <row r="30" spans="1:8" ht="15.75" thickBot="1" x14ac:dyDescent="0.3">
      <c r="A30" s="199"/>
      <c r="B30" s="179"/>
      <c r="C30" s="166"/>
      <c r="D30" s="167"/>
      <c r="E30" s="168"/>
      <c r="F30" s="188"/>
      <c r="G30" s="166"/>
      <c r="H30" s="177"/>
    </row>
    <row r="31" spans="1:8" ht="15.75" thickBot="1" x14ac:dyDescent="0.3">
      <c r="A31" s="150"/>
      <c r="B31" s="150"/>
      <c r="C31" s="150"/>
      <c r="D31" s="150"/>
      <c r="E31" s="150"/>
      <c r="F31" s="150"/>
      <c r="G31" s="169" t="s">
        <v>32</v>
      </c>
      <c r="H31" s="170">
        <f>SUM(G28:G30)</f>
        <v>0</v>
      </c>
    </row>
    <row r="32" spans="1:8" ht="15.75" thickBot="1" x14ac:dyDescent="0.3">
      <c r="A32" s="193" t="s">
        <v>45</v>
      </c>
      <c r="B32" s="193"/>
      <c r="C32" s="150"/>
      <c r="D32" s="150"/>
      <c r="E32" s="150"/>
      <c r="F32" s="150"/>
      <c r="G32" s="150"/>
      <c r="H32" s="150"/>
    </row>
    <row r="33" spans="1:8" x14ac:dyDescent="0.25">
      <c r="A33" s="194" t="s">
        <v>46</v>
      </c>
      <c r="B33" s="195"/>
      <c r="C33" s="181" t="s">
        <v>47</v>
      </c>
      <c r="D33" s="158" t="s">
        <v>48</v>
      </c>
      <c r="E33" s="180" t="s">
        <v>49</v>
      </c>
      <c r="F33" s="181" t="s">
        <v>29</v>
      </c>
      <c r="G33" s="186" t="s">
        <v>30</v>
      </c>
      <c r="H33" s="174"/>
    </row>
    <row r="34" spans="1:8" x14ac:dyDescent="0.25">
      <c r="A34" s="140" t="s">
        <v>64</v>
      </c>
      <c r="B34" s="111"/>
      <c r="C34" s="68">
        <f>+Otros!C4</f>
        <v>80000</v>
      </c>
      <c r="D34" s="69">
        <f>+Otros!C1</f>
        <v>1.85</v>
      </c>
      <c r="E34" s="97">
        <f>+D34*C34</f>
        <v>148000</v>
      </c>
      <c r="F34" s="97">
        <v>2</v>
      </c>
      <c r="G34" s="129">
        <f>+E34/F34</f>
        <v>74000</v>
      </c>
      <c r="H34" s="177"/>
    </row>
    <row r="35" spans="1:8" x14ac:dyDescent="0.25">
      <c r="A35" s="140" t="s">
        <v>52</v>
      </c>
      <c r="B35" s="111"/>
      <c r="C35" s="68">
        <f>+Otros!C3</f>
        <v>40000</v>
      </c>
      <c r="D35" s="69">
        <f>+Otros!C1</f>
        <v>1.85</v>
      </c>
      <c r="E35" s="97">
        <f>+D35*C35</f>
        <v>74000</v>
      </c>
      <c r="F35" s="97">
        <v>2</v>
      </c>
      <c r="G35" s="129">
        <f>+E35/F35</f>
        <v>37000</v>
      </c>
      <c r="H35" s="177"/>
    </row>
    <row r="36" spans="1:8" x14ac:dyDescent="0.25">
      <c r="A36" s="171"/>
      <c r="B36" s="172"/>
      <c r="C36" s="165"/>
      <c r="D36" s="164"/>
      <c r="E36" s="165"/>
      <c r="F36" s="162"/>
      <c r="G36" s="187"/>
      <c r="H36" s="177"/>
    </row>
    <row r="37" spans="1:8" x14ac:dyDescent="0.25">
      <c r="A37" s="171"/>
      <c r="B37" s="172"/>
      <c r="C37" s="165"/>
      <c r="D37" s="164"/>
      <c r="E37" s="165"/>
      <c r="F37" s="162"/>
      <c r="G37" s="187"/>
      <c r="H37" s="177"/>
    </row>
    <row r="38" spans="1:8" ht="15.75" thickBot="1" x14ac:dyDescent="0.3">
      <c r="A38" s="199"/>
      <c r="B38" s="200"/>
      <c r="C38" s="167"/>
      <c r="D38" s="178"/>
      <c r="E38" s="178"/>
      <c r="F38" s="178"/>
      <c r="G38" s="185"/>
      <c r="H38" s="189"/>
    </row>
    <row r="39" spans="1:8" ht="15.75" thickBot="1" x14ac:dyDescent="0.3">
      <c r="A39" s="150"/>
      <c r="B39" s="150"/>
      <c r="C39" s="150"/>
      <c r="D39" s="150"/>
      <c r="E39" s="150"/>
      <c r="F39" s="150"/>
      <c r="G39" s="169" t="s">
        <v>32</v>
      </c>
      <c r="H39" s="170">
        <f>SUM(G34:G38)</f>
        <v>111000</v>
      </c>
    </row>
    <row r="40" spans="1:8" ht="15.75" thickBot="1" x14ac:dyDescent="0.3"/>
    <row r="41" spans="1:8" s="9" customFormat="1" ht="13.5" thickBot="1" x14ac:dyDescent="0.25">
      <c r="A41" s="150"/>
      <c r="B41" s="150"/>
      <c r="C41" s="150"/>
      <c r="D41" s="150"/>
      <c r="E41" s="148" t="s">
        <v>53</v>
      </c>
      <c r="F41" s="182"/>
      <c r="G41" s="182"/>
      <c r="H41" s="170">
        <f>+H15+H25+H31+H39</f>
        <v>506200</v>
      </c>
    </row>
  </sheetData>
  <mergeCells count="8">
    <mergeCell ref="A14:C14"/>
    <mergeCell ref="A17:C17"/>
    <mergeCell ref="D3:H3"/>
    <mergeCell ref="A9:C9"/>
    <mergeCell ref="A10:C10"/>
    <mergeCell ref="A11:C11"/>
    <mergeCell ref="A12:C12"/>
    <mergeCell ref="A13:C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1</vt:i4>
      </vt:variant>
    </vt:vector>
  </HeadingPairs>
  <TitlesOfParts>
    <vt:vector size="7" baseType="lpstr">
      <vt:lpstr>PRESUPUESTO</vt:lpstr>
      <vt:lpstr>APUS</vt:lpstr>
      <vt:lpstr>Materiales</vt:lpstr>
      <vt:lpstr>Equipo</vt:lpstr>
      <vt:lpstr>Otros</vt:lpstr>
      <vt:lpstr>Basicos</vt:lpstr>
      <vt:lpstr>APUS!Área_de_impresión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2023-10-10T20:17:35Z</dcterms:modified>
</cp:coreProperties>
</file>