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stavosands/Downloads/GOBERNANZA/"/>
    </mc:Choice>
  </mc:AlternateContent>
  <xr:revisionPtr revIDLastSave="0" documentId="13_ncr:1_{557D9693-3A57-484D-B150-C1C254B97A6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 (2)" sheetId="2" r:id="rId1"/>
    <sheet name="Hoja1" sheetId="3" r:id="rId2"/>
    <sheet name="Hoja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4" l="1"/>
  <c r="O14" i="4"/>
  <c r="O12" i="4"/>
  <c r="H6" i="2"/>
  <c r="H6" i="3"/>
  <c r="H28" i="2"/>
  <c r="H13" i="2"/>
  <c r="H11" i="2"/>
  <c r="H27" i="3" l="1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7" i="3"/>
  <c r="H5" i="3"/>
  <c r="H15" i="2"/>
  <c r="H5" i="2"/>
  <c r="H8" i="3" l="1"/>
  <c r="H28" i="3"/>
  <c r="H29" i="3" s="1"/>
  <c r="H30" i="3" s="1"/>
  <c r="H31" i="3" s="1"/>
  <c r="H7" i="2"/>
  <c r="H8" i="2" l="1"/>
  <c r="H29" i="2" s="1"/>
  <c r="H30" i="2" l="1"/>
  <c r="H31" i="2" s="1"/>
</calcChain>
</file>

<file path=xl/sharedStrings.xml><?xml version="1.0" encoding="utf-8"?>
<sst xmlns="http://schemas.openxmlformats.org/spreadsheetml/2006/main" count="104" uniqueCount="70">
  <si>
    <t xml:space="preserve">PRESUPUESTO DETALLADO </t>
  </si>
  <si>
    <t>Unidad de medida</t>
  </si>
  <si>
    <t>CANTIDAD</t>
  </si>
  <si>
    <t>VALOR UNITARIO INSUMO</t>
  </si>
  <si>
    <t>VALOR UNITARIO ACTIVIDAD</t>
  </si>
  <si>
    <t>DESCRIPCION</t>
  </si>
  <si>
    <t>ITEM</t>
  </si>
  <si>
    <t xml:space="preserve">IMPUESTOS, TASAS Y CONTRIBUIONES ESTABLECIDAD.  ADMON </t>
  </si>
  <si>
    <t xml:space="preserve">VALOR UNITARIO  </t>
  </si>
  <si>
    <t>VALOR TOTAL</t>
  </si>
  <si>
    <t>TIEMPO</t>
  </si>
  <si>
    <r>
      <rPr>
        <sz val="9"/>
        <rFont val="Arial MT"/>
        <family val="2"/>
      </rPr>
      <t>Gestión de Plataforma Moodle</t>
    </r>
  </si>
  <si>
    <r>
      <rPr>
        <sz val="9"/>
        <rFont val="Arial MT"/>
        <family val="2"/>
      </rPr>
      <t>Diseño e implementación de estrategias de promoción y divulgación</t>
    </r>
  </si>
  <si>
    <r>
      <rPr>
        <sz val="9"/>
        <rFont val="Arial MT"/>
        <family val="2"/>
      </rPr>
      <t>Espacios físicos para la realización del programa con estación de agua y café</t>
    </r>
  </si>
  <si>
    <r>
      <rPr>
        <sz val="9"/>
        <rFont val="Arial MT"/>
        <family val="2"/>
      </rPr>
      <t>Photocall en diseño y dimensiones según diseño.</t>
    </r>
  </si>
  <si>
    <r>
      <rPr>
        <sz val="9"/>
        <rFont val="Arial MT"/>
        <family val="2"/>
      </rPr>
      <t>Impresión pieza publicitaria actualización como parte del posicionamiento visual del proyecto.</t>
    </r>
  </si>
  <si>
    <r>
      <rPr>
        <sz val="9"/>
        <rFont val="Arial MT"/>
        <family val="2"/>
      </rPr>
      <t>pendón Araña 200x120cm Con Araña. Según diseño entregado por la Entidad.</t>
    </r>
  </si>
  <si>
    <r>
      <rPr>
        <sz val="9"/>
        <rFont val="Arial MT"/>
        <family val="2"/>
      </rPr>
      <t>Botones</t>
    </r>
  </si>
  <si>
    <r>
      <rPr>
        <sz val="9"/>
        <rFont val="Arial MT"/>
        <family val="2"/>
      </rPr>
      <t>Botones 5cm. Según diseño.</t>
    </r>
  </si>
  <si>
    <r>
      <rPr>
        <sz val="9"/>
        <rFont val="Arial MT"/>
        <family val="2"/>
      </rPr>
      <t>Impresión de cartilla informativa sobre el programa</t>
    </r>
  </si>
  <si>
    <r>
      <rPr>
        <sz val="9"/>
        <rFont val="Arial MT"/>
        <family val="2"/>
      </rPr>
      <t>Diagramación, edición e impresión. Incluye todo el proceso pre y posproducción.</t>
    </r>
  </si>
  <si>
    <r>
      <rPr>
        <sz val="9"/>
        <rFont val="Arial MT"/>
        <family val="2"/>
      </rPr>
      <t>Mesas de recolección de información</t>
    </r>
  </si>
  <si>
    <r>
      <rPr>
        <sz val="9"/>
        <rFont val="Arial MT"/>
        <family val="2"/>
      </rPr>
      <t>Espacios físicos para la presentación con estación de agua y café</t>
    </r>
  </si>
  <si>
    <r>
      <rPr>
        <sz val="9"/>
        <rFont val="Arial MT"/>
        <family val="2"/>
      </rPr>
      <t>Video Beam con telón tipo pantalla con trípode</t>
    </r>
  </si>
  <si>
    <r>
      <rPr>
        <sz val="9"/>
        <rFont val="Arial MT"/>
        <family val="2"/>
      </rPr>
      <t xml:space="preserve">Videobeam
</t>
    </r>
    <r>
      <rPr>
        <sz val="9"/>
        <rFont val="Arial MT"/>
        <family val="2"/>
      </rPr>
      <t>Pantalla trípode 2,44x1,83m, formato 4:3</t>
    </r>
  </si>
  <si>
    <r>
      <rPr>
        <sz val="9"/>
        <rFont val="Arial MT"/>
        <family val="2"/>
      </rPr>
      <t>Sonido amplificador con micrófono inalámbrico</t>
    </r>
  </si>
  <si>
    <r>
      <rPr>
        <sz val="9"/>
        <rFont val="Arial MT"/>
        <family val="2"/>
      </rPr>
      <t>Amplificador profesional con micrófono inalámbrico.</t>
    </r>
  </si>
  <si>
    <r>
      <rPr>
        <sz val="9"/>
        <rFont val="Arial MT"/>
        <family val="2"/>
      </rPr>
      <t>Carpas</t>
    </r>
  </si>
  <si>
    <r>
      <rPr>
        <sz val="9"/>
        <rFont val="Arial MT"/>
        <family val="2"/>
      </rPr>
      <t>Carpa plegable para eventos</t>
    </r>
  </si>
  <si>
    <t xml:space="preserve">Camara </t>
  </si>
  <si>
    <t>Camara profesional resolucion 4k ultra hd con distancia focal 16mm, dimenciones 161212 DX 50-250/4.5-6.3</t>
  </si>
  <si>
    <r>
      <rPr>
        <sz val="9"/>
        <rFont val="Arial MT"/>
        <family val="2"/>
      </rPr>
      <t>Refrigerios</t>
    </r>
  </si>
  <si>
    <r>
      <rPr>
        <sz val="9"/>
        <rFont val="Arial MT"/>
        <family val="2"/>
      </rPr>
      <t>Insumos para los participantes del evento</t>
    </r>
  </si>
  <si>
    <r>
      <rPr>
        <sz val="9"/>
        <rFont val="Arial MT"/>
        <family val="2"/>
      </rPr>
      <t>Cartilla Autodidacta (diagramación en formato Epub y PDF)</t>
    </r>
  </si>
  <si>
    <r>
      <rPr>
        <sz val="9"/>
        <rFont val="Arial MT"/>
        <family val="2"/>
      </rPr>
      <t>Diagramación y edición. Incluye todo el proceso pre y posproducción.</t>
    </r>
  </si>
  <si>
    <r>
      <rPr>
        <sz val="9"/>
        <rFont val="Arial MT"/>
        <family val="2"/>
      </rPr>
      <t>Insumos para los participantes del programa</t>
    </r>
  </si>
  <si>
    <t>1. RECURSO HUMANO</t>
  </si>
  <si>
    <t>VALOR TOTAL DEL PROYECTO</t>
  </si>
  <si>
    <t>Subtotal LogistÍca</t>
  </si>
  <si>
    <t>APORTES DEL DEPARTAMENTO</t>
  </si>
  <si>
    <t>APORTES DE LA ENTIDAD SIN ANIMO DE LUCRO</t>
  </si>
  <si>
    <t xml:space="preserve">RECURSO HUMANO </t>
  </si>
  <si>
    <t>Creación de los contenidos del diplomado: Diseño y estructuración de material académico y de apoyo para el desarrollo de los módulos.</t>
  </si>
  <si>
    <t xml:space="preserve">TOTAL  RECURSO HUMANO </t>
  </si>
  <si>
    <t>ALISTAMIENTO PEDAGOGICO</t>
  </si>
  <si>
    <t>Coordinador del programa: Profesional en áreas de la administración y/o afines ciencias sociales, juridicas y/o afines  especializado, con experiencia en minima de 2 años.</t>
  </si>
  <si>
    <t>Coordinador Logístico del programa: Profesional en el Area de Administracion de Empresas  con experiencia en la coordinación de Proyectos.</t>
  </si>
  <si>
    <t>Profesores del Programa: Profesional en diferentes areas del conocimiento cuyos perfiles seran seleccionados acorde con las necesidades de los diplomados a dictar.</t>
  </si>
  <si>
    <t>Global</t>
  </si>
  <si>
    <t>DESARROLLO PEDAGOGICO</t>
  </si>
  <si>
    <t xml:space="preserve">ALISTAMIENTO PEDAGOGICO            </t>
  </si>
  <si>
    <t>Diseño e implementación de estrategias de promoción y divulgación</t>
  </si>
  <si>
    <t xml:space="preserve">Entrega de materiales y equipos para el cumplimiento de las actividades misionales de la Escuela de Gobernanza de conformidad a los requerimientos establecidos </t>
  </si>
  <si>
    <t xml:space="preserve">2. GARANTIAS DE PARTICIPACION </t>
  </si>
  <si>
    <t>Subtotal General</t>
  </si>
  <si>
    <t xml:space="preserve">IMPUESTOS, TASAS Y CONTRIBUIONES ESTABLECIDAS ADMON </t>
  </si>
  <si>
    <t xml:space="preserve">SUBTOTAL RECURSO HUMANO </t>
  </si>
  <si>
    <t xml:space="preserve">SUBTOTAL GARANTIAS DE PARTICIPACION </t>
  </si>
  <si>
    <t xml:space="preserve">Suministro de plataforma, creación, diseño y estructuración de contenidos programáticos y material academico de los Diplomados </t>
  </si>
  <si>
    <t xml:space="preserve">Suministro de materiales e insumos  para la ejecución de las actividades de formación, de conformidad a los requerimientos establecidos </t>
  </si>
  <si>
    <t>Logistica  de actividades de formación  y  servicio de catering para la organización de las actividades  de conformidad con los requerimientos establecidos</t>
  </si>
  <si>
    <t xml:space="preserve">PRESUPUESTO </t>
  </si>
  <si>
    <t>Ejecutar acciones que promuevan el rescate del orgullo bolivarense como elemento transformador de cultura ciudadana.Elaboracion de Arte alusivo al departamento de Bolívar (Photocall)</t>
  </si>
  <si>
    <t>PROMOCION DEL ORGULLO BOLIVARENSE</t>
  </si>
  <si>
    <t>Coordinador del programa: Profesional en áreas de la administración y/o afines ciencias sociales, juridicas y/o afines  especializado, con experiencia en minima de 10 años.</t>
  </si>
  <si>
    <t>Coordinador Logístico del programa: Profesional en el Area de Administracion de Empresas, Con especialización   con experiencia en la coordinación de Proyectos.</t>
  </si>
  <si>
    <t xml:space="preserve">Un Profesional en Administrador de Empresas, con posgrado - Especialización con experiencia mínima de 10 años en coordinación en programas de Educacion continua. </t>
  </si>
  <si>
    <t>Profesional en Administrador de Empresas o Economia con posgrado,  Magister en Administracion de Empresas, con experiencia docente  mínima de 3 años.</t>
  </si>
  <si>
    <t>Un Profesional en ingenieria industrial o de sistemas, con posgrado - Especialización y experiencia docente mínima de 3 años</t>
  </si>
  <si>
    <t>Profesional en Derecho  con posgrado - Especialización en Derecho Público y experiencia mínima de 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</si>
</sst>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;[Red]\-&quot;$&quot;\ #,##0"/>
    <numFmt numFmtId="165" formatCode="_-&quot;$&quot;\ * #,##0.00_-;\-&quot;$&quot;\ * #,##0.00_-;_-&quot;$&quot;\ * &quot;-&quot;??_-;_-@_-"/>
    <numFmt numFmtId="166" formatCode="\$#,##0"/>
    <numFmt numFmtId="167" formatCode="\$\ #,##0.00"/>
    <numFmt numFmtId="168" formatCode="\$\ #,##0"/>
    <numFmt numFmtId="169" formatCode="&quot;$&quot;#,##0.00"/>
    <numFmt numFmtId="170" formatCode="&quot;$&quot;#,##0"/>
  </numFmts>
  <fonts count="17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u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sz val="9"/>
      <name val="Arial MT"/>
    </font>
    <font>
      <sz val="9"/>
      <name val="Arial MT"/>
      <family val="2"/>
    </font>
    <font>
      <sz val="9"/>
      <color rgb="FF000000"/>
      <name val="Arial MT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 MT"/>
      <family val="2"/>
    </font>
    <font>
      <b/>
      <sz val="12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99CC00"/>
      </patternFill>
    </fill>
    <fill>
      <patternFill patternType="solid">
        <fgColor theme="4" tint="-0.499984740745262"/>
        <bgColor rgb="FFFF6600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851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0FFE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142">
    <xf numFmtId="0" fontId="0" fillId="0" borderId="0" xfId="0"/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1" fontId="11" fillId="0" borderId="5" xfId="0" applyNumberFormat="1" applyFont="1" applyBorder="1" applyAlignment="1">
      <alignment horizontal="center" vertical="top" shrinkToFit="1"/>
    </xf>
    <xf numFmtId="166" fontId="11" fillId="0" borderId="5" xfId="0" applyNumberFormat="1" applyFont="1" applyBorder="1" applyAlignment="1">
      <alignment horizontal="center" vertical="top" shrinkToFit="1"/>
    </xf>
    <xf numFmtId="167" fontId="11" fillId="0" borderId="5" xfId="0" applyNumberFormat="1" applyFont="1" applyBorder="1" applyAlignment="1">
      <alignment horizontal="center" vertical="top" shrinkToFit="1"/>
    </xf>
    <xf numFmtId="0" fontId="9" fillId="0" borderId="5" xfId="0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shrinkToFit="1"/>
    </xf>
    <xf numFmtId="166" fontId="11" fillId="0" borderId="5" xfId="0" applyNumberFormat="1" applyFont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top" wrapText="1"/>
    </xf>
    <xf numFmtId="1" fontId="11" fillId="2" borderId="5" xfId="0" applyNumberFormat="1" applyFont="1" applyFill="1" applyBorder="1" applyAlignment="1">
      <alignment horizontal="center" vertical="top" shrinkToFit="1"/>
    </xf>
    <xf numFmtId="166" fontId="11" fillId="2" borderId="5" xfId="0" applyNumberFormat="1" applyFont="1" applyFill="1" applyBorder="1" applyAlignment="1">
      <alignment horizontal="center" vertical="top" shrinkToFit="1"/>
    </xf>
    <xf numFmtId="167" fontId="11" fillId="2" borderId="5" xfId="0" applyNumberFormat="1" applyFont="1" applyFill="1" applyBorder="1" applyAlignment="1">
      <alignment horizontal="center" vertical="top" shrinkToFit="1"/>
    </xf>
    <xf numFmtId="0" fontId="9" fillId="2" borderId="5" xfId="0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shrinkToFit="1"/>
    </xf>
    <xf numFmtId="166" fontId="11" fillId="2" borderId="5" xfId="0" applyNumberFormat="1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left" vertical="top" wrapText="1"/>
    </xf>
    <xf numFmtId="3" fontId="11" fillId="0" borderId="5" xfId="0" applyNumberFormat="1" applyFont="1" applyBorder="1" applyAlignment="1">
      <alignment horizontal="center" vertical="top" shrinkToFit="1"/>
    </xf>
    <xf numFmtId="164" fontId="0" fillId="0" borderId="0" xfId="0" applyNumberFormat="1"/>
    <xf numFmtId="164" fontId="4" fillId="4" borderId="0" xfId="0" applyNumberFormat="1" applyFont="1" applyFill="1" applyAlignment="1">
      <alignment horizontal="right" vertical="center" wrapText="1"/>
    </xf>
    <xf numFmtId="165" fontId="0" fillId="0" borderId="0" xfId="1" applyFont="1"/>
    <xf numFmtId="168" fontId="11" fillId="2" borderId="5" xfId="0" applyNumberFormat="1" applyFont="1" applyFill="1" applyBorder="1" applyAlignment="1">
      <alignment horizontal="center" vertical="top" shrinkToFit="1"/>
    </xf>
    <xf numFmtId="164" fontId="4" fillId="4" borderId="12" xfId="0" applyNumberFormat="1" applyFont="1" applyFill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top" shrinkToFit="1"/>
    </xf>
    <xf numFmtId="3" fontId="11" fillId="0" borderId="13" xfId="0" applyNumberFormat="1" applyFont="1" applyBorder="1" applyAlignment="1">
      <alignment horizontal="center" vertical="top" shrinkToFit="1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right" vertical="center" wrapText="1"/>
    </xf>
    <xf numFmtId="10" fontId="13" fillId="3" borderId="1" xfId="0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right" vertical="center" wrapText="1"/>
    </xf>
    <xf numFmtId="164" fontId="7" fillId="6" borderId="8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top" wrapText="1"/>
    </xf>
    <xf numFmtId="0" fontId="5" fillId="5" borderId="16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5" fillId="5" borderId="13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left" vertical="top" wrapText="1"/>
    </xf>
    <xf numFmtId="167" fontId="11" fillId="2" borderId="0" xfId="0" applyNumberFormat="1" applyFont="1" applyFill="1" applyAlignment="1">
      <alignment horizontal="center" vertical="top" shrinkToFit="1"/>
    </xf>
    <xf numFmtId="0" fontId="9" fillId="9" borderId="5" xfId="0" applyFont="1" applyFill="1" applyBorder="1" applyAlignment="1">
      <alignment horizontal="left" vertical="top" wrapText="1"/>
    </xf>
    <xf numFmtId="0" fontId="10" fillId="9" borderId="5" xfId="0" applyFont="1" applyFill="1" applyBorder="1" applyAlignment="1">
      <alignment horizontal="left" vertical="top" wrapText="1"/>
    </xf>
    <xf numFmtId="0" fontId="9" fillId="10" borderId="5" xfId="0" applyFont="1" applyFill="1" applyBorder="1" applyAlignment="1">
      <alignment horizontal="left" vertical="center" wrapText="1"/>
    </xf>
    <xf numFmtId="0" fontId="9" fillId="11" borderId="5" xfId="0" applyFont="1" applyFill="1" applyBorder="1" applyAlignment="1">
      <alignment horizontal="left" vertical="top" wrapText="1"/>
    </xf>
    <xf numFmtId="0" fontId="0" fillId="12" borderId="5" xfId="0" applyFill="1" applyBorder="1" applyAlignment="1">
      <alignment horizontal="left" vertical="top" wrapText="1"/>
    </xf>
    <xf numFmtId="0" fontId="9" fillId="12" borderId="5" xfId="0" applyFont="1" applyFill="1" applyBorder="1" applyAlignment="1">
      <alignment horizontal="left" vertical="top" wrapText="1"/>
    </xf>
    <xf numFmtId="0" fontId="9" fillId="13" borderId="5" xfId="0" applyFont="1" applyFill="1" applyBorder="1" applyAlignment="1">
      <alignment horizontal="left" vertical="top" wrapText="1"/>
    </xf>
    <xf numFmtId="0" fontId="9" fillId="13" borderId="13" xfId="0" applyFont="1" applyFill="1" applyBorder="1" applyAlignment="1">
      <alignment horizontal="left" vertical="top" wrapText="1"/>
    </xf>
    <xf numFmtId="0" fontId="10" fillId="2" borderId="25" xfId="0" applyFont="1" applyFill="1" applyBorder="1" applyAlignment="1">
      <alignment horizontal="left" vertical="top" wrapText="1"/>
    </xf>
    <xf numFmtId="164" fontId="4" fillId="6" borderId="12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170" fontId="0" fillId="0" borderId="0" xfId="0" applyNumberFormat="1"/>
    <xf numFmtId="167" fontId="11" fillId="0" borderId="5" xfId="0" applyNumberFormat="1" applyFont="1" applyBorder="1" applyAlignment="1">
      <alignment horizontal="right" vertical="top" shrinkToFit="1"/>
    </xf>
    <xf numFmtId="167" fontId="11" fillId="2" borderId="5" xfId="0" applyNumberFormat="1" applyFont="1" applyFill="1" applyBorder="1" applyAlignment="1">
      <alignment horizontal="right" vertical="top" shrinkToFit="1"/>
    </xf>
    <xf numFmtId="0" fontId="10" fillId="0" borderId="13" xfId="0" applyFont="1" applyBorder="1" applyAlignment="1">
      <alignment horizontal="left" vertical="top" wrapText="1"/>
    </xf>
    <xf numFmtId="167" fontId="11" fillId="0" borderId="5" xfId="0" applyNumberFormat="1" applyFont="1" applyBorder="1" applyAlignment="1">
      <alignment horizontal="center" vertical="center" shrinkToFit="1"/>
    </xf>
    <xf numFmtId="0" fontId="14" fillId="0" borderId="20" xfId="0" applyFont="1" applyBorder="1" applyAlignment="1">
      <alignment vertical="top" wrapText="1"/>
    </xf>
    <xf numFmtId="167" fontId="11" fillId="2" borderId="13" xfId="0" applyNumberFormat="1" applyFont="1" applyFill="1" applyBorder="1" applyAlignment="1">
      <alignment horizontal="right" vertical="top" shrinkToFit="1"/>
    </xf>
    <xf numFmtId="167" fontId="11" fillId="2" borderId="19" xfId="0" applyNumberFormat="1" applyFont="1" applyFill="1" applyBorder="1" applyAlignment="1">
      <alignment horizontal="right" vertical="top" shrinkToFit="1"/>
    </xf>
    <xf numFmtId="167" fontId="11" fillId="2" borderId="16" xfId="0" applyNumberFormat="1" applyFont="1" applyFill="1" applyBorder="1" applyAlignment="1">
      <alignment horizontal="right" vertical="top" shrinkToFit="1"/>
    </xf>
    <xf numFmtId="0" fontId="9" fillId="2" borderId="13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168" fontId="11" fillId="2" borderId="21" xfId="0" applyNumberFormat="1" applyFont="1" applyFill="1" applyBorder="1" applyAlignment="1">
      <alignment horizontal="center" vertical="top" shrinkToFit="1"/>
    </xf>
    <xf numFmtId="168" fontId="11" fillId="2" borderId="22" xfId="0" applyNumberFormat="1" applyFont="1" applyFill="1" applyBorder="1" applyAlignment="1">
      <alignment horizontal="center" vertical="top" shrinkToFit="1"/>
    </xf>
    <xf numFmtId="168" fontId="11" fillId="2" borderId="23" xfId="0" applyNumberFormat="1" applyFont="1" applyFill="1" applyBorder="1" applyAlignment="1">
      <alignment horizontal="center" vertical="top" shrinkToFit="1"/>
    </xf>
    <xf numFmtId="0" fontId="15" fillId="0" borderId="13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1" fontId="11" fillId="2" borderId="13" xfId="0" applyNumberFormat="1" applyFont="1" applyFill="1" applyBorder="1" applyAlignment="1">
      <alignment horizontal="center" vertical="top" shrinkToFit="1"/>
    </xf>
    <xf numFmtId="1" fontId="11" fillId="2" borderId="16" xfId="0" applyNumberFormat="1" applyFont="1" applyFill="1" applyBorder="1" applyAlignment="1">
      <alignment horizontal="center" vertical="top" shrinkToFit="1"/>
    </xf>
    <xf numFmtId="166" fontId="11" fillId="2" borderId="13" xfId="0" applyNumberFormat="1" applyFont="1" applyFill="1" applyBorder="1" applyAlignment="1">
      <alignment horizontal="center" vertical="top" shrinkToFit="1"/>
    </xf>
    <xf numFmtId="166" fontId="11" fillId="2" borderId="16" xfId="0" applyNumberFormat="1" applyFont="1" applyFill="1" applyBorder="1" applyAlignment="1">
      <alignment horizontal="center" vertical="top" shrinkToFit="1"/>
    </xf>
    <xf numFmtId="0" fontId="10" fillId="0" borderId="1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top" shrinkToFit="1"/>
    </xf>
    <xf numFmtId="1" fontId="11" fillId="0" borderId="19" xfId="0" applyNumberFormat="1" applyFont="1" applyBorder="1" applyAlignment="1">
      <alignment horizontal="center" vertical="top" shrinkToFit="1"/>
    </xf>
    <xf numFmtId="1" fontId="11" fillId="0" borderId="16" xfId="0" applyNumberFormat="1" applyFont="1" applyBorder="1" applyAlignment="1">
      <alignment horizontal="center" vertical="top" shrinkToFit="1"/>
    </xf>
    <xf numFmtId="167" fontId="11" fillId="2" borderId="21" xfId="0" applyNumberFormat="1" applyFont="1" applyFill="1" applyBorder="1" applyAlignment="1">
      <alignment horizontal="right" vertical="top" shrinkToFit="1"/>
    </xf>
    <xf numFmtId="167" fontId="11" fillId="2" borderId="22" xfId="0" applyNumberFormat="1" applyFont="1" applyFill="1" applyBorder="1" applyAlignment="1">
      <alignment horizontal="right" vertical="top" shrinkToFit="1"/>
    </xf>
    <xf numFmtId="167" fontId="11" fillId="2" borderId="23" xfId="0" applyNumberFormat="1" applyFont="1" applyFill="1" applyBorder="1" applyAlignment="1">
      <alignment horizontal="right" vertical="top" shrinkToFit="1"/>
    </xf>
    <xf numFmtId="0" fontId="9" fillId="0" borderId="13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164" fontId="7" fillId="6" borderId="2" xfId="0" applyNumberFormat="1" applyFont="1" applyFill="1" applyBorder="1" applyAlignment="1">
      <alignment horizontal="center" vertical="center" wrapText="1"/>
    </xf>
    <xf numFmtId="164" fontId="7" fillId="6" borderId="3" xfId="0" applyNumberFormat="1" applyFont="1" applyFill="1" applyBorder="1" applyAlignment="1">
      <alignment horizontal="center" vertical="center" wrapText="1"/>
    </xf>
    <xf numFmtId="164" fontId="7" fillId="6" borderId="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4" fontId="16" fillId="6" borderId="9" xfId="0" applyNumberFormat="1" applyFont="1" applyFill="1" applyBorder="1" applyAlignment="1">
      <alignment horizontal="center" vertical="center" wrapText="1"/>
    </xf>
    <xf numFmtId="164" fontId="16" fillId="6" borderId="10" xfId="0" applyNumberFormat="1" applyFont="1" applyFill="1" applyBorder="1" applyAlignment="1">
      <alignment horizontal="center" vertical="center" wrapText="1"/>
    </xf>
    <xf numFmtId="164" fontId="16" fillId="6" borderId="11" xfId="0" applyNumberFormat="1" applyFont="1" applyFill="1" applyBorder="1" applyAlignment="1">
      <alignment horizontal="center" vertical="center" wrapText="1"/>
    </xf>
    <xf numFmtId="164" fontId="7" fillId="6" borderId="9" xfId="0" applyNumberFormat="1" applyFont="1" applyFill="1" applyBorder="1" applyAlignment="1">
      <alignment horizontal="center" vertical="center" wrapText="1"/>
    </xf>
    <xf numFmtId="164" fontId="7" fillId="6" borderId="10" xfId="0" applyNumberFormat="1" applyFont="1" applyFill="1" applyBorder="1" applyAlignment="1">
      <alignment horizontal="center" vertical="center" wrapText="1"/>
    </xf>
    <xf numFmtId="164" fontId="7" fillId="6" borderId="11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8" fontId="11" fillId="2" borderId="13" xfId="0" applyNumberFormat="1" applyFont="1" applyFill="1" applyBorder="1" applyAlignment="1">
      <alignment horizontal="center" vertical="top" shrinkToFit="1"/>
    </xf>
    <xf numFmtId="168" fontId="11" fillId="2" borderId="19" xfId="0" applyNumberFormat="1" applyFont="1" applyFill="1" applyBorder="1" applyAlignment="1">
      <alignment horizontal="center" vertical="top" shrinkToFit="1"/>
    </xf>
    <xf numFmtId="168" fontId="11" fillId="2" borderId="16" xfId="0" applyNumberFormat="1" applyFont="1" applyFill="1" applyBorder="1" applyAlignment="1">
      <alignment horizontal="center" vertical="top" shrinkToFit="1"/>
    </xf>
    <xf numFmtId="167" fontId="11" fillId="2" borderId="13" xfId="0" applyNumberFormat="1" applyFont="1" applyFill="1" applyBorder="1" applyAlignment="1">
      <alignment horizontal="center" vertical="top" shrinkToFit="1"/>
    </xf>
    <xf numFmtId="167" fontId="11" fillId="2" borderId="19" xfId="0" applyNumberFormat="1" applyFont="1" applyFill="1" applyBorder="1" applyAlignment="1">
      <alignment horizontal="center" vertical="top" shrinkToFit="1"/>
    </xf>
    <xf numFmtId="167" fontId="11" fillId="2" borderId="16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0" fillId="2" borderId="3" xfId="0" applyFill="1" applyBorder="1"/>
    <xf numFmtId="0" fontId="0" fillId="2" borderId="4" xfId="0" applyFill="1" applyBorder="1"/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right" vertical="center" wrapText="1"/>
    </xf>
    <xf numFmtId="0" fontId="6" fillId="7" borderId="7" xfId="0" applyFont="1" applyFill="1" applyBorder="1"/>
    <xf numFmtId="166" fontId="11" fillId="0" borderId="13" xfId="0" applyNumberFormat="1" applyFont="1" applyBorder="1" applyAlignment="1">
      <alignment horizontal="center" vertical="center" shrinkToFit="1"/>
    </xf>
    <xf numFmtId="166" fontId="11" fillId="0" borderId="16" xfId="0" applyNumberFormat="1" applyFont="1" applyBorder="1" applyAlignment="1">
      <alignment horizontal="center" vertical="center" shrinkToFit="1"/>
    </xf>
    <xf numFmtId="167" fontId="11" fillId="0" borderId="13" xfId="0" applyNumberFormat="1" applyFont="1" applyBorder="1" applyAlignment="1">
      <alignment horizontal="center" vertical="center" shrinkToFit="1"/>
    </xf>
    <xf numFmtId="167" fontId="11" fillId="0" borderId="16" xfId="0" applyNumberFormat="1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shrinkToFit="1"/>
    </xf>
    <xf numFmtId="1" fontId="11" fillId="0" borderId="16" xfId="0" applyNumberFormat="1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90FFEF"/>
      <color rgb="FFB85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C507-5D59-44FF-AB9D-2382D4E731D3}">
  <dimension ref="C1:K41"/>
  <sheetViews>
    <sheetView tabSelected="1" topLeftCell="C4" zoomScale="395" zoomScaleNormal="50" workbookViewId="0">
      <selection activeCell="D7" sqref="D7"/>
    </sheetView>
  </sheetViews>
  <sheetFormatPr baseColWidth="10" defaultRowHeight="15"/>
  <cols>
    <col min="3" max="3" width="24.83203125" customWidth="1"/>
    <col min="4" max="4" width="25.5" customWidth="1"/>
    <col min="5" max="5" width="17.5" customWidth="1"/>
    <col min="6" max="6" width="11.33203125" customWidth="1"/>
    <col min="7" max="7" width="19.1640625" customWidth="1"/>
    <col min="8" max="8" width="30.33203125" customWidth="1"/>
    <col min="10" max="10" width="14.1640625" customWidth="1"/>
    <col min="11" max="11" width="16.83203125" bestFit="1" customWidth="1"/>
  </cols>
  <sheetData>
    <row r="1" spans="3:9" ht="21">
      <c r="C1" s="119" t="s">
        <v>61</v>
      </c>
      <c r="D1" s="120"/>
      <c r="E1" s="120"/>
      <c r="F1" s="120"/>
      <c r="G1" s="120"/>
      <c r="H1" s="121"/>
    </row>
    <row r="2" spans="3:9" ht="16">
      <c r="C2" s="122"/>
      <c r="D2" s="123"/>
      <c r="E2" s="123"/>
      <c r="F2" s="123"/>
      <c r="G2" s="123"/>
      <c r="H2" s="124"/>
    </row>
    <row r="3" spans="3:9" ht="19">
      <c r="C3" s="125" t="s">
        <v>36</v>
      </c>
      <c r="D3" s="126"/>
      <c r="E3" s="126"/>
      <c r="F3" s="126"/>
      <c r="G3" s="126"/>
      <c r="H3" s="127"/>
    </row>
    <row r="4" spans="3:9" ht="32">
      <c r="C4" s="32" t="s">
        <v>6</v>
      </c>
      <c r="D4" s="32" t="s">
        <v>5</v>
      </c>
      <c r="E4" s="33" t="s">
        <v>1</v>
      </c>
      <c r="F4" s="33" t="s">
        <v>10</v>
      </c>
      <c r="G4" s="32" t="s">
        <v>3</v>
      </c>
      <c r="H4" s="32" t="s">
        <v>4</v>
      </c>
    </row>
    <row r="5" spans="3:9" ht="78">
      <c r="C5" s="94" t="s">
        <v>41</v>
      </c>
      <c r="D5" s="36" t="s">
        <v>45</v>
      </c>
      <c r="E5" s="2">
        <v>2</v>
      </c>
      <c r="F5" s="3">
        <v>1</v>
      </c>
      <c r="G5" s="4">
        <v>5100000</v>
      </c>
      <c r="H5" s="54">
        <f>+G5*F5*E5</f>
        <v>10200000</v>
      </c>
    </row>
    <row r="6" spans="3:9" ht="65">
      <c r="C6" s="95"/>
      <c r="D6" s="36" t="s">
        <v>46</v>
      </c>
      <c r="E6" s="6">
        <v>2</v>
      </c>
      <c r="F6" s="7">
        <v>1</v>
      </c>
      <c r="G6" s="8">
        <v>5000000</v>
      </c>
      <c r="H6" s="54">
        <f>+G6*F6*E6</f>
        <v>10000000</v>
      </c>
    </row>
    <row r="7" spans="3:9" ht="78">
      <c r="C7" s="96"/>
      <c r="D7" s="36" t="s">
        <v>47</v>
      </c>
      <c r="E7" s="2">
        <v>8</v>
      </c>
      <c r="F7" s="3">
        <v>1</v>
      </c>
      <c r="G7" s="4">
        <v>4000000</v>
      </c>
      <c r="H7" s="54">
        <f>+G7*F7*E7</f>
        <v>32000000</v>
      </c>
    </row>
    <row r="8" spans="3:9" ht="16">
      <c r="C8" s="128" t="s">
        <v>56</v>
      </c>
      <c r="D8" s="129"/>
      <c r="E8" s="129"/>
      <c r="F8" s="129"/>
      <c r="G8" s="129"/>
      <c r="H8" s="34">
        <f>SUM(H5:H7)</f>
        <v>52200000</v>
      </c>
    </row>
    <row r="9" spans="3:9" ht="19">
      <c r="C9" s="125" t="s">
        <v>53</v>
      </c>
      <c r="D9" s="126"/>
      <c r="E9" s="126"/>
      <c r="F9" s="126"/>
      <c r="G9" s="126"/>
      <c r="H9" s="127"/>
    </row>
    <row r="10" spans="3:9" ht="16">
      <c r="C10" s="32" t="s">
        <v>6</v>
      </c>
      <c r="D10" s="32" t="s">
        <v>5</v>
      </c>
      <c r="E10" s="32" t="s">
        <v>10</v>
      </c>
      <c r="F10" s="33" t="s">
        <v>2</v>
      </c>
      <c r="G10" s="32" t="s">
        <v>8</v>
      </c>
      <c r="H10" s="32" t="s">
        <v>9</v>
      </c>
    </row>
    <row r="11" spans="3:9">
      <c r="C11" s="105" t="s">
        <v>50</v>
      </c>
      <c r="D11" s="74" t="s">
        <v>58</v>
      </c>
      <c r="E11" s="62">
        <v>1</v>
      </c>
      <c r="F11" s="70" t="s">
        <v>48</v>
      </c>
      <c r="G11" s="72">
        <v>31800000</v>
      </c>
      <c r="H11" s="59">
        <f>G11</f>
        <v>31800000</v>
      </c>
    </row>
    <row r="12" spans="3:9" ht="61.5" customHeight="1">
      <c r="C12" s="106"/>
      <c r="D12" s="75"/>
      <c r="E12" s="64"/>
      <c r="F12" s="71"/>
      <c r="G12" s="73"/>
      <c r="H12" s="61"/>
    </row>
    <row r="13" spans="3:9" ht="39" customHeight="1">
      <c r="C13" s="106"/>
      <c r="D13" s="68" t="s">
        <v>51</v>
      </c>
      <c r="E13" s="62">
        <v>1</v>
      </c>
      <c r="F13" s="70" t="s">
        <v>48</v>
      </c>
      <c r="G13" s="72">
        <v>16000000</v>
      </c>
      <c r="H13" s="59">
        <f>G13</f>
        <v>16000000</v>
      </c>
    </row>
    <row r="14" spans="3:9" ht="39" customHeight="1">
      <c r="C14" s="107"/>
      <c r="D14" s="69"/>
      <c r="E14" s="64"/>
      <c r="F14" s="71"/>
      <c r="G14" s="73"/>
      <c r="H14" s="61"/>
    </row>
    <row r="15" spans="3:9" ht="78">
      <c r="C15" s="50" t="s">
        <v>63</v>
      </c>
      <c r="D15" s="58" t="s">
        <v>62</v>
      </c>
      <c r="E15" s="9">
        <v>1</v>
      </c>
      <c r="F15" s="10">
        <v>10</v>
      </c>
      <c r="G15" s="11">
        <v>10000000</v>
      </c>
      <c r="H15" s="55">
        <f t="shared" ref="H15" si="0">+G15*F15</f>
        <v>100000000</v>
      </c>
    </row>
    <row r="16" spans="3:9" ht="15" customHeight="1">
      <c r="C16" s="110" t="s">
        <v>49</v>
      </c>
      <c r="D16" s="76" t="s">
        <v>52</v>
      </c>
      <c r="E16" s="78">
        <v>1</v>
      </c>
      <c r="F16" s="81" t="s">
        <v>48</v>
      </c>
      <c r="G16" s="65">
        <v>21059817</v>
      </c>
      <c r="H16" s="84">
        <v>21059817</v>
      </c>
      <c r="I16" s="41"/>
    </row>
    <row r="17" spans="3:11">
      <c r="C17" s="111"/>
      <c r="D17" s="76"/>
      <c r="E17" s="79"/>
      <c r="F17" s="82"/>
      <c r="G17" s="66"/>
      <c r="H17" s="85"/>
    </row>
    <row r="18" spans="3:11">
      <c r="C18" s="111"/>
      <c r="D18" s="76"/>
      <c r="E18" s="79"/>
      <c r="F18" s="82"/>
      <c r="G18" s="66"/>
      <c r="H18" s="85"/>
    </row>
    <row r="19" spans="3:11">
      <c r="C19" s="111"/>
      <c r="D19" s="77"/>
      <c r="E19" s="80"/>
      <c r="F19" s="83"/>
      <c r="G19" s="67"/>
      <c r="H19" s="86"/>
    </row>
    <row r="20" spans="3:11" ht="52" customHeight="1">
      <c r="C20" s="111"/>
      <c r="D20" s="87" t="s">
        <v>59</v>
      </c>
      <c r="E20" s="62">
        <v>1</v>
      </c>
      <c r="F20" s="81" t="s">
        <v>48</v>
      </c>
      <c r="G20" s="116">
        <v>73100000</v>
      </c>
      <c r="H20" s="59">
        <v>73100000</v>
      </c>
    </row>
    <row r="21" spans="3:11">
      <c r="C21" s="111"/>
      <c r="D21" s="88"/>
      <c r="E21" s="63"/>
      <c r="F21" s="82"/>
      <c r="G21" s="117"/>
      <c r="H21" s="60"/>
    </row>
    <row r="22" spans="3:11">
      <c r="C22" s="111"/>
      <c r="D22" s="88"/>
      <c r="E22" s="63"/>
      <c r="F22" s="82"/>
      <c r="G22" s="117"/>
      <c r="H22" s="60"/>
    </row>
    <row r="23" spans="3:11">
      <c r="C23" s="111"/>
      <c r="D23" s="89"/>
      <c r="E23" s="64"/>
      <c r="F23" s="83"/>
      <c r="G23" s="118"/>
      <c r="H23" s="61"/>
    </row>
    <row r="24" spans="3:11" ht="78" customHeight="1">
      <c r="C24" s="111"/>
      <c r="D24" s="87" t="s">
        <v>60</v>
      </c>
      <c r="E24" s="78">
        <v>1</v>
      </c>
      <c r="F24" s="81" t="s">
        <v>48</v>
      </c>
      <c r="G24" s="113">
        <v>82000000</v>
      </c>
      <c r="H24" s="59">
        <v>82000000</v>
      </c>
    </row>
    <row r="25" spans="3:11" ht="26" customHeight="1">
      <c r="C25" s="111"/>
      <c r="D25" s="88"/>
      <c r="E25" s="79"/>
      <c r="F25" s="82"/>
      <c r="G25" s="114"/>
      <c r="H25" s="60"/>
    </row>
    <row r="26" spans="3:11">
      <c r="C26" s="111"/>
      <c r="D26" s="88"/>
      <c r="E26" s="79"/>
      <c r="F26" s="82"/>
      <c r="G26" s="114"/>
      <c r="H26" s="60"/>
    </row>
    <row r="27" spans="3:11">
      <c r="C27" s="112"/>
      <c r="D27" s="90"/>
      <c r="E27" s="108"/>
      <c r="F27" s="83"/>
      <c r="G27" s="115"/>
      <c r="H27" s="61"/>
    </row>
    <row r="28" spans="3:11" ht="14.5" customHeight="1">
      <c r="C28" s="97" t="s">
        <v>57</v>
      </c>
      <c r="D28" s="98"/>
      <c r="E28" s="98"/>
      <c r="F28" s="98"/>
      <c r="G28" s="99"/>
      <c r="H28" s="51">
        <f>SUM(H11:H27)</f>
        <v>323959817</v>
      </c>
    </row>
    <row r="29" spans="3:11" ht="14.5" customHeight="1">
      <c r="C29" s="103" t="s">
        <v>54</v>
      </c>
      <c r="D29" s="104"/>
      <c r="E29" s="104"/>
      <c r="F29" s="104"/>
      <c r="G29" s="109"/>
      <c r="H29" s="19">
        <f>H28+H8</f>
        <v>376159817</v>
      </c>
    </row>
    <row r="30" spans="3:11" ht="14.5" customHeight="1">
      <c r="C30" s="103" t="s">
        <v>55</v>
      </c>
      <c r="D30" s="104"/>
      <c r="E30" s="104"/>
      <c r="F30" s="104"/>
      <c r="G30" s="31">
        <v>9.5000000000000001E-2</v>
      </c>
      <c r="H30" s="30">
        <f>H29*G30</f>
        <v>35735182.615000002</v>
      </c>
      <c r="K30" s="20"/>
    </row>
    <row r="31" spans="3:11" ht="15.5" customHeight="1">
      <c r="C31" s="100" t="s">
        <v>37</v>
      </c>
      <c r="D31" s="101"/>
      <c r="E31" s="101"/>
      <c r="F31" s="101"/>
      <c r="G31" s="102"/>
      <c r="H31" s="35">
        <f>H29+H30</f>
        <v>411894999.61500001</v>
      </c>
      <c r="K31" s="20"/>
    </row>
    <row r="32" spans="3:11" ht="16">
      <c r="C32" s="91" t="s">
        <v>39</v>
      </c>
      <c r="D32" s="92"/>
      <c r="E32" s="92"/>
      <c r="F32" s="92"/>
      <c r="G32" s="93"/>
      <c r="H32" s="35">
        <v>316000000</v>
      </c>
    </row>
    <row r="33" spans="3:10" ht="16">
      <c r="C33" s="91" t="s">
        <v>40</v>
      </c>
      <c r="D33" s="92"/>
      <c r="E33" s="92"/>
      <c r="F33" s="92"/>
      <c r="G33" s="93"/>
      <c r="H33" s="34">
        <v>94800000</v>
      </c>
    </row>
    <row r="35" spans="3:10">
      <c r="H35" s="18"/>
    </row>
    <row r="39" spans="3:10">
      <c r="J39" s="53"/>
    </row>
    <row r="41" spans="3:10">
      <c r="J41" s="52"/>
    </row>
  </sheetData>
  <mergeCells count="39">
    <mergeCell ref="C1:H1"/>
    <mergeCell ref="C2:H2"/>
    <mergeCell ref="C3:H3"/>
    <mergeCell ref="C8:G8"/>
    <mergeCell ref="C9:H9"/>
    <mergeCell ref="D20:D23"/>
    <mergeCell ref="D24:D27"/>
    <mergeCell ref="C33:G33"/>
    <mergeCell ref="C32:G32"/>
    <mergeCell ref="C5:C7"/>
    <mergeCell ref="C28:G28"/>
    <mergeCell ref="C31:G31"/>
    <mergeCell ref="C30:F30"/>
    <mergeCell ref="C11:C14"/>
    <mergeCell ref="E24:E27"/>
    <mergeCell ref="F24:F27"/>
    <mergeCell ref="C29:G29"/>
    <mergeCell ref="C16:C27"/>
    <mergeCell ref="G24:G27"/>
    <mergeCell ref="F20:F23"/>
    <mergeCell ref="G20:G23"/>
    <mergeCell ref="D11:D12"/>
    <mergeCell ref="E11:E12"/>
    <mergeCell ref="F11:F12"/>
    <mergeCell ref="G11:G12"/>
    <mergeCell ref="D16:D19"/>
    <mergeCell ref="E16:E19"/>
    <mergeCell ref="F16:F19"/>
    <mergeCell ref="D13:D14"/>
    <mergeCell ref="E13:E14"/>
    <mergeCell ref="F13:F14"/>
    <mergeCell ref="G13:G14"/>
    <mergeCell ref="H13:H14"/>
    <mergeCell ref="H20:H23"/>
    <mergeCell ref="E20:E23"/>
    <mergeCell ref="G16:G19"/>
    <mergeCell ref="H24:H27"/>
    <mergeCell ref="H11:H12"/>
    <mergeCell ref="H16:H1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50A7-ACAE-7548-AC57-7E102532F3CE}">
  <dimension ref="A1:K35"/>
  <sheetViews>
    <sheetView zoomScale="85" workbookViewId="0">
      <selection activeCell="C35" sqref="C35"/>
    </sheetView>
  </sheetViews>
  <sheetFormatPr baseColWidth="10" defaultRowHeight="15"/>
  <cols>
    <col min="3" max="3" width="24.83203125" customWidth="1"/>
    <col min="4" max="4" width="25.5" customWidth="1"/>
    <col min="5" max="5" width="17.5" customWidth="1"/>
    <col min="6" max="6" width="11.33203125" customWidth="1"/>
    <col min="7" max="7" width="19.1640625" customWidth="1"/>
    <col min="8" max="8" width="30.33203125" customWidth="1"/>
    <col min="10" max="10" width="14.1640625" customWidth="1"/>
    <col min="11" max="11" width="16.83203125" bestFit="1" customWidth="1"/>
  </cols>
  <sheetData>
    <row r="1" spans="1:8" ht="21">
      <c r="C1" s="119" t="s">
        <v>0</v>
      </c>
      <c r="D1" s="120"/>
      <c r="E1" s="120"/>
      <c r="F1" s="120"/>
      <c r="G1" s="120"/>
      <c r="H1" s="121"/>
    </row>
    <row r="2" spans="1:8" ht="16">
      <c r="C2" s="122"/>
      <c r="D2" s="123"/>
      <c r="E2" s="123"/>
      <c r="F2" s="123"/>
      <c r="G2" s="123"/>
      <c r="H2" s="124"/>
    </row>
    <row r="3" spans="1:8" ht="19">
      <c r="A3" s="32"/>
      <c r="B3" s="32"/>
      <c r="C3" s="125" t="s">
        <v>36</v>
      </c>
      <c r="D3" s="126"/>
      <c r="E3" s="126"/>
      <c r="F3" s="126"/>
      <c r="G3" s="126"/>
      <c r="H3" s="127"/>
    </row>
    <row r="4" spans="1:8" ht="32">
      <c r="A4" s="32"/>
      <c r="B4" s="39"/>
      <c r="C4" s="32" t="s">
        <v>6</v>
      </c>
      <c r="D4" s="32" t="s">
        <v>5</v>
      </c>
      <c r="E4" s="33" t="s">
        <v>1</v>
      </c>
      <c r="F4" s="33" t="s">
        <v>10</v>
      </c>
      <c r="G4" s="32" t="s">
        <v>3</v>
      </c>
      <c r="H4" s="32" t="s">
        <v>4</v>
      </c>
    </row>
    <row r="5" spans="1:8" ht="78">
      <c r="C5" s="94" t="s">
        <v>41</v>
      </c>
      <c r="D5" s="36" t="s">
        <v>64</v>
      </c>
      <c r="E5" s="2">
        <v>2</v>
      </c>
      <c r="F5" s="3">
        <v>1</v>
      </c>
      <c r="G5" s="4">
        <v>5100000</v>
      </c>
      <c r="H5" s="5">
        <f>+G5*F5*E5</f>
        <v>10200000</v>
      </c>
    </row>
    <row r="6" spans="1:8" ht="78">
      <c r="C6" s="95"/>
      <c r="D6" s="36" t="s">
        <v>65</v>
      </c>
      <c r="E6" s="6">
        <v>2</v>
      </c>
      <c r="F6" s="7">
        <v>1</v>
      </c>
      <c r="G6" s="8">
        <v>5000000</v>
      </c>
      <c r="H6" s="5">
        <f>+G6*F6*E6</f>
        <v>10000000</v>
      </c>
    </row>
    <row r="7" spans="1:8" ht="78">
      <c r="C7" s="96"/>
      <c r="D7" s="36" t="s">
        <v>47</v>
      </c>
      <c r="E7" s="2">
        <v>8</v>
      </c>
      <c r="F7" s="3">
        <v>1</v>
      </c>
      <c r="G7" s="4">
        <v>4000000</v>
      </c>
      <c r="H7" s="5">
        <f>+G7*F7*E7</f>
        <v>32000000</v>
      </c>
    </row>
    <row r="8" spans="1:8" ht="16">
      <c r="B8" s="38"/>
      <c r="C8" s="128" t="s">
        <v>43</v>
      </c>
      <c r="D8" s="129"/>
      <c r="E8" s="129"/>
      <c r="F8" s="129"/>
      <c r="G8" s="129"/>
      <c r="H8" s="34">
        <f>SUM(H5:H7)</f>
        <v>52200000</v>
      </c>
    </row>
    <row r="9" spans="1:8" ht="19">
      <c r="B9" s="37"/>
      <c r="C9" s="125" t="s">
        <v>53</v>
      </c>
      <c r="D9" s="126"/>
      <c r="E9" s="126"/>
      <c r="F9" s="126"/>
      <c r="G9" s="126"/>
      <c r="H9" s="127"/>
    </row>
    <row r="10" spans="1:8" ht="16">
      <c r="B10" s="32"/>
      <c r="C10" s="32" t="s">
        <v>6</v>
      </c>
      <c r="D10" s="32" t="s">
        <v>5</v>
      </c>
      <c r="E10" s="32" t="s">
        <v>10</v>
      </c>
      <c r="F10" s="33" t="s">
        <v>2</v>
      </c>
      <c r="G10" s="32" t="s">
        <v>8</v>
      </c>
      <c r="H10" s="32" t="s">
        <v>9</v>
      </c>
    </row>
    <row r="11" spans="1:8">
      <c r="C11" s="105" t="s">
        <v>44</v>
      </c>
      <c r="D11" s="42" t="s">
        <v>11</v>
      </c>
      <c r="E11" s="9">
        <v>1</v>
      </c>
      <c r="F11" s="10">
        <v>2</v>
      </c>
      <c r="G11" s="11">
        <v>6000000</v>
      </c>
      <c r="H11" s="12">
        <f>+G11*F11</f>
        <v>12000000</v>
      </c>
    </row>
    <row r="12" spans="1:8" ht="61.5" customHeight="1">
      <c r="C12" s="106"/>
      <c r="D12" s="43" t="s">
        <v>42</v>
      </c>
      <c r="E12" s="13">
        <v>1</v>
      </c>
      <c r="F12" s="14">
        <v>2</v>
      </c>
      <c r="G12" s="15">
        <v>9900000</v>
      </c>
      <c r="H12" s="12">
        <f t="shared" ref="H12:H27" si="0">+G12*F12</f>
        <v>19800000</v>
      </c>
    </row>
    <row r="13" spans="1:8" ht="39">
      <c r="C13" s="106"/>
      <c r="D13" s="40" t="s">
        <v>12</v>
      </c>
      <c r="E13" s="13">
        <v>1</v>
      </c>
      <c r="F13" s="14">
        <v>2</v>
      </c>
      <c r="G13" s="15">
        <v>6000000</v>
      </c>
      <c r="H13" s="12">
        <f t="shared" si="0"/>
        <v>12000000</v>
      </c>
    </row>
    <row r="14" spans="1:8" ht="39">
      <c r="C14" s="107"/>
      <c r="D14" s="40" t="s">
        <v>13</v>
      </c>
      <c r="E14" s="13">
        <v>1</v>
      </c>
      <c r="F14" s="14">
        <v>2</v>
      </c>
      <c r="G14" s="15">
        <v>2000000</v>
      </c>
      <c r="H14" s="12">
        <f t="shared" si="0"/>
        <v>4000000</v>
      </c>
    </row>
    <row r="15" spans="1:8" ht="26">
      <c r="C15" s="16"/>
      <c r="D15" s="44" t="s">
        <v>14</v>
      </c>
      <c r="E15" s="13">
        <v>1</v>
      </c>
      <c r="F15" s="14">
        <v>10</v>
      </c>
      <c r="G15" s="15">
        <v>10000000</v>
      </c>
      <c r="H15" s="12">
        <f t="shared" si="0"/>
        <v>100000000</v>
      </c>
    </row>
    <row r="16" spans="1:8" ht="52">
      <c r="C16" s="1" t="s">
        <v>15</v>
      </c>
      <c r="D16" s="45" t="s">
        <v>16</v>
      </c>
      <c r="E16" s="2">
        <v>1</v>
      </c>
      <c r="F16" s="3">
        <v>10</v>
      </c>
      <c r="G16" s="17">
        <v>350000</v>
      </c>
      <c r="H16" s="12">
        <f t="shared" si="0"/>
        <v>3500000</v>
      </c>
    </row>
    <row r="17" spans="3:11">
      <c r="C17" s="1" t="s">
        <v>17</v>
      </c>
      <c r="D17" s="45" t="s">
        <v>18</v>
      </c>
      <c r="E17" s="2">
        <v>1</v>
      </c>
      <c r="F17" s="3">
        <v>5000</v>
      </c>
      <c r="G17" s="17">
        <v>1500</v>
      </c>
      <c r="H17" s="12">
        <f t="shared" si="0"/>
        <v>7500000</v>
      </c>
    </row>
    <row r="18" spans="3:11" ht="39">
      <c r="C18" s="1" t="s">
        <v>19</v>
      </c>
      <c r="D18" s="45" t="s">
        <v>20</v>
      </c>
      <c r="E18" s="2">
        <v>1</v>
      </c>
      <c r="F18" s="3">
        <v>3680</v>
      </c>
      <c r="G18" s="17">
        <v>15000</v>
      </c>
      <c r="H18" s="12">
        <f t="shared" si="0"/>
        <v>55200000</v>
      </c>
    </row>
    <row r="19" spans="3:11" ht="39">
      <c r="C19" s="1" t="s">
        <v>21</v>
      </c>
      <c r="D19" s="48" t="s">
        <v>22</v>
      </c>
      <c r="E19" s="2">
        <v>1</v>
      </c>
      <c r="F19" s="3">
        <v>1</v>
      </c>
      <c r="G19" s="17">
        <v>3000000</v>
      </c>
      <c r="H19" s="12">
        <f t="shared" si="0"/>
        <v>3000000</v>
      </c>
    </row>
    <row r="20" spans="3:11" ht="39">
      <c r="C20" s="1" t="s">
        <v>23</v>
      </c>
      <c r="D20" s="46" t="s">
        <v>24</v>
      </c>
      <c r="E20" s="2">
        <v>1</v>
      </c>
      <c r="F20" s="3">
        <v>1</v>
      </c>
      <c r="G20" s="21">
        <v>5409817.3515981734</v>
      </c>
      <c r="H20" s="21">
        <f t="shared" si="0"/>
        <v>5409817.3515981734</v>
      </c>
      <c r="I20" s="12"/>
    </row>
    <row r="21" spans="3:11" ht="26">
      <c r="C21" s="1" t="s">
        <v>25</v>
      </c>
      <c r="D21" s="47" t="s">
        <v>26</v>
      </c>
      <c r="E21" s="2">
        <v>1</v>
      </c>
      <c r="F21" s="3">
        <v>2</v>
      </c>
      <c r="G21" s="17">
        <v>2532350</v>
      </c>
      <c r="H21" s="12">
        <f t="shared" si="0"/>
        <v>5064700</v>
      </c>
    </row>
    <row r="22" spans="3:11">
      <c r="C22" s="1" t="s">
        <v>27</v>
      </c>
      <c r="D22" s="47" t="s">
        <v>28</v>
      </c>
      <c r="E22" s="2">
        <v>1</v>
      </c>
      <c r="F22" s="3">
        <v>6</v>
      </c>
      <c r="G22" s="17">
        <v>932550</v>
      </c>
      <c r="H22" s="12">
        <f t="shared" si="0"/>
        <v>5595300</v>
      </c>
    </row>
    <row r="23" spans="3:11" ht="52">
      <c r="C23" s="1" t="s">
        <v>29</v>
      </c>
      <c r="D23" s="47" t="s">
        <v>30</v>
      </c>
      <c r="E23" s="2">
        <v>1</v>
      </c>
      <c r="F23" s="3">
        <v>1</v>
      </c>
      <c r="G23" s="17">
        <v>4990000</v>
      </c>
      <c r="H23" s="12">
        <f t="shared" si="0"/>
        <v>4990000</v>
      </c>
    </row>
    <row r="24" spans="3:11" ht="26">
      <c r="C24" s="1" t="s">
        <v>31</v>
      </c>
      <c r="D24" s="48" t="s">
        <v>32</v>
      </c>
      <c r="E24" s="2">
        <v>1</v>
      </c>
      <c r="F24" s="3">
        <v>3000</v>
      </c>
      <c r="G24" s="17">
        <v>9500</v>
      </c>
      <c r="H24" s="12">
        <f t="shared" si="0"/>
        <v>28500000</v>
      </c>
    </row>
    <row r="25" spans="3:11" ht="39">
      <c r="C25" s="1" t="s">
        <v>33</v>
      </c>
      <c r="D25" s="45" t="s">
        <v>34</v>
      </c>
      <c r="E25" s="2">
        <v>1</v>
      </c>
      <c r="F25" s="3">
        <v>1</v>
      </c>
      <c r="G25" s="17">
        <v>5900000</v>
      </c>
      <c r="H25" s="12">
        <f t="shared" si="0"/>
        <v>5900000</v>
      </c>
    </row>
    <row r="26" spans="3:11" ht="39">
      <c r="C26" s="1" t="s">
        <v>21</v>
      </c>
      <c r="D26" s="48" t="s">
        <v>13</v>
      </c>
      <c r="E26" s="2">
        <v>1</v>
      </c>
      <c r="F26" s="3">
        <v>5</v>
      </c>
      <c r="G26" s="17">
        <v>600000</v>
      </c>
      <c r="H26" s="12">
        <f t="shared" si="0"/>
        <v>3000000</v>
      </c>
    </row>
    <row r="27" spans="3:11" ht="26">
      <c r="C27" s="23" t="s">
        <v>31</v>
      </c>
      <c r="D27" s="49" t="s">
        <v>35</v>
      </c>
      <c r="E27" s="24">
        <v>1</v>
      </c>
      <c r="F27" s="25">
        <v>5000</v>
      </c>
      <c r="G27" s="26">
        <v>9500</v>
      </c>
      <c r="H27" s="12">
        <f t="shared" si="0"/>
        <v>47500000</v>
      </c>
    </row>
    <row r="28" spans="3:11" ht="14.5" customHeight="1">
      <c r="C28" s="103" t="s">
        <v>38</v>
      </c>
      <c r="D28" s="104"/>
      <c r="E28" s="104"/>
      <c r="F28" s="104"/>
      <c r="G28" s="109"/>
      <c r="H28" s="22">
        <f>SUM(H11:H27)</f>
        <v>322959817.35159814</v>
      </c>
    </row>
    <row r="29" spans="3:11" ht="14.5" customHeight="1">
      <c r="C29" s="27"/>
      <c r="D29" s="28"/>
      <c r="E29" s="28"/>
      <c r="F29" s="28"/>
      <c r="G29" s="29"/>
      <c r="H29" s="19">
        <f>H28+H8</f>
        <v>375159817.35159814</v>
      </c>
    </row>
    <row r="30" spans="3:11" ht="14.5" customHeight="1">
      <c r="C30" s="103" t="s">
        <v>7</v>
      </c>
      <c r="D30" s="104"/>
      <c r="E30" s="104"/>
      <c r="F30" s="104"/>
      <c r="G30" s="31">
        <v>9.5000000000000001E-2</v>
      </c>
      <c r="H30" s="30">
        <f>H29*G30</f>
        <v>35640182.648401827</v>
      </c>
      <c r="K30" s="20"/>
    </row>
    <row r="31" spans="3:11" ht="15.5" customHeight="1">
      <c r="C31" s="100" t="s">
        <v>37</v>
      </c>
      <c r="D31" s="101"/>
      <c r="E31" s="101"/>
      <c r="F31" s="101"/>
      <c r="G31" s="102"/>
      <c r="H31" s="35">
        <f>H29+H30</f>
        <v>410800000</v>
      </c>
      <c r="K31" s="20"/>
    </row>
    <row r="32" spans="3:11" ht="16">
      <c r="C32" s="91" t="s">
        <v>39</v>
      </c>
      <c r="D32" s="92"/>
      <c r="E32" s="92"/>
      <c r="F32" s="92"/>
      <c r="G32" s="93"/>
      <c r="H32" s="35">
        <v>316000000</v>
      </c>
    </row>
    <row r="33" spans="3:8" ht="16">
      <c r="C33" s="91" t="s">
        <v>40</v>
      </c>
      <c r="D33" s="92"/>
      <c r="E33" s="92"/>
      <c r="F33" s="92"/>
      <c r="G33" s="93"/>
      <c r="H33" s="35">
        <v>94800000</v>
      </c>
    </row>
    <row r="35" spans="3:8">
      <c r="H35" s="18"/>
    </row>
  </sheetData>
  <mergeCells count="12">
    <mergeCell ref="C33:G33"/>
    <mergeCell ref="C1:H1"/>
    <mergeCell ref="C2:H2"/>
    <mergeCell ref="C3:H3"/>
    <mergeCell ref="C5:C7"/>
    <mergeCell ref="C8:G8"/>
    <mergeCell ref="C9:H9"/>
    <mergeCell ref="C11:C14"/>
    <mergeCell ref="C28:G28"/>
    <mergeCell ref="C30:F30"/>
    <mergeCell ref="C31:G31"/>
    <mergeCell ref="C32:G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4027-9D40-234A-83EB-486F8570A033}">
  <dimension ref="I12:O16"/>
  <sheetViews>
    <sheetView topLeftCell="F1" zoomScale="119" workbookViewId="0">
      <selection activeCell="L19" sqref="L19"/>
    </sheetView>
  </sheetViews>
  <sheetFormatPr baseColWidth="10" defaultRowHeight="15"/>
  <cols>
    <col min="10" max="11" width="32.83203125" customWidth="1"/>
  </cols>
  <sheetData>
    <row r="12" spans="9:15" ht="50" customHeight="1">
      <c r="I12" s="94" t="s">
        <v>41</v>
      </c>
      <c r="J12" s="134" t="s">
        <v>64</v>
      </c>
      <c r="K12" s="36" t="s">
        <v>66</v>
      </c>
      <c r="L12" s="136">
        <v>2</v>
      </c>
      <c r="M12" s="138">
        <v>1</v>
      </c>
      <c r="N12" s="130">
        <v>5100000</v>
      </c>
      <c r="O12" s="132">
        <f>+N12*M12*L12</f>
        <v>10200000</v>
      </c>
    </row>
    <row r="13" spans="9:15" ht="41" customHeight="1">
      <c r="I13" s="95"/>
      <c r="J13" s="135"/>
      <c r="K13" s="36" t="s">
        <v>68</v>
      </c>
      <c r="L13" s="137"/>
      <c r="M13" s="139"/>
      <c r="N13" s="131"/>
      <c r="O13" s="133"/>
    </row>
    <row r="14" spans="9:15" ht="52" customHeight="1">
      <c r="I14" s="95"/>
      <c r="J14" s="134" t="s">
        <v>65</v>
      </c>
      <c r="K14" s="56" t="s">
        <v>67</v>
      </c>
      <c r="L14" s="136">
        <v>2</v>
      </c>
      <c r="M14" s="138">
        <v>1</v>
      </c>
      <c r="N14" s="130">
        <v>5000000</v>
      </c>
      <c r="O14" s="132">
        <f>+N14*M14*L14</f>
        <v>10000000</v>
      </c>
    </row>
    <row r="15" spans="9:15" ht="39">
      <c r="I15" s="95"/>
      <c r="J15" s="140"/>
      <c r="K15" s="56" t="s">
        <v>69</v>
      </c>
      <c r="L15" s="141"/>
      <c r="M15" s="139"/>
      <c r="N15" s="131"/>
      <c r="O15" s="133"/>
    </row>
    <row r="16" spans="9:15" ht="52">
      <c r="I16" s="96"/>
      <c r="J16" s="36" t="s">
        <v>47</v>
      </c>
      <c r="K16" s="36" t="s">
        <v>47</v>
      </c>
      <c r="L16" s="6">
        <v>8</v>
      </c>
      <c r="M16" s="7">
        <v>1</v>
      </c>
      <c r="N16" s="8">
        <v>4000000</v>
      </c>
      <c r="O16" s="57">
        <f>+N16*M16*L16</f>
        <v>32000000</v>
      </c>
    </row>
  </sheetData>
  <mergeCells count="11">
    <mergeCell ref="N14:N15"/>
    <mergeCell ref="O14:O15"/>
    <mergeCell ref="I12:I16"/>
    <mergeCell ref="J12:J13"/>
    <mergeCell ref="L12:L13"/>
    <mergeCell ref="M12:M13"/>
    <mergeCell ref="N12:N13"/>
    <mergeCell ref="O12:O13"/>
    <mergeCell ref="J14:J15"/>
    <mergeCell ref="L14:L15"/>
    <mergeCell ref="M14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(2)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2024-06-20T12:27:19Z</dcterms:created>
  <dcterms:modified xsi:type="dcterms:W3CDTF">2024-11-07T12:40:09Z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2024-08-15T15:45:10Z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b89c9e0e-01d1-4d58-9f2a-3dc72e8eb645</vt:lpwstr>
  </property>
  <property fmtid="{D5CDD505-2E9C-101B-9397-08002B2CF9AE}" pid="7" name="MSIP_Label_defa4170-0d19-0005-0004-bc88714345d2_ActionId">
    <vt:lpwstr>ef5ac64b-24f0-47d9-8e0b-d790c0e04ae0</vt:lpwstr>
  </property>
  <property fmtid="{D5CDD505-2E9C-101B-9397-08002B2CF9AE}" pid="8" name="MSIP_Label_defa4170-0d19-0005-0004-bc88714345d2_ContentBits">
    <vt:lpwstr>0</vt:lpwstr>
  </property>
</Properties>
</file>