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mercado\Desktop\"/>
    </mc:Choice>
  </mc:AlternateContent>
  <xr:revisionPtr revIDLastSave="0" documentId="8_{E772D203-D999-4EC1-9B30-CF01FEC9F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POAI" sheetId="1" r:id="rId1"/>
    <sheet name="EJECUCIÓN POR PROYECTOS 2021" sheetId="4" r:id="rId2"/>
    <sheet name="Hoja4" sheetId="5" state="hidden" r:id="rId3"/>
    <sheet name="Hoja3" sheetId="3" state="hidden" r:id="rId4"/>
  </sheets>
  <externalReferences>
    <externalReference r:id="rId5"/>
  </externalReferences>
  <definedNames>
    <definedName name="_bookmark100" localSheetId="0">'Consolidado POAI'!$A$35</definedName>
    <definedName name="_xlnm._FilterDatabase" localSheetId="0" hidden="1">'Consolidado POAI'!$A$4:$F$4</definedName>
    <definedName name="_xlnm._FilterDatabase" localSheetId="1" hidden="1">'EJECUCIÓN POR PROYECTOS 2021'!$A$6:$Z$231</definedName>
    <definedName name="_xlnm.Print_Area" localSheetId="0">'Consolidado POAI'!$A$1:$E$151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23" i="1"/>
  <c r="C22" i="1"/>
  <c r="C45" i="1"/>
  <c r="C130" i="1"/>
  <c r="C129" i="1" s="1"/>
  <c r="B129" i="1"/>
  <c r="C58" i="1"/>
  <c r="C56" i="1"/>
  <c r="N123" i="4"/>
  <c r="N27" i="4"/>
  <c r="N229" i="4"/>
  <c r="N20" i="4"/>
  <c r="N232" i="4" s="1"/>
  <c r="N63" i="4"/>
  <c r="C97" i="1"/>
  <c r="C17" i="1"/>
  <c r="C101" i="1"/>
  <c r="C113" i="1"/>
  <c r="N226" i="4"/>
  <c r="C127" i="1" s="1"/>
  <c r="C93" i="1"/>
  <c r="C51" i="1"/>
  <c r="C33" i="1"/>
  <c r="C106" i="1"/>
  <c r="C105" i="1" s="1"/>
  <c r="C104" i="1" s="1"/>
  <c r="C147" i="1"/>
  <c r="C30" i="1"/>
  <c r="C29" i="1" s="1"/>
  <c r="C28" i="1" s="1"/>
  <c r="C13" i="1"/>
  <c r="C122" i="1"/>
  <c r="C102" i="1"/>
  <c r="C90" i="1"/>
  <c r="C89" i="1" s="1"/>
  <c r="C88" i="1" s="1"/>
  <c r="N59" i="4"/>
  <c r="C150" i="1" l="1"/>
  <c r="C146" i="1"/>
  <c r="C142" i="1"/>
  <c r="C141" i="1"/>
  <c r="C140" i="1"/>
  <c r="C139" i="1"/>
  <c r="C128" i="1"/>
  <c r="C126" i="1"/>
  <c r="C118" i="1"/>
  <c r="C117" i="1"/>
  <c r="C109" i="1"/>
  <c r="C95" i="1"/>
  <c r="C86" i="1"/>
  <c r="C85" i="1"/>
  <c r="C84" i="1"/>
  <c r="C80" i="1"/>
  <c r="C76" i="1"/>
  <c r="C73" i="1"/>
  <c r="C69" i="1"/>
  <c r="C68" i="1"/>
  <c r="C54" i="1"/>
  <c r="C50" i="1"/>
  <c r="C49" i="1"/>
  <c r="C47" i="1"/>
  <c r="C41" i="1"/>
  <c r="C40" i="1"/>
  <c r="C39" i="1"/>
  <c r="C38" i="1"/>
  <c r="C37" i="1"/>
  <c r="C26" i="1"/>
  <c r="C25" i="1"/>
  <c r="C24" i="1"/>
  <c r="C21" i="1"/>
  <c r="C20" i="1"/>
  <c r="C19" i="1"/>
  <c r="C18" i="1"/>
  <c r="C10" i="1"/>
  <c r="B149" i="1" l="1"/>
  <c r="B148" i="1" s="1"/>
  <c r="B145" i="1"/>
  <c r="B144" i="1" s="1"/>
  <c r="B138" i="1"/>
  <c r="B137" i="1" s="1"/>
  <c r="B136" i="1" s="1"/>
  <c r="B125" i="1"/>
  <c r="B124" i="1" s="1"/>
  <c r="B123" i="1" s="1"/>
  <c r="B121" i="1"/>
  <c r="B120" i="1" s="1"/>
  <c r="B119" i="1" s="1"/>
  <c r="B116" i="1"/>
  <c r="B115" i="1" s="1"/>
  <c r="B114" i="1" s="1"/>
  <c r="B112" i="1"/>
  <c r="B111" i="1" s="1"/>
  <c r="B110" i="1" s="1"/>
  <c r="B108" i="1"/>
  <c r="B107" i="1" s="1"/>
  <c r="B103" i="1" s="1"/>
  <c r="B100" i="1"/>
  <c r="B99" i="1" s="1"/>
  <c r="B98" i="1" s="1"/>
  <c r="B96" i="1"/>
  <c r="B94" i="1"/>
  <c r="B92" i="1"/>
  <c r="B83" i="1"/>
  <c r="B82" i="1" s="1"/>
  <c r="B81" i="1" s="1"/>
  <c r="B79" i="1"/>
  <c r="B78" i="1" s="1"/>
  <c r="B77" i="1" s="1"/>
  <c r="B72" i="1"/>
  <c r="B71" i="1" s="1"/>
  <c r="B75" i="1"/>
  <c r="B74" i="1" s="1"/>
  <c r="B67" i="1"/>
  <c r="B66" i="1" s="1"/>
  <c r="B65" i="1" s="1"/>
  <c r="B44" i="1"/>
  <c r="B46" i="1"/>
  <c r="B48" i="1"/>
  <c r="B53" i="1"/>
  <c r="B55" i="1"/>
  <c r="B57" i="1"/>
  <c r="E49" i="1"/>
  <c r="B36" i="1"/>
  <c r="B35" i="1" s="1"/>
  <c r="B34" i="1" s="1"/>
  <c r="B32" i="1"/>
  <c r="B31" i="1" s="1"/>
  <c r="B27" i="1" s="1"/>
  <c r="B16" i="1"/>
  <c r="B15" i="1" s="1"/>
  <c r="B14" i="1" s="1"/>
  <c r="E17" i="1"/>
  <c r="D12" i="1"/>
  <c r="D11" i="1" s="1"/>
  <c r="B12" i="1"/>
  <c r="B11" i="1" s="1"/>
  <c r="B7" i="1"/>
  <c r="B6" i="1" s="1"/>
  <c r="O192" i="4"/>
  <c r="O191" i="4"/>
  <c r="O190" i="4"/>
  <c r="E54" i="1" s="1"/>
  <c r="O189" i="4"/>
  <c r="O187" i="4"/>
  <c r="O185" i="4"/>
  <c r="O184" i="4"/>
  <c r="O183" i="4"/>
  <c r="O182" i="4"/>
  <c r="O180" i="4"/>
  <c r="O177" i="4"/>
  <c r="O164" i="4"/>
  <c r="O162" i="4"/>
  <c r="O161" i="4"/>
  <c r="O160" i="4"/>
  <c r="O159" i="4"/>
  <c r="O158" i="4"/>
  <c r="O157" i="4"/>
  <c r="O156" i="4"/>
  <c r="E102" i="1" s="1"/>
  <c r="O155" i="4"/>
  <c r="O154" i="4"/>
  <c r="O153" i="4"/>
  <c r="O150" i="4"/>
  <c r="O148" i="4"/>
  <c r="O147" i="4"/>
  <c r="O146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0" i="4"/>
  <c r="E141" i="1" s="1"/>
  <c r="O129" i="4"/>
  <c r="O125" i="4"/>
  <c r="O124" i="4"/>
  <c r="E85" i="1" s="1"/>
  <c r="O119" i="4"/>
  <c r="O118" i="4"/>
  <c r="O115" i="4"/>
  <c r="O114" i="4"/>
  <c r="O113" i="4"/>
  <c r="O112" i="4"/>
  <c r="O111" i="4"/>
  <c r="E56" i="1" s="1"/>
  <c r="O110" i="4"/>
  <c r="O109" i="4"/>
  <c r="E118" i="1" s="1"/>
  <c r="O108" i="4"/>
  <c r="O107" i="4"/>
  <c r="O106" i="4"/>
  <c r="O105" i="4"/>
  <c r="O104" i="4"/>
  <c r="O103" i="4"/>
  <c r="E37" i="1" s="1"/>
  <c r="O102" i="4"/>
  <c r="O101" i="4"/>
  <c r="O100" i="4"/>
  <c r="O99" i="4"/>
  <c r="O98" i="4"/>
  <c r="E142" i="1" s="1"/>
  <c r="O97" i="4"/>
  <c r="O96" i="4"/>
  <c r="C46" i="1" s="1"/>
  <c r="O95" i="4"/>
  <c r="O94" i="4"/>
  <c r="O93" i="4"/>
  <c r="E140" i="1" s="1"/>
  <c r="O92" i="4"/>
  <c r="O91" i="4"/>
  <c r="E24" i="1" s="1"/>
  <c r="O90" i="4"/>
  <c r="O88" i="4"/>
  <c r="O87" i="4"/>
  <c r="O86" i="4"/>
  <c r="O85" i="4"/>
  <c r="O84" i="4"/>
  <c r="O83" i="4"/>
  <c r="O82" i="4"/>
  <c r="O81" i="4"/>
  <c r="O80" i="4"/>
  <c r="O79" i="4"/>
  <c r="E146" i="1" s="1"/>
  <c r="O78" i="4"/>
  <c r="O77" i="4"/>
  <c r="E84" i="1" s="1"/>
  <c r="O75" i="4"/>
  <c r="O74" i="4"/>
  <c r="E41" i="1" s="1"/>
  <c r="O73" i="4"/>
  <c r="O72" i="4"/>
  <c r="O71" i="4"/>
  <c r="O70" i="4"/>
  <c r="O69" i="4"/>
  <c r="O68" i="4"/>
  <c r="O67" i="4"/>
  <c r="O64" i="4"/>
  <c r="O63" i="4"/>
  <c r="O61" i="4"/>
  <c r="O59" i="4"/>
  <c r="O58" i="4"/>
  <c r="O57" i="4"/>
  <c r="E38" i="1" s="1"/>
  <c r="O56" i="4"/>
  <c r="O55" i="4"/>
  <c r="O54" i="4"/>
  <c r="O53" i="4"/>
  <c r="O52" i="4"/>
  <c r="O51" i="4"/>
  <c r="O50" i="4"/>
  <c r="O49" i="4"/>
  <c r="O48" i="4"/>
  <c r="O47" i="4"/>
  <c r="O46" i="4"/>
  <c r="O45" i="4"/>
  <c r="O43" i="4"/>
  <c r="O42" i="4"/>
  <c r="E19" i="1" s="1"/>
  <c r="O41" i="4"/>
  <c r="O38" i="4"/>
  <c r="O31" i="4"/>
  <c r="O29" i="4"/>
  <c r="G29" i="4"/>
  <c r="F29" i="4"/>
  <c r="E29" i="4"/>
  <c r="C29" i="4"/>
  <c r="O27" i="4"/>
  <c r="O23" i="4"/>
  <c r="G23" i="4"/>
  <c r="F23" i="4"/>
  <c r="E23" i="4"/>
  <c r="C23" i="4"/>
  <c r="O20" i="4"/>
  <c r="O17" i="4"/>
  <c r="O16" i="4"/>
  <c r="O15" i="4"/>
  <c r="O13" i="4"/>
  <c r="O11" i="4"/>
  <c r="O8" i="4"/>
  <c r="O7" i="4"/>
  <c r="B91" i="1" l="1"/>
  <c r="B87" i="1" s="1"/>
  <c r="E150" i="1"/>
  <c r="B143" i="1"/>
  <c r="E127" i="1"/>
  <c r="C83" i="1"/>
  <c r="E139" i="1"/>
  <c r="C138" i="1"/>
  <c r="E128" i="1"/>
  <c r="E126" i="1"/>
  <c r="E113" i="1"/>
  <c r="E122" i="1"/>
  <c r="C116" i="1"/>
  <c r="E117" i="1"/>
  <c r="E109" i="1"/>
  <c r="E80" i="1"/>
  <c r="E95" i="1"/>
  <c r="E101" i="1"/>
  <c r="C100" i="1"/>
  <c r="E97" i="1"/>
  <c r="C96" i="1"/>
  <c r="E96" i="1" s="1"/>
  <c r="C92" i="1"/>
  <c r="E93" i="1"/>
  <c r="C75" i="1"/>
  <c r="C74" i="1" s="1"/>
  <c r="E74" i="1" s="1"/>
  <c r="B70" i="1"/>
  <c r="E69" i="1"/>
  <c r="C72" i="1"/>
  <c r="E73" i="1"/>
  <c r="B52" i="1"/>
  <c r="B43" i="1"/>
  <c r="E47" i="1"/>
  <c r="E68" i="1"/>
  <c r="C57" i="1"/>
  <c r="E57" i="1" s="1"/>
  <c r="E46" i="1"/>
  <c r="C53" i="1"/>
  <c r="E53" i="1" s="1"/>
  <c r="E51" i="1"/>
  <c r="C55" i="1"/>
  <c r="E40" i="1"/>
  <c r="E33" i="1"/>
  <c r="E20" i="1"/>
  <c r="E25" i="1"/>
  <c r="E26" i="1"/>
  <c r="E22" i="1"/>
  <c r="E23" i="1"/>
  <c r="E21" i="1"/>
  <c r="E18" i="1"/>
  <c r="B5" i="1"/>
  <c r="E13" i="1"/>
  <c r="E10" i="1"/>
  <c r="D151" i="1"/>
  <c r="C149" i="1" l="1"/>
  <c r="C148" i="1" s="1"/>
  <c r="E148" i="1" s="1"/>
  <c r="E147" i="1"/>
  <c r="C145" i="1"/>
  <c r="C144" i="1" s="1"/>
  <c r="E86" i="1"/>
  <c r="C125" i="1"/>
  <c r="C124" i="1" s="1"/>
  <c r="E138" i="1"/>
  <c r="C137" i="1"/>
  <c r="C121" i="1"/>
  <c r="C120" i="1" s="1"/>
  <c r="C112" i="1"/>
  <c r="C111" i="1" s="1"/>
  <c r="C79" i="1"/>
  <c r="C78" i="1" s="1"/>
  <c r="C77" i="1" s="1"/>
  <c r="E77" i="1" s="1"/>
  <c r="C108" i="1"/>
  <c r="E108" i="1" s="1"/>
  <c r="E116" i="1"/>
  <c r="C115" i="1"/>
  <c r="C94" i="1"/>
  <c r="E94" i="1" s="1"/>
  <c r="E100" i="1"/>
  <c r="C99" i="1"/>
  <c r="E75" i="1"/>
  <c r="E92" i="1"/>
  <c r="E76" i="1"/>
  <c r="C67" i="1"/>
  <c r="E67" i="1" s="1"/>
  <c r="E66" i="1" s="1"/>
  <c r="E65" i="1" s="1"/>
  <c r="B42" i="1"/>
  <c r="B151" i="1" s="1"/>
  <c r="C82" i="1"/>
  <c r="E83" i="1"/>
  <c r="C71" i="1"/>
  <c r="E72" i="1"/>
  <c r="E58" i="1"/>
  <c r="E45" i="1"/>
  <c r="C44" i="1"/>
  <c r="C52" i="1"/>
  <c r="E52" i="1" s="1"/>
  <c r="E55" i="1"/>
  <c r="C48" i="1"/>
  <c r="E48" i="1" s="1"/>
  <c r="E50" i="1"/>
  <c r="E39" i="1"/>
  <c r="C36" i="1"/>
  <c r="C32" i="1"/>
  <c r="E16" i="1"/>
  <c r="E15" i="1" s="1"/>
  <c r="E14" i="1" s="1"/>
  <c r="C16" i="1"/>
  <c r="C15" i="1" s="1"/>
  <c r="C14" i="1" s="1"/>
  <c r="C12" i="1"/>
  <c r="C11" i="1" s="1"/>
  <c r="E11" i="1" s="1"/>
  <c r="E8" i="1"/>
  <c r="C7" i="1"/>
  <c r="E9" i="1"/>
  <c r="C143" i="1" l="1"/>
  <c r="E121" i="1"/>
  <c r="E149" i="1"/>
  <c r="E145" i="1"/>
  <c r="E125" i="1"/>
  <c r="E137" i="1"/>
  <c r="C136" i="1"/>
  <c r="E136" i="1" s="1"/>
  <c r="E112" i="1"/>
  <c r="C91" i="1"/>
  <c r="C107" i="1"/>
  <c r="E79" i="1"/>
  <c r="E78" i="1"/>
  <c r="C119" i="1"/>
  <c r="E119" i="1" s="1"/>
  <c r="E120" i="1"/>
  <c r="E115" i="1"/>
  <c r="C114" i="1"/>
  <c r="E114" i="1" s="1"/>
  <c r="C110" i="1"/>
  <c r="E110" i="1" s="1"/>
  <c r="E111" i="1"/>
  <c r="E99" i="1"/>
  <c r="C98" i="1"/>
  <c r="E98" i="1" s="1"/>
  <c r="C66" i="1"/>
  <c r="C65" i="1" s="1"/>
  <c r="E82" i="1"/>
  <c r="C81" i="1"/>
  <c r="E81" i="1" s="1"/>
  <c r="C70" i="1"/>
  <c r="E70" i="1" s="1"/>
  <c r="E71" i="1"/>
  <c r="E44" i="1"/>
  <c r="C43" i="1"/>
  <c r="C42" i="1" s="1"/>
  <c r="C35" i="1"/>
  <c r="C34" i="1" s="1"/>
  <c r="E36" i="1"/>
  <c r="E35" i="1" s="1"/>
  <c r="E34" i="1" s="1"/>
  <c r="C31" i="1"/>
  <c r="C27" i="1" s="1"/>
  <c r="E32" i="1"/>
  <c r="E12" i="1"/>
  <c r="E7" i="1"/>
  <c r="C6" i="1"/>
  <c r="E107" i="1" l="1"/>
  <c r="C103" i="1"/>
  <c r="C87" i="1"/>
  <c r="E87" i="1" s="1"/>
  <c r="E103" i="1"/>
  <c r="E143" i="1"/>
  <c r="E144" i="1"/>
  <c r="C123" i="1"/>
  <c r="E123" i="1" s="1"/>
  <c r="E124" i="1"/>
  <c r="E91" i="1"/>
  <c r="E43" i="1"/>
  <c r="E42" i="1" s="1"/>
  <c r="E31" i="1"/>
  <c r="E27" i="1" s="1"/>
  <c r="E6" i="1"/>
  <c r="C5" i="1"/>
  <c r="E5" i="1" l="1"/>
  <c r="E151" i="1" s="1"/>
  <c r="C151" i="1"/>
</calcChain>
</file>

<file path=xl/sharedStrings.xml><?xml version="1.0" encoding="utf-8"?>
<sst xmlns="http://schemas.openxmlformats.org/spreadsheetml/2006/main" count="2087" uniqueCount="952">
  <si>
    <t>ESTRATEGIA</t>
  </si>
  <si>
    <t>PROYECTOS</t>
  </si>
  <si>
    <t>REC. EXTERNOS</t>
  </si>
  <si>
    <t>INVERSION TOTAL</t>
  </si>
  <si>
    <t>SECRETARIA DE EDUCACIÓN</t>
  </si>
  <si>
    <t>1. EJE ESTRATÉGICO: BOLÍVAR PROGRESA, SUPERACIÓN DE LA POBREZA</t>
  </si>
  <si>
    <t>1.2. BOLÍVAR PRIMERO EDUCA</t>
  </si>
  <si>
    <t>1.2.1. Bolívar Primero en calidad educativa.</t>
  </si>
  <si>
    <t>1.2.2. Bolívar primero en cobertura.</t>
  </si>
  <si>
    <t>1.2.3. Bolívar primero en eficiencia y fortalecimiento institucional de la educación</t>
  </si>
  <si>
    <t>SECRETARIA DE HACIENDA</t>
  </si>
  <si>
    <t>4. EJE ESTRATÉGICO: BOLÍVAR PRIMERO EN FORTALECIMIENTO INSTITUCIONAL Y SEGURIDAD EFECTIVA PARA TODOS.</t>
  </si>
  <si>
    <t>4.5. BOLÍVAR CONTROLA LAS FINANZAS PÚBLICAS.</t>
  </si>
  <si>
    <t>SECRETARIA DE INFRAESTRUCTURA</t>
  </si>
  <si>
    <t>SECRETARIA DE PLANEACIÓN</t>
  </si>
  <si>
    <t>SECRETARIA DE SALUD</t>
  </si>
  <si>
    <t>SECRETARIA GENERAL</t>
  </si>
  <si>
    <t>4.4. BOLÍVAR CON INSTITUCIONALIDAD AL SERVICIO DE LA CIUDADANÍA.</t>
  </si>
  <si>
    <t>SECRETARIA PRIVADA</t>
  </si>
  <si>
    <t>6. EJE TRANSVERSAL GRUPOS POBLACIONALES</t>
  </si>
  <si>
    <t>6.5. BOLÍVAR GARANTIZA DERECHOS Y CUBRE LAS NECESIDADES DE ENVEJECIMIENTO Y VEJEZ.</t>
  </si>
  <si>
    <t>6.6. BOLÍVAR PRIMERO GARANTIZA LA EQUIDAD DE GÉNERO Y LA AUTONOMÍA DE LA MUJER BOLIVARENSE.</t>
  </si>
  <si>
    <t>6.6.1. Mujer Bolivarense</t>
  </si>
  <si>
    <t>2. EJE ESTRATÉGICO: BOLÍVAR COMPETITIVO PARA LA INCLUSIÓN SOCIAL</t>
  </si>
  <si>
    <t>SECRETARIA DE DESARROLLO REGIONAL Y ORDENAMIENTO TERRITORIAL</t>
  </si>
  <si>
    <t>Total general</t>
  </si>
  <si>
    <t>3. Bolívar Primero en Gestión Ambiental y Desarrollo Territorial</t>
  </si>
  <si>
    <t>4. Bolívar Primero en Fortalecimiento Institucional y Seguridad Efectiva para Todos.</t>
  </si>
  <si>
    <t>5. Bolívar Primero en Ruralidad</t>
  </si>
  <si>
    <t>6. Grupos Poblacionales:</t>
  </si>
  <si>
    <t>4.3.1. Fortalecimiento al sistema de Planeación departamental</t>
  </si>
  <si>
    <t>PLAN OPERATIVO ANUAL DE INVERSIONES 2021
GOBERNACION DE BOLIVAR</t>
  </si>
  <si>
    <t>IMPLEMENTACIÓN DE UNA ESTRATEGIA DE FORTALECIMIENTO PARA EL APOYO LOGÍSTICO Y ADMINISTRATIVO AL CONSEJO TERRITORIAL DE PLANEACIÓN DEL DEPARTAMENTO DE BOLÍVAR BOLÍVAR</t>
  </si>
  <si>
    <t>PROYECTO_ID</t>
  </si>
  <si>
    <t xml:space="preserve">No. De convenios para fortalecer las capacidades y apoyo logísticos atinentes a sus
actividades del Consejo Territorial de Planeación
</t>
  </si>
  <si>
    <t>INFORMACIÓN SPI</t>
  </si>
  <si>
    <t>Producto</t>
  </si>
  <si>
    <t xml:space="preserve">Indicador </t>
  </si>
  <si>
    <t xml:space="preserve">vigencia </t>
  </si>
  <si>
    <t>Meta MGA</t>
  </si>
  <si>
    <t>Indicador de Gestión</t>
  </si>
  <si>
    <t>Vigencia</t>
  </si>
  <si>
    <t>Meta Vigente</t>
  </si>
  <si>
    <t>Estudios de preinversión</t>
  </si>
  <si>
    <t>039906700 - Estudios de preinversión elaborados</t>
  </si>
  <si>
    <t>1000G110 - Acciones De Fortalecimiento Institucional Emprendidas</t>
  </si>
  <si>
    <r>
      <rPr>
        <sz val="10"/>
        <rFont val="Tahoma"/>
        <family val="2"/>
      </rPr>
      <t>BOLIVAR PRIMERO</t>
    </r>
  </si>
  <si>
    <t>APOYO PARA EL RETORNO GRADUAL Y PROGRESIVO BAJO EL ESQUEMA DE ALTERNANCIA Y LA IMPLEMENTACIÓN DE PRACTICAS DE BIOSEGURIDAD EN LOS ESTABLECIMIENTOS EDUCATIVOS OFICIALES DE LOS MUNICIPIOS NO CERTIFICADOS DEL DEPARTAMENTO DE BOLÍVAR</t>
  </si>
  <si>
    <t>1.2.2   Bolívar primero en cobertura.</t>
  </si>
  <si>
    <t>1.2 BOLÍVAR PRIMERO EDUCA</t>
  </si>
  <si>
    <t>Estudiantes que acceden a la educación.</t>
  </si>
  <si>
    <t>Servicio de fomento para el acceso a la educación inicial, preescolar, básica y media.</t>
  </si>
  <si>
    <t>Personas beneficiadas con estrategias de fomento para el acceso a la educación inicial, preescolar, básica y media.</t>
  </si>
  <si>
    <t>9900G050     Informes De Supervisión Realizados</t>
  </si>
  <si>
    <t>1. Bolívar Progresa, Superación de la Pobreza</t>
  </si>
  <si>
    <t xml:space="preserve">2. Bolívar Competitivo para la Inclusión Social </t>
  </si>
  <si>
    <t>SECRETARIA DE MOVILIDAD</t>
  </si>
  <si>
    <t>2.2. BOLÍVAR PRIMERO EN MOVILIDAD</t>
  </si>
  <si>
    <t>2.2.1. Bolívar Primero con Movilidad Segura.</t>
  </si>
  <si>
    <t>SUMINISTRO E INSTALACIÓN DE SEÑALES DE TRANSITO VERTICAL Y HORIZONTAL EN LOS MUNICIPIOS DE SANTA ROSA DE LIMA Y SAN JACINTO EN EL DEPARTAMENTO DE BOLÍVAR</t>
  </si>
  <si>
    <t>Programas de seguridad vial (señales, demarcaciones, equipos sast)</t>
  </si>
  <si>
    <t> Infraestructura de transporte para la seguridad vial</t>
  </si>
  <si>
    <t>Vías con infraestructura instalada</t>
  </si>
  <si>
    <t>1000G664 Informes de seguimiento realizados</t>
  </si>
  <si>
    <t>240901302    Señales verticales instaladas </t>
  </si>
  <si>
    <t>IMPLEMENTACIÓN DEL PROGRAMA DE ALIMENTACIÓN ESCOLAR -PAE- EN BOLÍVAR</t>
  </si>
  <si>
    <t>Servicio de apoyo a la permanencia con alimentación escolar</t>
  </si>
  <si>
    <t>220102801    Beneficiarios de la alimentación escolar</t>
  </si>
  <si>
    <t>220102800 - Raciones contratadas (Número)</t>
  </si>
  <si>
    <t>Estudiantes atendidos por el PAE diariamente-Bolívar</t>
  </si>
  <si>
    <t>BOLIVAR PRIMERO</t>
  </si>
  <si>
    <t>FORTALECIMIENTO DEL DESARROLLO DE LOS SUBSISTEMAS DE ANALISIS INTERPRETACIÓN Y DIVULGACIÓN DE LOS EVENTOS DE INTERES EN SALUD PÚBLICA EN EL DEPARTAMENTO DE BOLIVAR BOLÍVAR</t>
  </si>
  <si>
    <t>Secretarías locales de Salud con intervenciones de protección específica, detección temprana y acciones de atención integral de eventos de interés en salud pública monitoreadas y evaluadas</t>
  </si>
  <si>
    <t>1.3.10 Fortalecimiento de la autoridad sanitaria para la gestión en salud</t>
  </si>
  <si>
    <t>1.3           BOLÍVAR PRIMERO EN SALUD</t>
  </si>
  <si>
    <t>Servicio de información de vigilancia epidemiológica</t>
  </si>
  <si>
    <t>190303100 - Informes de evento generados en la vigencia</t>
  </si>
  <si>
    <t>0300G051 Comités De Vigilancia Epidemiológica Realizados</t>
  </si>
  <si>
    <t>SGP</t>
  </si>
  <si>
    <t>Implementación de estrategia de publicación de libro "Un Bolivar Pa todo el mundo" como mecanismo de consulta ciudadana de gobierno y herramienta de promoción e Historia en el Departamento de Bolívar</t>
  </si>
  <si>
    <t>4.4 Bolivar con institucionalidad al servicio de la ciudadanía</t>
  </si>
  <si>
    <t xml:space="preserve">4.4.3 Gobierno Digital </t>
  </si>
  <si>
    <t>Accesibilidad, usabilidad y datos abiertas para garantizar la transparencia en la administración pública</t>
  </si>
  <si>
    <t>Servicio de promoción a la participación ciudadana</t>
  </si>
  <si>
    <t>Espacios de participación promovidos  </t>
  </si>
  <si>
    <t>Programa Presupuestal</t>
  </si>
  <si>
    <t>Subprograma</t>
  </si>
  <si>
    <r>
      <t> </t>
    </r>
    <r>
      <rPr>
        <sz val="11"/>
        <color rgb="FF333333"/>
        <rFont val="Arial"/>
        <family val="2"/>
      </rPr>
      <t>Servicio educativo</t>
    </r>
  </si>
  <si>
    <t>Establecimientos educativos en operación  </t>
  </si>
  <si>
    <t>Servicios de gestión del riesgo físico en estudiantes y docentes</t>
  </si>
  <si>
    <t>Coberturas obtenidas  </t>
  </si>
  <si>
    <t>0700</t>
  </si>
  <si>
    <t>0399</t>
  </si>
  <si>
    <t>1500</t>
  </si>
  <si>
    <t>2409</t>
  </si>
  <si>
    <t>0600</t>
  </si>
  <si>
    <t>FORTALECIMIENTO A LA VIGILANCIA Y CONTROL SANITARIO DE MEDICAMENTOS EN EL DEPARTAMENTO DE BOLÍVAR</t>
  </si>
  <si>
    <t>FORTALECIMIENTO DE LA GESTIÓN PARA LA PLANEACIÓN INTEGRAL DE LA SECRETARIA DE SALUD DE BOLÍVAR BOLÍVAR</t>
  </si>
  <si>
    <t>INCREMENTO DE LA COBERTURA DE ACCIONES DE INSPECCIÓN VIGILANCIA Y CONTROL AL SISTEMA GENERAL DE SEGURIDAD SOCIAL EN SALUD EN EL DEPARTAMENTO DE BOLÍVAR</t>
  </si>
  <si>
    <t>MEJORAMIENTO EN LA GARANTIA OPERACIÓN Y PRESTACION DE SERVICIOS DE SALUD EN EL MODELO DE REDES INTEGRADAS DE SALUD EN EL DEPARTAMENTO DE BOLIVAR BOLÍVAR</t>
  </si>
  <si>
    <t>MEJORAMIENTO DE LA CALIDAD DE LA ATENCIÓN DE LA RED PRESTADORA DE SERVICIOS DE SALUD DEL DEPARTAMENTO DE BOLÍVAR</t>
  </si>
  <si>
    <t>FORTALECIMIENTO DE LA ESTRATEGIAS DE ATENCIÓN INTEGRAL PARA LA PREVENCIÓN Y CONTROL DE LAS ENFERMEDADES ENDEMO-EPIDÉMICAS EN EL DEPARTAMENTO DE BOLÍVAR</t>
  </si>
  <si>
    <t>FORTALECIMIENTO DEL CONOCIMIENTO EN LA GESTIÓN DEL RIESGO PARA LA RESPUESTA A NIVEL MUNICIPAL ANTE SITUACIONES DE EMERGENCIAS Y DESASTRES QUE TIENEN IMPACTO EN LA SALUD PÚBLICA EN EL DEPARTAMENTO DE BOLÍVAR</t>
  </si>
  <si>
    <t>APOYO A LA GESTIÓN PARA LA IMPLEMENTACIÓN Y ADOPCIÓN DE ESTRATEGIAS NORMAS Y LINEAMIENTOS ORIENTADOS PARA LOGRAR EL DESARROLLO INTEGRAL DE NIÑAS NIÑOS Y ADOLESCENTES EN LOS MUNICIPIOS PRIORIZADOS DEL DEPARTAMENTO DE BOLÍVAR</t>
  </si>
  <si>
    <t>FORTALECIMIENTO Y GESTIÓN A LA IMPLEMENTACIÓN DE LA POLÍTICA DE SEGURIDAD ALIMENTARIA Y NUTRICIONAL-(SAN) EN NIÑOS Y NIÑAS DE 0 A 59 MESES MUJERES LACTANTES Y GESTANTES EN EL DEPARTAMENTO DE BOLÍVAR</t>
  </si>
  <si>
    <t>FORTALECIMIENTO EN LA GESTION DEL CONOCIMIENTO Y EL SISTEMA DE INFORMACION EN SALUD EN EL DEPARTAMENTO DE BOLIVAR BOLÍVAR</t>
  </si>
  <si>
    <t>FORTALECIMIENTO DEL PROCESO DE OPERACIONALIZACION DEL (PIC) Y DE LOS PROCESOS DE GESTION DE SALUD PUBLICA ENMARCADA EN LA RESOLUCION 518 DE 2015 EN LAS ENTIDADES TERRITORIALES DE SALUD DEPARTAMENTAL Y MUNICIPAL DEL DEPARTAMENTO DE BOLÍVA BOLÍVAR</t>
  </si>
  <si>
    <t>DESARROLLO DE CAPACIDADES A DIRECCIONES LOCALES DE SALUD DIRECCIONES TERRITORIALES DE SALUD IPS Y EAPB PARA LA IMPLEMENTACIÓN DE PROCESOS PRIORIZADOS DE LA GESTIÓN PARA LA SALUD PÚBLICA EN EL DEPARTAMENTO DE BOLÍVAR BOLÍVAR</t>
  </si>
  <si>
    <t>FORTALECIMIENTO DE LA GESTIÓN DE LA DIMENSIÓN VIDA SALUDABLE Y CONDICIONES NO TRASMISIBLES EN EL DEPARTAMENTO DE BOLÍVAR</t>
  </si>
  <si>
    <t>FORTALECIMIENTO DE LA GESTIÓN PARA LA DETECCIÓN TEMPRANA DEL CÁNCER EN MENORES DE 18 AÑOS DE MAMA CUELLO UTERINO PRÓSTATA COLON Y RECTO EN MUNICIPIOS PRIORIZADOS DEL DEPARTAMENTO DE BOLÍVAR</t>
  </si>
  <si>
    <t>FORTALECIMIENTO DE LAS ACCIONES DE INSPECCIÓN VIGILANCIA Y CONTROL SANITARIO DE ALIMENTOS EN EL DEPARTAMENTO DE BOLÍVAR</t>
  </si>
  <si>
    <t>FORTALECIMIENTO DE LA GESTIÓN AMBIENTAL INSPECCIÓN VIGILANCIA Y CONTROL SANITARIO EN EL DEPARTAMENTO DE BOLÍVAR</t>
  </si>
  <si>
    <t>FORTALECIMIENTO A LAS ACCIONES PARA LA PROMOCIÓN DE LA SALUD EN POBLACION ADOLESCENTE Y JOVEN EN EL MARCO DE LOS DERECHOS SEXUALES Y REPRODUCTIVOS Y LA ATENCION INTEGRAL EN SALUD PARA LAS VIOLENCIAS DE GENERO EN EL DEPARTAMENTO DE BOLÍVAR</t>
  </si>
  <si>
    <t>IMPLEMENTACIÓN DE LA RUTA INTEGRAL DE ATENCIÓN MATERNO PERINATAL EN MUNICIPIOS PRIORIZADOS DEL DEPARTAMENTO DE BOLÍVAR</t>
  </si>
  <si>
    <t>FORTALECIMIENTO DE LA CAPACIDAD DE GESTIÓN INSTITUCIONAL Y COMUNITARIA PARA LOGRAR LA PREVENCIÓN Y ATENCIÓN INTEGRAL EN ITS -VIHSIDA EN EL DEPARTAMENTO BOLÍVAR</t>
  </si>
  <si>
    <t>FORTALECIMIENTO DE LA GESTIÓN DIFERENCIAL DE POBLACIONES VULNERABLES EN DISCAPACIDAD EN MUNICIPIOS PRIORIZADOS DEL DEPARTAMENTO DE BOLÍVAR</t>
  </si>
  <si>
    <t>IMPLEMENTACIÓN MONITOREO Y SEGUIMIENTO DEL PROGRAMA DE ATENCIÓN PSICOSOCIAL Y SALUD INTEGRAL A VICTIMAS PAPSIVI EN 10 MUNICIPIOS PRIORIZADOS DEL DEPARTAMENTO DE BOLÍVAR</t>
  </si>
  <si>
    <t>ADMINISTRACIÓN DE LA NÓMINA DE LOS PENSIONADOS NACIONALIZADOS VIGENCIA 2021 DEL SECTOR EDUCATIVO DEL DEPARTAMENTO DE BOLÍVAR</t>
  </si>
  <si>
    <t>FORTALECIMIENTO INSTITUCIONAL DEL ARCHIVO GENERAL PARA LA VIGENCIA 2021 DEL DEPARTAMENTO DE BOLÍVAR</t>
  </si>
  <si>
    <t>IMPLEMENTACIÓN FUNCIONAMIENTO DEL CENTRO DE OBSERVACIÓN EINVESTIGACIÓN SOCIAL DE BOLÍVAR</t>
  </si>
  <si>
    <t>FORTALECIMIENTO A LA GESTIÓN Y ADMINISTRACIÓN DEL PROGRAMA AMPLIADO DE INMUNIZACION -PAI EN LOS 45 MUNICIPIOS DEL DEPARTAMENTO DE BOLÍVAR</t>
  </si>
  <si>
    <t>IMPLEMENTACIÓN DE ESTRATEGIA DE PREVENCIÓN VIGILANCIA Y CONTROL DE LAS ZOONOSIS EN EL DEPARTAMENTO DE BOLÍVAR</t>
  </si>
  <si>
    <t>FORTALECIMIENTO EN LA APLICACIÓN DE LAS ESTRATEGIAS PARA LA PREVENCION Y ATENCION DE LA TUBERCULOSIS Y HANSEN EN EL DEPARTAMENTO DE BOLÍVAR</t>
  </si>
  <si>
    <t>MEJORAMIENTO DE LA OPERATIVIZACION DEL LABORATORIO DE SALUD PÚBLICA PARA LA INVESTIGACION Y VIGILANCIA DE EVENTOS DE INTERES EN EL DEPARTAMENTO DE BOLÍVAR</t>
  </si>
  <si>
    <t>FORTALECIMIENTO DE LA GESTIÓN DE LA SECRETARIA DE SALUD DEPARTAMENTAL DE BOLÍVAR BOLÍVAR</t>
  </si>
  <si>
    <t>ADMINISTRACIÓN DE LA NOMINA Y DE LOS BIENES Y SERVICIOS DEL AÑO 2021 PARA GARANTIZAR LA PRESTACIÓN DEL SERVICIO PUBLICO EDUCATIVO EN LOSMUNICIPIOS NO CERTIFICADOS DEL DEPARTAMENTO DE BOLÍVAR</t>
  </si>
  <si>
    <t>FORTALECIMIENTO DEL SERVICIO DE ASEO Y VIGILANCIA PARA EL AÑO 2021 EN LOS ESTABLECIMIENTOS EDUCATIVOS OFICIALES DE LOS 44 MUNICIPIOS NO CERTIFICADOS DEL DEPARTAMENTO BOLÍVAR</t>
  </si>
  <si>
    <t>DESARROLLO DE JORNADA DE RENDICIÓN DE CUENTAS DE GESTIÓN DE LA ADMINISTRACIÓN BOLÍVAR PRIMERO EN EL AÑO 2020 EN EL DEPARTAMENTO DE BOLÍVAR</t>
  </si>
  <si>
    <t>FORTALECIMIENTO DE LA CONTINUIDAD E INTEGRALIDAD EN LA ATENCIÓN EN SALUD DE LA POBLACIÓN EN SITUACIONES DE URGENCIAS EMERGENCIAS O DESASTRESA TRAVÉS DEL CENTRO REGULADOR DE URGENCIAS EN LOS MUNICIPIOS DEL DEPARTAMENTO DE BOLÍVAR</t>
  </si>
  <si>
    <t>MANTENIMIENTO DE LA COBERTURA EDUCATIVA PARA EL 2021 A TRAVÉS DE LA PRESTACIÓN DEL SERVICIO CON OPERADORES PRIVADOS PARA GARANTIZAR LA CONTINUIDAD DE ESTUDIANTES EN LOS MUNICIPIOS CON INSUFICIENCIA DEL SERVICIO EN EL DPTO BOLIVAR BOLÍVAR</t>
  </si>
  <si>
    <t>IMPLEMENTACIÓN DE ESTRATEGIA DE IMPRESOS Y PUBLICACIONES DE INTERÉS COMO MECANISMO DE COMUNICACIÓN PÚBLICA EN EL DEPARTAMENTO DE BOLÍVAR</t>
  </si>
  <si>
    <t>FORTALECIMIENTO DE LAS ESTRATEGIAS DE PROMOCIÓN Y MERCADEO DE LOS DESTINOS TURÍSTICOS DEL DEPARTAMENTO DEBOLÍVAR Y DE SUS MANIFESTACIONES CULTURALES A TRAVÉS DE LA PARTICIPACIÓN EN LA XL VITRINA TURÍSTICA ANATO 2021 BOLÍVAR</t>
  </si>
  <si>
    <t>APOYO A LOS ORGANISMOS COMUNALES EN EL CALENDARIO ELECTORAL 2021 PARA SU SOSTENIBILIDAD Y CONTINUIDAD EN EL TRABAJO COMUNITARIO EN EL DEPARTAMENTO DE BOLÍVAR</t>
  </si>
  <si>
    <t>DESARROLLO DE DIPLOMADO EN POLITICA PUBLICA PARA VICTIMAS Y APOYO A LA PARTICIPACION DE LAS VICTIMAS REPRESENTADAS EN LA MESA DEPARTAMENTAL DE VICTIMAS EN BOLÍVAR</t>
  </si>
  <si>
    <t>MEJORAMIENTO DE JARILLON EN LOS TRAMOS CRITICOS ENTRE LOS CORREGIMIENTOS DE SANTA COITA Y PUNTA DE CARTAGENA MUNICIPIO DE MAGANGUE. DEPARTAMENTO DE BOLÍVAR</t>
  </si>
  <si>
    <t>FORTALECIMIENTO PARA EL PROCESO DE IMPLEMENTACIÓN Y CUMPLIMIENTO DE LA POLÍTICA DE GOBIERNO DIGITAL TELETRABAJO SEGURIDAD Y ACCESIBILIDAD DE LA INFORMACIÓN DEL DEPARTAMENTO DE BOLÍVAR</t>
  </si>
  <si>
    <t>FORTALECIMIENTO DE LA OPERATIVIDAD PARA LA EJECUCIÓN DE LOS PROGRAMAS DEL PLAN INTEGRAL DE SEGURIDAD Y CONVIVENCIA EN BOLÍVAR</t>
  </si>
  <si>
    <t>IMPLEMENTACIÓN DEL SISTEMA DE MONITOREO AMBIENTAL PARA DISMINUIR EL ESTADO DE VULNERABILIDAD DE ANIMALES EN ABANDONO A TRAVÉS DE LA OPERATIVIDAD DEL CENTRO DE BIENESTAR ANIMAL EL GUARDIÁN EN MUNICIPIOS PRIORIZADOSVIGENCIA 2021 DEPARTAMENTO DE BOLÍVAR</t>
  </si>
  <si>
    <t>ASISTENCIA PROFESIONAL TÉCNICA TECNOLÓGICA Y EN SALUD A MINEROS DEL DEPARTAMENTO DE BOLÍVAR. BOLÍVAR</t>
  </si>
  <si>
    <t>FORTALECIMIENTO TÉCNICO Y FINANCIERO DE CENTROS DE BIENESTAR PARA EL ADULTO MAYOR EN EL DEPARTAMENTO DE BOLÍVAR</t>
  </si>
  <si>
    <t>FORTALECIMIENTO DE LAS ESTRATEGIAS DE DIVULGACIÓN Y PROMOCIÓN EN LA VIGENCIA 2021 DE LAS MANIFESTACIONES CULTURALES EN EL DEPARTAMENTO BOLÍVAR</t>
  </si>
  <si>
    <t>FORTALECIMIENTO DE LOS MECANISMOS Y ESPACIOS DE DIÁLOGO Y ACCIÓN ENTRE LA ADMINISTRACIÓN DEPARTAMENTAL Y LOS MUNICIPIOS DEL DEPARTAMENTO DE BOLÍVAR</t>
  </si>
  <si>
    <t>APOYO A LAS INSTITUCIONES DE SEGURIDAD EN SU CAPACIDAD DE RESPUESTA A DELITOS QUE AFECTAN LA SEGURIDAD Y CONVIVENCIA EN BOLÍVAR</t>
  </si>
  <si>
    <t>APOYO A LOS PROCESOS ELECTORALES CON LA SALVAGUARDA DE ACTAS TRICLAVES Y DOCUMENTOS EN CUSTODIA DE LA REGISTRADURÍA NACIONAL DELEGADA EN BOLÍVAR DEPARTAMENTO DE BOLÍVAR BOLÍVAR</t>
  </si>
  <si>
    <t>MEJORAMIENTO DE LA GESTIÓN EN LA AFILIACIÓN DE LOS BENEFICIARIOS DEL RÉGIMEN SUBSIDIADO EN EL DEPARTAMENTO DE BOLÍVAR</t>
  </si>
  <si>
    <t>ADMINISTRACIÓN OPERACIÓN MANTENIMIENTO Y FORTALECIMIENTO DEL BANCO DE MAQUINARIAS PARA ATENCIÓN DE OBRAS DE MEJORAMIENTO VIAL Y PLANES PARA LA MITIGACIÓN REDUCCIÓN Y MANEJO DE DESASTRES EN LA VIGENCIA 2021 DEL DEPARTAMENTO DE BOLÍVAR</t>
  </si>
  <si>
    <t>FORTALECIMIENTO DE LA RED DE BIBLIOTECAS PÚBLICAS 2021 - EN LOS 46 MUNICIPIOS DEL DEPARTAMENTO DE BOLÍVAR</t>
  </si>
  <si>
    <t>PREVENCIÓN PREVENCIÓN Y PROMOCIÓN EN VIOLENCIAS BASADAS EN GENERO A TRAVÉS DE UNA ESTRATEGIA DE EMPODERAMIENTO DE LOS DERECHOS DE LAS MUJERES BOLIVARENSES Y LA CONMEMORACIÓN DEL DÍA INTERNACIONAL DE LA MUJER. BOLÍVAR</t>
  </si>
  <si>
    <t>DIVULGACIÓN Y FOMENTO DE LA REACTIVACIÓN ECONÓMICA POST COVID-19 DEL SECTOR TURISMO VIGENCIA 2021 EN EL DEPARTAMENTO DE BOLÍVAR</t>
  </si>
  <si>
    <t>IMPLEMENTACIÓN DE LOS PLANES DE ALTERNANCIA EDUCATIVA EN LOS ESTABLECIMIENTOS EDUCATIVOS OFICIALES EN 44 MUNICIPIOS NO CERTIFICADOS DEL DEPARTAMENTO DE. BOLÍVAR</t>
  </si>
  <si>
    <t>APOYO ECONÓMICO PARA SUBSIDIO DE ARRIENDO TEMPORAL A LAS FAMILIAS DAMNIFICADAS POR LA CALAMIDAD PÚBLICA EN EL MUNICIPIO DE EL CARMEN DE BOLÍVAR</t>
  </si>
  <si>
    <t>IMPLEMENTACIÓN DE ACCIONES DE PROMOCIÓN DE LA SALUD Y PREVENCIÓN EN RIESGOS LABORALES EN LA POBLACIÓN DEL SECTOR INFORMAL DE LA ECONOMÍA EN EL DPTO DE BOLÍVAR</t>
  </si>
  <si>
    <t>FORTALECIMIENTO IMPLEMENTACIÓN SOSTENIBILIDAD Y MANTENIMIENTO DEL SISTEMA DE INFORMACIÓN FINANCIERO Y ADMINISTRATIVO DEPARTAMENTAL WEB VIGENCIA 2021 EN LA GOBERNACIÓN Y MUNICIPIOS DEL DEPARTAMENTO DE BOLÍVAR</t>
  </si>
  <si>
    <t>MEJORAMIENTO Y FORTALECIMIENTO DEL PROGRAMA ALTOS LOGROS Y LIDERAZGO DEPORTIVO BOLÍVAR EN LOS JUEGOS NACIONALES 2023 EN EL DEPARTAMENTO DE BOLÍVAR</t>
  </si>
  <si>
    <t>FORTALECIMIENTO DE LAS CONDICIONES DE SEGURIDAD EN MOVILIDAD DE LA GOBERNACION DE BOLIVAR Y LA FUERZA PUBLICA BOLÍVAR</t>
  </si>
  <si>
    <t>APOYO A INICIATIVAS PRODUCTIVAS DE LOS HABITANTES EN SITUACIÓN DE POBREZA DE LOS MUNICIPIOS DE SOPLAVIENTO Y SAN ESTANISLAO DE KOSTKA DEL DEPARTAMENTO DE BOLÍVAR</t>
  </si>
  <si>
    <t>IMPLEMENTACIÓN DE ACCIONES PARA LA PROTECCIÓN Y SEGURIDAD DE LOS LIDERE SOCIALES EN RIESGO O AMENAZADOS EN EL DEPARTAMENTO DE BOLÍVAR</t>
  </si>
  <si>
    <t>MANTENIMIENTO DE LAS SEDES DEPARTAMENTALES Y DEMÁS BIENES BAJO LA ADMINISTRACIÓN Y CUSTODIA DE LA GOBERNACIÓN DE BOLÍVAR</t>
  </si>
  <si>
    <t>FORTALECIMIENTO DEL PROGRAMA HÁBITOS Y ESTILOS DE VIDA SALUDABLE PARA EL APROVECHAMIENTO DEL TIEMPO LIBRE MEJORAMIENTO DE LA SALUD EN EL DEPARTAMENTO DE BOLÍVAR</t>
  </si>
  <si>
    <t>ESTUDIOS Y DISEÑOS DE ACUEDUCTOS Y ALCANTARILLADOS PARA CORREGIMIENTOS DE MUNICIPIOS PDET DEL SUR DEL DEPARTAMENTO DE BOLÍVAR</t>
  </si>
  <si>
    <t>FORTALECIMIENTO AL PROGRAMA DE BIENESTAR CAPACITACIÓN E INCENTIVOS VIGENCIA 2021 DE LA SECRETARÍA DE EDUCACIÓN DEL DEPARTAMENTO DE BOLÍVAR</t>
  </si>
  <si>
    <t>FORTALECIMIENTO DE LAS AUTORIDADES Y COMUNIDADES ÉTNICAS EN EL CONOCIMIENTO DE LOS DECRETOS LEY Y CONSTRUCCIÓN DEL PLAN DE PREVENCIÓN ÉTNICO Y LAS RUTAS DE PROTECCIÓN EN BOLÍVAR</t>
  </si>
  <si>
    <t>APOYO PARA LA ATENCIÓN HUMANITARIA INMEDIATA DE LIDERES SOCIALES VICTIMAS Y DEFENSORES DE DERECHOS HUMANOS AMENAZADOS EN BOLÍVAR</t>
  </si>
  <si>
    <t>FORTALECIMIENTO Y ACTUALIZACIÓN DE LOS PROCESOS DE CORRESPONDENCIA GESTIÓN DE LA ALTA DIRECCIÓN Y ATENCIÓN AL CIUDADANO COMO FIN PARA MEJORAR LAS CONDICIONES DE GOBERNABILIDAD DEMOCRÁTICA EN EL DEPARTAMENTO DE BOLÍVAR</t>
  </si>
  <si>
    <t>FORTALECIMIENTO DE LA GESTIÓN DEL RIESGO A TRAVÉS DE LA ACTUALIZACIÓN DEL PLAN DEPARTAMENTAL Y ASISTENCIA TÉCNICA A LOS COMITÉS MUNICIPALES DE GESTIÓN DEL RIESGO EN EL DEPARTAMENTO DE BOLÍVAR</t>
  </si>
  <si>
    <t>IDENTIFICACIÓN Y CARACTERIZACIÓN DEL ESTADO DE COBERTURA DE ENERGÍA ELÉCTRICA PARA PRIORIZAR LA FORMULACIÓN DE PROYECTOS EN EL DEPARTAMENTO DE BOLÍVAR</t>
  </si>
  <si>
    <t>MANTENIMIENTO RUTINARIO (DESMONTE EN ZONA NO BOSCOSA Y LIMPIEZA DE ESTRUCTURAS HIDRÁULICAS) EN LAS VÍAS DEL DEPARTAMENTO DE BOLÍVAR</t>
  </si>
  <si>
    <t>ADECUACIÓN Y RESTAURACIÓN DE LOS BIENES INMUEBLES PATRIMONIALES DE LA GOBERNACIÓN COMO ESTRATEGIA PARA IMPULSAR EL ARTE Y LA CULTURA EN EL DEPARTAMENTO DE BOLÍVAR</t>
  </si>
  <si>
    <t>FORTALECIMIENTO INSTITUCIONAL PARA EL PROCESO DE ASISTENCIA TÉCNICA EN ORDENAMIENTO TERRITORIAL A LOS MUNICIPIOS DE LA JURISDICCIÓN DEL DEPARTAMENTO DE BOLÍVAR</t>
  </si>
  <si>
    <t>MANTENIMIENTO PROTECCIÓN Y CONSERVACIÓN DEL ÁREA DE IMPORTANCIA ESTRATÉGICA PARA EL RECURSO HÍDRICO QUE ABASTECE EL ACUEDUCTO DE LA CABECERA MUNICIPAL DE MAHATES BOLÍVAR</t>
  </si>
  <si>
    <t>IMPLEMENTACIÓN DE ACCIONES PARA FORTALECER EL SISTEMA DEPARTAMENTAL DE DISCAPACIDAD EN CUMPLIMIENTO DE EJES 1 Y 5 DE LA POLÍTICA PÚBLICA DE DISCAPACIDAD DE BOLÍVAR</t>
  </si>
  <si>
    <t>FORTALECIMIENTO DE LA PARTICIPACIÓN Y LIBRE ASOCIACIÓN DE LA COMUNIDAD LGTBIQ EN CUMPLIMIENTO DEL EJE 2 DE LA POLÍTICA PÚBLICA LGTBIQ DE BOLÍVAR</t>
  </si>
  <si>
    <t>ASISTENCIA INSTITUCIONAL PARA GARANTIZAR LOS MEDIOS E INSTRUMENTOS NECESARIOS PARA LA ELECCIÓN DE REPRESENTANTES DE LA MESA DEPARTAMENTAL DE VICTIMAS EN EL DEPARTAMENTO DE BOLÍVAR</t>
  </si>
  <si>
    <t>APOYO A LAS JORNADAS DE ACCIÓN INTEGRAL PARA EL DESARROLLO REALIZADAS POR LAS FUERZAS ARMADAS EN EL DEPARTAMENTO DE BOLÍVAR BOLÍVAR</t>
  </si>
  <si>
    <t>DIVULGACIÓN MENSAJES RADIALES EN EL MARCO DE LA ESTRATEGIA DE COMUNICACIONES PARA EL BOLÍVAR PRIMERO TURBACO</t>
  </si>
  <si>
    <t>FORTALECIMIENTO DE LA INFRAESTRUCTURA DEPORTIVA EN EL DEPARTAMENTO DE BOLÍVAR</t>
  </si>
  <si>
    <t>IMPLEMENTACIÓN DE UN PROGRAMA PARA LA PROTECCIÓN INTEGRAL DE NIÑEZ Y ADOLESCENCIA EN EL DEPARTAMENTO DE BOLÍVAR</t>
  </si>
  <si>
    <t>DESARROLLO DE ACTIVIDADES PARA EL CUMPLIMIENTO DE LA POLÍTICA PÚBLICA DE ENVEJECIMIENTO Y VEJEZ DEL DEPARTAMENTO DE BOLÍVAR</t>
  </si>
  <si>
    <t>CONSTRUCCIÓN DE DOCUMENTO DIAGNÓSTICO PARA LA IMPLEMENTACIÓN DE UNIDADES MÓVILES DE NEGOCIO JOYERO PARA LA FORMACIÓN COMPETITIVIDAD Y TRANSFORMACIÓN DE LA MUJER MINERA BOLÍVAR</t>
  </si>
  <si>
    <t>FORTALECIMIENTO DE LA PLATAFORMA TECNOLÓGICA Y SISTEMAS DE INFORMACIÓN EN LOS ESTABLECIMIENTOS EDUCATIVOS OFICIALES DE LOS MUNICIPIOS NO CERTIFICADOS DEL DEPARTAMENTO DE (VERSIÓN 2021) BOLÍVAR</t>
  </si>
  <si>
    <t>FORTALECIMIENTO DE LAS ACTIVIDADES MISIONALES Y DE APOYO PARA EL FUNCIONAMIENTO DEL INSTITUTO DE CULTURA Y TURISMO DE BOLÍVAR</t>
  </si>
  <si>
    <t>FORTALECIMIENTO Y MEJORAMIENTO DE EVENTOS DEPORTIVOS DEL PROGRAMA DEPORTE SOCIAL COMUNITARIO Y RECREACIÓN EN EL DEPARTAMENTO DE BOLÍVAR</t>
  </si>
  <si>
    <t>APOYO A LAS PERSONAS MAYORES DE NIVELES DE SISBEN I Y II CON RECURSOS DE LA ESTAMPILLA PARA EL BIENESTAR DEL ADULTO MAYOR MEDIANTE LA ATENCIÓN INTEGRAL EN LOS CENTROS DIA Y CENTROS DE PROTECCIÓN DEL DEPARTAMENTO DE BOLÍVAR BOLÍVAR</t>
  </si>
  <si>
    <t>ASISTENCIA TECNICA PARA EL FORTALECIMIENTO INSTITUCIONAL EN MATERIA FINANCIERA TRIBUTARIA Y FISCAL VIGENCIA 2021 DE LAS ENTIDADES TERRITORIALES MUNICIPALES DEL DEPARTAMENTO DE BOLÍVAR</t>
  </si>
  <si>
    <t>FORTALECIMIENTO INSTITUCIONAL A TRAVÉS DE ASISTENCIA TÉCNICA PARA ACTUALIZACIÓN DE LA ESTRATIFICACIÓN SOCIOECONÓMICA EN 8 MUNICIPIOS DEL DEPARTAMENTO DE BOLÍVAR</t>
  </si>
  <si>
    <t>CONSTRUCCIÓN DE CERRAMIENTO DE PROTECCION EN CASA DEL CONSULADO Y EN EDIFICIO LOTERIA DE BOLIVAR EN EL DISTRITODE CARTAGENA DEPARTAMENTO DE BOLÍVAR CARTAGENA DE INDIAS</t>
  </si>
  <si>
    <t>APOYO LA ATENCIÓN EDUCATIVA A NIÑOS NIÑAS ADOLESCENTES JÓVENES Y PERSONAS ADULTAS CON DISCAPACIDAD Y TALENTOS EXCEPCIONALES EN EL MARCO DE LA INCLUSIÓN Y EQUIDAD EN EDUCACIÓN VIGENCIA 2021 EN EL DEPARTAMENTO DE BOLÍVAR</t>
  </si>
  <si>
    <t>APOYO INTEGRAL A JÓVENES EN RIESGO EN SEIS MUNICIPIOS PARA MEJORAR COMPORTAMIENTOS SOCIALES EN FAVOR DE LA SEGURIDAD Y CONVIVENCIA DEL DEPARTAMENTO DE BOLÍVAR</t>
  </si>
  <si>
    <t>APOYO A LOS ORGANISMOS COMUNALES PARA SU SOSTENIBILIDAD Y CONTINUIDAD EN EL TRABAJO COMUNITARIO EN EL DEPARTAMENTO DE BOLÍVAR</t>
  </si>
  <si>
    <t>DESARROLLO DEL PLAN DE REACTIVACION ECONOMICA PARA LOS PRODUCTORES AGROPECUARIOS AFECTADOS POR LA OLA INVERNAL 2020-II EN EL DEPARTAMENTO DE BOLÍVAR</t>
  </si>
  <si>
    <t>IMPLEMENTACIÓN DEL PLAN ESTRATÉGICO DE INVERSIÓN DEL PDA 2021 DEPARTAMENTO DE BOLÍVAR</t>
  </si>
  <si>
    <t>FORTALECIMIENTO DE LA CULTURA CIUDADANA IMPULSANDO ECONOMÍAS CREATIVAS AL DESARROLLO DE UN TURISMO CULTURAL SOSTENIBLE EN BOLÍVAR</t>
  </si>
  <si>
    <t>DISEÑO DE AGENDA CULTURAL Y OPERATIVA DEL CENTRO REGIONAL PARA EL DESARROLLO DE LAS ARTES LA CULTURA Y LAS ARTESANÍAS Y EL CARIBE EN EL DEPARTAMENTO DE BOLÍVAR</t>
  </si>
  <si>
    <t>IMPLEMENTACIÓN DEL PROGRAMA DE GESTIÓN ESCOLAR COMO ESTRATEGIA DE DISMINUCIÓN DE DESERCIÓN ESCOLAR PARA EL AÑO 2021 EN INSTITUCIONES EDUCATIVAS OFICIALES DEL DEPARTAMENTO BOLÍVAR</t>
  </si>
  <si>
    <t>DESARROLLO DE CAMPAÑA DE CONCIENTIZACION VIAL MUEVETE CON RESPONSABILIDAD PARA PEATONES AUTOMOVILISTAS MOTOCICLISTAS Y CICLISTAS EN LOS MUNICIPIOS DE SANTA ROSA DE LIMA Y SAN JACINTO DEPARTAMENTO DE BOLÍVAR</t>
  </si>
  <si>
    <t>ELABORACIÓN DE UN ESTUDIO JURÍDICO Y FINANCIERO PARA DETERMINAR VIABILIDAD Y CONVENIENCIA DE ADOPTAR LA TASA DE SEGURIDAD Y CONVIVENCIA CIUDADANA EN EL DEPARTAMENTO DE BOLÍVAR</t>
  </si>
  <si>
    <t>FORTALECIMIENTO A LA ATENCIÓN EN EDUCACIÓN DE NIÑOS NIÑAS JÓVENES Y ADULTOS CON DISCAPACIDAD Y TALENTOS EXCEPCIONALES VIGENCIA 2021 EN EL DEPARTAMENTO DE BOLÍVAR</t>
  </si>
  <si>
    <t>FORTALECIMIENTO DE LAS CAPACIDADES PRODUCTIVAS DE ASOCIACIONES DE PEQUEÑOS GANADEROS EN PRO DEL MEJORAMIENTO DE LA COMPETITIVIDAD LÁCTEA- BOLÍVAR</t>
  </si>
  <si>
    <t>FORTALECIMIENTO PARA DESARROLLAR ESTRATEGIAS ENCAMINADAS A APOYAR LA LUCHA DEL DEPARTAMENTO DEBOLÍVAR CONTRA LA INTRODUCCIÓN Y FABRICACION ILEGAL DE CIGARRILLOS Y LICORES CARTAGENA DE INDIAS</t>
  </si>
  <si>
    <t>APOYO A LOS PEQUEÑOS GANADEROS AFECTADOS POR LA SEGUNDA OLA INVERNAL 2020 Y LOS EFECTOS ADVERSOS GENERADOS POR LA ADOPCION DE MEDIDAS PREVENTIVAS PARA AFRONTAR LOS EFECTOS DEL COVID -19 BOLÍVAR</t>
  </si>
  <si>
    <t>ESTUDIO DE DIAGNOSTICO QUE INCLUYE INVENTARIO Y ESTADO ACTUAL DE LA INFRAESTRUCTURA Y EL SISTEMA DE ILUMINACIÓN DE LOS PARQUES DE LOS MUNICIPIOS DE BOLÍVAR</t>
  </si>
  <si>
    <t>CONSTRUCCIÓN DE OBRAS DE PROTECCIÓN EN EL TALUD IZQUIERDO DE LA VÍA QUE COMUNICA A LOS CORREGIMIENTOS DE MALAGANA Y PALENQUE EN EL MUNICIPIO DE MAHATES EN EL DEPARTAMENTO DE BOLÍVAR MAHATES</t>
  </si>
  <si>
    <t>IMPLEMENTACIÓN DE MODELOS EDUCATIVOS FLEXIBLES PERTINENTES EN LOS ESTABLECIMIENTOS ETNOEDUCATIVOS OFICIALES FOCALIZADOS PARA AMPLIAR COBERTURA EN EL DEPARTAMENTO DE BOLÍVAR</t>
  </si>
  <si>
    <t>FORTALECIMIENTO DE LA CADENA PRODUCTIVA DE ÑAME A TRAVES DEL ESTABLECIMIENTO Y COMERCIALIZACION DE 40 HECTAREAS DE ÑAME DIAMANTE TIPO EXPORTACION EN EL MUNICIPIO DE SAN JACINTO DEPARTAMENTO DE BOLÍVAR</t>
  </si>
  <si>
    <t>DESARROLLO JORNADAS ITINERANTES PARA LA PARTICIPACION ATENCION Y ASISTENCIA A LAS VICTIMAS DEL CONFLICTO EN BOLIVAR BOLÍVAR</t>
  </si>
  <si>
    <t>FORMACIÓN DEL CAPITAL HUMANO SOBRE ESTRATEGIAS DE RAZONAMIENTO MATEMÁTICO EN LOS ESTABLECIMIENTOS EDUCATIVOS OFICIALES DEL DEPARTAMENTO BOLÍVAR</t>
  </si>
  <si>
    <t>APOYO A ESTUDIANTES DE LA UNIVERSIDAD DE CARTAGENA MEDIANTE EL PAGO DE MATRICULAS EN EL 1 SEMESTRE DEL AÑO 2021 ANTE LA EMERGENCIA PROVOCADA POR LA PANDEMIA COVID19 BOLÍVAR</t>
  </si>
  <si>
    <t>AMPLIACIÓN DE REDES PARA SEGUNDA ETAPA DEL SISTEMA DE ALCANTARILLADO SANITARIO PARA LA CABECERA DEL MUNICIPIO DE SAN CRISTÓBAL DEPARTAMENTO DE BOLÍVAR</t>
  </si>
  <si>
    <t>APOYO A ESTUDIANTES DE INSTITUCION UNIVERSITARIA BELLAS ARTES Y CIENCIAS DE BOLIVAR (UNIBAC) MEDIANTE EL PAGO DE MATRICULA EN EL PRIMER SEMESTE DEL ANO 2021 ANTE LA EMERGANCIA PROVOCADA POR LA PANDEMIA COVID19 DPTO DE BOLIVAR CARTAGENA DE INDIAS</t>
  </si>
  <si>
    <t>FORTALECIMIENTO INSTITUCIONAL DEL INSTITUTO DEPARTAMENTAL DE DEPORTE Y RECREACION DE BOLIVAR IDERBOL PARA CONVERTIR EN POTENCIA DEPORTIVA AL DEPARTAMENTO DE BOLÍVAR</t>
  </si>
  <si>
    <t>IDENTIFICACIÓN Y CARACTERIZACIÓN DEL ESTADO DE COBERTURA DE ENERGÍA ELÉCTRICA EN LA ZONA RURAL DE LOS MUNICIPIOS DE SANTA ROSA VILLANUEVA SAN ESTANISLAO SOPLAVIENTO MAHATES SAN CRISTÓBAL BOLÍVAR</t>
  </si>
  <si>
    <t>APOYO LOGISTICO A LA FUERZA PÚBLICA PARA EL DESARROLLO DE OPERACIONES EN RESPUESTA A ALTERACIONES DE LA SEGURIDAD Y EL ORDEN PÚBLICO EN LOS MUNICIPIOS DEL DEPARTAMENTO DE BOLÍVAR</t>
  </si>
  <si>
    <t>FORTALECIMIENTO DEL PLAN INTEGRAL DE REACTIVACIÓN ECONÓMICA POSTCOVID - 19 EN LA DEPRESIÓN MOMPOSINA Y MAGANGUÉ</t>
  </si>
  <si>
    <t>MEJORAMIENTO DE VIVIENDA EN SITUACIÓN DE RIESGO EN EL DEPARTAMENTO DE BOLÍVAR</t>
  </si>
  <si>
    <t>CONSOLIDACIÓN ESTRATEGIA DE COMUNICACIÓN PARA TELEVISIÓN Y STREAMING DE PRODUCCIÓN YO CO PRODUCCIÓN DE CONTENIDOS CONVERGENTES. TURBACO</t>
  </si>
  <si>
    <t>DESARROLLO DEL PROGRAMA DE OPERACIÓN Y MANTENIMIENTO DEL PARQUE DEL MANGLAR VIGENCIA 2021 EN CARTAGENA DE INDIAS - DEPARTAMENTO DE BOLÍVAR</t>
  </si>
  <si>
    <t>APOYO A LA JORNADA ELECTORAL PARA ELEGIR ALCALDE EN EL MUNICIPIO DE MARGARITA DEPARTAMENTO BOLÍVAR</t>
  </si>
  <si>
    <t>APOYO PARA LA REUBICACIÓN DE FAMILIAS INDIGENAS DEL CABILDO ZENÚ DE MEMBRILLAL - JURISDICCIÓN DEL DISTRITO DE CARTAGENA DE INDIAS</t>
  </si>
  <si>
    <t>FORTALECIMIENTO TÉCNICO DE LA POLÍTICA PÚBLICA DE LA GESTIÓN DEL RIESGO EN EL DEPARTAMENTO DE BOLÍVAR</t>
  </si>
  <si>
    <t>CAPACITACIÓN SOBRE EL USO ADECUADO Y EFICIENTE DE LA ENERGIA ELECTRICA EN LA ZONA RURAL DE LOS MUNICIPIOS DE SANTA ROSA VILLANUEVA SAN ESTANISLAO SOPLAVIENTO MAHATES SAN CRISTÓBAL BOLÍVAR</t>
  </si>
  <si>
    <t>Documentos de lineamientos técnicos</t>
  </si>
  <si>
    <t>Servicio de educación informal en temas de salud pública</t>
  </si>
  <si>
    <t>Documentos metodológicos</t>
  </si>
  <si>
    <t>Documentos metodológicos realizados</t>
  </si>
  <si>
    <t>Documentos de lineamientos técnicos elaborados  </t>
  </si>
  <si>
    <r>
      <t> </t>
    </r>
    <r>
      <rPr>
        <sz val="11"/>
        <color rgb="FF333333"/>
        <rFont val="Arial"/>
        <family val="2"/>
      </rPr>
      <t>Personas capacitadas  </t>
    </r>
  </si>
  <si>
    <t>0300G021 Vigilancia Y Control</t>
  </si>
  <si>
    <t xml:space="preserve">Ivc = Ria * 100 / Tivc </t>
  </si>
  <si>
    <t>Fuente</t>
  </si>
  <si>
    <t>Propios</t>
  </si>
  <si>
    <t>1905</t>
  </si>
  <si>
    <t>0300</t>
  </si>
  <si>
    <t>Documentos de planeación</t>
  </si>
  <si>
    <t>Documentos de planeación elaborados</t>
  </si>
  <si>
    <t>Documentos de planeación elaborados  </t>
  </si>
  <si>
    <t xml:space="preserve">Municipios con capacidades fortalecidas para la planeación
integral en salud
</t>
  </si>
  <si>
    <t>0900G116 Procesos De Educación Y Participación Social Fortalecidos</t>
  </si>
  <si>
    <t>0600G117 Estrategias  Para Fortalecer El Sistema De Gestion De Calidad Sgc Y El Meci</t>
  </si>
  <si>
    <t>1300G050 Asistencias Técnicas Realizadas</t>
  </si>
  <si>
    <t>Documentos técnicos publicados y/o socializados  </t>
  </si>
  <si>
    <t>Servicio de asistencia técnica en inspección, vigilancia y control</t>
  </si>
  <si>
    <t>asistencias técnica en Inspección, Vigilancia y Control realizadas  </t>
  </si>
  <si>
    <t>Servicio de auditoría y visitas inspectivas</t>
  </si>
  <si>
    <t>auditorías y visitas inspectivas realizadas  </t>
  </si>
  <si>
    <t>Servicio de diseño de metodologías, instrumentos y estrategias de inspección, vigilancia y control</t>
  </si>
  <si>
    <t>Metodologías instrumentos y políticas de Inspección Vigilancia y Control diseñadas   </t>
  </si>
  <si>
    <t>SECREARIA DE MINAS Y ENERGIA</t>
  </si>
  <si>
    <t>Servicio de educación informal a las comunidades en temas de eficiencia energética y el uso racional de la energía</t>
  </si>
  <si>
    <t>Personas capacitadas </t>
  </si>
  <si>
    <t>0500G088 Programas de capacitación ejecutados</t>
  </si>
  <si>
    <t>Foros realizados</t>
  </si>
  <si>
    <t xml:space="preserve">2.6. Bolívar primero en productividad y competitividad minero-energética. </t>
  </si>
  <si>
    <t>3.4. GESTIÓN DEL RIESGO</t>
  </si>
  <si>
    <t>3.4.1. Conocimiento del riesgo</t>
  </si>
  <si>
    <t>OFICINA ASESORA DE GESTIÓN DEL RIESGO DE DESASTRES</t>
  </si>
  <si>
    <t>Servicio de asistencia técnica</t>
  </si>
  <si>
    <r>
      <t> </t>
    </r>
    <r>
      <rPr>
        <sz val="11"/>
        <color rgb="FF333333"/>
        <rFont val="Arial"/>
        <family val="2"/>
      </rPr>
      <t>Instancias territoriales asistidas  </t>
    </r>
  </si>
  <si>
    <t>9900G107 Cobertura en asistencia técnica en gestión del riesgo de desastres a nivel departamental.</t>
  </si>
  <si>
    <t>(No de departamentos capacitados en asistencia técnica en gestión del riesgo de desastres/No total de departamentos a nivel nacional)*100</t>
  </si>
  <si>
    <t>Asistir técnicamente al funcionamiento y reactivación de los Comités Municipales de Gestión del Riesgo</t>
  </si>
  <si>
    <t>0900</t>
  </si>
  <si>
    <t>Servicio de apoyo financiero para la implementación de proyectos en materia de derechos humanos</t>
  </si>
  <si>
    <r>
      <t> </t>
    </r>
    <r>
      <rPr>
        <sz val="11"/>
        <color rgb="FF333333"/>
        <rFont val="Arial"/>
        <family val="2"/>
      </rPr>
      <t>Proyectos cofinanciados  </t>
    </r>
  </si>
  <si>
    <t xml:space="preserve">Observatorio para el control,
seguimiento y vigilancia de los derechos humanos de la población negra, afrocolombiana, raizal, palenquera, indígena y rom
</t>
  </si>
  <si>
    <t>2100G105 Proyectos dinamizadores en procesos de retorno o reubicación</t>
  </si>
  <si>
    <t>Sumatoria de proyectos dinamizadores en procesos de retorno o reubicación ejecutados con Esquemas Especiales de Acompañamiento</t>
  </si>
  <si>
    <t>6.2.7. Derechos Humanos</t>
  </si>
  <si>
    <t>4502</t>
  </si>
  <si>
    <t>1000</t>
  </si>
  <si>
    <t>6.2.  MINORÍAS ÉTNICAS.</t>
  </si>
  <si>
    <t>SECRETARIA DEL INTERIOR</t>
  </si>
  <si>
    <t>Servicio de atención en salud a la población</t>
  </si>
  <si>
    <t>Personas atendidas con servicio de salud  </t>
  </si>
  <si>
    <t>0300G076 Entidades territoriales sensibilizadas</t>
  </si>
  <si>
    <t xml:space="preserve"> 0300G039 Equipos Institucionales Fortalecidos En Atención Y Prevención De Urgencias, Emergencias  Y Desastres En El Territorio Nacional</t>
  </si>
  <si>
    <t xml:space="preserve">Aseguradores con redes
integrales de servicios de salud de servicios de salud con modelo de atención en salud basado en la Estrategia de Atención Primaria en salud implementado.
</t>
  </si>
  <si>
    <t>1906</t>
  </si>
  <si>
    <t>Cobertura de Acciones de Inspección, Vigilancia y Control al Flujo de recursos programados</t>
  </si>
  <si>
    <t xml:space="preserve">Municipios asistidos técnicamente, monitoreados y evaluados en relación con la ejecución técnica, financiera y administrativa de los planes de salud pública de intervenciones
colectivas
</t>
  </si>
  <si>
    <t>Instituciones Prestadoras de Servicios de Salud asistidas técnicamente</t>
  </si>
  <si>
    <t>Servicio de asistencia técnica a Instituciones Prestadoras de Servicios de Salud</t>
  </si>
  <si>
    <r>
      <t> </t>
    </r>
    <r>
      <rPr>
        <sz val="11"/>
        <color rgb="FF333333"/>
        <rFont val="Arial"/>
        <family val="2"/>
      </rPr>
      <t>1.124.135</t>
    </r>
  </si>
  <si>
    <t>0300G002  Departamentos Y Distritos Asistidos Y Capacitados En El Plan Basico De Atencion, Pab</t>
  </si>
  <si>
    <t>Dac = Ndda * 100 / Ntdd</t>
  </si>
  <si>
    <t>1.3.6 Vida Saludable y Enfermedades Transmisibles</t>
  </si>
  <si>
    <r>
      <t> </t>
    </r>
    <r>
      <rPr>
        <sz val="11"/>
        <color rgb="FF333333"/>
        <rFont val="Arial"/>
        <family val="2"/>
      </rPr>
      <t>Documentos de lineamientos técnicos elaborados  </t>
    </r>
  </si>
  <si>
    <r>
      <t> </t>
    </r>
    <r>
      <rPr>
        <sz val="11"/>
        <color rgb="FF333333"/>
        <rFont val="Arial"/>
        <family val="2"/>
      </rPr>
      <t>Documentos de planeación</t>
    </r>
  </si>
  <si>
    <t>Documentos metodológicos realizados </t>
  </si>
  <si>
    <t>Servicio de gestión del riesgo para abordar situaciones de salud relacionadas con condiciones ambientales</t>
  </si>
  <si>
    <t>Campañas de gestión del riesgo para abordar situaciones de salud relacionadas con condiciones ambientales implementadas</t>
  </si>
  <si>
    <t>Servicio de gestión del riesgo para enfermedades emergentes, reemergentes y desatendidas</t>
  </si>
  <si>
    <t>Campañas de gestión del riesgo para enfermedades emergentes, reemergentes y desatendidas implementadas  </t>
  </si>
  <si>
    <t>Servicio de gestión del riesgo para enfermedades inmunoprevenibles</t>
  </si>
  <si>
    <t>Campañas de gestión del riesgo para enfermedades inmunoprevenibles implementadas  </t>
  </si>
  <si>
    <t>0900G215  Estrategia de relacionamiento con grupos de interés implementada</t>
  </si>
  <si>
    <t>Número de Documentos de estrategias de relacionamiento con grupos de interés realizados</t>
  </si>
  <si>
    <t xml:space="preserve">Municipios con capacidades desarrolladas para la implementación de acciones regulares para la prevención de Enfermedades Transmitidas por
vectores y zoonosis
</t>
  </si>
  <si>
    <t>1.3.7	Salud pública en emergencias y desastres</t>
  </si>
  <si>
    <t>IPS pública con Planes Hospitalarios de Gestión Integral del Riesgo de Desastres ajustado a Normatividad
vigente.</t>
  </si>
  <si>
    <t>Servicio de atención en salud pública en situaciones de emergencias y desastres </t>
  </si>
  <si>
    <r>
      <t> </t>
    </r>
    <r>
      <rPr>
        <sz val="11"/>
        <color rgb="FF333333"/>
        <rFont val="Arial"/>
        <family val="2"/>
      </rPr>
      <t>Personas en capacidad de ser atendidas</t>
    </r>
  </si>
  <si>
    <r>
      <t> </t>
    </r>
    <r>
      <rPr>
        <sz val="11"/>
        <color rgb="FF333333"/>
        <rFont val="Arial"/>
        <family val="2"/>
      </rPr>
      <t>1.169.135</t>
    </r>
  </si>
  <si>
    <t>Servicio de gestión territorial para atención en salud -pandemias- a población afectada por emergencias o desastres</t>
  </si>
  <si>
    <t>Personas en capacidad de ser atendidas</t>
  </si>
  <si>
    <t>Personas capacitadas  </t>
  </si>
  <si>
    <t xml:space="preserve">	0300G002 Departamentos Y Distritos Asistidos Y Capacitados En El Plan Basico De Atencion, Pab</t>
  </si>
  <si>
    <t>4.6. BOLÍVAR PRIMERO PROPICIA LA PARTICIPACIÓN CIUDADANA.</t>
  </si>
  <si>
    <t>4.6.3.	Procesos electorales</t>
  </si>
  <si>
    <t>Servicio de organización de procesos electorales</t>
  </si>
  <si>
    <t>Procesos electorales desarrollados en Bolívar</t>
  </si>
  <si>
    <t>procesos electorales realizados  </t>
  </si>
  <si>
    <t>0900G028 Apoyo Interinstitucional</t>
  </si>
  <si>
    <t>4.4.4.	Infraestructura física para todos</t>
  </si>
  <si>
    <t>4.4.	BOLÍVAR CON INSTITUCIONALIDAD AL SERVICIO DE LA CIUDADANÍA.</t>
  </si>
  <si>
    <t>Optimizar las sedes de la Gobernación de Bolívar para mejoras en la atención al
público y garantizar el clima laboral</t>
  </si>
  <si>
    <t>Sedes mantenidas</t>
  </si>
  <si>
    <t>Sedes mantenidas  </t>
  </si>
  <si>
    <t>0600G094 Contratos Suscritos Para El Mejoramiento Y Mantenimiento De Infraestructura Administrativa</t>
  </si>
  <si>
    <t>4599</t>
  </si>
  <si>
    <t>Servicio de producción y/o coproducción de contenidos convergentes</t>
  </si>
  <si>
    <t>Contenidos convergentes producidos y coproducidos  </t>
  </si>
  <si>
    <t>Servicio de pauta y emisión publicitaria</t>
  </si>
  <si>
    <t>Horas en pantalla comercializadas  </t>
  </si>
  <si>
    <t>9900G018 Plan De Comunicación Organizacional Ejecutado</t>
  </si>
  <si>
    <t>4.4.8.	Bolívar primero en el territorio: diálogo y acción</t>
  </si>
  <si>
    <t>2302</t>
  </si>
  <si>
    <t>0400</t>
  </si>
  <si>
    <t>3.4.3.	Atención De Desastres.</t>
  </si>
  <si>
    <t>Disminución del % en el número de
habitantes afectados por situaciones de riesgo y desastres</t>
  </si>
  <si>
    <t xml:space="preserve">Servicios de apoyo para atención de población afectada por situaciones de emergencia, desastre o declaratorias de calamidad pública </t>
  </si>
  <si>
    <t>Personas afectadas por situaciones de emergencia, desastre o declaratorias de calamidad pública apoyadas</t>
  </si>
  <si>
    <t>2100G004 Porcentaje De Solicitudes De Ayuda Humanitaria Tramitadas</t>
  </si>
  <si>
    <t>4503</t>
  </si>
  <si>
    <t xml:space="preserve">Servicio de asistencia técnica y acompañamiento productivo y empresarial </t>
  </si>
  <si>
    <r>
      <t> </t>
    </r>
    <r>
      <rPr>
        <sz val="11"/>
        <color rgb="FF333333"/>
        <rFont val="Arial"/>
        <family val="2"/>
      </rPr>
      <t>Personas beneficiadas</t>
    </r>
  </si>
  <si>
    <t>0500G100  Socializaciones realizadas</t>
  </si>
  <si>
    <t>3502</t>
  </si>
  <si>
    <t>0200</t>
  </si>
  <si>
    <t>Canales De Comunicación</t>
  </si>
  <si>
    <t>4.1. BOLÍVAR SEGURO</t>
  </si>
  <si>
    <t>4.1.1. Fortalecimiento integral de la seguridad y convivencia</t>
  </si>
  <si>
    <t>Unidades operativas de la fuerza pública o instituciones de seguridad fortalecidas en su capacidad operativa técnica para mejorar la seguridad, orden
público y convivencia</t>
  </si>
  <si>
    <t>Servicio de apoyo financiero para proyectos de convivencia y seguridad ciudadana (</t>
  </si>
  <si>
    <t xml:space="preserve">Proyectos de convivencia y seguridad ciudadana apoyados financieramente </t>
  </si>
  <si>
    <t>4501</t>
  </si>
  <si>
    <t>0100</t>
  </si>
  <si>
    <t>2.6.  Bolívar primero en productividad y competitividad minero-energética</t>
  </si>
  <si>
    <t>Servicio de levantamiento y actualización de activos energéticos</t>
  </si>
  <si>
    <t xml:space="preserve">Base de datos de activos energéticos actualizada </t>
  </si>
  <si>
    <t>2.6.5.	Bolívar primero en gas y energía para todos</t>
  </si>
  <si>
    <t>Hogares conectados a las redes de energía convencional y no
convencional.</t>
  </si>
  <si>
    <t>0500G090 Sistema de información documental Producido</t>
  </si>
  <si>
    <t>2102</t>
  </si>
  <si>
    <t>1900</t>
  </si>
  <si>
    <t>INSTITUTO DEPARTAMENTAL DE DEPORTES Y RECREACIÓN
DE BOLÍVAR – IDERBOL</t>
  </si>
  <si>
    <t>1.5	BOLÍVAR PRIMERO EN RECREACIÓN Y DEPORTE</t>
  </si>
  <si>
    <t>1.5.2	Altos logros y liderazgo deportivo Bolívar en los juegos nacionales 2023</t>
  </si>
  <si>
    <t>Servicio de apoyo a la actividad física, la recreación y el deporte</t>
  </si>
  <si>
    <t>Personas beneficiadas  </t>
  </si>
  <si>
    <t>Organismos deportivos apoyados  </t>
  </si>
  <si>
    <t>Apoyo a ligas Deportivas</t>
  </si>
  <si>
    <t>4500G002 Atenciones realizadas</t>
  </si>
  <si>
    <t>4301</t>
  </si>
  <si>
    <t>1604</t>
  </si>
  <si>
    <t>2.10.1. Bolívar primero facilita el acceso a la educación superior, la educación para el trabajo y el desarrollo humano</t>
  </si>
  <si>
    <t>2.10. FORMACIÓN PARA EL TRABAJO</t>
  </si>
  <si>
    <t xml:space="preserve">Cupos nuevos creados en Educación Superior para ser
ofertados en el Dpto. de Bolívar.
</t>
  </si>
  <si>
    <t>Servicio de apoyo financiero para el acceso a la educación superior o terciaria</t>
  </si>
  <si>
    <t>0700G250 Giros realizados a los establecimientos educativos por concepto de gratuidad.</t>
  </si>
  <si>
    <t xml:space="preserve"> Beneficiarios de estrategias o programas de apoyo financiero para el acceso a la educación superior o terciaria  </t>
  </si>
  <si>
    <t>2202</t>
  </si>
  <si>
    <t>SECRETARIA DE HÁBITAT</t>
  </si>
  <si>
    <t>1.4 HÁBITAT</t>
  </si>
  <si>
    <t>1.4.2 Primero el Agua</t>
  </si>
  <si>
    <t xml:space="preserve">. Alcantarillados ampliados </t>
  </si>
  <si>
    <t xml:space="preserve">Alcantarillados ampliados </t>
  </si>
  <si>
    <t>Personas beneficiadas con proyectos que mejoran provisión, calidad y/o continuidad de los servicios de alcantarillado</t>
  </si>
  <si>
    <t>1200G020 Departamentos Con Planes Departamentales De Agua Y Saneamiento En Fase 2</t>
  </si>
  <si>
    <t>4003</t>
  </si>
  <si>
    <t>1400</t>
  </si>
  <si>
    <t>Construcción y/o rehabilitación de sistemas de acueducto para aumentar cobertura del servicio en zona urbana en el departamento de Bolívar.</t>
  </si>
  <si>
    <t>Servicio de apoyo financiero para el acceso y permanencia a la educación superior o terciaria</t>
  </si>
  <si>
    <t xml:space="preserve">Beneficiarios de estrategias o programas de apoyo financiero para el acceso y permanencia en la educación superior o terciaria </t>
  </si>
  <si>
    <t>0700G250 Giros realizados a los establecimientos educativos por concepto de gratuidad</t>
  </si>
  <si>
    <t>2201</t>
  </si>
  <si>
    <t>Cupos nuevos creados en educación superior para ser ofertados en el departamento de Bolívar</t>
  </si>
  <si>
    <t xml:space="preserve">1.2.1. Bolívar Primero en calidad educativa
</t>
  </si>
  <si>
    <t>0700G028 Profesores Actualizados En Capacitacion</t>
  </si>
  <si>
    <t>Servicio de educación informa</t>
  </si>
  <si>
    <t xml:space="preserve">Personas beneficiadas con procesos de formación informal </t>
  </si>
  <si>
    <t xml:space="preserve">Docentes y directivos docentes Vinculados a la planta educativa
en programas de alto nivel.
</t>
  </si>
  <si>
    <t>6.1 Atención A Víctimas, Construcción De Paz Y Reconciliación</t>
  </si>
  <si>
    <t>4101</t>
  </si>
  <si>
    <t>6.1.1. Atención y Asistencia</t>
  </si>
  <si>
    <t xml:space="preserve">Espacios de  coordinación y participación en la política
pública de víctimas de la mesa departamental.
</t>
  </si>
  <si>
    <t>Mesas de participación en funcionamiento</t>
  </si>
  <si>
    <t>Servicio de asistencia técnica para la participación de las víctimas</t>
  </si>
  <si>
    <t>2100G152 Jornadas de atención realizadas</t>
  </si>
  <si>
    <t>SECRETARIA DE VICTIMAS</t>
  </si>
  <si>
    <t>2.5. BOLÍVAR PRIMERO EN AGRICULTURA, EXPLOTACIONES PECUARIAS, PESCA, FORESTAL Y SEGURIDAD ALIMENTARIA</t>
  </si>
  <si>
    <t>SECRETARIA DE AGRICULTURA</t>
  </si>
  <si>
    <t>2.5.3. Del campo al mercado</t>
  </si>
  <si>
    <t xml:space="preserve">Número productores fortalecidos en sus capacidades productivas para garantizar la competitividad y la comercialización de los productos agropecuarios en los diferentes mercados
internos como externos.
</t>
  </si>
  <si>
    <t>Servicio de apoyo para el fomento organizativo de la Agricultura Campesina, Familiar y Comunitaria</t>
  </si>
  <si>
    <t>Productores agropecuarios apoyados</t>
  </si>
  <si>
    <t xml:space="preserve">1000G664  Informes de seguimiento realizados
</t>
  </si>
  <si>
    <t>1702</t>
  </si>
  <si>
    <t>1100</t>
  </si>
  <si>
    <t>1.2.1. Bolívar Primero en calidad educativa</t>
  </si>
  <si>
    <t xml:space="preserve">instituciones educativas focalizadas en su PEC como
etnoeducativas fortalecidos
</t>
  </si>
  <si>
    <t>Servicio educación formal por modelos educativos flexibles</t>
  </si>
  <si>
    <t>Beneficiarios atendidos con modelos educativos flexibles</t>
  </si>
  <si>
    <t xml:space="preserve">0700G028 Profesores Actualizados En Capacitacion
</t>
  </si>
  <si>
    <t>2.1. BOLÍVAR PRIMERO EN INFRAESTRUCTURA DE TRANSPORTE</t>
  </si>
  <si>
    <t xml:space="preserve">Construcción de obras para control inundación, erosión, protección de riberas y canalización de cauces en las márgenes de los Ríos
Magdalena, Cauca y cauces a complejos cenagosos
</t>
  </si>
  <si>
    <t xml:space="preserve">9900G054 Informes De Interventoria Realizados
</t>
  </si>
  <si>
    <t>Obras para la reducción del riesgo</t>
  </si>
  <si>
    <t>Obras para la reducción del riesgo construidas</t>
  </si>
  <si>
    <t>2.1.2. Bolívar se desarrolla por el Río</t>
  </si>
  <si>
    <t xml:space="preserve">Documentos de investigación </t>
  </si>
  <si>
    <t>Documentos de investigación elaborados</t>
  </si>
  <si>
    <t xml:space="preserve">1000G614 Documentos insumo elaborados
</t>
  </si>
  <si>
    <t xml:space="preserve">Sistemas de tecnologías de apoyo a la seguridad y convivencia funcionando en
Bolívar
</t>
  </si>
  <si>
    <t>Servicio de asistencia técnica agropecuaria dirigida a pequeños productores</t>
  </si>
  <si>
    <t>Pequeños productores rurales asistidos técnicamente</t>
  </si>
  <si>
    <t>1100G088 Proyectos productivos acompañados</t>
  </si>
  <si>
    <t>4.5.1. Fortalecimiento financiero administrativo y fiscal de la Secretaría de hacienda</t>
  </si>
  <si>
    <t xml:space="preserve">Programa de sanemiento fiscal y financiero ejecutado </t>
  </si>
  <si>
    <t xml:space="preserve">Cuatro convenios suscritos, Uno cada año para el apoyo financiero y operativo de la Secretaría de Hacienda para lucha contra el contrabando y
la evasión.
</t>
  </si>
  <si>
    <t>Servicio de saneamiento fiscal y financiero</t>
  </si>
  <si>
    <t>1003</t>
  </si>
  <si>
    <t>Servicio de apoyo para el acceso a maquinaria y equipos</t>
  </si>
  <si>
    <t>Productores beneficiados con acceso a maquinaria y equipo</t>
  </si>
  <si>
    <t>1100G154 Proyectos Integrales de Desarrollo Agropecuario y Rural con monitoreo, seguimiento y Control</t>
  </si>
  <si>
    <t>Servicio de acompañamiento productivo y empresarial</t>
  </si>
  <si>
    <t>Unidades productivas beneficiadas</t>
  </si>
  <si>
    <t>Estudiantes con necesidades educativas especiales atendidos</t>
  </si>
  <si>
    <t>0700G033 Costo Por Usuario Atendido</t>
  </si>
  <si>
    <t>Servicio de fomento para el acceso a la educación inicial, preescolar, básica y media</t>
  </si>
  <si>
    <t>Comunidades beneficiadas con estrategias de fomento para el acceso a la educación inicial, preescolar, básica y media.</t>
  </si>
  <si>
    <t>Documentos de evaluación</t>
  </si>
  <si>
    <t>Documentos de evaluación elaborados</t>
  </si>
  <si>
    <t>0400G090  Documentos de soporte elaborados</t>
  </si>
  <si>
    <t xml:space="preserve">Unidades operativas de la fuerza pública o instituciones de seguridad fortalecidas en su capacidad operativa técnica para mejorar la seguridad, orden
público y convivencia
</t>
  </si>
  <si>
    <t>2.2: Bolivar Primero en Movilidad</t>
  </si>
  <si>
    <t>2.2.1: Bolívar primero con movilidad segura</t>
  </si>
  <si>
    <t xml:space="preserve">1000G664 Informes de seguimiento realizados
</t>
  </si>
  <si>
    <t>Servicio de educación informal en seguridad vial</t>
  </si>
  <si>
    <t>Personas beneficiadas de estrategias de educación informal</t>
  </si>
  <si>
    <t>1.2.2 Bolívar primero en cobertura</t>
  </si>
  <si>
    <t>9900G070 Contratos suscritos</t>
  </si>
  <si>
    <t>Servicio de apoyo financiero a entidades territoriales para la ejecución de estrategias de permanencia con alimentación escolar</t>
  </si>
  <si>
    <t>Estudiantes beneficiados del programa de alimentación escolar</t>
  </si>
  <si>
    <t>Servicio de fomento para la permanencia en programas de educación formal</t>
  </si>
  <si>
    <t>Personas beneficiarias de estrategias de permanencia</t>
  </si>
  <si>
    <t>3301</t>
  </si>
  <si>
    <t>1603</t>
  </si>
  <si>
    <t xml:space="preserve"> 1000G664 Informes de seguimiento realizados</t>
  </si>
  <si>
    <t>Personas beneficiadas</t>
  </si>
  <si>
    <t>1.6 : Bolívar promueve el arte, la cultura y salvaguarda su patrimonio</t>
  </si>
  <si>
    <t>1.6.2: Bolívar primero en cultura</t>
  </si>
  <si>
    <t xml:space="preserve">Servicio de fomento para el acceso de la oferta cultural </t>
  </si>
  <si>
    <t xml:space="preserve">Fortalecer los procesos de formación artística en los centros culturales del
departamento de Bolívar
</t>
  </si>
  <si>
    <t>ICUTUR / SECRETARIA PRIVADA</t>
  </si>
  <si>
    <t xml:space="preserve">0700G008 Encuentros Culturales Realizados
</t>
  </si>
  <si>
    <t>Servicio de asistencia técnica a los entes territoriales para el desarrollo turístico</t>
  </si>
  <si>
    <t>Entidades territoriales asistidas técnicamente</t>
  </si>
  <si>
    <t>Asesorías técnicas a los festivales del departamento de Bolívar</t>
  </si>
  <si>
    <t>ICULTUR</t>
  </si>
  <si>
    <t>1.4 Hábitat</t>
  </si>
  <si>
    <t>1.4.2. Primero el Agua</t>
  </si>
  <si>
    <t>Servicios de apoyo financiero para la ejecución de proyectos de acueductos y alcantarillado</t>
  </si>
  <si>
    <t>Proyectos de acueducto y alcantarillado en área urbana financiados</t>
  </si>
  <si>
    <t xml:space="preserve"> 9900G050 Informes De Supervisión Realizados</t>
  </si>
  <si>
    <t xml:space="preserve">Construcción y/o rehabilitación de sistemas de acueducto para aumentar cobertura del servicio en zona rural en el
departamento de Bolívar
</t>
  </si>
  <si>
    <t>SECRETARIA DE HABITAT / AGUAS DE BOLIVAR</t>
  </si>
  <si>
    <t>Servicio de apoyo financiero para el acceso a activos productivos y de comercialización</t>
  </si>
  <si>
    <t>Productores apoyados con activos productivos y de comercialización</t>
  </si>
  <si>
    <t>Número productores fortalecidos en sus capacidades productivas para garantizar la competitividad y la comercialización de los productos agropecuarios en los diferentes mercados</t>
  </si>
  <si>
    <t xml:space="preserve">4.6 BOLÍVAR PRIMERO PROPICIA LA PARTICIPACION CIUDADANA. </t>
  </si>
  <si>
    <t>4.6.2. ORGANISMOS COMUNALES</t>
  </si>
  <si>
    <t>. Servicio de promoción a la participación ciudadana</t>
  </si>
  <si>
    <t>Espacios de participación promovidos</t>
  </si>
  <si>
    <t>0400G131 Ejercicios de Participación</t>
  </si>
  <si>
    <t>Servicio de educación informal</t>
  </si>
  <si>
    <t>Personas capacitadas</t>
  </si>
  <si>
    <t xml:space="preserve">1000G732 Número de personas capacitadas
 </t>
  </si>
  <si>
    <t>Dependencia o instituto departamental de fortalecimiento de la participación ciudadana y la acción comunal gestionado</t>
  </si>
  <si>
    <t>. Ambientes de aprendizaje para la educación inicial preescolar, básica y media dotados</t>
  </si>
  <si>
    <t xml:space="preserve">Ambientes de aprendizaje dotados </t>
  </si>
  <si>
    <t>3.4.2. Disminución y/o eliminación del riesgo</t>
  </si>
  <si>
    <t>1100G073 Informes De Seguimiento De Las Interventorias Realizados</t>
  </si>
  <si>
    <t>Obras de infraestructura para la reducción del riesgo de desastres</t>
  </si>
  <si>
    <t>Obras de infraestructura para la reducción del riesgo de desastres realizadas</t>
  </si>
  <si>
    <t xml:space="preserve">Dos sistemas de alertas tempranas
instalados estratégicamente.
</t>
  </si>
  <si>
    <t>4.3: Bolívar con sistema integral de Planificación Departamental</t>
  </si>
  <si>
    <t xml:space="preserve">4.3.1: Fortalecimiento al sistema de Planeación Departamental
</t>
  </si>
  <si>
    <t>. Servicios de asistencia técnica</t>
  </si>
  <si>
    <t>Entidades asistidas técnicamente</t>
  </si>
  <si>
    <t>0406</t>
  </si>
  <si>
    <t xml:space="preserve">Número de municipios apoyados en
estratificación
</t>
  </si>
  <si>
    <t xml:space="preserve"> 4.5 BOLÍVAR CONTROLA LAS FINANZAS PÚBLICAS</t>
  </si>
  <si>
    <t>Entidades, organismos y dependencias asistidos técnicamente</t>
  </si>
  <si>
    <t>Número de Municipios capacitados y con asistencia técnica en materia financiera, tributaria y fiscal</t>
  </si>
  <si>
    <t>Número de Centros de Vida Municipal ubicados en zona rural apoyados a través de los recursos de estampilla para el Bienestar del Adulto Mayor</t>
  </si>
  <si>
    <t>4104</t>
  </si>
  <si>
    <t>2100G007 Contratos Suscritos Con Operadores</t>
  </si>
  <si>
    <t>Servicio de atención y protección integral al adulto mayor</t>
  </si>
  <si>
    <t>Adultos mayores atendidos con servicios integrales</t>
  </si>
  <si>
    <t>SECRETARIA DE LA MUJER</t>
  </si>
  <si>
    <t>1.5 BOLÍVAR PRIMERO EN RECREACIÓN Y DEPORTE</t>
  </si>
  <si>
    <t>1.5.4 Deporte social comunitario</t>
  </si>
  <si>
    <t xml:space="preserve">No. De Actividades encaminadas a la práctica
deportiva y al aprovechamiento del tiempo libre de manera regular con grupos focalizados
</t>
  </si>
  <si>
    <t>Servicio de promoción de la actividad física, la recreación y el deporte</t>
  </si>
  <si>
    <t>Personas que acceden a servicios deportivos, recreativos y de actividad física</t>
  </si>
  <si>
    <t>Servicio de organización de eventos deportivos comunitarios</t>
  </si>
  <si>
    <t xml:space="preserve">Eventos deportivos comunitarios realizados </t>
  </si>
  <si>
    <t xml:space="preserve">1300G093 Centros de formación beneficiados por las alianzas realizadas
</t>
  </si>
  <si>
    <t>Servicio de organización de eventos recreativos comunitarios</t>
  </si>
  <si>
    <t xml:space="preserve">1.6. BOLÍVAR PROMUEVE EL ARTE, LA CULTURA Y SALVAGUARDA SU PATRIMONIO.
</t>
  </si>
  <si>
    <t>1.6.1. Bolívar primero en arte y patrimonio</t>
  </si>
  <si>
    <t xml:space="preserve">Estrategia de comunicación digital para la divulgación y publicación del patrimonio cultural
</t>
  </si>
  <si>
    <t>Servicio de promoción de actividades culturales</t>
  </si>
  <si>
    <t xml:space="preserve"> Eventos de promoción de actividades culturales realizados</t>
  </si>
  <si>
    <t>0700G008 Encuentros Culturales Realizados</t>
  </si>
  <si>
    <t>1.2.3 Bolívar primero en eficiencia fortalecimiento institucional de la educación</t>
  </si>
  <si>
    <t xml:space="preserve">Instituciones Educativas Promoviendo el
uso y acceso de las TIC en el sector educativo.
</t>
  </si>
  <si>
    <t>Servicio de accesibilidad a contenidos web para fines pedagógicos</t>
  </si>
  <si>
    <t>Estudiantes con acceso a contenidos web en el establecimiento educativo</t>
  </si>
  <si>
    <t>Establecimientos educativos conectados a internet</t>
  </si>
  <si>
    <t>Servicio de acondicionamiento de ambientes de aprendizaje</t>
  </si>
  <si>
    <t>Ambientes de aprendizaje en funcionamiento</t>
  </si>
  <si>
    <t>Servicio de fortalecimiento a las capacidades de los docentes de educación Inicial, preescolar, básica y media</t>
  </si>
  <si>
    <t>Docentes y agentes educativos de educación inicial, preescolar, básica y media beneficiados con estrategias de mejoramiento de sus
capacidades</t>
  </si>
  <si>
    <t xml:space="preserve"> 0700G042 Fortalecimiento De La Educacion Tecnologica.
</t>
  </si>
  <si>
    <t>SECRETARIA DE MINAS Y ENERGIA</t>
  </si>
  <si>
    <t>2.6: ³Bolívar primero en productividad y competitividad minero energética´</t>
  </si>
  <si>
    <t>2.6.2: Minería productiva y competitiva</t>
  </si>
  <si>
    <t>2105</t>
  </si>
  <si>
    <t>Documentos de lineamientos técnicos realizados</t>
  </si>
  <si>
    <t xml:space="preserve"> 0500G075 Visitas de viabilización y reuniones de mediación realizadas </t>
  </si>
  <si>
    <t xml:space="preserve">Unidades de negocio implementadas para la transformación de metales
preciosos que fortalezcan productivamente y económicamente a los mineros haciendo énfasis en la mujer minera, comunidades étnicas.
</t>
  </si>
  <si>
    <t>1500G029 Registros De Beneficiarios Actualizados</t>
  </si>
  <si>
    <t>Servicio de educación informal a los cuidadores del adulto mayor</t>
  </si>
  <si>
    <t>Cuidadores cualificados</t>
  </si>
  <si>
    <t xml:space="preserve">Número de hogares y cuidadores de adultos mayores con acompañamiento familiar y
psicosocial, rutinas de autocuidados
</t>
  </si>
  <si>
    <t>4102</t>
  </si>
  <si>
    <t>1000G732 Número de personas capacitadas</t>
  </si>
  <si>
    <t xml:space="preserve"> Servicios de educación informal a niños, niñas, adolescentes y jóvenes para el reconocimiento de sus derechos</t>
  </si>
  <si>
    <t xml:space="preserve">Personas capacitadas </t>
  </si>
  <si>
    <t>Número de actividades y/o proyectos realizados en zonas urbanas y rurales en el marco de la implementación de la Política Pública de Infancia, Adolescencia y Familia del departamento de Bolívar</t>
  </si>
  <si>
    <t>6.3.  NIÑOS Y NIÑAS EN SU PRIMERA INFANCIA, INFANCIA Y ADOLESCENCIA.</t>
  </si>
  <si>
    <t>N/A</t>
  </si>
  <si>
    <t>0700G027 Relacion De La Inversion En Deporte Vs Gasto Social.</t>
  </si>
  <si>
    <t>1.5.1 Infraestructura física deportiva - recreativa para la formación de deportistas de alta competitividad</t>
  </si>
  <si>
    <t xml:space="preserve">No. de escenarios deportivos recreativos mantenidos, reparados y
adecuados
</t>
  </si>
  <si>
    <t>Servicio de mantenimiento a la infraestructura deportiva</t>
  </si>
  <si>
    <t>Infraestructura deportiva mantenida</t>
  </si>
  <si>
    <t>Parques recreativos mejorados</t>
  </si>
  <si>
    <t xml:space="preserve">Número de parques infantiles mantenidos,
reparados y adecuados
</t>
  </si>
  <si>
    <t>Parques recreativos construidos</t>
  </si>
  <si>
    <t>Parques construidos</t>
  </si>
  <si>
    <t>No. de parques infantiles construidos</t>
  </si>
  <si>
    <t>4.4 Bolívar con Institucionalidad al servicio de la Ciudadanía</t>
  </si>
  <si>
    <t>4.4.3 Gobierno Digital</t>
  </si>
  <si>
    <t>Accesibilidad, usabilidad y datos abiertos para garantizar la transparencia en la administración pública</t>
  </si>
  <si>
    <t>Servicio de producción de contenidos radio</t>
  </si>
  <si>
    <t>Documentos de estudio de audiencia realizados</t>
  </si>
  <si>
    <t xml:space="preserve">9900G018 Plan De Comunicación Organizacional Ejecutado
</t>
  </si>
  <si>
    <t>Servicio de promoción de convivencia y no repetición</t>
  </si>
  <si>
    <t>Iniciativas para la promoción de la convivencia implementadas</t>
  </si>
  <si>
    <t xml:space="preserve">2100G152 Jornadas de atención realizadas
</t>
  </si>
  <si>
    <t>6.1 Atención a víctimas, construcción de paz y reconciliación</t>
  </si>
  <si>
    <t>6.1.4 Componente Participación Efectiva</t>
  </si>
  <si>
    <t>Eventos de participación realizados</t>
  </si>
  <si>
    <t xml:space="preserve">2100G031
 Instancias de participación y control social conformadas o fortalecidas
</t>
  </si>
  <si>
    <t xml:space="preserve">Asistencia Técnica y jurídica a la Mesa Departamental y a las Mesas Municipales de Participación de víctimas del conflicto armado en el
Departamento de Bolívar
</t>
  </si>
  <si>
    <t>6.7. LGBTIQ</t>
  </si>
  <si>
    <t>: 2100G031 Instancias de participación y control social conformadas o fortalecidas</t>
  </si>
  <si>
    <t xml:space="preserve">Política Pública de género y diversidad sexual Departamental formulada e implementada (con
seguimiento)
</t>
  </si>
  <si>
    <t>6.8.  POBLACIÓN EN SITUACIÓN DE DISCAPACIDAD</t>
  </si>
  <si>
    <t>1200G003 Instrumentos De Asistencia Tecnica Desarrollados</t>
  </si>
  <si>
    <t>Política Publica de discapacidad Departamental actualizada e implementada (con seguimiento)</t>
  </si>
  <si>
    <t xml:space="preserve">3.2. BOLÍVAR PRIMERO EN CONSERVACIÓN AMBIENTAL </t>
  </si>
  <si>
    <t>3.2.1. Ambiente por un Bolívar primero en conservación</t>
  </si>
  <si>
    <t>Servicio de dragado.</t>
  </si>
  <si>
    <t>Dragado realizado</t>
  </si>
  <si>
    <t xml:space="preserve">0600G062
 Medidas Ambientales Ejecutadas
</t>
  </si>
  <si>
    <t>Planes institucionales de gestión ambiental formulados y aprobados</t>
  </si>
  <si>
    <t>3203</t>
  </si>
  <si>
    <t>3.1. BOLÍVAR PRIMERO ORDENA SU TERRITORIO</t>
  </si>
  <si>
    <t>3.1.1. Ordenamiento territorial para un Bolívar primero en institucionalidad</t>
  </si>
  <si>
    <t>. Servicios de asistencia técnica en planificación urbana y ordenamiento territorial</t>
  </si>
  <si>
    <t>4002</t>
  </si>
  <si>
    <t xml:space="preserve">0900G028 Apoyo Interinstitucional
</t>
  </si>
  <si>
    <t>Asistencias técnicas municipal en ordenamiento territorial.</t>
  </si>
  <si>
    <t>4.4.4. Infraestructura física para todos</t>
  </si>
  <si>
    <t xml:space="preserve">
4.4. BOLÍVAR CON INSTITUCIONALIDAD AL SERVICIO DE LA CIUDADANÍA.
</t>
  </si>
  <si>
    <t>Sedes restauradas</t>
  </si>
  <si>
    <t xml:space="preserve">Optimizar las sedes de la Gobernación de Bolívar para mejoras en la atención al
público y garantizar el clima laboral
</t>
  </si>
  <si>
    <t>2.1 BOLÍVAR PRIMERO EN INFRAESTRUCTURA DE TRANSPORTE</t>
  </si>
  <si>
    <t>2.1.1. Plan de conectividad para Bolívar</t>
  </si>
  <si>
    <t>2402</t>
  </si>
  <si>
    <t xml:space="preserve">9900G011 Interventorías Realizadas
</t>
  </si>
  <si>
    <t>Vía secundaria con mantenimiento periódico o rutinario</t>
  </si>
  <si>
    <t xml:space="preserve">Vía secundaria con mantenimiento </t>
  </si>
  <si>
    <t xml:space="preserve">Km de vías secundarias
intervenidas.
</t>
  </si>
  <si>
    <t>Instancias territoriales asistidas</t>
  </si>
  <si>
    <t>9900G107 Cobertura en asistencia técnica en gestión del riesgo de desastres a nivel departamental</t>
  </si>
  <si>
    <t xml:space="preserve">Incrementar la inversión en programas de GRD por número de
habitantes por año
</t>
  </si>
  <si>
    <t>4.4.1. Atención y servicios al ciudadano de calidad al alcance de todos.</t>
  </si>
  <si>
    <t>Servicio de información actualizado</t>
  </si>
  <si>
    <t>Sistemas de información actualizados</t>
  </si>
  <si>
    <t>9900G004 Sistemas De Información Actualizados</t>
  </si>
  <si>
    <t xml:space="preserve">3 nuevos canales de atención al ciudadano del Departamento de Bolívar
creados y en funcionamiento
</t>
  </si>
  <si>
    <t>Base de datos de activos energéticos actualizada</t>
  </si>
  <si>
    <t>0500G090
 Sistema de información documental Producido</t>
  </si>
  <si>
    <t xml:space="preserve">Proyectos de generación de energía alternativas o no convencionales en áreas
públicas o privadas
</t>
  </si>
  <si>
    <t>2.6.5. Bolívar primero en gas y energía para todos</t>
  </si>
  <si>
    <t>Servicio de ayuda y atención humanitaria</t>
  </si>
  <si>
    <t>Personas con asistencia humanitaria</t>
  </si>
  <si>
    <t>2100G031  Instancias de participación y control social conformadas o fortalecidas</t>
  </si>
  <si>
    <t xml:space="preserve">Plan departamental de bienestar
laboral de sed formulado y ejecutado
</t>
  </si>
  <si>
    <t>1.2.3 Bolívar primero en eficiencia y fortalecimiento institucional de la educación</t>
  </si>
  <si>
    <t xml:space="preserve">Servicios conexos a la prestación del servicio educativo oficial </t>
  </si>
  <si>
    <t>Docentes beneficiados</t>
  </si>
  <si>
    <t xml:space="preserve"> 9900G005 Programas De Capacitación Diseñados
</t>
  </si>
  <si>
    <t>Construcción y/o rehabilitación de sistemas de acueducto para aumentar cobertura del servicio en zona urbana en el departamento de
Bolívar</t>
  </si>
  <si>
    <t>Servicios de apoyo financiero para la ejecución de proyectos de acueductos y de manejo de aguas residuales</t>
  </si>
  <si>
    <t>Proyectos de acueducto y de manejo de aguas residuales en área rural financiados</t>
  </si>
  <si>
    <t xml:space="preserve"> 9900G100 Estudios contratados</t>
  </si>
  <si>
    <t xml:space="preserve">1.5.6 Hábitos y estilos de vida saludable “Bolívar primero…por tú
salud ponte pilas
</t>
  </si>
  <si>
    <t xml:space="preserve">Organizar grupos para la práctica regular de actividad física y promoción de Hábitos saludables en los municipios impactados en el
Departamento de Bolívar
</t>
  </si>
  <si>
    <t>9900G001  Obras De Mantenimiento De La Infraestructura Física Realizadas</t>
  </si>
  <si>
    <t>4.2.1. Garantía integral de los derechos humanos</t>
  </si>
  <si>
    <t>4.2. BOLÍVAR PRIMERO EN DERECHOS HUMANOS</t>
  </si>
  <si>
    <t>1000G573 Departamentos Asesorados Para La Formulación, Concertación, Validación Y Ejecución De Los Planes De Acción En Derechos Humanos
Y Derecho Internacional Humanitario</t>
  </si>
  <si>
    <t>Servicio de prevención a violaciones de derechos humanos</t>
  </si>
  <si>
    <t>Misiones humanitarias realizadas</t>
  </si>
  <si>
    <t xml:space="preserve">Política Publica de Derechos Humanos Departamental de
Bolívar formulada e implementada (con seguimiento)
</t>
  </si>
  <si>
    <t>1.1.1 Plan Departamental de Emergencia Social para la igualdad y la Inclusión PLADES</t>
  </si>
  <si>
    <t>1.1 PLAN DEPARTAMENTAL DE EMERGENCIA SOCIAL PARA LA IGUALDAD Y LA INCLUSIÓN PLADES.</t>
  </si>
  <si>
    <t>Número de personas en pobreza y pobreza extrema con asistencia técnica para fortalecer sus unidades productivas</t>
  </si>
  <si>
    <t>Servicio de apoyo para la formación de capital humano pertinente para el desarrollo empresarial de los territorios</t>
  </si>
  <si>
    <t>Personas formadas en habilidades y competencias</t>
  </si>
  <si>
    <t>Servicio de protección individual en riesgo extraordinario y extremo</t>
  </si>
  <si>
    <t>Personas en riesgo extraordinario y extremo protegidas</t>
  </si>
  <si>
    <t>1000G665 Vehiculos con blindaje tomados en arriendo</t>
  </si>
  <si>
    <t>1.5.2 Altos logros y liderazgo deportivo Bolívar en los juegos nacionales 2023</t>
  </si>
  <si>
    <t>Servicio de preparación deportiva</t>
  </si>
  <si>
    <t>Atletas preparados</t>
  </si>
  <si>
    <t xml:space="preserve">0700G027 Relacion De La Inversion En Deporte Vs Gasto Social.
</t>
  </si>
  <si>
    <t>4302</t>
  </si>
  <si>
    <t xml:space="preserve">Numero de Deportistas
apoyados de altos logros
</t>
  </si>
  <si>
    <t>Servicios de información implementados</t>
  </si>
  <si>
    <t>Sistemas de información implementados</t>
  </si>
  <si>
    <t xml:space="preserve">1500G016 Porcentaje De Avance En La Implementación Del Sistema Administrativo Y Financiero
</t>
  </si>
  <si>
    <t>Un sistema de Información tecnológico que permite el manejo eficiente de los tributos Departamentales.</t>
  </si>
  <si>
    <t xml:space="preserve">SECRETARIA DE SALUD </t>
  </si>
  <si>
    <t>1.3 BOLÍVAR PRIMERO EN SALUD</t>
  </si>
  <si>
    <t>1.3.8 Salud y ámbito laboral</t>
  </si>
  <si>
    <t>Servicio de gestión del riesgo para abordar situaciones prevalentes de origen laboral</t>
  </si>
  <si>
    <t xml:space="preserve">Campañas de gestión del riesgo para abordar situaciones prevalentes de origen laboral implementadas </t>
  </si>
  <si>
    <t>Municipios con acciones de promoción de la salud y prevención de riesgos laborales implementadas.</t>
  </si>
  <si>
    <t>Servicios de apoyo para atención de población afectada por situaciones de emergencia, desastre o declaratorias de calamidad pública</t>
  </si>
  <si>
    <t>1100G048 Valor Subsidio De Tierra Otorgados Por Familia</t>
  </si>
  <si>
    <t>Aumento en el % de eventos ocurridos y atendidos por situaciones de riesgos y desastres</t>
  </si>
  <si>
    <t>1.2.2 Bolívar primero en cobertura.</t>
  </si>
  <si>
    <t>Servicios de gestión del riesgo físico en estudiantes y docentes (</t>
  </si>
  <si>
    <t>Coberturas obtenidas</t>
  </si>
  <si>
    <t>0700G022 Convenios Realizados</t>
  </si>
  <si>
    <t xml:space="preserve">
2.7.1. Bolívar primero en turismo, destinos mágicos
</t>
  </si>
  <si>
    <t>2.7. BOLÍVAR PRIMERO EN TURISMO</t>
  </si>
  <si>
    <t>Servicio de promoción turística</t>
  </si>
  <si>
    <t>Campañas realizadas</t>
  </si>
  <si>
    <t>Sector Turístico de Bolívar con estrategia de reactivación post- Covid- 19</t>
  </si>
  <si>
    <t xml:space="preserve">Servicio de asistencia técnica en inspección, vigilancia y control </t>
  </si>
  <si>
    <t>asistencias técnica en Inspección, Vigilancia y Control realizadas</t>
  </si>
  <si>
    <t xml:space="preserve"> 0300G070 Auditorías a las entidades vigiladas realizadas</t>
  </si>
  <si>
    <t>Cobertura de Inspección vigilancia y control</t>
  </si>
  <si>
    <t xml:space="preserve">Servicio de promoción de la garantía de derechos </t>
  </si>
  <si>
    <t>Estrategias de promoción de la garantía de derechos implementadas</t>
  </si>
  <si>
    <t>1000G720 Personas que asisten talleres y capacitaciones sobre oferta institucional</t>
  </si>
  <si>
    <t>1.3.9 Gestión diferencial de poblaciones vulnerables</t>
  </si>
  <si>
    <t>Número de actividades y/o proyectos realizados en zonas urbanas y rurales para la implementación de la Política Pública para la Equidad de Género y Autonomía de la Mujer Bolivarense</t>
  </si>
  <si>
    <t>Asesorías técnicas en gestión de bibliotecas públicas</t>
  </si>
  <si>
    <t>1.6.2 Bolívar primero en cultura</t>
  </si>
  <si>
    <t>1.6 BOLÍVAR PROMUEVE EL ARTE, LA CULTURA Y SALVAGUARDA SU PATRIMONIO.</t>
  </si>
  <si>
    <t>. Servicio de asistencia técnica en asuntos de gestión de bibliotecas públicas y lectura</t>
  </si>
  <si>
    <t>Personas asistidas técnicamente</t>
  </si>
  <si>
    <t xml:space="preserve"> Servicio de atención a emergencias y desastres</t>
  </si>
  <si>
    <t xml:space="preserve">Emergencias y desastres atendidas </t>
  </si>
  <si>
    <t xml:space="preserve">0300G039 Equipos Institucionales Fortalecidos En Atención Y Prevención De Urgencias, Emergencias Y Desastres En El Territorio Nacional
</t>
  </si>
  <si>
    <t xml:space="preserve">Disminución del número
de habitantes afectados
por situaciones de riesgo y
Desastres
</t>
  </si>
  <si>
    <t>Servicio de promoción de afiliaciones al régimen contributivo del Sistema General de Seguridad Social de las personas con capacidad
de pago</t>
  </si>
  <si>
    <t>Personas con capacidad de pago afiliadas</t>
  </si>
  <si>
    <t xml:space="preserve">0300G002 Departamentos Y Distritos Asistidos Y Capacitados En El Plan Basico De Atencion, Pab
</t>
  </si>
  <si>
    <t>Sostenibilidad del Régimen Subsidiado en Salud.</t>
  </si>
  <si>
    <t>Sedes adquiridas</t>
  </si>
  <si>
    <t>1000G531 Bienes Muebles Adquiridos</t>
  </si>
  <si>
    <t>Servicio de apoyo financiero para la justicia y seguridad</t>
  </si>
  <si>
    <t>Recompensas entregadas a la ciudadanía</t>
  </si>
  <si>
    <t xml:space="preserve">0800G002 Solicitudes Atendidas
</t>
  </si>
  <si>
    <t>0800</t>
  </si>
  <si>
    <t xml:space="preserve">Plan Integral de Seguridad y Convivencia Departamental formulado e implementado (con
seguimiento)
</t>
  </si>
  <si>
    <t xml:space="preserve">Documentos de lineamientos técnicos realizados </t>
  </si>
  <si>
    <t xml:space="preserve">1000G720 Personas que asisten talleres y capacitaciones sobre oferta institucional. </t>
  </si>
  <si>
    <t xml:space="preserve">Sistema de comunicación como herramienta vital para mantener una
Red departamental fortalecida.
</t>
  </si>
  <si>
    <t>1.6.1 Bolívar Primero en arte y patrimonio</t>
  </si>
  <si>
    <t>Estrategia de comunicación digital para la divulgación y publicación del patrimonio cultural</t>
  </si>
  <si>
    <t>Servicio de asistencia técnica en educación artística y cultural</t>
  </si>
  <si>
    <t>Entidades oferentes de programas de formación artística y cultural asistidas técnicamente</t>
  </si>
  <si>
    <t xml:space="preserve"> 1300G046 Asistencias Técnicas A Emprendimientos Realizadas
</t>
  </si>
  <si>
    <t xml:space="preserve">Municipios con rutas integrales adoptadas y monitoreadas para la gestión de la política de
envejecimiento y vejez.
</t>
  </si>
  <si>
    <t>. Servicio de promoción de la salud y prevención de riesgos asociados a condiciones no transmisibles</t>
  </si>
  <si>
    <t>Campañas de promoción de la salud y prevención de riesgos asociados a condiciones no transmisibles implementadas</t>
  </si>
  <si>
    <t>0300G002 Departamentos Y Distritos Asistidos Y Capacitados En El Plan Basico De Atencion, Pab</t>
  </si>
  <si>
    <t xml:space="preserve">Mineros asistidos técnica,
tecnológica y en su salud
</t>
  </si>
  <si>
    <t xml:space="preserve">2.6.1  Minería responsable y segura
</t>
  </si>
  <si>
    <t>Servicio de asistencia técnica para la regularización de las actividades mineras</t>
  </si>
  <si>
    <t>Unidades productivas mineras beneficiarias de asistencia técnica para regularización</t>
  </si>
  <si>
    <t>0500G052
 Visitas de Seguridad e Higiene Minera realizadas</t>
  </si>
  <si>
    <t>2104</t>
  </si>
  <si>
    <t>3.2. BOLÍVAR PRIMERO EN CONSERVACIÓN AMBIENTAL</t>
  </si>
  <si>
    <t>Servicio de sanidad animal en el coso municipal</t>
  </si>
  <si>
    <t>Animales atendidos en el coso municipa</t>
  </si>
  <si>
    <t>Número de sistemas de monitoreo ambiental diseñados e implementados</t>
  </si>
  <si>
    <t>. Servicio de apoyo financiero para proyectos de convivencia y seguridad ciudadana</t>
  </si>
  <si>
    <t>Proyectos de convivencia y seguridad ciudadana apoyados financieramente</t>
  </si>
  <si>
    <t>2000G018 Instituciones Beneficiadas Con Apoyo Para Movilización</t>
  </si>
  <si>
    <t xml:space="preserve">Disminución del % en el numero de habitantes afectados por situaciones de riesgo y desastre
</t>
  </si>
  <si>
    <t>. Obras para el control y reducción de la erosión</t>
  </si>
  <si>
    <t>Área intervenida</t>
  </si>
  <si>
    <t>9900G054 Informes De Interventoria Realizados</t>
  </si>
  <si>
    <t>3205</t>
  </si>
  <si>
    <t>4.4.7. Mejores funcionarios, mejor gobierno</t>
  </si>
  <si>
    <t xml:space="preserve">Implementación modelo
de Teletrabajo
</t>
  </si>
  <si>
    <t>0400G032 Actividades De Difusión En Tecnologías De La Información Y La Comunicación Realizadas</t>
  </si>
  <si>
    <t>Asistencia Técnica y jurídica a la Mesa Departamental y a las Mesas Municipales de Participación de víctimas del conflicto armado en el
Departamento de Bolívar</t>
  </si>
  <si>
    <t>4.6 BOLÍVAR PRIMERO PROPICIA LA PARTICIPACION CIUDADANA.</t>
  </si>
  <si>
    <t>Organizaciones comunales
participantes en los procesos de elecciones según calendario</t>
  </si>
  <si>
    <t>2.7.1.	Bolívar primero en turismo, destinos mágicos</t>
  </si>
  <si>
    <t>2.7  Bolívar Primero en Turismo</t>
  </si>
  <si>
    <t>Bolívar con destinos
mágicos promocionados.</t>
  </si>
  <si>
    <t>0200G050 Eventos Con Participaci¢n De Extranjeros Acompa¤ados Por Imagen Pa¡s</t>
  </si>
  <si>
    <t xml:space="preserve"> 4.4 Bolivar con institucionalidad al servicio de la ciudadanía</t>
  </si>
  <si>
    <t>1000G664 Informes de seguimiento realizados</t>
  </si>
  <si>
    <t>Servicio educativo</t>
  </si>
  <si>
    <t>Establecimientos educativos en operación</t>
  </si>
  <si>
    <t>1.3	BOLÍVAR PRIMERO EN SALUD</t>
  </si>
  <si>
    <t>: 1.169.135</t>
  </si>
  <si>
    <t xml:space="preserve">Servicio de atención en salud pública en situaciones de emergencias y desastres </t>
  </si>
  <si>
    <t>Centro Regulador de Urgencias y Emergencias Departamental funcionando en óptimas condiciones y articulado con el
Distrito de Cartagena</t>
  </si>
  <si>
    <t>Rendicion de cuentas realizadas</t>
  </si>
  <si>
    <t>Rendición de   cuentas   de   la
administración	departamental coordinada y realizada</t>
  </si>
  <si>
    <t>4.6.1.	Participación Ciudadana</t>
  </si>
  <si>
    <t>4.6.	BOLÍVAR PRIMERO PROPICIA LA PARTICIPACIÓN CIUDADANA.</t>
  </si>
  <si>
    <t>0700G220 Secretarias de educación que implementan estrategias para el mejoramiento de la gestión de calidad</t>
  </si>
  <si>
    <t>2300G001 Porcentaje de cumplimiento en el pago de las obligaciones -VIGENCIAS EXPIRADAS</t>
  </si>
  <si>
    <t>9900G040 Asistencias Técnicas Realizadas</t>
  </si>
  <si>
    <t>0100G039 Insumos para laboratorio adquiridos</t>
  </si>
  <si>
    <t>Servicio de vigilancia y control sanitario de los factores de riesgo para la salud, en los establecimientos y espacios que pueden generar
riesgos para la población</t>
  </si>
  <si>
    <t xml:space="preserve">Municipios especiales 1,2 y 3 con vigilancia y control sanitario real y efectivo en su jurisdicción, sobre los factores de riesgo para la
salud, en los establecimientos y espacios que pueden generar riesgos para la población realizados </t>
  </si>
  <si>
    <t>. Servicio de gestión del riesgo para enfermedades inmunoprevenibles</t>
  </si>
  <si>
    <t xml:space="preserve">Campañas de gestión del riesgo para enfermedades inmunoprevenibles implementadas </t>
  </si>
  <si>
    <t>Municipios con capacidades fortalecidas para el cumplimiento de las normas técnicas y
lineamientos del programa ampliado de inmunizaciones.</t>
  </si>
  <si>
    <t>1.3.6	Vida Saludable y Enfermedades Transmisibles</t>
  </si>
  <si>
    <t>Plan Integral de Seguridad y Convivencia Departamental formulado e implementado (con
seguimiento)</t>
  </si>
  <si>
    <t>1.3.1	Salud ambiental</t>
  </si>
  <si>
    <t>Municipios priorizados capacitados en acciones de promoción y prevención en el marco de la estrategia de entornos saludables</t>
  </si>
  <si>
    <t>. Servicio de gestión documental</t>
  </si>
  <si>
    <t>Sistema de gestión documental implementado</t>
  </si>
  <si>
    <t>1000G611 Porcentaje de dependencias con el archivo organizado de acuerdo a la normatividad vigente</t>
  </si>
  <si>
    <t>4.4.2.	Gestión Documental</t>
  </si>
  <si>
    <t>Infraestructura para la Gestión Documental mejorada</t>
  </si>
  <si>
    <t>1.3.9	Gestión diferencial de poblaciones vulnerables</t>
  </si>
  <si>
    <t>. Servicio de educación informal en temas de salud pública</t>
  </si>
  <si>
    <t>Municipios	con
asentamientos indígenas con acciones de promoción, prevención   y   atención   en
salud diferencial</t>
  </si>
  <si>
    <t>1.2.3 . Bolívar primero en eficiencia y fortalecimiento institucional de la educación</t>
  </si>
  <si>
    <t xml:space="preserve"> 0700G033 Costo Por Usuario Atendido</t>
  </si>
  <si>
    <t xml:space="preserve">Servicio educativo </t>
  </si>
  <si>
    <t>Instituciones Educativas oficiales en seguimiento anual sobre el manejo de sus recursos recibidos
por gratuidad educativa</t>
  </si>
  <si>
    <t>Porcentaje de personas con discapacidad certificadas e incluidas en el Registro para la Localización y Caracterización de Personas con Discapacidad
RLCPD.</t>
  </si>
  <si>
    <t xml:space="preserve">Servicio de educación informal en temas de salud pública </t>
  </si>
  <si>
    <t>Servicio de gestión del riesgo en temas de salud sexual y reproductiva</t>
  </si>
  <si>
    <t>Campañas de gestión del riesgo en temas de salud sexual y reproductiva implementadas</t>
  </si>
  <si>
    <t>Municipios con cumplimiento de lineamientos para la prevención
de ITS-VIH SIDA</t>
  </si>
  <si>
    <t>Porcentaje de entidades territoriales que cuenta con al menos 1 espacio transectorial y comunitario que coordinará la promoción y garantía de los derechos sexuales y
reproductivos</t>
  </si>
  <si>
    <t xml:space="preserve">Campañas de gestión del riesgo en temas de salud sexual y reproductiva implementadas </t>
  </si>
  <si>
    <t>1.3.5	Sexualidad Derechos sexuales y reproductivos</t>
  </si>
  <si>
    <t>0300G073 Mecanismos de coordinación interinstitucional, intersectorial e interterritorial para la atención de la población más vulnerable funcionando</t>
  </si>
  <si>
    <t>1.3.10	Fortalecimiento de la autoridad sanitaria para la gestión en salud</t>
  </si>
  <si>
    <t xml:space="preserve"> 0300G021  Vigilancia Y Control</t>
  </si>
  <si>
    <t xml:space="preserve"> Campañas de gestión del riesgo para abordar situaciones de salud relacionadas con condiciones ambientales implementadas</t>
  </si>
  <si>
    <t>1.3.4. SEGURIDAD ALIMENTARIA Y NUTRICIONAL</t>
  </si>
  <si>
    <t>Metodologías instrumentos y políticas de Inspección Vigilancia y Control diseñadas</t>
  </si>
  <si>
    <t>Municipios con lineamientos y rutas de seguridad alimentaria y nutricional - SAN socializados e
implementados.</t>
  </si>
  <si>
    <t xml:space="preserve">
1.3.2	Vida saludable y condiciones no transmisibles</t>
  </si>
  <si>
    <t>Servicio de promoción de la salud y prevención de riesgos asociados a condiciones no transmisibles</t>
  </si>
  <si>
    <t xml:space="preserve"> 0300G075  Documentos elaborados con lineamientos para un adecuado seguimiento en cancer</t>
  </si>
  <si>
    <t>Prestadores de servicios de salud públicos con ruta de promoción y mantenimiento de la salud para el componente de cánceres priorizados
implementada</t>
  </si>
  <si>
    <t xml:space="preserve">Campañas de promoción de la salud y prevención de riesgos asociados a condiciones no transmisibles implementadas </t>
  </si>
  <si>
    <t>Personal del sector salud instruido en guías y protocolos de prevención y manejo de enfermedades crónicas no
transmisibles, alteraciones de la salud bucal, visual y auditiva.</t>
  </si>
  <si>
    <t>Porcentaje de implementación del plan de desarrollo de capacidades para el fortalecimiento de los procesos de gestión de la
salud pública</t>
  </si>
  <si>
    <t xml:space="preserve"> 0300G076 Entidades territoriales sensibilizadas</t>
  </si>
  <si>
    <t>Documentos de planeación (</t>
  </si>
  <si>
    <t>Servicio de gestión del riesgo para temas de consumo, aprovechamiento biológico, calidad e inocuidad de los alimentos</t>
  </si>
  <si>
    <t>1.3.4 Seguridad alimentaria y nutricional</t>
  </si>
  <si>
    <t>1.3.3	Convivencia social y salud mental</t>
  </si>
  <si>
    <t>Servicio de gestión del riesgo en temas de trastornos mentales</t>
  </si>
  <si>
    <t xml:space="preserve">Campañas de gestión del riesgo en temas de trastornos mentales implementadas </t>
  </si>
  <si>
    <t>ESE municipal con profesionales de la salud y el área social capacitados en guías y protocolos
asociados a la salud mental.</t>
  </si>
  <si>
    <t>1.3.9 Gestión Diferencial de Poblaciones Vulnerables</t>
  </si>
  <si>
    <t>0900G119 Lineamientos De Política Elaborados</t>
  </si>
  <si>
    <t>Documentos de lineamientos técnicos elaborados</t>
  </si>
  <si>
    <t>. Documentos de lineamientos técnicos</t>
  </si>
  <si>
    <t>Municipios asistidos en la adopción e implementación de la política pública de infancia y
adolescencia</t>
  </si>
  <si>
    <t xml:space="preserve">Campañas de gestión del riesgo para temas de consumo, aprovechamiento biológico, calidad e inocuidad de los alimentos
implementadas </t>
  </si>
  <si>
    <t>1000G110 Acciones De Fortalecimiento Institucional Emprendidas</t>
  </si>
  <si>
    <r>
      <rPr>
        <b/>
        <sz val="16"/>
        <rFont val="Calibri"/>
        <family val="1"/>
      </rPr>
      <t>RESPONSABLE</t>
    </r>
  </si>
  <si>
    <r>
      <rPr>
        <b/>
        <sz val="16"/>
        <rFont val="Calibri"/>
        <family val="1"/>
      </rPr>
      <t>PDD</t>
    </r>
  </si>
  <si>
    <r>
      <rPr>
        <b/>
        <sz val="16"/>
        <rFont val="Calibri"/>
        <family val="1"/>
      </rPr>
      <t>EJE ESTRATEGICO</t>
    </r>
  </si>
  <si>
    <r>
      <rPr>
        <b/>
        <sz val="16"/>
        <rFont val="Calibri"/>
        <family val="1"/>
      </rPr>
      <t>LINEA ESTRATEGICA</t>
    </r>
  </si>
  <si>
    <r>
      <rPr>
        <b/>
        <sz val="16"/>
        <rFont val="Calibri"/>
        <family val="1"/>
      </rPr>
      <t>PROGRAMA</t>
    </r>
  </si>
  <si>
    <r>
      <rPr>
        <b/>
        <sz val="16"/>
        <rFont val="Calibri"/>
        <family val="1"/>
      </rPr>
      <t>Proyecto</t>
    </r>
  </si>
  <si>
    <r>
      <rPr>
        <b/>
        <sz val="16"/>
        <rFont val="Calibri"/>
        <family val="1"/>
      </rPr>
      <t>Fuente Interna</t>
    </r>
  </si>
  <si>
    <r>
      <rPr>
        <b/>
        <sz val="16"/>
        <rFont val="Calibri"/>
        <family val="1"/>
      </rPr>
      <t>Fuente Externa</t>
    </r>
  </si>
  <si>
    <r>
      <rPr>
        <b/>
        <sz val="16"/>
        <rFont val="Calibri"/>
        <family val="1"/>
      </rPr>
      <t>Total proyectos</t>
    </r>
  </si>
  <si>
    <r>
      <rPr>
        <b/>
        <sz val="16"/>
        <rFont val="Calibri"/>
        <family val="1"/>
      </rPr>
      <t>Meta Producto</t>
    </r>
  </si>
  <si>
    <t>1.3  BOLÍVAR PRIMERO EN SALUD</t>
  </si>
  <si>
    <t xml:space="preserve">1.2. BOLÍVAR PRIMERO EDUCA
</t>
  </si>
  <si>
    <t xml:space="preserve">  2.10. FORMACIÓN PARA EL TRABAJO</t>
  </si>
  <si>
    <t>1.3.2. Vida saludable y condiciones no transmisibles</t>
  </si>
  <si>
    <t>1.3.1. Salud ambiental</t>
  </si>
  <si>
    <t>1.3.3. 	Convivencia social y salud mental</t>
  </si>
  <si>
    <t>1.3.4. Seguridad alimentaria y nutricional</t>
  </si>
  <si>
    <t xml:space="preserve">
1.3.5. Sexualidad Derechos sexuales y reproductivos</t>
  </si>
  <si>
    <t>1.3.5. Sexualidad Derechos sexuales y reproductivos</t>
  </si>
  <si>
    <t>1.3.6. Vida Saludable y Enfermedades Transmisibles</t>
  </si>
  <si>
    <t>1.3.7. Salud pública en emergencias y desastres</t>
  </si>
  <si>
    <t>1.3.8. Salud y ámbito laboral</t>
  </si>
  <si>
    <t>1.3.9. Gestión Diferencial de Poblaciones Vulnerables</t>
  </si>
  <si>
    <t>4.6.2. Organismos comunales</t>
  </si>
  <si>
    <t>6.1. Atención a víctimas, construcción de paz y reconciliación</t>
  </si>
  <si>
    <t>4.3.	BOLÍVAR CON SISTEMA INTEGRAL DE PLANIFICACIÓN DEPARTAMENTAL</t>
  </si>
  <si>
    <t>2.6. BOLÍVAR PRIMERO EN PRODUCTIVIDAD Y COMPETITIVIDAD MINERO ENERGÉTICA</t>
  </si>
  <si>
    <t xml:space="preserve">6.3.1. Niños y niñas en su primera infancia, infancia y adolescencia.
</t>
  </si>
  <si>
    <t>6.5.1. Bolívar garantiza derechos y cubre las necesidades de envejecimiento y vejez.</t>
  </si>
  <si>
    <t xml:space="preserve">   2.1 BOLÍVAR PRIMERO EN INFRAESTRUCTURA DE TRANSPORTE</t>
  </si>
  <si>
    <t>1.4. HÁBITAT</t>
  </si>
  <si>
    <t>3. EJE ESTRATÉGICO: BOLÍVAR PRIMERO GESTIÓN AMBIENTAL Y DESARROLLO TERRITORIAL</t>
  </si>
  <si>
    <t>INSTITUTO DEPARTAMENTAL DE DEPORTES Y RECREACIÓN</t>
  </si>
  <si>
    <t>1.5. BOLÍVAR PRIMERO EN RECREACIÓN Y DEPORTE</t>
  </si>
  <si>
    <t xml:space="preserve">1.5.6 Hábitos y estilos de vida saludable “Bolívar primero…por tú salud ponte pilas
</t>
  </si>
  <si>
    <r>
      <t>2.7.</t>
    </r>
    <r>
      <rPr>
        <b/>
        <sz val="11"/>
        <color theme="1"/>
        <rFont val="Times New Roman"/>
        <family val="1"/>
      </rPr>
      <t> </t>
    </r>
    <r>
      <rPr>
        <b/>
        <sz val="11"/>
        <color theme="1"/>
        <rFont val="Calibri"/>
        <family val="2"/>
        <scheme val="minor"/>
      </rPr>
      <t>BOLÍVAR PRIMERO EN TURISMO</t>
    </r>
  </si>
  <si>
    <t>Convocatoria y elección de la Mesa Departamental de victimas</t>
  </si>
  <si>
    <t>GOBERNACION DE BOLIVAR - POR DEPENDENCIAS</t>
  </si>
  <si>
    <t>Ejecución</t>
  </si>
  <si>
    <t>APOYO A LA LIGA DE FUTBOL DE BOLIVAR PARA DESARROLLAR EL TORNEO DEPARTAMENTAL  "BOLIVAR PRIMERO" EN LOS MUNICIPIOS DE CARTAGENA, CLEMENCIA, VILLANUEVA, SANTA ROSA DE LIMA Y SANTA CATALINA</t>
  </si>
  <si>
    <t>AGRICULTURA Y DESARROLLO RURAL</t>
  </si>
  <si>
    <t>FORTALECIMIENTO DE LAS ASOCIACIONES DE PEQUEÑOS GANADEROS A TRAVES DE ACOMPAÑAMIETO TECNICO Y TRANSFERENCIA TECNOLOGICA TECNICA PARA EL MEJORAMIENTO DE LA COMPETITIVIDAD LACTEA EN MUNICIPIOS DEL DEPARTAMENTO DE BOLIVAR</t>
  </si>
  <si>
    <t>MANTENIMIENTO DEL PAGO DE NÓMINA DEL PERSONAL DOCENTE DE LA INSTITUCIÓN UNIVERSITARIA BELLAS ARTES Y CIENCIAS DE BOLÍVAR (UNIBAC)</t>
  </si>
  <si>
    <t>APOYO AL RESTABLECIMIENTO EN LA ADMINISTRACION DE JUSTICIA DE JOVENES INFRACTORES DE ACUERDO CON EL PLAN DE ACCION DEPARTAMENTAL DE BOLIVAR</t>
  </si>
  <si>
    <t>OYO AL RESTABLECIMIENTO EN LA ADMINISTRACION DE JUSTICIA DE JOVENES INFRACTORES DE ACUERDO CON EL PLAN DE ACCION DEPARTAMENTAL DE BOLIVAR</t>
  </si>
  <si>
    <t>FORTALECIMIENTO DE LOS PROCESOS PARTICIPATIVOS Y ORGANIZATIVOS DE LOS JÓVENES EN EL DEPARTAMENTO DE BOLÍVAR</t>
  </si>
  <si>
    <t>DEPORTE Y RECREACIÓN</t>
  </si>
  <si>
    <t>APOYO A LOS PROCESOS DE FORTALECIMIENTO DE MANIFESTACIONES CULTURALES INMATERILES DE DEPARTAMENTO DE BOLIVAR</t>
  </si>
  <si>
    <t>DESARROLLO DE CURSOS Y/O TALLERES DE FORMACIÓN ARTÍSTICA Y CULTURAL OFERTADOS POR UNIBAC EN MUNICIPIOS Y CORREGIMIENTOS DEL DEPARTAMENTO DE BOLÍVAR</t>
  </si>
  <si>
    <t>FORTALECIMIENTO DE LOS PROCESOS ORGANIZACIONALES DE LA POBLACIÓN NEGRA AFROCOLOMBIANA RAIZAL PALENQUERA INDÍGENA Y ROM EN BOLIVAR”,</t>
  </si>
  <si>
    <t>DIAGNOSTICO DE LAS OBRAS EJECUTADAS Y FORMULACION DE LAS OBRAS FALTANTES DE DOCE (12) CENTROS DE DESARROLLO INFANTIL - CDI (SEGUNDO Y TERCER GRUPO ) EN MUNICIPIOS DEL DEPARTAMENTO DE BOLIVAR</t>
  </si>
  <si>
    <t>SECRETARIA DE AGRICULTURA Y DESARROLLO RURAL</t>
  </si>
  <si>
    <t>APOYO A PEQUEÑOS PRODUCTORES AGROPECUARIOS AFECTADOS POR EL CAMBIO CLIMÀTICO,MEDIANTE LA ENTREGA DE HERRAMIENTAS E INSUMOS Y CAPACITACIÓN PARA FORTALECER SUS PROYECTOS PRODUCTIVOS EN TODOS LOS MUNICIPIOS DEL DEPARTAMENTO DE BOLÌVAR</t>
  </si>
  <si>
    <t>ESTUDIO DEL MONOPOLIO DE LICORES PARA MEJORAR LOS INGRESOS DEL DEPARTAMENTO DE BOLIVAR</t>
  </si>
  <si>
    <t>SECRETARIA DE PLANEACION</t>
  </si>
  <si>
    <t>FORTALECIMIENTO DE LAS CAPACIDADES DEL CONSEJO TERRITORIAL DE PLANEACIÓN DE BOLÍVAR MEDIANTE EL APOYO LOGÍSTICO Y ADMINISTRATIVO PARA SU FUNCIONAMIENTO EN EL DEPARTAMENTO DE BOLIVAR</t>
  </si>
  <si>
    <t>CONSOLIDACION DE ESTRATEGIA PARA LA PROMOCION Y REACTIVACION ECONOMICA EN EL MARCO DE LAS FIESTAS DE LA INDEPENDECIA EN LA CIUDAD DE CARTAGENA DE INDIAS</t>
  </si>
  <si>
    <t>APOYO ASISTENCIA TECNICA A LAS ALCALDIAS Y CUIDADANOS INTERESADOS EN ASUNTOS RELIGIOSOS EN EL DEPARTAEMNATO DE BOLIVAR</t>
  </si>
  <si>
    <t>IMPLEMNTACIO DE ACCIONES PARA EL FORTALECIMIENTO DE LOS DERECHOS HUMANOS EN EL DEPARTAMENTO DE BOLIVAR</t>
  </si>
  <si>
    <t xml:space="preserve">APOYO A PERSONAL SINDICADO EN CENTROS PENITENCIARIOS DEL INPEC EN EL DEPARTAMENTO DE BOLIVAR   </t>
  </si>
  <si>
    <t>Apoyo A LA JORNADA DE ELECCIONES DE CONSEJOS MUNICIPALES Y LOCALES DE JUVENTUDES EN EL DEPARTAMENTO DE Bolívar</t>
  </si>
  <si>
    <t>SECRETARIA DE LA MUJER Y DESARROLLO SOCIAL</t>
  </si>
  <si>
    <t>IMPLEMENTACIÓN DE LA POLÍTICA PÚBLICA DE PRIMERA INFANCIA,INFANCIA, ADOLESCENCIA Y FAMILIA CON ACTIVIDADES LÚDICAS Y EDUCATIVAS ENFOCADAS EN PROTECCIÓN INTEGRAL EN ÉPOCA DE LA NAVIDAD EN EL BOLIVAR 2021</t>
  </si>
  <si>
    <t>UMINISTRO DE COMBUSTIBLE DESTINADO A LA ARMADA NACIONAL DEL DEPARTAMENTO DE BOLÍVAR</t>
  </si>
  <si>
    <t>INTERNADO ESCOLARES</t>
  </si>
  <si>
    <t xml:space="preserve">MEJORAMIENTO Y MANTENIMIENTO DE LAS VIAS RURALES EN LOS MUNICIPIOS DE ACHÍ, EL GUAMO, MARIA LA BAJA, SAN CRISTOBAL , SAN PABLO, SANTA ROSA Y ZAMBRANO EN EL DEPARTAMENTO DE BOLIVAR </t>
  </si>
  <si>
    <t>2021002130248</t>
  </si>
  <si>
    <t>CONSTRUCCION PARQUE JAZZ-TRAMO 2 ALBARRADA SUR EN SANTA CRUZ DE MOMPOX, DEPARTAMENTO DE BOLIVAR</t>
  </si>
  <si>
    <t>2021002130236</t>
  </si>
  <si>
    <t>SECRETARIA DE EDUCACION</t>
  </si>
  <si>
    <t>MEJORAMIENTO DE LA INFRAESTRUCTURA EDUCATIVA PARA LOS MUNICIPIOS NO CERTIFICADOS PERTENECIENTES A LOS ZODES DEPRESIÓN MOMPOSINA, LOBA Y MOJANA EN EL DEPARTAMENTO DE BOLIVAR</t>
  </si>
  <si>
    <t>2021002130242</t>
  </si>
  <si>
    <t>MEJORAMIENTO DE LA INFRAESTRUCTURA EDUCATIVA PARA LOS MUNICIPIOS NO CERTIFICADOS PERTENECIENTES A LOS ZODES DEPRESIÓN DIQUE Y MONTES DE MARIA EN EL DEPARTAMENTO DE BOLIVAR”</t>
  </si>
  <si>
    <t>2021002130224</t>
  </si>
  <si>
    <t>2021002130225</t>
  </si>
  <si>
    <t>2021002130226</t>
  </si>
  <si>
    <t>2021002130227</t>
  </si>
  <si>
    <t>2021002130228</t>
  </si>
  <si>
    <t>2021002130229</t>
  </si>
  <si>
    <t>2021002130230</t>
  </si>
  <si>
    <t>2021002130233</t>
  </si>
  <si>
    <t>2021002130234</t>
  </si>
  <si>
    <t>2021002130235</t>
  </si>
  <si>
    <t>2021002130238</t>
  </si>
  <si>
    <t>CONSTRUCCION DE LA INFRAESTRUCTURA DE LA INSTITUCION EDUCATIVA OSWALDO OCHOA BECERRA, EN EL MUNICIPIO DE CORDOBA TETON, DEPARTAMENTO DE BOLIVAR</t>
  </si>
  <si>
    <t>REPOSICION Y CONSTRUCCION DE LA INFRAESTRUCTURA EDUCATIVA DE LA I.E PUERTO RICO, MUNICIPIO DE TIQUISIODEPARTAMENTO DE BOLIVAR</t>
  </si>
  <si>
    <t>REPOSICION Y CONSTRUCCION DE LA INFRAESTRUCTURA DE LA I.E.T ACUICOLA DE SAN CRISTOBAL, DEPARTAMENTO DE BOLIVAR</t>
  </si>
  <si>
    <t>REPOSICION Y CONSTRUCCION DE LA INFRAESTRUCTURA DE LA INSTITUCION EDUCATIVA DE SAN FRANCISCO DE LOBA, EN EL CORREGIMIENTO DE SAN FRANCISCO DE LOBA EN EL MUNICIPIO DE CICUCO, DEPARTAMENTO DE BOLIVAR</t>
  </si>
  <si>
    <t>CONSTRUCCION DE LA INFRAESTRUCTURA EDUCATIVA DE LA INSTITUCION EDUCCATIVA DE NOROSI, MUNICIPIO DE NOROSI-DEPARTAMENTO DE BOLIVAR.</t>
  </si>
  <si>
    <t>CONSTRUCCION DE LA INFRAESTRUCTURA DE LA INSTITUCION EDUCATIVA I.E EUTIMIO GUTIERREZ MANJON EN EL MUNICIPIO DE SIMITI-DEPARTAMENTO DE BOLIVAR.</t>
  </si>
  <si>
    <t>REPOSICION Y CONSTRUCCION DE LA INFRAESTRUCTURA DE LA I.E.T.A. Y MINERA DE SAN MARTIN DE LOBA - SEDE PRINCIPAL EN EL MUNICIPIO DE SAN MARTIN DE LOBA, DEPARTAMENTO DE BOLIVAR</t>
  </si>
  <si>
    <t>REPOSICION Y CONSTRUCCION DE LA INFRAESTRUCTURA DE LA INSTITUCION EDUCATIVA SAN JOSE DE CLEMENCIA, DEPARTAMENTO DE BOLIVAR.</t>
  </si>
  <si>
    <t>REPOSICION Y CONSTRUCCION DE LA INFRAESTRUCTURA DE LA I.E.T.A. JULIO R. FACIOLINCE, EN EL MUNICIPIO DE BARRANCO DE LOBA, DEPARTAMENTO DE BOLIVAR</t>
  </si>
  <si>
    <t>CONSTRUCCION DE LA INFRAESTRUCTURA DE LA INSTITUCION EDUCATIVA TECNICA INDUSTRIAL DON BOSCO, EN EL MUNICIPIO DE ARJONA, DEPARTAMENTO DE BOLIVAR</t>
  </si>
  <si>
    <t>REPOSICION Y CONSTRUCCION DE LA INFRAESTRUCTURA DE LA INSTITUCION EDUCATIVA ALEJANDRO DURAN DIAZ, MUNICIPIO DE ALTOS DEL ROSARIO EN EL DEPARTAMENTO DE BOLIVAR</t>
  </si>
  <si>
    <t>DESARROLLO DE PROGRAMA DE INTERVENCIÓN INTEGRAL PARA LA REACTIVACION ECONÓMICA EN EL DEPARTAMENTO DE BOLÍVAR</t>
  </si>
  <si>
    <t>FORTALECIMIENTO EN  LA IMPLEMENTACION DE LA POLITICA DE SALUD MENTAL Y  CONVIVENCIA Y DE LOS PLANES DE REDUCCION DE SUSTANCIAS PSICOACTIVAS EN EL DEPARTAMENTO DE BOLIVAR</t>
  </si>
  <si>
    <t>1.1. Plan Departamental de Emergencia Social Para la
Igualdad y la Inclusión</t>
  </si>
  <si>
    <t xml:space="preserve">1.1.1. Plan departamental de emergencia social para la igualdad y la inclusión PLADES.
</t>
  </si>
  <si>
    <t xml:space="preserve">   2.1 FORMACIÓN PARA EL TRABAJO</t>
  </si>
  <si>
    <t xml:space="preserve">  1.5.  Bolívar Primero en Recreacion y Deportes</t>
  </si>
  <si>
    <t>1.5.2. Altos logros y liderazgo deportivo Bolívar en los juegos nacionales 2023</t>
  </si>
  <si>
    <t>FONDO DE ATENCION Y PREVENCION DE DESASTRES</t>
  </si>
  <si>
    <t>CONSTRUCCION DEL ALCANTARILLADO SANITARIO DEL CORREGIMIENTO BUENAVISTA EN EL MUNCIPIO DE ARENAL- DEPARTAMENTO DE BOLIVAR</t>
  </si>
  <si>
    <t xml:space="preserve">MEJORAMIENTO DE LA VIA TERCIARIA QUE COMUNICA EL MUNICIPIO DE SAN JACINTO CON EL CORREGIMIENTO LAS PALMAS - DEPARTAMENTO DE BOLIVAR </t>
  </si>
  <si>
    <t xml:space="preserve">MEJORAMIENTO EN CONCRETO RIGIDO DE LA VIA PRINCIPAL DEL BARRIO EL RODEO, MUNICIPIO DE TURBACO- DEPARTAMENTO DE BOLIVAR </t>
  </si>
  <si>
    <t xml:space="preserve">CONSTRUCCION DEL MALECON TURISTICO DE SAN FERNANDO EN LA CABECERA MUNICIPAL DE SAN FERNANDO-DEPARTAMENTO DE BOLIVAR </t>
  </si>
  <si>
    <t>CONSTRUCCIÓN DEL MUSEO DE ARTE PARA LA ATENCION A VICTIMAS DEL CONFLICTO ARMADO EN EL CORREGIMIENTO DE MAMPUJAN, MUNICIPIO DE MARIA LA BAJA , EN EL DEPARTAMENTO DE BOLIVAR</t>
  </si>
  <si>
    <t xml:space="preserve">CONSTRUCCIÓN Y DOTACIÓN DE 22 DE CENTROS DE DESARROLLO INFANTIL - CDI EN MUNICIPIOS DEL DEARTAMENTO DE BOLIVAR </t>
  </si>
  <si>
    <t>MEJORAMIENTO DE VÍAS TERCIARIAS EN LOS MUNICIPIOS PDET EN EL MARCO DE LA IMPLEMENTACIÓN DEL ACUERDO FINAL PARA LA PAZ A NIVEL NACIONAL ( MUNICIPIOS DE SAN JACINTO Y 	ZAMBRANO)</t>
  </si>
  <si>
    <t xml:space="preserve">REHABILITACIÓN DE LA VIA QUE COMUNICA, EL MUNICIPIO DE MAHATES CON LA INTERSECCIÓN - RUTA NACIONAL 25BL02 CARRETO - CRUZ DEL VISO EN EL DEPARTAMENTO DE BOLIVAR </t>
  </si>
  <si>
    <t>2017130000143-1</t>
  </si>
  <si>
    <t>2019130000135-2</t>
  </si>
  <si>
    <t>2019130000182-1</t>
  </si>
  <si>
    <t>2018130000073</t>
  </si>
  <si>
    <t>2019002130133</t>
  </si>
  <si>
    <t>2015000020031-1</t>
  </si>
  <si>
    <t>20181301010478</t>
  </si>
  <si>
    <t>2019000020078</t>
  </si>
  <si>
    <t>SECRETARIA DE HABITAT</t>
  </si>
  <si>
    <t>Arrendamiento Bien Inmueble</t>
  </si>
  <si>
    <t>HABITAT SALUDABLE/ SITUACIONES DE SALUD RELACIONADAS CON CONDICIONES AMBIENTALES</t>
  </si>
  <si>
    <t>IMPLEMENTACIÓN DE ACCIONES PARA EL FORTALECIMIENTO DE LA PROMOCIÓN DE LOS DERECHOS DE LAS MUJERES AFRODESCENDIENTES EN DEPARTAMENTO DE BOLÍVAR</t>
  </si>
  <si>
    <t>2021002130147</t>
  </si>
  <si>
    <t>Contratos para la promocion e implementacion de estrategias de desarrollo pedagogico a celebrarse con iglesias o confesiones religiosas Dec 1851/15.-Primaria</t>
  </si>
  <si>
    <t>Contratos para la promocion e implementacion de estrategias de desarrollo pedagogico a estudiantes del sistema de responsabilidad penal adolescente Dec 2383/15.-Primaria</t>
  </si>
  <si>
    <t>2021002130276</t>
  </si>
  <si>
    <t>APOYO INTEGRAL A JOVENES EN RIESGO EN CINCO MUNICIPIOS PARA MEJORAR COMPORTAMIENTOS SOCIALES EN FAVOR DE LA SEGURIDAD Y CONVIVENCIA DEL DEPARTAMENTO DE BOLIVAR</t>
  </si>
  <si>
    <t>2021002130259</t>
  </si>
  <si>
    <t>6.9. ASUNTOS RELIGIOSOS</t>
  </si>
  <si>
    <t>6.9.1. Asuntos Religiosos</t>
  </si>
  <si>
    <t>6.10.  SISTEMA PENITENCIARIO</t>
  </si>
  <si>
    <t>6.10.1.  Sistema Penitenciario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</si>
</sst>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sz val="10"/>
      <name val="Tahoma"/>
      <family val="2"/>
    </font>
    <font>
      <sz val="8"/>
      <color rgb="FF222222"/>
      <name val="Arial"/>
      <family val="2"/>
    </font>
    <font>
      <sz val="9"/>
      <color rgb="FF555555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0"/>
      <color theme="1"/>
      <name val="Arial"/>
      <family val="2"/>
    </font>
    <font>
      <sz val="7"/>
      <color rgb="FF222222"/>
      <name val="Verdana"/>
      <family val="2"/>
    </font>
    <font>
      <sz val="16"/>
      <color theme="1"/>
      <name val="Calibri"/>
      <family val="2"/>
      <scheme val="minor"/>
    </font>
    <font>
      <b/>
      <sz val="16"/>
      <name val="Calibri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name val="Calibri"/>
      <family val="2"/>
    </font>
    <font>
      <b/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rgb="FFD9E0F1"/>
      </patternFill>
    </fill>
    <fill>
      <patternFill patternType="solid">
        <fgColor rgb="FFA4A4A4"/>
      </patternFill>
    </fill>
    <fill>
      <patternFill patternType="solid">
        <fgColor rgb="FFB0C4D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4CC90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AEF4"/>
        <bgColor indexed="64"/>
      </patternFill>
    </fill>
    <fill>
      <patternFill patternType="solid">
        <fgColor rgb="FFB3F3E8"/>
        <bgColor indexed="64"/>
      </patternFill>
    </fill>
    <fill>
      <patternFill patternType="solid">
        <fgColor rgb="FFF682AE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E92D4"/>
        <bgColor indexed="64"/>
      </patternFill>
    </fill>
    <fill>
      <patternFill patternType="solid">
        <fgColor rgb="FFDFC007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Border="0"/>
  </cellStyleXfs>
  <cellXfs count="297"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5"/>
    </xf>
    <xf numFmtId="0" fontId="3" fillId="0" borderId="0" xfId="0" applyFont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/>
    </xf>
    <xf numFmtId="41" fontId="6" fillId="0" borderId="0" xfId="1" applyFont="1" applyAlignment="1">
      <alignment horizontal="right" vertical="top" indent="2" shrinkToFit="1"/>
    </xf>
    <xf numFmtId="41" fontId="0" fillId="0" borderId="0" xfId="1" applyFont="1" applyAlignment="1">
      <alignment horizontal="left" wrapText="1"/>
    </xf>
    <xf numFmtId="41" fontId="4" fillId="0" borderId="1" xfId="1" applyFont="1" applyBorder="1" applyAlignment="1">
      <alignment horizontal="right" vertical="top" indent="2" shrinkToFit="1"/>
    </xf>
    <xf numFmtId="41" fontId="0" fillId="0" borderId="1" xfId="1" applyFont="1" applyBorder="1" applyAlignment="1">
      <alignment horizontal="left" wrapText="1"/>
    </xf>
    <xf numFmtId="41" fontId="4" fillId="0" borderId="3" xfId="1" applyFont="1" applyBorder="1" applyAlignment="1">
      <alignment horizontal="right" vertical="top" indent="2" shrinkToFit="1"/>
    </xf>
    <xf numFmtId="41" fontId="0" fillId="0" borderId="3" xfId="1" applyFont="1" applyBorder="1" applyAlignment="1">
      <alignment horizontal="left" wrapText="1"/>
    </xf>
    <xf numFmtId="41" fontId="4" fillId="0" borderId="0" xfId="1" applyFont="1" applyAlignment="1">
      <alignment horizontal="right" vertical="top" indent="2" shrinkToFit="1"/>
    </xf>
    <xf numFmtId="41" fontId="6" fillId="0" borderId="0" xfId="1" applyFont="1" applyAlignment="1">
      <alignment horizontal="center" vertical="top" shrinkToFit="1"/>
    </xf>
    <xf numFmtId="41" fontId="4" fillId="2" borderId="3" xfId="1" applyFont="1" applyFill="1" applyBorder="1" applyAlignment="1">
      <alignment horizontal="left" vertical="top" indent="3" shrinkToFit="1"/>
    </xf>
    <xf numFmtId="0" fontId="7" fillId="0" borderId="0" xfId="0" applyFont="1" applyAlignment="1">
      <alignment horizontal="left" vertical="center" inden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0" fillId="0" borderId="0" xfId="2" applyNumberFormat="1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5" fontId="9" fillId="0" borderId="4" xfId="2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1" fontId="0" fillId="0" borderId="0" xfId="1" applyFont="1" applyAlignment="1">
      <alignment horizontal="center" vertical="center" wrapText="1"/>
    </xf>
    <xf numFmtId="41" fontId="9" fillId="0" borderId="4" xfId="1" applyFont="1" applyBorder="1" applyAlignment="1">
      <alignment horizontal="center" vertical="center" wrapText="1"/>
    </xf>
    <xf numFmtId="41" fontId="13" fillId="0" borderId="4" xfId="1" applyFont="1" applyBorder="1" applyAlignment="1">
      <alignment horizontal="center" vertical="center" wrapText="1"/>
    </xf>
    <xf numFmtId="41" fontId="0" fillId="0" borderId="4" xfId="1" applyFont="1" applyBorder="1" applyAlignment="1">
      <alignment horizontal="center" vertical="center" wrapText="1"/>
    </xf>
    <xf numFmtId="41" fontId="13" fillId="0" borderId="8" xfId="1" applyFont="1" applyBorder="1" applyAlignment="1">
      <alignment horizontal="center" vertical="center" wrapText="1"/>
    </xf>
    <xf numFmtId="41" fontId="13" fillId="0" borderId="0" xfId="1" applyFont="1" applyAlignment="1">
      <alignment horizontal="center" vertical="center" wrapText="1"/>
    </xf>
    <xf numFmtId="41" fontId="0" fillId="0" borderId="8" xfId="1" applyFont="1" applyBorder="1" applyAlignment="1">
      <alignment horizontal="center" vertical="center" wrapText="1"/>
    </xf>
    <xf numFmtId="41" fontId="11" fillId="0" borderId="0" xfId="1" applyFont="1" applyAlignment="1">
      <alignment horizontal="center" vertical="center" wrapText="1"/>
    </xf>
    <xf numFmtId="41" fontId="9" fillId="0" borderId="8" xfId="1" applyFont="1" applyBorder="1" applyAlignment="1">
      <alignment horizontal="center" vertical="center" wrapText="1"/>
    </xf>
    <xf numFmtId="41" fontId="0" fillId="0" borderId="0" xfId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1" fontId="17" fillId="0" borderId="0" xfId="1" applyFont="1" applyAlignment="1">
      <alignment horizontal="center" vertical="center" wrapText="1"/>
    </xf>
    <xf numFmtId="165" fontId="17" fillId="0" borderId="0" xfId="2" applyNumberFormat="1" applyFont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41" fontId="21" fillId="3" borderId="8" xfId="1" applyFont="1" applyFill="1" applyBorder="1" applyAlignment="1">
      <alignment horizontal="center" vertical="center" wrapText="1"/>
    </xf>
    <xf numFmtId="165" fontId="21" fillId="3" borderId="8" xfId="2" applyNumberFormat="1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Border="1" applyAlignment="1">
      <alignment horizontal="left" vertical="top" wrapText="1" indent="2"/>
    </xf>
    <xf numFmtId="0" fontId="5" fillId="0" borderId="0" xfId="0" applyFont="1" applyBorder="1" applyAlignment="1">
      <alignment horizontal="left" vertical="top" wrapText="1" indent="2"/>
    </xf>
    <xf numFmtId="41" fontId="4" fillId="0" borderId="0" xfId="1" applyFont="1" applyAlignment="1">
      <alignment horizontal="center" vertical="top" shrinkToFit="1"/>
    </xf>
    <xf numFmtId="41" fontId="4" fillId="0" borderId="2" xfId="1" applyFont="1" applyBorder="1" applyAlignment="1">
      <alignment horizontal="center" vertical="center" shrinkToFit="1"/>
    </xf>
    <xf numFmtId="41" fontId="4" fillId="0" borderId="3" xfId="1" applyFont="1" applyBorder="1" applyAlignment="1">
      <alignment horizontal="center" vertical="center" shrinkToFit="1"/>
    </xf>
    <xf numFmtId="41" fontId="6" fillId="0" borderId="0" xfId="1" applyFont="1" applyAlignment="1">
      <alignment horizontal="center" vertical="center" shrinkToFit="1"/>
    </xf>
    <xf numFmtId="41" fontId="6" fillId="0" borderId="2" xfId="1" applyFont="1" applyBorder="1" applyAlignment="1">
      <alignment horizontal="center" vertical="center" shrinkToFit="1"/>
    </xf>
    <xf numFmtId="41" fontId="4" fillId="0" borderId="0" xfId="1" applyFont="1" applyAlignment="1">
      <alignment horizontal="center" vertical="center" shrinkToFit="1"/>
    </xf>
    <xf numFmtId="0" fontId="3" fillId="7" borderId="2" xfId="0" applyFont="1" applyFill="1" applyBorder="1" applyAlignment="1">
      <alignment horizontal="left" vertical="top" wrapText="1" indent="1"/>
    </xf>
    <xf numFmtId="41" fontId="4" fillId="7" borderId="2" xfId="1" applyFont="1" applyFill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center" vertical="center" shrinkToFit="1"/>
    </xf>
    <xf numFmtId="1" fontId="4" fillId="0" borderId="3" xfId="0" applyNumberFormat="1" applyFont="1" applyBorder="1" applyAlignment="1">
      <alignment horizontal="center" vertical="center" shrinkToFit="1"/>
    </xf>
    <xf numFmtId="1" fontId="6" fillId="0" borderId="0" xfId="0" applyNumberFormat="1" applyFont="1" applyBorder="1" applyAlignment="1">
      <alignment horizontal="center" vertical="center" shrinkToFit="1"/>
    </xf>
    <xf numFmtId="1" fontId="6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shrinkToFit="1"/>
    </xf>
    <xf numFmtId="1" fontId="4" fillId="7" borderId="0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vertical="center" shrinkToFit="1"/>
    </xf>
    <xf numFmtId="41" fontId="1" fillId="0" borderId="0" xfId="1" applyFont="1" applyAlignment="1">
      <alignment horizontal="center" vertical="center" wrapText="1"/>
    </xf>
    <xf numFmtId="1" fontId="4" fillId="8" borderId="0" xfId="0" applyNumberFormat="1" applyFont="1" applyFill="1" applyAlignment="1">
      <alignment horizontal="center" vertical="center" shrinkToFit="1"/>
    </xf>
    <xf numFmtId="0" fontId="3" fillId="9" borderId="1" xfId="0" applyFont="1" applyFill="1" applyBorder="1" applyAlignment="1">
      <alignment horizontal="left" vertical="top" wrapText="1" indent="1"/>
    </xf>
    <xf numFmtId="41" fontId="2" fillId="0" borderId="1" xfId="1" applyFont="1" applyBorder="1" applyAlignment="1">
      <alignment horizontal="left" wrapText="1"/>
    </xf>
    <xf numFmtId="41" fontId="4" fillId="9" borderId="2" xfId="1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left" vertical="top" wrapText="1" indent="1"/>
    </xf>
    <xf numFmtId="1" fontId="4" fillId="9" borderId="1" xfId="0" applyNumberFormat="1" applyFont="1" applyFill="1" applyBorder="1" applyAlignment="1">
      <alignment horizontal="center" vertical="center" shrinkToFit="1"/>
    </xf>
    <xf numFmtId="41" fontId="6" fillId="0" borderId="3" xfId="1" applyFont="1" applyBorder="1" applyAlignment="1">
      <alignment horizontal="right" vertical="top" indent="2" shrinkToFit="1"/>
    </xf>
    <xf numFmtId="41" fontId="2" fillId="0" borderId="0" xfId="1" applyFont="1" applyAlignment="1">
      <alignment horizontal="left" wrapText="1"/>
    </xf>
    <xf numFmtId="1" fontId="4" fillId="10" borderId="0" xfId="0" applyNumberFormat="1" applyFont="1" applyFill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 shrinkToFit="1"/>
    </xf>
    <xf numFmtId="0" fontId="3" fillId="11" borderId="1" xfId="0" applyFont="1" applyFill="1" applyBorder="1" applyAlignment="1">
      <alignment horizontal="left" vertical="top" wrapText="1" indent="1"/>
    </xf>
    <xf numFmtId="1" fontId="4" fillId="11" borderId="0" xfId="0" applyNumberFormat="1" applyFont="1" applyFill="1" applyBorder="1" applyAlignment="1">
      <alignment horizontal="center" vertical="center" shrinkToFit="1"/>
    </xf>
    <xf numFmtId="0" fontId="3" fillId="12" borderId="1" xfId="0" applyFont="1" applyFill="1" applyBorder="1" applyAlignment="1">
      <alignment horizontal="left" vertical="top" wrapText="1" indent="1"/>
    </xf>
    <xf numFmtId="1" fontId="4" fillId="12" borderId="0" xfId="0" applyNumberFormat="1" applyFont="1" applyFill="1" applyBorder="1" applyAlignment="1">
      <alignment horizontal="center" vertical="center" shrinkToFit="1"/>
    </xf>
    <xf numFmtId="0" fontId="3" fillId="13" borderId="1" xfId="0" applyFont="1" applyFill="1" applyBorder="1" applyAlignment="1">
      <alignment horizontal="left" vertical="top" wrapText="1" indent="1"/>
    </xf>
    <xf numFmtId="1" fontId="4" fillId="13" borderId="0" xfId="0" applyNumberFormat="1" applyFont="1" applyFill="1" applyBorder="1" applyAlignment="1">
      <alignment horizontal="center" vertical="center" shrinkToFit="1"/>
    </xf>
    <xf numFmtId="41" fontId="1" fillId="0" borderId="0" xfId="1" applyFont="1" applyAlignment="1">
      <alignment horizontal="center" wrapText="1"/>
    </xf>
    <xf numFmtId="41" fontId="4" fillId="8" borderId="0" xfId="1" applyFont="1" applyFill="1" applyAlignment="1">
      <alignment horizontal="center" vertical="center" shrinkToFit="1"/>
    </xf>
    <xf numFmtId="41" fontId="2" fillId="8" borderId="0" xfId="1" applyFont="1" applyFill="1" applyAlignment="1">
      <alignment horizontal="center" vertical="center" wrapText="1"/>
    </xf>
    <xf numFmtId="41" fontId="4" fillId="8" borderId="2" xfId="1" applyFont="1" applyFill="1" applyBorder="1" applyAlignment="1">
      <alignment horizontal="center" vertical="center" shrinkToFit="1"/>
    </xf>
    <xf numFmtId="41" fontId="4" fillId="0" borderId="1" xfId="1" applyFont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 wrapText="1"/>
    </xf>
    <xf numFmtId="41" fontId="0" fillId="0" borderId="3" xfId="1" applyFont="1" applyBorder="1" applyAlignment="1">
      <alignment horizontal="center" vertical="center" wrapText="1"/>
    </xf>
    <xf numFmtId="41" fontId="6" fillId="0" borderId="0" xfId="1" applyFont="1" applyBorder="1" applyAlignment="1">
      <alignment horizontal="center" vertical="center" shrinkToFit="1"/>
    </xf>
    <xf numFmtId="41" fontId="0" fillId="0" borderId="0" xfId="1" applyFont="1" applyBorder="1" applyAlignment="1">
      <alignment horizontal="center" vertical="center" wrapText="1"/>
    </xf>
    <xf numFmtId="41" fontId="5" fillId="0" borderId="0" xfId="1" applyFont="1" applyAlignment="1">
      <alignment horizontal="center" vertical="center" wrapText="1"/>
    </xf>
    <xf numFmtId="41" fontId="4" fillId="9" borderId="1" xfId="1" applyFont="1" applyFill="1" applyBorder="1" applyAlignment="1">
      <alignment horizontal="center" vertical="center" shrinkToFit="1"/>
    </xf>
    <xf numFmtId="41" fontId="0" fillId="9" borderId="1" xfId="1" applyFont="1" applyFill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 wrapText="1"/>
    </xf>
    <xf numFmtId="41" fontId="4" fillId="0" borderId="0" xfId="1" applyFont="1" applyBorder="1" applyAlignment="1">
      <alignment horizontal="center" vertical="center" shrinkToFit="1"/>
    </xf>
    <xf numFmtId="41" fontId="2" fillId="0" borderId="0" xfId="1" applyFont="1" applyBorder="1" applyAlignment="1">
      <alignment horizontal="center" vertical="center" wrapText="1"/>
    </xf>
    <xf numFmtId="41" fontId="1" fillId="0" borderId="0" xfId="1" applyFont="1" applyBorder="1" applyAlignment="1">
      <alignment horizontal="center" vertical="center" wrapText="1"/>
    </xf>
    <xf numFmtId="41" fontId="2" fillId="10" borderId="0" xfId="1" applyFont="1" applyFill="1" applyAlignment="1">
      <alignment horizontal="center" vertical="center"/>
    </xf>
    <xf numFmtId="41" fontId="2" fillId="10" borderId="0" xfId="1" applyFont="1" applyFill="1" applyBorder="1" applyAlignment="1">
      <alignment horizontal="center" vertical="center" wrapText="1"/>
    </xf>
    <xf numFmtId="41" fontId="4" fillId="10" borderId="2" xfId="1" applyFont="1" applyFill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 shrinkToFit="1"/>
    </xf>
    <xf numFmtId="41" fontId="2" fillId="11" borderId="0" xfId="1" applyFont="1" applyFill="1" applyAlignment="1">
      <alignment horizontal="center" vertical="center"/>
    </xf>
    <xf numFmtId="41" fontId="2" fillId="11" borderId="0" xfId="1" applyFont="1" applyFill="1" applyBorder="1" applyAlignment="1">
      <alignment horizontal="center" vertical="center" wrapText="1"/>
    </xf>
    <xf numFmtId="41" fontId="4" fillId="11" borderId="2" xfId="1" applyFont="1" applyFill="1" applyBorder="1" applyAlignment="1">
      <alignment horizontal="center" vertical="center" shrinkToFit="1"/>
    </xf>
    <xf numFmtId="41" fontId="2" fillId="0" borderId="0" xfId="1" applyFont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2" fillId="12" borderId="0" xfId="1" applyFont="1" applyFill="1" applyAlignment="1">
      <alignment horizontal="center" vertical="center"/>
    </xf>
    <xf numFmtId="41" fontId="2" fillId="12" borderId="0" xfId="1" applyFont="1" applyFill="1" applyBorder="1" applyAlignment="1">
      <alignment horizontal="center" vertical="center" wrapText="1"/>
    </xf>
    <xf numFmtId="41" fontId="4" fillId="12" borderId="2" xfId="1" applyFont="1" applyFill="1" applyBorder="1" applyAlignment="1">
      <alignment horizontal="center" vertical="center" shrinkToFit="1"/>
    </xf>
    <xf numFmtId="41" fontId="2" fillId="13" borderId="0" xfId="1" applyFont="1" applyFill="1" applyAlignment="1">
      <alignment horizontal="center" vertical="center"/>
    </xf>
    <xf numFmtId="41" fontId="2" fillId="13" borderId="0" xfId="1" applyFont="1" applyFill="1" applyBorder="1" applyAlignment="1">
      <alignment horizontal="center" vertical="center" wrapText="1"/>
    </xf>
    <xf numFmtId="41" fontId="4" fillId="13" borderId="2" xfId="1" applyFont="1" applyFill="1" applyBorder="1" applyAlignment="1">
      <alignment horizontal="center" vertical="center" shrinkToFit="1"/>
    </xf>
    <xf numFmtId="0" fontId="3" fillId="14" borderId="0" xfId="0" applyFont="1" applyFill="1" applyAlignment="1">
      <alignment horizontal="left" vertical="top" wrapText="1" indent="3"/>
    </xf>
    <xf numFmtId="41" fontId="4" fillId="14" borderId="0" xfId="1" applyFont="1" applyFill="1" applyAlignment="1">
      <alignment horizontal="center" vertical="center" shrinkToFit="1"/>
    </xf>
    <xf numFmtId="41" fontId="2" fillId="14" borderId="0" xfId="1" applyFont="1" applyFill="1" applyAlignment="1">
      <alignment horizontal="center" vertical="center" wrapText="1"/>
    </xf>
    <xf numFmtId="0" fontId="3" fillId="15" borderId="0" xfId="0" applyFont="1" applyFill="1" applyAlignment="1">
      <alignment horizontal="left" vertical="top" wrapText="1" indent="3"/>
    </xf>
    <xf numFmtId="41" fontId="4" fillId="15" borderId="0" xfId="1" applyFont="1" applyFill="1" applyAlignment="1">
      <alignment horizontal="right" vertical="top" indent="2" shrinkToFit="1"/>
    </xf>
    <xf numFmtId="41" fontId="2" fillId="15" borderId="0" xfId="1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1" fontId="4" fillId="14" borderId="0" xfId="0" applyNumberFormat="1" applyFont="1" applyFill="1" applyAlignment="1">
      <alignment horizontal="center" vertical="center" shrinkToFit="1"/>
    </xf>
    <xf numFmtId="1" fontId="4" fillId="15" borderId="0" xfId="0" applyNumberFormat="1" applyFont="1" applyFill="1" applyAlignment="1">
      <alignment horizontal="center" vertical="center" shrinkToFit="1"/>
    </xf>
    <xf numFmtId="41" fontId="4" fillId="2" borderId="3" xfId="1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3" fillId="16" borderId="0" xfId="0" applyFont="1" applyFill="1" applyAlignment="1">
      <alignment horizontal="left" vertical="top" wrapText="1" indent="3"/>
    </xf>
    <xf numFmtId="1" fontId="4" fillId="16" borderId="0" xfId="0" applyNumberFormat="1" applyFont="1" applyFill="1" applyAlignment="1">
      <alignment horizontal="center" vertical="center" shrinkToFit="1"/>
    </xf>
    <xf numFmtId="41" fontId="6" fillId="0" borderId="1" xfId="1" applyFont="1" applyBorder="1" applyAlignment="1">
      <alignment horizontal="right" vertical="top" indent="2" shrinkToFit="1"/>
    </xf>
    <xf numFmtId="41" fontId="4" fillId="16" borderId="0" xfId="1" applyFont="1" applyFill="1" applyAlignment="1">
      <alignment horizontal="right" vertical="top" indent="2" shrinkToFit="1"/>
    </xf>
    <xf numFmtId="41" fontId="2" fillId="16" borderId="0" xfId="1" applyFont="1" applyFill="1" applyAlignment="1">
      <alignment horizontal="left" wrapText="1"/>
    </xf>
    <xf numFmtId="41" fontId="4" fillId="16" borderId="2" xfId="1" applyFont="1" applyFill="1" applyBorder="1" applyAlignment="1">
      <alignment horizontal="center" vertical="center" shrinkToFit="1"/>
    </xf>
    <xf numFmtId="0" fontId="3" fillId="17" borderId="3" xfId="0" applyFont="1" applyFill="1" applyBorder="1" applyAlignment="1">
      <alignment horizontal="left" vertical="top" wrapText="1" indent="2"/>
    </xf>
    <xf numFmtId="1" fontId="4" fillId="17" borderId="3" xfId="0" applyNumberFormat="1" applyFont="1" applyFill="1" applyBorder="1" applyAlignment="1">
      <alignment horizontal="center" vertical="center" shrinkToFit="1"/>
    </xf>
    <xf numFmtId="41" fontId="4" fillId="17" borderId="3" xfId="1" applyFont="1" applyFill="1" applyBorder="1" applyAlignment="1">
      <alignment horizontal="right" vertical="top" indent="2" shrinkToFit="1"/>
    </xf>
    <xf numFmtId="41" fontId="0" fillId="17" borderId="3" xfId="1" applyFont="1" applyFill="1" applyBorder="1" applyAlignment="1">
      <alignment horizontal="left" wrapText="1"/>
    </xf>
    <xf numFmtId="0" fontId="3" fillId="18" borderId="3" xfId="0" applyFont="1" applyFill="1" applyBorder="1" applyAlignment="1">
      <alignment horizontal="left" vertical="top" wrapText="1" indent="2"/>
    </xf>
    <xf numFmtId="1" fontId="4" fillId="18" borderId="3" xfId="0" applyNumberFormat="1" applyFont="1" applyFill="1" applyBorder="1" applyAlignment="1">
      <alignment horizontal="center" vertical="center" shrinkToFit="1"/>
    </xf>
    <xf numFmtId="41" fontId="4" fillId="18" borderId="3" xfId="1" applyFont="1" applyFill="1" applyBorder="1" applyAlignment="1">
      <alignment horizontal="center" vertical="top" shrinkToFit="1"/>
    </xf>
    <xf numFmtId="41" fontId="0" fillId="18" borderId="3" xfId="1" applyFont="1" applyFill="1" applyBorder="1" applyAlignment="1">
      <alignment horizontal="center" wrapText="1"/>
    </xf>
    <xf numFmtId="41" fontId="2" fillId="0" borderId="0" xfId="1" applyFont="1" applyAlignment="1">
      <alignment horizontal="center" wrapText="1"/>
    </xf>
    <xf numFmtId="0" fontId="3" fillId="19" borderId="3" xfId="0" applyFont="1" applyFill="1" applyBorder="1" applyAlignment="1">
      <alignment horizontal="left" vertical="top" wrapText="1" indent="2"/>
    </xf>
    <xf numFmtId="41" fontId="3" fillId="19" borderId="3" xfId="0" applyNumberFormat="1" applyFont="1" applyFill="1" applyBorder="1" applyAlignment="1">
      <alignment horizontal="left" vertical="top" wrapText="1" indent="2"/>
    </xf>
    <xf numFmtId="1" fontId="3" fillId="19" borderId="3" xfId="0" applyNumberFormat="1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left" vertical="top" wrapText="1" indent="2"/>
    </xf>
    <xf numFmtId="1" fontId="6" fillId="20" borderId="0" xfId="0" applyNumberFormat="1" applyFont="1" applyFill="1" applyAlignment="1">
      <alignment horizontal="center" vertical="center" shrinkToFit="1"/>
    </xf>
    <xf numFmtId="41" fontId="4" fillId="20" borderId="0" xfId="1" applyFont="1" applyFill="1" applyAlignment="1">
      <alignment horizontal="right" vertical="top" indent="2" shrinkToFit="1"/>
    </xf>
    <xf numFmtId="41" fontId="2" fillId="20" borderId="0" xfId="1" applyFont="1" applyFill="1" applyAlignment="1">
      <alignment horizontal="left" wrapText="1"/>
    </xf>
    <xf numFmtId="0" fontId="3" fillId="21" borderId="0" xfId="0" applyFont="1" applyFill="1" applyAlignment="1">
      <alignment horizontal="left" vertical="top" wrapText="1" indent="3"/>
    </xf>
    <xf numFmtId="1" fontId="4" fillId="21" borderId="0" xfId="0" applyNumberFormat="1" applyFont="1" applyFill="1" applyAlignment="1">
      <alignment horizontal="center" vertical="center" shrinkToFit="1"/>
    </xf>
    <xf numFmtId="41" fontId="4" fillId="21" borderId="0" xfId="1" applyFont="1" applyFill="1" applyAlignment="1">
      <alignment horizontal="right" vertical="top" indent="2" shrinkToFit="1"/>
    </xf>
    <xf numFmtId="41" fontId="2" fillId="21" borderId="0" xfId="1" applyFont="1" applyFill="1" applyAlignment="1">
      <alignment horizontal="left" wrapText="1"/>
    </xf>
    <xf numFmtId="41" fontId="1" fillId="0" borderId="1" xfId="1" applyFont="1" applyBorder="1" applyAlignment="1">
      <alignment horizontal="left" wrapText="1"/>
    </xf>
    <xf numFmtId="41" fontId="1" fillId="0" borderId="3" xfId="1" applyFont="1" applyBorder="1" applyAlignment="1">
      <alignment horizontal="left" wrapText="1"/>
    </xf>
    <xf numFmtId="0" fontId="3" fillId="22" borderId="0" xfId="0" applyFont="1" applyFill="1" applyAlignment="1">
      <alignment horizontal="left" vertical="top" wrapText="1" indent="3"/>
    </xf>
    <xf numFmtId="1" fontId="4" fillId="22" borderId="0" xfId="0" applyNumberFormat="1" applyFont="1" applyFill="1" applyAlignment="1">
      <alignment horizontal="center" vertical="center" shrinkToFit="1"/>
    </xf>
    <xf numFmtId="41" fontId="4" fillId="22" borderId="0" xfId="1" applyFont="1" applyFill="1" applyAlignment="1">
      <alignment horizontal="right" vertical="top" indent="2" shrinkToFit="1"/>
    </xf>
    <xf numFmtId="41" fontId="2" fillId="22" borderId="0" xfId="1" applyFont="1" applyFill="1" applyAlignment="1">
      <alignment horizontal="left" wrapText="1"/>
    </xf>
    <xf numFmtId="0" fontId="3" fillId="23" borderId="0" xfId="0" applyFont="1" applyFill="1" applyAlignment="1">
      <alignment horizontal="left" vertical="top" wrapText="1" indent="3"/>
    </xf>
    <xf numFmtId="1" fontId="4" fillId="23" borderId="0" xfId="0" applyNumberFormat="1" applyFont="1" applyFill="1" applyAlignment="1">
      <alignment horizontal="center" vertical="center" shrinkToFit="1"/>
    </xf>
    <xf numFmtId="41" fontId="4" fillId="23" borderId="0" xfId="1" applyFont="1" applyFill="1" applyAlignment="1">
      <alignment horizontal="center" vertical="center" shrinkToFit="1"/>
    </xf>
    <xf numFmtId="41" fontId="2" fillId="23" borderId="0" xfId="1" applyFont="1" applyFill="1" applyAlignment="1">
      <alignment horizontal="center" vertical="center" wrapText="1"/>
    </xf>
    <xf numFmtId="0" fontId="3" fillId="11" borderId="0" xfId="0" applyFont="1" applyFill="1" applyAlignment="1">
      <alignment horizontal="left" vertical="top" wrapText="1" indent="2"/>
    </xf>
    <xf numFmtId="1" fontId="4" fillId="11" borderId="0" xfId="0" applyNumberFormat="1" applyFont="1" applyFill="1" applyAlignment="1">
      <alignment horizontal="center" vertical="center" shrinkToFit="1"/>
    </xf>
    <xf numFmtId="41" fontId="4" fillId="11" borderId="0" xfId="1" applyFont="1" applyFill="1" applyAlignment="1">
      <alignment horizontal="right" vertical="top" indent="2" shrinkToFit="1"/>
    </xf>
    <xf numFmtId="41" fontId="0" fillId="11" borderId="0" xfId="1" applyFont="1" applyFill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1" fontId="0" fillId="0" borderId="4" xfId="1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165" fontId="0" fillId="0" borderId="8" xfId="2" applyNumberFormat="1" applyFont="1" applyBorder="1" applyAlignment="1">
      <alignment horizontal="center" vertical="center" wrapText="1"/>
    </xf>
    <xf numFmtId="165" fontId="0" fillId="0" borderId="9" xfId="2" applyNumberFormat="1" applyFont="1" applyBorder="1" applyAlignment="1">
      <alignment horizontal="center" vertical="center" wrapText="1"/>
    </xf>
    <xf numFmtId="41" fontId="0" fillId="0" borderId="8" xfId="1" applyFont="1" applyBorder="1" applyAlignment="1">
      <alignment horizontal="center" vertical="center" wrapText="1"/>
    </xf>
    <xf numFmtId="41" fontId="0" fillId="0" borderId="9" xfId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 vertical="center" wrapText="1"/>
    </xf>
    <xf numFmtId="41" fontId="9" fillId="0" borderId="4" xfId="1" applyFont="1" applyBorder="1" applyAlignment="1">
      <alignment horizontal="center" vertical="center" wrapText="1"/>
    </xf>
    <xf numFmtId="41" fontId="9" fillId="0" borderId="8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5" fontId="0" fillId="0" borderId="4" xfId="2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8" xfId="2" applyNumberFormat="1" applyFont="1" applyBorder="1" applyAlignment="1">
      <alignment horizontal="center" vertical="center" wrapText="1"/>
    </xf>
    <xf numFmtId="165" fontId="9" fillId="0" borderId="10" xfId="2" applyNumberFormat="1" applyFont="1" applyBorder="1" applyAlignment="1">
      <alignment horizontal="center" vertical="center" wrapText="1"/>
    </xf>
    <xf numFmtId="165" fontId="9" fillId="0" borderId="9" xfId="2" applyNumberFormat="1" applyFont="1" applyBorder="1" applyAlignment="1">
      <alignment horizontal="center" vertical="center" wrapText="1"/>
    </xf>
    <xf numFmtId="41" fontId="9" fillId="0" borderId="8" xfId="1" applyFont="1" applyBorder="1" applyAlignment="1">
      <alignment horizontal="center" vertical="center" wrapText="1"/>
    </xf>
    <xf numFmtId="41" fontId="9" fillId="0" borderId="10" xfId="1" applyFont="1" applyBorder="1" applyAlignment="1">
      <alignment horizontal="center" vertical="center" wrapText="1"/>
    </xf>
    <xf numFmtId="41" fontId="9" fillId="0" borderId="9" xfId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1" fontId="8" fillId="7" borderId="8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1" fontId="0" fillId="0" borderId="4" xfId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1" fontId="9" fillId="0" borderId="4" xfId="1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 wrapText="1"/>
    </xf>
    <xf numFmtId="1" fontId="15" fillId="0" borderId="10" xfId="0" applyNumberFormat="1" applyFont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1" fontId="0" fillId="0" borderId="8" xfId="1" applyFont="1" applyBorder="1" applyAlignment="1">
      <alignment horizontal="center" vertical="center" wrapText="1"/>
    </xf>
    <xf numFmtId="41" fontId="0" fillId="0" borderId="10" xfId="1" applyFont="1" applyBorder="1" applyAlignment="1">
      <alignment horizontal="center" vertical="center" wrapText="1"/>
    </xf>
    <xf numFmtId="165" fontId="0" fillId="0" borderId="8" xfId="2" applyNumberFormat="1" applyFont="1" applyBorder="1" applyAlignment="1">
      <alignment horizontal="center" vertical="center" wrapText="1"/>
    </xf>
    <xf numFmtId="165" fontId="0" fillId="0" borderId="10" xfId="2" applyNumberFormat="1" applyFont="1" applyBorder="1" applyAlignment="1">
      <alignment horizontal="center" vertical="center" wrapText="1"/>
    </xf>
    <xf numFmtId="165" fontId="0" fillId="0" borderId="9" xfId="2" applyNumberFormat="1" applyFont="1" applyBorder="1" applyAlignment="1">
      <alignment horizontal="center" vertical="center" wrapText="1"/>
    </xf>
    <xf numFmtId="41" fontId="0" fillId="0" borderId="9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1" fontId="18" fillId="3" borderId="8" xfId="1" applyFont="1" applyFill="1" applyBorder="1" applyAlignment="1">
      <alignment horizontal="center" vertical="center" wrapText="1"/>
    </xf>
    <xf numFmtId="41" fontId="9" fillId="0" borderId="4" xfId="1" applyFont="1" applyFill="1" applyBorder="1" applyAlignment="1">
      <alignment horizontal="center" vertical="center" wrapText="1"/>
    </xf>
    <xf numFmtId="41" fontId="0" fillId="5" borderId="4" xfId="1" applyFont="1" applyFill="1" applyBorder="1" applyAlignment="1">
      <alignment horizontal="center" vertical="center" wrapText="1"/>
    </xf>
    <xf numFmtId="0" fontId="24" fillId="24" borderId="14" xfId="0" applyFont="1" applyFill="1" applyBorder="1"/>
    <xf numFmtId="0" fontId="0" fillId="0" borderId="0" xfId="1" applyNumberFormat="1" applyFont="1" applyAlignment="1">
      <alignment horizontal="center" vertical="center" wrapText="1"/>
    </xf>
    <xf numFmtId="41" fontId="0" fillId="0" borderId="4" xfId="1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wrapText="1"/>
    </xf>
    <xf numFmtId="0" fontId="24" fillId="24" borderId="14" xfId="0" applyFont="1" applyFill="1" applyBorder="1" applyAlignment="1">
      <alignment horizontal="center" wrapText="1"/>
    </xf>
    <xf numFmtId="49" fontId="24" fillId="24" borderId="14" xfId="0" applyNumberFormat="1" applyFont="1" applyFill="1" applyBorder="1"/>
    <xf numFmtId="0" fontId="0" fillId="0" borderId="0" xfId="0" applyBorder="1" applyAlignment="1">
      <alignment horizontal="center" vertical="center" wrapText="1"/>
    </xf>
    <xf numFmtId="49" fontId="24" fillId="0" borderId="14" xfId="0" applyNumberFormat="1" applyFont="1" applyBorder="1"/>
    <xf numFmtId="0" fontId="24" fillId="0" borderId="14" xfId="0" applyFont="1" applyBorder="1"/>
    <xf numFmtId="0" fontId="24" fillId="7" borderId="14" xfId="0" applyFont="1" applyFill="1" applyBorder="1"/>
    <xf numFmtId="0" fontId="24" fillId="0" borderId="14" xfId="0" applyFont="1" applyBorder="1" applyAlignment="1">
      <alignment wrapText="1"/>
    </xf>
    <xf numFmtId="49" fontId="24" fillId="0" borderId="14" xfId="0" applyNumberFormat="1" applyFont="1" applyBorder="1" applyAlignment="1">
      <alignment vertical="center" wrapText="1"/>
    </xf>
    <xf numFmtId="49" fontId="24" fillId="24" borderId="14" xfId="0" applyNumberFormat="1" applyFont="1" applyFill="1" applyBorder="1" applyAlignment="1">
      <alignment vertical="center" wrapText="1"/>
    </xf>
    <xf numFmtId="41" fontId="0" fillId="0" borderId="0" xfId="0" applyNumberFormat="1" applyFont="1"/>
    <xf numFmtId="41" fontId="2" fillId="0" borderId="0" xfId="0" applyNumberFormat="1" applyFont="1"/>
    <xf numFmtId="49" fontId="25" fillId="0" borderId="14" xfId="0" applyNumberFormat="1" applyFont="1" applyBorder="1"/>
    <xf numFmtId="165" fontId="24" fillId="24" borderId="14" xfId="2" applyNumberFormat="1" applyFont="1" applyFill="1" applyBorder="1"/>
  </cellXfs>
  <cellStyles count="4">
    <cellStyle name="Millares" xfId="2" builtinId="3"/>
    <cellStyle name="Millares [0]" xfId="1" builtinId="6"/>
    <cellStyle name="Normal" xfId="0" builtinId="0"/>
    <cellStyle name="Normal 2" xfId="3" xr:uid="{BB306404-71A4-4C58-B096-FBF387D09AEC}"/>
  </cellStyles>
  <dxfs count="0"/>
  <tableStyles count="0" defaultTableStyle="TableStyleMedium2" defaultPivotStyle="PivotStyleLight16"/>
  <colors>
    <mruColors>
      <color rgb="FFDFC007"/>
      <color rgb="FF9933FF"/>
      <color rgb="FF66FF33"/>
      <color rgb="FFCE92D4"/>
      <color rgb="FF6699FF"/>
      <color rgb="FFFF6600"/>
      <color rgb="FFCCFFFF"/>
      <color rgb="FF0099FF"/>
      <color rgb="FFFF33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256442</xdr:colOff>
      <xdr:row>0</xdr:row>
      <xdr:rowOff>0</xdr:rowOff>
    </xdr:from>
    <xdr:ext cx="744532" cy="740019"/>
    <xdr:pic>
      <xdr:nvPicPr>
        <xdr:cNvPr id="2" name="image3.jpeg">
          <a:extLst>
            <a:ext uri="{FF2B5EF4-FFF2-40B4-BE49-F238E27FC236}">
              <a16:creationId xmlns:a16="http://schemas.microsoft.com/office/drawing/2014/main" id="{63379833-644C-4E06-B592-A46F9C3D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442" y="0"/>
          <a:ext cx="744532" cy="740019"/>
        </a:xfrm>
        <a:prstGeom prst="rect">
          <a:avLst/>
        </a:prstGeom>
      </xdr:spPr>
    </xdr:pic>
    <xdr:clientData/>
  </xdr:oneCellAnchor>
  <xdr:oneCellAnchor>
    <xdr:from>
      <xdr:col>0</xdr:col>
      <xdr:colOff>5018506</xdr:colOff>
      <xdr:row>0</xdr:row>
      <xdr:rowOff>71805</xdr:rowOff>
    </xdr:from>
    <xdr:ext cx="1710541" cy="616926"/>
    <xdr:pic>
      <xdr:nvPicPr>
        <xdr:cNvPr id="3" name="image4.jpeg">
          <a:extLst>
            <a:ext uri="{FF2B5EF4-FFF2-40B4-BE49-F238E27FC236}">
              <a16:creationId xmlns:a16="http://schemas.microsoft.com/office/drawing/2014/main" id="{560E3309-DE77-4A54-BE97-0BFB2FF13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506" y="71805"/>
          <a:ext cx="1710541" cy="6169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57150</xdr:rowOff>
    </xdr:from>
    <xdr:ext cx="942975" cy="775382"/>
    <xdr:pic>
      <xdr:nvPicPr>
        <xdr:cNvPr id="2" name="image1.jpeg">
          <a:extLst>
            <a:ext uri="{FF2B5EF4-FFF2-40B4-BE49-F238E27FC236}">
              <a16:creationId xmlns:a16="http://schemas.microsoft.com/office/drawing/2014/main" id="{6A27C675-F645-4416-A188-9B647A429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57150"/>
          <a:ext cx="942975" cy="775382"/>
        </a:xfrm>
        <a:prstGeom prst="rect">
          <a:avLst/>
        </a:prstGeom>
      </xdr:spPr>
    </xdr:pic>
    <xdr:clientData/>
  </xdr:oneCellAnchor>
  <xdr:oneCellAnchor>
    <xdr:from>
      <xdr:col>13</xdr:col>
      <xdr:colOff>234719</xdr:colOff>
      <xdr:row>0</xdr:row>
      <xdr:rowOff>1</xdr:rowOff>
    </xdr:from>
    <xdr:ext cx="1289281" cy="754524"/>
    <xdr:pic>
      <xdr:nvPicPr>
        <xdr:cNvPr id="3" name="image2.png">
          <a:extLst>
            <a:ext uri="{FF2B5EF4-FFF2-40B4-BE49-F238E27FC236}">
              <a16:creationId xmlns:a16="http://schemas.microsoft.com/office/drawing/2014/main" id="{7A2F1E82-998B-4721-8B92-1FA85E690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4094" y="1"/>
          <a:ext cx="1289281" cy="754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cepto%20Tecnico/Ejecucio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(1)"/>
      <sheetName val="Reporte"/>
      <sheetName val="Hoja2"/>
      <sheetName val="Hoja1"/>
      <sheetName val="Hoja3"/>
    </sheetNames>
    <sheetDataSet>
      <sheetData sheetId="0"/>
      <sheetData sheetId="1">
        <row r="404">
          <cell r="P404">
            <v>253774968</v>
          </cell>
        </row>
        <row r="412">
          <cell r="P412">
            <v>268180952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zoomScale="130" zoomScaleNormal="13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13" sqref="G13"/>
    </sheetView>
  </sheetViews>
  <sheetFormatPr baseColWidth="10" defaultRowHeight="15"/>
  <cols>
    <col min="1" max="1" width="80.5703125" style="1" customWidth="1"/>
    <col min="2" max="2" width="14.7109375" style="157" hidden="1" customWidth="1"/>
    <col min="3" max="3" width="22.28515625" style="1" bestFit="1" customWidth="1"/>
    <col min="4" max="4" width="5.28515625" style="1" hidden="1" customWidth="1"/>
    <col min="5" max="5" width="22.7109375" style="1" hidden="1" customWidth="1"/>
    <col min="6" max="16384" width="11.42578125" style="1"/>
  </cols>
  <sheetData>
    <row r="1" spans="1:5" ht="24" customHeight="1">
      <c r="A1" s="218" t="s">
        <v>856</v>
      </c>
      <c r="B1" s="218"/>
      <c r="C1" s="218"/>
      <c r="D1" s="218"/>
      <c r="E1" s="218"/>
    </row>
    <row r="2" spans="1:5" ht="19.5" customHeight="1">
      <c r="A2" s="218"/>
      <c r="B2" s="218"/>
      <c r="C2" s="218"/>
      <c r="D2" s="218"/>
      <c r="E2" s="218"/>
    </row>
    <row r="3" spans="1:5" ht="19.5" customHeight="1">
      <c r="A3" s="218"/>
      <c r="B3" s="218"/>
      <c r="C3" s="218"/>
      <c r="D3" s="218"/>
      <c r="E3" s="218"/>
    </row>
    <row r="4" spans="1:5" ht="15" customHeight="1">
      <c r="A4" s="2" t="s">
        <v>0</v>
      </c>
      <c r="B4" s="152" t="s">
        <v>1</v>
      </c>
      <c r="C4" s="3" t="s">
        <v>3</v>
      </c>
      <c r="D4" s="3" t="s">
        <v>2</v>
      </c>
      <c r="E4" s="3" t="s">
        <v>3</v>
      </c>
    </row>
    <row r="5" spans="1:5">
      <c r="A5" s="87" t="s">
        <v>4</v>
      </c>
      <c r="B5" s="96">
        <f>+B6+B11</f>
        <v>16</v>
      </c>
      <c r="C5" s="88">
        <f>+C6+C11</f>
        <v>988329157004.69995</v>
      </c>
      <c r="D5" s="88"/>
      <c r="E5" s="88">
        <f>+C5+D5</f>
        <v>988329157004.69995</v>
      </c>
    </row>
    <row r="6" spans="1:5" ht="30">
      <c r="A6" s="4" t="s">
        <v>5</v>
      </c>
      <c r="B6" s="97">
        <f>+B7</f>
        <v>14</v>
      </c>
      <c r="C6" s="83">
        <f>+C7</f>
        <v>985718544412.69995</v>
      </c>
      <c r="D6" s="83"/>
      <c r="E6" s="82">
        <f>+C6+D6</f>
        <v>985718544412.69995</v>
      </c>
    </row>
    <row r="7" spans="1:5">
      <c r="A7" s="78" t="s">
        <v>6</v>
      </c>
      <c r="B7" s="97">
        <f>SUM(B8:B10)</f>
        <v>14</v>
      </c>
      <c r="C7" s="86">
        <f>SUM(C8:C10)</f>
        <v>985718544412.69995</v>
      </c>
      <c r="D7" s="86"/>
      <c r="E7" s="82">
        <f>+C7+D7</f>
        <v>985718544412.69995</v>
      </c>
    </row>
    <row r="8" spans="1:5">
      <c r="A8" s="5" t="s">
        <v>7</v>
      </c>
      <c r="B8" s="92">
        <v>4</v>
      </c>
      <c r="C8" s="84">
        <v>208175134033</v>
      </c>
      <c r="D8" s="98"/>
      <c r="E8" s="85">
        <f>+C8+D8</f>
        <v>208175134033</v>
      </c>
    </row>
    <row r="9" spans="1:5">
      <c r="A9" s="5" t="s">
        <v>8</v>
      </c>
      <c r="B9" s="92">
        <v>7</v>
      </c>
      <c r="C9" s="84">
        <f>+'EJECUCIÓN POR PROYECTOS 2021'!N8+'EJECUCIÓN POR PROYECTOS 2021'!N13+'EJECUCIÓN POR PROYECTOS 2021'!N64+'EJECUCIÓN POR PROYECTOS 2021'!N68+'EJECUCIÓN POR PROYECTOS 2021'!N89+'EJECUCIÓN POR PROYECTOS 2021'!N144+'EJECUCIÓN POR PROYECTOS 2021'!N225+'EJECUCIÓN POR PROYECTOS 2021'!N227+'EJECUCIÓN POR PROYECTOS 2021'!N65</f>
        <v>762065296871.69995</v>
      </c>
      <c r="D9" s="84"/>
      <c r="E9" s="85">
        <f>+C9+D9</f>
        <v>762065296871.69995</v>
      </c>
    </row>
    <row r="10" spans="1:5" ht="30">
      <c r="A10" s="5" t="s">
        <v>9</v>
      </c>
      <c r="B10" s="92">
        <v>3</v>
      </c>
      <c r="C10" s="84">
        <f>+'EJECUCIÓN POR PROYECTOS 2021'!N56+'EJECUCIÓN POR PROYECTOS 2021'!N100+'EJECUCIÓN POR PROYECTOS 2021'!N125</f>
        <v>15478113508</v>
      </c>
      <c r="D10" s="98"/>
      <c r="E10" s="85">
        <f>+C10+D10</f>
        <v>15478113508</v>
      </c>
    </row>
    <row r="11" spans="1:5" ht="30">
      <c r="A11" s="4" t="s">
        <v>23</v>
      </c>
      <c r="B11" s="97">
        <f>+B12</f>
        <v>2</v>
      </c>
      <c r="C11" s="86">
        <f t="shared" ref="C11:D11" si="0">+C12</f>
        <v>2610612592</v>
      </c>
      <c r="D11" s="86">
        <f t="shared" si="0"/>
        <v>0</v>
      </c>
      <c r="E11" s="82">
        <f>+C11+D11</f>
        <v>2610612592</v>
      </c>
    </row>
    <row r="12" spans="1:5">
      <c r="A12" s="79" t="s">
        <v>831</v>
      </c>
      <c r="B12" s="97">
        <f>+B13</f>
        <v>2</v>
      </c>
      <c r="C12" s="86">
        <f t="shared" ref="C12:D12" si="1">+C13</f>
        <v>2610612592</v>
      </c>
      <c r="D12" s="86">
        <f t="shared" si="1"/>
        <v>0</v>
      </c>
      <c r="E12" s="82">
        <f>+C12+D12</f>
        <v>2610612592</v>
      </c>
    </row>
    <row r="13" spans="1:5" ht="31.5" customHeight="1">
      <c r="A13" s="80" t="s">
        <v>364</v>
      </c>
      <c r="B13" s="92">
        <v>2</v>
      </c>
      <c r="C13" s="84">
        <f>+'EJECUCIÓN POR PROYECTOS 2021'!N161+'EJECUCIÓN POR PROYECTOS 2021'!N164</f>
        <v>2610612592</v>
      </c>
      <c r="D13" s="98"/>
      <c r="E13" s="85">
        <f>+C13+D13</f>
        <v>2610612592</v>
      </c>
    </row>
    <row r="14" spans="1:5">
      <c r="A14" s="89" t="s">
        <v>15</v>
      </c>
      <c r="B14" s="99">
        <f>+B15</f>
        <v>33</v>
      </c>
      <c r="C14" s="116">
        <f>+C15</f>
        <v>76090383003.990005</v>
      </c>
      <c r="D14" s="117"/>
      <c r="E14" s="118">
        <f>+E15</f>
        <v>76090383003.990005</v>
      </c>
    </row>
    <row r="15" spans="1:5" ht="30">
      <c r="A15" s="7" t="s">
        <v>5</v>
      </c>
      <c r="B15" s="90">
        <f>+B16</f>
        <v>33</v>
      </c>
      <c r="C15" s="119">
        <f>+C16</f>
        <v>76090383003.990005</v>
      </c>
      <c r="D15" s="120"/>
      <c r="E15" s="82">
        <f>+E16</f>
        <v>76090383003.990005</v>
      </c>
    </row>
    <row r="16" spans="1:5">
      <c r="A16" s="4" t="s">
        <v>74</v>
      </c>
      <c r="B16" s="91">
        <f>SUM(B17:B26)</f>
        <v>33</v>
      </c>
      <c r="C16" s="83">
        <f>SUM(C17:C26)</f>
        <v>76090383003.990005</v>
      </c>
      <c r="D16" s="121"/>
      <c r="E16" s="82">
        <f>SUM(E17:E26)</f>
        <v>76090383003.990005</v>
      </c>
    </row>
    <row r="17" spans="1:5">
      <c r="A17" s="5" t="s">
        <v>833</v>
      </c>
      <c r="B17" s="92">
        <v>1</v>
      </c>
      <c r="C17" s="122">
        <f>+'EJECUCIÓN POR PROYECTOS 2021'!N60+'EJECUCIÓN POR PROYECTOS 2021'!N228</f>
        <v>1695987269</v>
      </c>
      <c r="D17" s="123"/>
      <c r="E17" s="85">
        <f>+C17+D17</f>
        <v>1695987269</v>
      </c>
    </row>
    <row r="18" spans="1:5">
      <c r="A18" s="5" t="s">
        <v>832</v>
      </c>
      <c r="B18" s="93">
        <v>2</v>
      </c>
      <c r="C18" s="84">
        <f>+'EJECUCIÓN POR PROYECTOS 2021'!N47+'EJECUCIÓN POR PROYECTOS 2021'!N48</f>
        <v>779400000</v>
      </c>
      <c r="D18" s="58"/>
      <c r="E18" s="85">
        <f>+C18+D18</f>
        <v>779400000</v>
      </c>
    </row>
    <row r="19" spans="1:5">
      <c r="A19" s="5" t="s">
        <v>834</v>
      </c>
      <c r="B19" s="93">
        <v>1</v>
      </c>
      <c r="C19" s="84">
        <f>+'EJECUCIÓN POR PROYECTOS 2021'!N42</f>
        <v>1229700000</v>
      </c>
      <c r="D19" s="58"/>
      <c r="E19" s="85">
        <f>+C19+D19</f>
        <v>1229700000</v>
      </c>
    </row>
    <row r="20" spans="1:5">
      <c r="A20" s="5" t="s">
        <v>835</v>
      </c>
      <c r="B20" s="93">
        <v>3</v>
      </c>
      <c r="C20" s="84">
        <f>+'EJECUCIÓN POR PROYECTOS 2021'!N43+'EJECUCIÓN POR PROYECTOS 2021'!N44+'EJECUCIÓN POR PROYECTOS 2021'!N49</f>
        <v>1977800551</v>
      </c>
      <c r="D20" s="58"/>
      <c r="E20" s="85">
        <f>+C20+D20</f>
        <v>1977800551</v>
      </c>
    </row>
    <row r="21" spans="1:5">
      <c r="A21" s="5" t="s">
        <v>837</v>
      </c>
      <c r="B21" s="93">
        <v>3</v>
      </c>
      <c r="C21" s="84">
        <f>+'EJECUCIÓN POR PROYECTOS 2021'!N51+'EJECUCIÓN POR PROYECTOS 2021'!N52+'EJECUCIÓN POR PROYECTOS 2021'!N53</f>
        <v>2889163442</v>
      </c>
      <c r="D21" s="58"/>
      <c r="E21" s="85">
        <f>+C21+D21</f>
        <v>2889163442</v>
      </c>
    </row>
    <row r="22" spans="1:5">
      <c r="A22" s="5" t="s">
        <v>838</v>
      </c>
      <c r="B22" s="93">
        <v>3</v>
      </c>
      <c r="C22" s="84">
        <f>+'EJECUCIÓN POR PROYECTOS 2021'!N31+'EJECUCIÓN POR PROYECTOS 2021'!N59+'EJECUCIÓN POR PROYECTOS 2021'!N61</f>
        <v>4295274830</v>
      </c>
      <c r="D22" s="58"/>
      <c r="E22" s="85">
        <f>+C22+D22</f>
        <v>4295274830</v>
      </c>
    </row>
    <row r="23" spans="1:5">
      <c r="A23" s="5" t="s">
        <v>839</v>
      </c>
      <c r="B23" s="93">
        <v>2</v>
      </c>
      <c r="C23" s="84">
        <f>132000000+'EJECUCIÓN POR PROYECTOS 2021'!N67</f>
        <v>232000000</v>
      </c>
      <c r="D23" s="58"/>
      <c r="E23" s="85">
        <f>+C23+D23</f>
        <v>232000000</v>
      </c>
    </row>
    <row r="24" spans="1:5">
      <c r="A24" s="5" t="s">
        <v>840</v>
      </c>
      <c r="B24" s="93">
        <v>1</v>
      </c>
      <c r="C24" s="84">
        <f>+'EJECUCIÓN POR PROYECTOS 2021'!N91</f>
        <v>467300000</v>
      </c>
      <c r="D24" s="58"/>
      <c r="E24" s="85">
        <f>+C24+D24</f>
        <v>467300000</v>
      </c>
    </row>
    <row r="25" spans="1:5">
      <c r="A25" s="5" t="s">
        <v>841</v>
      </c>
      <c r="B25" s="93">
        <v>4</v>
      </c>
      <c r="C25" s="84">
        <f>+'EJECUCIÓN POR PROYECTOS 2021'!N41+'EJECUCIÓN POR PROYECTOS 2021'!N54+'EJECUCIÓN POR PROYECTOS 2021'!N55+'EJECUCIÓN POR PROYECTOS 2021'!N78</f>
        <v>2814020632.5</v>
      </c>
      <c r="D25" s="58"/>
      <c r="E25" s="85">
        <f>+C25+D25</f>
        <v>2814020632.5</v>
      </c>
    </row>
    <row r="26" spans="1:5" ht="30">
      <c r="A26" s="5" t="s">
        <v>73</v>
      </c>
      <c r="B26" s="94">
        <v>13</v>
      </c>
      <c r="C26" s="124">
        <f>+'EJECUCIÓN POR PROYECTOS 2021'!N15+'EJECUCIÓN POR PROYECTOS 2021'!N17+'EJECUCIÓN POR PROYECTOS 2021'!N20+'EJECUCIÓN POR PROYECTOS 2021'!N23+'EJECUCIÓN POR PROYECTOS 2021'!N27+'EJECUCIÓN POR PROYECTOS 2021'!N29+'EJECUCIÓN POR PROYECTOS 2021'!N45+'EJECUCIÓN POR PROYECTOS 2021'!N46+'EJECUCIÓN POR PROYECTOS 2021'!N50+'EJECUCIÓN POR PROYECTOS 2021'!N62+'EJECUCIÓN POR PROYECTOS 2021'!N63+'EJECUCIÓN POR PROYECTOS 2021'!N83+'EJECUCIÓN POR PROYECTOS 2021'!N87</f>
        <v>59709736279.490005</v>
      </c>
      <c r="D26" s="124"/>
      <c r="E26" s="124">
        <f>+C26+D26</f>
        <v>59709736279.490005</v>
      </c>
    </row>
    <row r="27" spans="1:5">
      <c r="A27" s="100" t="s">
        <v>18</v>
      </c>
      <c r="B27" s="104">
        <f>+B31</f>
        <v>3</v>
      </c>
      <c r="C27" s="125">
        <f>+C31+C28</f>
        <v>3417706150</v>
      </c>
      <c r="D27" s="126"/>
      <c r="E27" s="102">
        <f>+E31</f>
        <v>3267206150</v>
      </c>
    </row>
    <row r="28" spans="1:5" ht="28.5" customHeight="1">
      <c r="A28" s="7" t="s">
        <v>5</v>
      </c>
      <c r="C28" s="294">
        <f>+C29</f>
        <v>150500000</v>
      </c>
    </row>
    <row r="29" spans="1:5">
      <c r="A29" s="4" t="s">
        <v>919</v>
      </c>
      <c r="C29" s="294">
        <f>+C30</f>
        <v>150500000</v>
      </c>
    </row>
    <row r="30" spans="1:5" ht="30">
      <c r="A30" s="5" t="s">
        <v>920</v>
      </c>
      <c r="B30" s="1"/>
      <c r="C30" s="293">
        <f>+'EJECUCIÓN POR PROYECTOS 2021'!N200</f>
        <v>150500000</v>
      </c>
    </row>
    <row r="31" spans="1:5" ht="45">
      <c r="A31" s="7" t="s">
        <v>11</v>
      </c>
      <c r="B31" s="95">
        <f>+B32</f>
        <v>3</v>
      </c>
      <c r="C31" s="119">
        <f>+C32</f>
        <v>3267206150</v>
      </c>
      <c r="D31" s="127"/>
      <c r="E31" s="82">
        <f>+C31+D31</f>
        <v>3267206150</v>
      </c>
    </row>
    <row r="32" spans="1:5" ht="30">
      <c r="A32" s="4" t="s">
        <v>313</v>
      </c>
      <c r="B32" s="95">
        <f>+B33</f>
        <v>3</v>
      </c>
      <c r="C32" s="128">
        <f>+C33</f>
        <v>3267206150</v>
      </c>
      <c r="D32" s="129"/>
      <c r="E32" s="82">
        <f>+C32+D32</f>
        <v>3267206150</v>
      </c>
    </row>
    <row r="33" spans="1:5" ht="28.5" customHeight="1">
      <c r="A33" s="5" t="s">
        <v>324</v>
      </c>
      <c r="B33" s="93">
        <v>3</v>
      </c>
      <c r="C33" s="122">
        <f>+'EJECUCIÓN POR PROYECTOS 2021'!N80+'EJECUCIÓN POR PROYECTOS 2021'!N183+'EJECUCIÓN POR PROYECTOS 2021'!N185+'EJECUCIÓN POR PROYECTOS 2021'!N208</f>
        <v>3267206150</v>
      </c>
      <c r="D33" s="130"/>
      <c r="E33" s="85">
        <f>+C33+D33</f>
        <v>3267206150</v>
      </c>
    </row>
    <row r="34" spans="1:5">
      <c r="A34" s="103" t="s">
        <v>16</v>
      </c>
      <c r="B34" s="107">
        <f>+B35</f>
        <v>9</v>
      </c>
      <c r="C34" s="131">
        <f>+C35</f>
        <v>2277248105.9400001</v>
      </c>
      <c r="D34" s="132"/>
      <c r="E34" s="133">
        <f>+E35</f>
        <v>2277248105.9400001</v>
      </c>
    </row>
    <row r="35" spans="1:5" ht="45">
      <c r="A35" s="7" t="s">
        <v>11</v>
      </c>
      <c r="B35" s="97">
        <f>+B36</f>
        <v>9</v>
      </c>
      <c r="C35" s="128">
        <f>+C36</f>
        <v>2277248105.9400001</v>
      </c>
      <c r="D35" s="123"/>
      <c r="E35" s="82">
        <f>+E36</f>
        <v>2277248105.9400001</v>
      </c>
    </row>
    <row r="36" spans="1:5" ht="30">
      <c r="A36" s="4" t="s">
        <v>313</v>
      </c>
      <c r="B36" s="97">
        <f>SUM(B37:B41)</f>
        <v>9</v>
      </c>
      <c r="C36" s="128">
        <f>SUM(C37:C41)</f>
        <v>2277248105.9400001</v>
      </c>
      <c r="D36" s="123"/>
      <c r="E36" s="82">
        <f>+C36+D36</f>
        <v>2277248105.9400001</v>
      </c>
    </row>
    <row r="37" spans="1:5" ht="30">
      <c r="A37" s="5" t="s">
        <v>610</v>
      </c>
      <c r="B37" s="92">
        <v>1</v>
      </c>
      <c r="C37" s="122">
        <f>+'EJECUCIÓN POR PROYECTOS 2021'!N103</f>
        <v>56359916</v>
      </c>
      <c r="D37" s="123"/>
      <c r="E37" s="85">
        <f>+C37+D37</f>
        <v>56359916</v>
      </c>
    </row>
    <row r="38" spans="1:5">
      <c r="A38" s="5" t="s">
        <v>773</v>
      </c>
      <c r="B38" s="108">
        <v>1</v>
      </c>
      <c r="C38" s="134">
        <f>+'EJECUCIÓN POR PROYECTOS 2021'!N57</f>
        <v>322389452</v>
      </c>
      <c r="D38" s="121"/>
      <c r="E38" s="85">
        <f>+C38+D38</f>
        <v>322389452</v>
      </c>
    </row>
    <row r="39" spans="1:5">
      <c r="A39" s="5" t="s">
        <v>81</v>
      </c>
      <c r="B39" s="93">
        <v>3</v>
      </c>
      <c r="C39" s="84">
        <f>+'EJECUCIÓN POR PROYECTOS 2021'!N16+'EJECUCIÓN POR PROYECTOS 2021'!N69+'EJECUCIÓN POR PROYECTOS 2021'!N114</f>
        <v>580863211</v>
      </c>
      <c r="D39" s="58"/>
      <c r="E39" s="85">
        <f>+C39+D39</f>
        <v>580863211</v>
      </c>
    </row>
    <row r="40" spans="1:5">
      <c r="A40" s="5" t="s">
        <v>312</v>
      </c>
      <c r="B40" s="93">
        <v>3</v>
      </c>
      <c r="C40" s="84">
        <f>+'EJECUCIÓN POR PROYECTOS 2021'!N97+'EJECUCIÓN POR PROYECTOS 2021'!N107+'EJECUCIÓN POR PROYECTOS 2021'!N187</f>
        <v>937878528.94000006</v>
      </c>
      <c r="D40" s="98"/>
      <c r="E40" s="85">
        <f>+C40+D40</f>
        <v>937878528.94000006</v>
      </c>
    </row>
    <row r="41" spans="1:5">
      <c r="A41" s="5" t="s">
        <v>735</v>
      </c>
      <c r="B41" s="93">
        <v>1</v>
      </c>
      <c r="C41" s="84">
        <f>+'EJECUCIÓN POR PROYECTOS 2021'!N74</f>
        <v>379756998</v>
      </c>
      <c r="D41" s="98"/>
      <c r="E41" s="85">
        <f>+C41+D41</f>
        <v>379756998</v>
      </c>
    </row>
    <row r="42" spans="1:5">
      <c r="A42" s="109" t="s">
        <v>270</v>
      </c>
      <c r="B42" s="110">
        <f>+B43+B52</f>
        <v>18</v>
      </c>
      <c r="C42" s="135">
        <f>+C43+C52</f>
        <v>4939453339</v>
      </c>
      <c r="D42" s="136"/>
      <c r="E42" s="137">
        <f>+E43+E52</f>
        <v>4939453339</v>
      </c>
    </row>
    <row r="43" spans="1:5" ht="45">
      <c r="A43" s="7" t="s">
        <v>11</v>
      </c>
      <c r="B43" s="93">
        <f>+B44+B46+B48</f>
        <v>15</v>
      </c>
      <c r="C43" s="86">
        <f>+C44+C46+C48</f>
        <v>4056638917</v>
      </c>
      <c r="D43" s="138"/>
      <c r="E43" s="82">
        <f>+C43+D43</f>
        <v>4056638917</v>
      </c>
    </row>
    <row r="44" spans="1:5">
      <c r="A44" s="4" t="s">
        <v>339</v>
      </c>
      <c r="B44" s="93">
        <f>+B45</f>
        <v>9</v>
      </c>
      <c r="C44" s="86">
        <f>+C45</f>
        <v>3282882105</v>
      </c>
      <c r="D44" s="138"/>
      <c r="E44" s="82">
        <f>+C44+D44</f>
        <v>3282882105</v>
      </c>
    </row>
    <row r="45" spans="1:5" ht="30">
      <c r="A45" s="5" t="s">
        <v>340</v>
      </c>
      <c r="B45" s="93">
        <v>9</v>
      </c>
      <c r="C45" s="84">
        <f>+'EJECUCIÓN POR PROYECTOS 2021'!N58+'EJECUCIÓN POR PROYECTOS 2021'!N75+'EJECUCIÓN POR PROYECTOS 2021'!N81+'EJECUCIÓN POR PROYECTOS 2021'!N94+'EJECUCIÓN POR PROYECTOS 2021'!N113+'EJECUCIÓN POR PROYECTOS 2021'!N138+'EJECUCIÓN POR PROYECTOS 2021'!N147+'EJECUCIÓN POR PROYECTOS 2021'!N155+'EJECUCIÓN POR PROYECTOS 2021'!N182+'EJECUCIÓN POR PROYECTOS 2021'!N195</f>
        <v>3282882105</v>
      </c>
      <c r="D45" s="58"/>
      <c r="E45" s="85">
        <f>+C45+D45</f>
        <v>3282882105</v>
      </c>
    </row>
    <row r="46" spans="1:5">
      <c r="A46" s="4" t="s">
        <v>635</v>
      </c>
      <c r="B46" s="93">
        <f>+B47</f>
        <v>1</v>
      </c>
      <c r="C46" s="86">
        <f>+C47</f>
        <v>255000000</v>
      </c>
      <c r="D46" s="58"/>
      <c r="E46" s="85">
        <f>+C46+D46</f>
        <v>255000000</v>
      </c>
    </row>
    <row r="47" spans="1:5">
      <c r="A47" s="5" t="s">
        <v>634</v>
      </c>
      <c r="B47" s="153">
        <v>1</v>
      </c>
      <c r="C47" s="139">
        <f>+'EJECUCIÓN POR PROYECTOS 2021'!N96</f>
        <v>255000000</v>
      </c>
      <c r="D47" s="120"/>
      <c r="E47" s="85">
        <f>+C47+D47</f>
        <v>255000000</v>
      </c>
    </row>
    <row r="48" spans="1:5" ht="30">
      <c r="A48" s="4" t="s">
        <v>756</v>
      </c>
      <c r="B48" s="91">
        <f>+B49+B50+B51</f>
        <v>5</v>
      </c>
      <c r="C48" s="83">
        <f>+C49+C50+C51</f>
        <v>518756812</v>
      </c>
      <c r="D48" s="121"/>
      <c r="E48" s="82">
        <f>+C48+D48</f>
        <v>518756812</v>
      </c>
    </row>
    <row r="49" spans="1:6">
      <c r="A49" s="5" t="s">
        <v>755</v>
      </c>
      <c r="B49" s="93">
        <v>1</v>
      </c>
      <c r="C49" s="84">
        <f>+'EJECUCIÓN POR PROYECTOS 2021'!N66</f>
        <v>79660000</v>
      </c>
      <c r="D49" s="58"/>
      <c r="E49" s="85">
        <f>+C49+D49</f>
        <v>79660000</v>
      </c>
    </row>
    <row r="50" spans="1:6">
      <c r="A50" s="5" t="s">
        <v>842</v>
      </c>
      <c r="B50" s="93">
        <v>2</v>
      </c>
      <c r="C50" s="84">
        <f>+'EJECUCIÓN POR PROYECTOS 2021'!N71+'EJECUCIÓN POR PROYECTOS 2021'!N139</f>
        <v>295022920</v>
      </c>
      <c r="D50" s="58"/>
      <c r="E50" s="85">
        <f>+C50+D50</f>
        <v>295022920</v>
      </c>
    </row>
    <row r="51" spans="1:6">
      <c r="A51" s="5" t="s">
        <v>307</v>
      </c>
      <c r="B51" s="108">
        <v>2</v>
      </c>
      <c r="C51" s="134">
        <f>+'EJECUCIÓN POR PROYECTOS 2021'!N82+'EJECUCIÓN POR PROYECTOS 2021'!N189+'EJECUCIÓN POR PROYECTOS 2021'!N212</f>
        <v>144073892</v>
      </c>
      <c r="D51" s="121"/>
      <c r="E51" s="85">
        <f>+C51+D51</f>
        <v>144073892</v>
      </c>
    </row>
    <row r="52" spans="1:6">
      <c r="A52" s="7" t="s">
        <v>19</v>
      </c>
      <c r="B52" s="95">
        <f>+B53+B55+B57</f>
        <v>3</v>
      </c>
      <c r="C52" s="86">
        <f>+C53+C55+C57</f>
        <v>882814422</v>
      </c>
      <c r="D52" s="58"/>
      <c r="E52" s="82">
        <f>+C52+D52</f>
        <v>882814422</v>
      </c>
    </row>
    <row r="53" spans="1:6">
      <c r="A53" s="4" t="s">
        <v>269</v>
      </c>
      <c r="B53" s="95">
        <f>+B54</f>
        <v>1</v>
      </c>
      <c r="C53" s="86">
        <f>+C54</f>
        <v>300000000</v>
      </c>
      <c r="D53" s="58"/>
      <c r="E53" s="82">
        <f>+C53+D53</f>
        <v>300000000</v>
      </c>
    </row>
    <row r="54" spans="1:6">
      <c r="A54" s="5" t="s">
        <v>266</v>
      </c>
      <c r="B54" s="93">
        <v>1</v>
      </c>
      <c r="C54" s="84">
        <f>+'EJECUCIÓN POR PROYECTOS 2021'!N190</f>
        <v>300000000</v>
      </c>
      <c r="D54" s="58"/>
      <c r="E54" s="85">
        <f>+C54+D54</f>
        <v>300000000</v>
      </c>
    </row>
    <row r="55" spans="1:6" ht="21" customHeight="1">
      <c r="A55" s="4" t="s">
        <v>948</v>
      </c>
      <c r="B55" s="95">
        <f>+B56</f>
        <v>1</v>
      </c>
      <c r="C55" s="86">
        <f>+C56</f>
        <v>521955920</v>
      </c>
      <c r="D55" s="58"/>
      <c r="E55" s="82">
        <f>+C55+D55</f>
        <v>521955920</v>
      </c>
    </row>
    <row r="56" spans="1:6" ht="21.75" customHeight="1">
      <c r="A56" s="5" t="s">
        <v>949</v>
      </c>
      <c r="B56" s="93">
        <v>1</v>
      </c>
      <c r="C56" s="84">
        <f>+'EJECUCIÓN POR PROYECTOS 2021'!N229</f>
        <v>521955920</v>
      </c>
      <c r="D56" s="58"/>
      <c r="E56" s="85">
        <f>+C56+D56</f>
        <v>521955920</v>
      </c>
      <c r="F56" s="19"/>
    </row>
    <row r="57" spans="1:6" ht="23.25" customHeight="1">
      <c r="A57" s="4" t="s">
        <v>950</v>
      </c>
      <c r="B57" s="95">
        <f>+B58</f>
        <v>1</v>
      </c>
      <c r="C57" s="86">
        <f>+C58</f>
        <v>60858502</v>
      </c>
      <c r="D57" s="58"/>
      <c r="E57" s="82">
        <f>+C57+D57</f>
        <v>60858502</v>
      </c>
    </row>
    <row r="58" spans="1:6" ht="19.5" customHeight="1">
      <c r="A58" s="5" t="s">
        <v>951</v>
      </c>
      <c r="B58" s="93">
        <v>1</v>
      </c>
      <c r="C58" s="84">
        <f>+'EJECUCIÓN POR PROYECTOS 2021'!N230</f>
        <v>60858502</v>
      </c>
      <c r="D58" s="58"/>
      <c r="E58" s="85">
        <f>+C58+D58</f>
        <v>60858502</v>
      </c>
    </row>
    <row r="59" spans="1:6" hidden="1">
      <c r="A59" s="5"/>
      <c r="B59" s="93"/>
      <c r="C59" s="84"/>
      <c r="D59" s="58"/>
      <c r="E59" s="85"/>
    </row>
    <row r="60" spans="1:6" hidden="1">
      <c r="A60" s="5"/>
      <c r="B60" s="93"/>
      <c r="C60" s="84"/>
      <c r="D60" s="58"/>
      <c r="E60" s="85"/>
    </row>
    <row r="61" spans="1:6" hidden="1">
      <c r="A61" s="5"/>
      <c r="B61" s="93"/>
      <c r="C61" s="84"/>
      <c r="D61" s="58"/>
      <c r="E61" s="85"/>
    </row>
    <row r="62" spans="1:6" hidden="1">
      <c r="A62" s="5"/>
      <c r="B62" s="93"/>
      <c r="C62" s="84"/>
      <c r="D62" s="58"/>
      <c r="E62" s="85"/>
    </row>
    <row r="63" spans="1:6" hidden="1">
      <c r="A63" s="5"/>
      <c r="B63" s="93"/>
      <c r="C63" s="84"/>
      <c r="D63" s="58"/>
      <c r="E63" s="85"/>
    </row>
    <row r="64" spans="1:6" hidden="1">
      <c r="A64" s="5"/>
      <c r="B64" s="93"/>
      <c r="C64" s="84"/>
      <c r="D64" s="58"/>
      <c r="E64" s="85"/>
    </row>
    <row r="65" spans="1:5">
      <c r="A65" s="111" t="s">
        <v>398</v>
      </c>
      <c r="B65" s="112">
        <f>+B66</f>
        <v>5</v>
      </c>
      <c r="C65" s="140">
        <f>+C66</f>
        <v>968208000</v>
      </c>
      <c r="D65" s="141"/>
      <c r="E65" s="142">
        <f>+E66</f>
        <v>968208000</v>
      </c>
    </row>
    <row r="66" spans="1:5">
      <c r="A66" s="7" t="s">
        <v>19</v>
      </c>
      <c r="B66" s="95">
        <f>+B67</f>
        <v>5</v>
      </c>
      <c r="C66" s="86">
        <f>+C67</f>
        <v>968208000</v>
      </c>
      <c r="D66" s="138"/>
      <c r="E66" s="82">
        <f>+E67</f>
        <v>968208000</v>
      </c>
    </row>
    <row r="67" spans="1:5" ht="20.25" customHeight="1">
      <c r="A67" s="4" t="s">
        <v>843</v>
      </c>
      <c r="B67" s="95">
        <f>+B68+B69</f>
        <v>5</v>
      </c>
      <c r="C67" s="86">
        <f>+C68+C69</f>
        <v>968208000</v>
      </c>
      <c r="D67" s="138"/>
      <c r="E67" s="82">
        <f>+C67+D67</f>
        <v>968208000</v>
      </c>
    </row>
    <row r="68" spans="1:5">
      <c r="A68" s="5" t="s">
        <v>393</v>
      </c>
      <c r="B68" s="93">
        <v>1</v>
      </c>
      <c r="C68" s="84">
        <f>+'EJECUCIÓN POR PROYECTOS 2021'!N159</f>
        <v>78400000</v>
      </c>
      <c r="D68" s="58"/>
      <c r="E68" s="85">
        <f>+C68+D68</f>
        <v>78400000</v>
      </c>
    </row>
    <row r="69" spans="1:5">
      <c r="A69" s="5" t="s">
        <v>573</v>
      </c>
      <c r="B69" s="93">
        <v>4</v>
      </c>
      <c r="C69" s="84">
        <f>+'EJECUCIÓN POR PROYECTOS 2021'!N72+'EJECUCIÓN POR PROYECTOS 2021'!N101+'EJECUCIÓN POR PROYECTOS 2021'!N102+'EJECUCIÓN POR PROYECTOS 2021'!N112</f>
        <v>889808000</v>
      </c>
      <c r="D69" s="58"/>
      <c r="E69" s="85">
        <f>+C69+D69</f>
        <v>889808000</v>
      </c>
    </row>
    <row r="70" spans="1:5">
      <c r="A70" s="113" t="s">
        <v>14</v>
      </c>
      <c r="B70" s="114">
        <f>+B71+B74</f>
        <v>3</v>
      </c>
      <c r="C70" s="143">
        <f>+C71+C74</f>
        <v>1636843247.3600001</v>
      </c>
      <c r="D70" s="144"/>
      <c r="E70" s="145">
        <f>+C70+D70</f>
        <v>1636843247.3600001</v>
      </c>
    </row>
    <row r="71" spans="1:5" ht="30">
      <c r="A71" s="7" t="s">
        <v>5</v>
      </c>
      <c r="B71" s="95">
        <f>+B72</f>
        <v>1</v>
      </c>
      <c r="C71" s="86">
        <f>+C72</f>
        <v>978390000</v>
      </c>
      <c r="D71" s="138"/>
      <c r="E71" s="82">
        <f>+C71+D71</f>
        <v>978390000</v>
      </c>
    </row>
    <row r="72" spans="1:5" ht="30">
      <c r="A72" s="4" t="s">
        <v>641</v>
      </c>
      <c r="B72" s="95">
        <f>+B73</f>
        <v>1</v>
      </c>
      <c r="C72" s="86">
        <f>+C73</f>
        <v>978390000</v>
      </c>
      <c r="D72" s="138"/>
      <c r="E72" s="82">
        <f>+C72+D72</f>
        <v>978390000</v>
      </c>
    </row>
    <row r="73" spans="1:5" ht="30">
      <c r="A73" s="5" t="s">
        <v>640</v>
      </c>
      <c r="B73" s="93">
        <v>1</v>
      </c>
      <c r="C73" s="84">
        <f>+'EJECUCIÓN POR PROYECTOS 2021'!N95</f>
        <v>978390000</v>
      </c>
      <c r="D73" s="58"/>
      <c r="E73" s="85">
        <f>+C73+D73</f>
        <v>978390000</v>
      </c>
    </row>
    <row r="74" spans="1:5" ht="30" customHeight="1">
      <c r="A74" s="7" t="s">
        <v>11</v>
      </c>
      <c r="B74" s="95">
        <f>+B75</f>
        <v>2</v>
      </c>
      <c r="C74" s="86">
        <f>+C75</f>
        <v>658453247.36000001</v>
      </c>
      <c r="D74" s="138"/>
      <c r="E74" s="82">
        <f>+C74+D74</f>
        <v>658453247.36000001</v>
      </c>
    </row>
    <row r="75" spans="1:5" ht="30">
      <c r="A75" s="4" t="s">
        <v>844</v>
      </c>
      <c r="B75" s="95">
        <f>+B76</f>
        <v>2</v>
      </c>
      <c r="C75" s="86">
        <f>+C76</f>
        <v>658453247.36000001</v>
      </c>
      <c r="D75" s="138"/>
      <c r="E75" s="82">
        <f>+C75+D75</f>
        <v>658453247.36000001</v>
      </c>
    </row>
    <row r="76" spans="1:5" ht="30">
      <c r="A76" s="5" t="s">
        <v>30</v>
      </c>
      <c r="B76" s="93">
        <v>2</v>
      </c>
      <c r="C76" s="84">
        <f>+'EJECUCIÓN POR PROYECTOS 2021'!N7+'EJECUCIÓN POR PROYECTOS 2021'!N135</f>
        <v>658453247.36000001</v>
      </c>
      <c r="D76" s="58"/>
      <c r="E76" s="85">
        <f>+C76+D76</f>
        <v>658453247.36000001</v>
      </c>
    </row>
    <row r="77" spans="1:5" hidden="1">
      <c r="A77" s="146" t="s">
        <v>56</v>
      </c>
      <c r="B77" s="154">
        <f t="shared" ref="B77:C79" si="2">+B78</f>
        <v>2</v>
      </c>
      <c r="C77" s="147">
        <f t="shared" si="2"/>
        <v>0</v>
      </c>
      <c r="D77" s="148"/>
      <c r="E77" s="147">
        <f>+C77+D77</f>
        <v>0</v>
      </c>
    </row>
    <row r="78" spans="1:5" ht="30" hidden="1">
      <c r="A78" s="7" t="s">
        <v>23</v>
      </c>
      <c r="B78" s="95">
        <f t="shared" si="2"/>
        <v>2</v>
      </c>
      <c r="C78" s="86">
        <f t="shared" si="2"/>
        <v>0</v>
      </c>
      <c r="D78" s="138"/>
      <c r="E78" s="82">
        <f>+C78+D78</f>
        <v>0</v>
      </c>
    </row>
    <row r="79" spans="1:5" hidden="1">
      <c r="A79" s="4" t="s">
        <v>57</v>
      </c>
      <c r="B79" s="95">
        <f t="shared" si="2"/>
        <v>2</v>
      </c>
      <c r="C79" s="86">
        <f t="shared" si="2"/>
        <v>0</v>
      </c>
      <c r="D79" s="138"/>
      <c r="E79" s="82">
        <f>+C79+D79</f>
        <v>0</v>
      </c>
    </row>
    <row r="80" spans="1:5" hidden="1">
      <c r="A80" s="5" t="s">
        <v>58</v>
      </c>
      <c r="B80" s="93">
        <v>2</v>
      </c>
      <c r="C80" s="84">
        <f>+'EJECUCIÓN POR PROYECTOS 2021'!N11+'EJECUCIÓN POR PROYECTOS 2021'!N146</f>
        <v>0</v>
      </c>
      <c r="D80" s="58"/>
      <c r="E80" s="85">
        <f>+C80+D80</f>
        <v>0</v>
      </c>
    </row>
    <row r="81" spans="1:5">
      <c r="A81" s="149" t="s">
        <v>535</v>
      </c>
      <c r="B81" s="155">
        <f>+B82</f>
        <v>5</v>
      </c>
      <c r="C81" s="150">
        <f>+C82</f>
        <v>985749998</v>
      </c>
      <c r="D81" s="151"/>
      <c r="E81" s="150">
        <f>+C81+D81</f>
        <v>985749998</v>
      </c>
    </row>
    <row r="82" spans="1:5" ht="30">
      <c r="A82" s="7" t="s">
        <v>23</v>
      </c>
      <c r="B82" s="95">
        <f>+B83</f>
        <v>5</v>
      </c>
      <c r="C82" s="15">
        <f>+C83</f>
        <v>985749998</v>
      </c>
      <c r="D82" s="106"/>
      <c r="E82" s="82">
        <f>+C82+D82</f>
        <v>985749998</v>
      </c>
    </row>
    <row r="83" spans="1:5" ht="30">
      <c r="A83" s="4" t="s">
        <v>845</v>
      </c>
      <c r="B83" s="95">
        <f>SUM(B84:B86)</f>
        <v>5</v>
      </c>
      <c r="C83" s="15">
        <f>SUM(C84:C86)</f>
        <v>985749998</v>
      </c>
      <c r="D83" s="106"/>
      <c r="E83" s="82">
        <f>+C83+D83</f>
        <v>985749998</v>
      </c>
    </row>
    <row r="84" spans="1:5" ht="21" customHeight="1">
      <c r="A84" s="5" t="s">
        <v>718</v>
      </c>
      <c r="B84" s="93">
        <v>1</v>
      </c>
      <c r="C84" s="9">
        <f>+'EJECUCIÓN POR PROYECTOS 2021'!N77</f>
        <v>499950000</v>
      </c>
      <c r="D84" s="10"/>
      <c r="E84" s="85">
        <f>+C84+D84</f>
        <v>499950000</v>
      </c>
    </row>
    <row r="85" spans="1:5">
      <c r="A85" s="5" t="s">
        <v>537</v>
      </c>
      <c r="B85" s="93">
        <v>1</v>
      </c>
      <c r="C85" s="9">
        <f>+'EJECUCIÓN POR PROYECTOS 2021'!N124</f>
        <v>199800000</v>
      </c>
      <c r="D85" s="10"/>
      <c r="E85" s="85">
        <f>+C85+D85</f>
        <v>199800000</v>
      </c>
    </row>
    <row r="86" spans="1:5">
      <c r="A86" s="5" t="s">
        <v>618</v>
      </c>
      <c r="B86" s="93">
        <v>3</v>
      </c>
      <c r="C86" s="9">
        <f>+'EJECUCIÓN POR PROYECTOS 2021'!N105+'EJECUCIÓN POR PROYECTOS 2021'!N180+'EJECUCIÓN POR PROYECTOS 2021'!N192</f>
        <v>285999998</v>
      </c>
      <c r="D86" s="10"/>
      <c r="E86" s="85">
        <f>+C86+D86</f>
        <v>285999998</v>
      </c>
    </row>
    <row r="87" spans="1:5">
      <c r="A87" s="158" t="s">
        <v>509</v>
      </c>
      <c r="B87" s="159">
        <f>+B91</f>
        <v>4</v>
      </c>
      <c r="C87" s="161">
        <f>+C88+C91</f>
        <v>7912429568</v>
      </c>
      <c r="D87" s="162"/>
      <c r="E87" s="163">
        <f>+C87+D87</f>
        <v>7912429568</v>
      </c>
    </row>
    <row r="88" spans="1:5" ht="30">
      <c r="A88" s="4" t="s">
        <v>5</v>
      </c>
      <c r="B88" s="1"/>
      <c r="C88" s="294">
        <f>+C89</f>
        <v>200000000</v>
      </c>
    </row>
    <row r="89" spans="1:5" ht="30">
      <c r="A89" s="78" t="s">
        <v>916</v>
      </c>
      <c r="B89" s="1"/>
      <c r="C89" s="293">
        <f>+C90</f>
        <v>200000000</v>
      </c>
    </row>
    <row r="90" spans="1:5" ht="45">
      <c r="A90" s="5" t="s">
        <v>917</v>
      </c>
      <c r="B90" s="1"/>
      <c r="C90" s="293">
        <f>+'EJECUCIÓN POR PROYECTOS 2021'!N122</f>
        <v>200000000</v>
      </c>
    </row>
    <row r="91" spans="1:5">
      <c r="A91" s="7" t="s">
        <v>19</v>
      </c>
      <c r="B91" s="95">
        <f>+B92+B94+B96</f>
        <v>4</v>
      </c>
      <c r="C91" s="15">
        <f>+C92+C94+C96</f>
        <v>7712429568</v>
      </c>
      <c r="D91" s="106"/>
      <c r="E91" s="82">
        <f>+C91+D91</f>
        <v>7712429568</v>
      </c>
    </row>
    <row r="92" spans="1:5" ht="30">
      <c r="A92" s="4" t="s">
        <v>551</v>
      </c>
      <c r="B92" s="93">
        <f>+B93</f>
        <v>1</v>
      </c>
      <c r="C92" s="15">
        <f>+C93</f>
        <v>356932359</v>
      </c>
      <c r="D92" s="106"/>
      <c r="E92" s="82">
        <f>+C92+D92</f>
        <v>356932359</v>
      </c>
    </row>
    <row r="93" spans="1:5" ht="33.75" customHeight="1">
      <c r="A93" s="5" t="s">
        <v>846</v>
      </c>
      <c r="B93" s="93">
        <v>1</v>
      </c>
      <c r="C93" s="9">
        <f>+'EJECUCIÓN POR PROYECTOS 2021'!N118+'EJECUCIÓN POR PROYECTOS 2021'!N213</f>
        <v>356932359</v>
      </c>
      <c r="D93" s="10"/>
      <c r="E93" s="85">
        <f>+C93+D93</f>
        <v>356932359</v>
      </c>
    </row>
    <row r="94" spans="1:5" ht="30">
      <c r="A94" s="4" t="s">
        <v>20</v>
      </c>
      <c r="B94" s="95">
        <f>+B95</f>
        <v>2</v>
      </c>
      <c r="C94" s="15">
        <f>+C95</f>
        <v>7178612209</v>
      </c>
      <c r="D94" s="106"/>
      <c r="E94" s="82">
        <f>+C94+D94</f>
        <v>7178612209</v>
      </c>
    </row>
    <row r="95" spans="1:5" ht="30">
      <c r="A95" s="5" t="s">
        <v>847</v>
      </c>
      <c r="B95" s="93">
        <v>2</v>
      </c>
      <c r="C95" s="9">
        <f>+'EJECUCIÓN POR PROYECTOS 2021'!N119+'EJECUCIÓN POR PROYECTOS 2021'!N133</f>
        <v>7178612209</v>
      </c>
      <c r="D95" s="10"/>
      <c r="E95" s="85">
        <f>+C95+D95</f>
        <v>7178612209</v>
      </c>
    </row>
    <row r="96" spans="1:5" ht="30">
      <c r="A96" s="4" t="s">
        <v>21</v>
      </c>
      <c r="B96" s="95">
        <f>+B97</f>
        <v>1</v>
      </c>
      <c r="C96" s="15">
        <f>+C97</f>
        <v>176885000</v>
      </c>
      <c r="D96" s="106"/>
      <c r="E96" s="82">
        <f>+C96+D96</f>
        <v>176885000</v>
      </c>
    </row>
    <row r="97" spans="1:5">
      <c r="A97" s="5" t="s">
        <v>22</v>
      </c>
      <c r="B97" s="153">
        <v>1</v>
      </c>
      <c r="C97" s="160">
        <f>+'EJECUCIÓN POR PROYECTOS 2021'!N86+'EJECUCIÓN POR PROYECTOS 2021'!N123</f>
        <v>176885000</v>
      </c>
      <c r="D97" s="12"/>
      <c r="E97" s="85">
        <f>+C97+D97</f>
        <v>176885000</v>
      </c>
    </row>
    <row r="98" spans="1:5">
      <c r="A98" s="164" t="s">
        <v>13</v>
      </c>
      <c r="B98" s="165">
        <f>+B99</f>
        <v>2</v>
      </c>
      <c r="C98" s="166">
        <f>+C99</f>
        <v>51239305146.989998</v>
      </c>
      <c r="D98" s="167"/>
      <c r="E98" s="166">
        <f>+C98+D98</f>
        <v>51239305146.989998</v>
      </c>
    </row>
    <row r="99" spans="1:5" ht="30">
      <c r="A99" s="4" t="s">
        <v>23</v>
      </c>
      <c r="B99" s="95">
        <f>+B100</f>
        <v>2</v>
      </c>
      <c r="C99" s="15">
        <f>+C100</f>
        <v>51239305146.989998</v>
      </c>
      <c r="D99" s="106"/>
      <c r="E99" s="82">
        <f>+C99+D99</f>
        <v>51239305146.989998</v>
      </c>
    </row>
    <row r="100" spans="1:5" ht="30">
      <c r="A100" s="4" t="s">
        <v>848</v>
      </c>
      <c r="B100" s="95">
        <f>+B101+B102</f>
        <v>2</v>
      </c>
      <c r="C100" s="15">
        <f>+C101+C102</f>
        <v>51239305146.989998</v>
      </c>
      <c r="D100" s="106"/>
      <c r="E100" s="82">
        <f>+C100+D100</f>
        <v>51239305146.989998</v>
      </c>
    </row>
    <row r="101" spans="1:5">
      <c r="A101" s="5" t="s">
        <v>601</v>
      </c>
      <c r="B101" s="93">
        <v>1</v>
      </c>
      <c r="C101" s="16">
        <f>+'EJECUCIÓN POR PROYECTOS 2021'!N106+'EJECUCIÓN POR PROYECTOS 2021'!N121+'EJECUCIÓN POR PROYECTOS 2021'!N216+'EJECUCIÓN POR PROYECTOS 2021'!N217+'EJECUCIÓN POR PROYECTOS 2021'!N218+'EJECUCIÓN POR PROYECTOS 2021'!N220+'EJECUCIÓN POR PROYECTOS 2021'!N221+'EJECUCIÓN POR PROYECTOS 2021'!N222+'EJECUCIÓN POR PROYECTOS 2021'!N223+'EJECUCIÓN POR PROYECTOS 2021'!N224</f>
        <v>16546546513.280001</v>
      </c>
      <c r="D101" s="67"/>
      <c r="E101" s="85">
        <f>+C101+D101</f>
        <v>16546546513.280001</v>
      </c>
    </row>
    <row r="102" spans="1:5">
      <c r="A102" s="5" t="s">
        <v>418</v>
      </c>
      <c r="B102" s="93">
        <v>1</v>
      </c>
      <c r="C102" s="16">
        <f>+'EJECUCIÓN POR PROYECTOS 2021'!N156+'EJECUCIÓN POR PROYECTOS 2021'!N181</f>
        <v>34692758633.709999</v>
      </c>
      <c r="D102" s="115"/>
      <c r="E102" s="85">
        <f>+C102+D102</f>
        <v>34692758633.709999</v>
      </c>
    </row>
    <row r="103" spans="1:5">
      <c r="A103" s="168" t="s">
        <v>10</v>
      </c>
      <c r="B103" s="169">
        <f>+B107</f>
        <v>3</v>
      </c>
      <c r="C103" s="170">
        <f>+C104+C107</f>
        <v>5955898004</v>
      </c>
      <c r="D103" s="171"/>
      <c r="E103" s="170">
        <f>+C103+D103</f>
        <v>5955898004</v>
      </c>
    </row>
    <row r="104" spans="1:5" ht="30">
      <c r="A104" s="4" t="s">
        <v>23</v>
      </c>
      <c r="B104" s="1"/>
      <c r="C104" s="294">
        <f>+C105</f>
        <v>5580484508</v>
      </c>
    </row>
    <row r="105" spans="1:5">
      <c r="A105" s="4" t="s">
        <v>918</v>
      </c>
      <c r="B105" s="1"/>
      <c r="C105" s="294">
        <f>+C106</f>
        <v>5580484508</v>
      </c>
    </row>
    <row r="106" spans="1:5" ht="45">
      <c r="A106" s="5" t="s">
        <v>364</v>
      </c>
      <c r="B106" s="1"/>
      <c r="C106" s="293">
        <f>+'EJECUCIÓN POR PROYECTOS 2021'!N196+'EJECUCIÓN POR PROYECTOS 2021'!N202</f>
        <v>5580484508</v>
      </c>
    </row>
    <row r="107" spans="1:5" ht="45">
      <c r="A107" s="7" t="s">
        <v>11</v>
      </c>
      <c r="B107" s="93">
        <f t="shared" ref="B107:C108" si="3">+B108</f>
        <v>3</v>
      </c>
      <c r="C107" s="81">
        <f t="shared" si="3"/>
        <v>375413496</v>
      </c>
      <c r="D107" s="172"/>
      <c r="E107" s="82">
        <f>+C107+D107</f>
        <v>375413496</v>
      </c>
    </row>
    <row r="108" spans="1:5">
      <c r="A108" s="6" t="s">
        <v>501</v>
      </c>
      <c r="B108" s="95">
        <f t="shared" si="3"/>
        <v>3</v>
      </c>
      <c r="C108" s="81">
        <f t="shared" si="3"/>
        <v>375413496</v>
      </c>
      <c r="D108" s="172"/>
      <c r="E108" s="82">
        <f>+C108+D108</f>
        <v>375413496</v>
      </c>
    </row>
    <row r="109" spans="1:5" ht="30">
      <c r="A109" s="5" t="s">
        <v>426</v>
      </c>
      <c r="B109" s="93">
        <v>3</v>
      </c>
      <c r="C109" s="16">
        <f>+'EJECUCIÓN POR PROYECTOS 2021'!N92+'EJECUCIÓN POR PROYECTOS 2021'!N134+'EJECUCIÓN POR PROYECTOS 2021'!N153</f>
        <v>375413496</v>
      </c>
      <c r="D109" s="67"/>
      <c r="E109" s="85">
        <f>+C109+D109</f>
        <v>375413496</v>
      </c>
    </row>
    <row r="110" spans="1:5">
      <c r="A110" s="173" t="s">
        <v>475</v>
      </c>
      <c r="B110" s="175">
        <f t="shared" ref="B110:C112" si="4">+B111</f>
        <v>3</v>
      </c>
      <c r="C110" s="174">
        <f t="shared" si="4"/>
        <v>22984943158</v>
      </c>
      <c r="D110" s="173"/>
      <c r="E110" s="174">
        <f>+C110+D110</f>
        <v>22984943158</v>
      </c>
    </row>
    <row r="111" spans="1:5" ht="30">
      <c r="A111" s="7" t="s">
        <v>5</v>
      </c>
      <c r="B111" s="90">
        <f t="shared" si="4"/>
        <v>3</v>
      </c>
      <c r="C111" s="11">
        <f t="shared" si="4"/>
        <v>22984943158</v>
      </c>
      <c r="D111" s="11"/>
      <c r="E111" s="82">
        <f>+C111+D111</f>
        <v>22984943158</v>
      </c>
    </row>
    <row r="112" spans="1:5">
      <c r="A112" s="4" t="s">
        <v>849</v>
      </c>
      <c r="B112" s="91">
        <f t="shared" si="4"/>
        <v>3</v>
      </c>
      <c r="C112" s="13">
        <f t="shared" si="4"/>
        <v>22984943158</v>
      </c>
      <c r="D112" s="14"/>
      <c r="E112" s="82">
        <f>+C112+D112</f>
        <v>22984943158</v>
      </c>
    </row>
    <row r="113" spans="1:5">
      <c r="A113" s="5" t="s">
        <v>373</v>
      </c>
      <c r="B113" s="93">
        <v>3</v>
      </c>
      <c r="C113" s="9">
        <f>+'EJECUCIÓN POR PROYECTOS 2021'!N99+'EJECUCIÓN POR PROYECTOS 2021'!N141+'EJECUCIÓN POR PROYECTOS 2021'!N162+'EJECUCIÓN POR PROYECTOS 2021'!N215</f>
        <v>22984943158</v>
      </c>
      <c r="D113" s="10"/>
      <c r="E113" s="85">
        <f>+C113+D113</f>
        <v>22984943158</v>
      </c>
    </row>
    <row r="114" spans="1:5" ht="30">
      <c r="A114" s="176" t="s">
        <v>24</v>
      </c>
      <c r="B114" s="177">
        <f>+B115</f>
        <v>3</v>
      </c>
      <c r="C114" s="178">
        <f>+C115</f>
        <v>329712107</v>
      </c>
      <c r="D114" s="179"/>
      <c r="E114" s="178">
        <f>+C114+D114</f>
        <v>329712107</v>
      </c>
    </row>
    <row r="115" spans="1:5" ht="30">
      <c r="A115" s="6" t="s">
        <v>850</v>
      </c>
      <c r="B115" s="95">
        <f>+B116</f>
        <v>3</v>
      </c>
      <c r="C115" s="15">
        <f>+C116</f>
        <v>329712107</v>
      </c>
      <c r="D115" s="15"/>
      <c r="E115" s="82">
        <f>+C115+D115</f>
        <v>329712107</v>
      </c>
    </row>
    <row r="116" spans="1:5">
      <c r="A116" s="78" t="s">
        <v>723</v>
      </c>
      <c r="B116" s="95">
        <f>+B117+B118</f>
        <v>3</v>
      </c>
      <c r="C116" s="15">
        <f>+C117+C118</f>
        <v>329712107</v>
      </c>
      <c r="D116" s="15"/>
      <c r="E116" s="82">
        <f>+C116+D116</f>
        <v>329712107</v>
      </c>
    </row>
    <row r="117" spans="1:5" ht="30">
      <c r="A117" s="5" t="s">
        <v>591</v>
      </c>
      <c r="B117" s="93">
        <v>1</v>
      </c>
      <c r="C117" s="9">
        <f>+'EJECUCIÓN POR PROYECTOS 2021'!N108</f>
        <v>0</v>
      </c>
      <c r="D117" s="9"/>
      <c r="E117" s="85">
        <f>+C117+D117</f>
        <v>0</v>
      </c>
    </row>
    <row r="118" spans="1:5">
      <c r="A118" s="5" t="s">
        <v>584</v>
      </c>
      <c r="B118" s="108">
        <v>2</v>
      </c>
      <c r="C118" s="105">
        <f>+'EJECUCIÓN POR PROYECTOS 2021'!N76+'EJECUCIÓN POR PROYECTOS 2021'!N109</f>
        <v>329712107</v>
      </c>
      <c r="D118" s="14"/>
      <c r="E118" s="85">
        <f>+C118+D118</f>
        <v>329712107</v>
      </c>
    </row>
    <row r="119" spans="1:5">
      <c r="A119" s="180" t="s">
        <v>400</v>
      </c>
      <c r="B119" s="181">
        <f t="shared" ref="B119:C121" si="5">+B120</f>
        <v>4</v>
      </c>
      <c r="C119" s="182">
        <f t="shared" si="5"/>
        <v>1437998666</v>
      </c>
      <c r="D119" s="183"/>
      <c r="E119" s="182">
        <f>+C119+D119</f>
        <v>1437998666</v>
      </c>
    </row>
    <row r="120" spans="1:5" ht="30">
      <c r="A120" s="7" t="s">
        <v>23</v>
      </c>
      <c r="B120" s="95">
        <f t="shared" si="5"/>
        <v>4</v>
      </c>
      <c r="C120" s="15">
        <f t="shared" si="5"/>
        <v>1437998666</v>
      </c>
      <c r="D120" s="106"/>
      <c r="E120" s="82">
        <f>+C120+D120</f>
        <v>1437998666</v>
      </c>
    </row>
    <row r="121" spans="1:5" ht="45">
      <c r="A121" s="78" t="s">
        <v>399</v>
      </c>
      <c r="B121" s="90">
        <f t="shared" si="5"/>
        <v>4</v>
      </c>
      <c r="C121" s="11">
        <f t="shared" si="5"/>
        <v>1437998666</v>
      </c>
      <c r="D121" s="101"/>
      <c r="E121" s="82">
        <f>+C121+D121</f>
        <v>1437998666</v>
      </c>
    </row>
    <row r="122" spans="1:5">
      <c r="A122" s="5" t="s">
        <v>401</v>
      </c>
      <c r="B122" s="108">
        <v>4</v>
      </c>
      <c r="C122" s="105">
        <f>+'EJECUCIÓN POR PROYECTOS 2021'!N140+'EJECUCIÓN POR PROYECTOS 2021'!N150+'EJECUCIÓN POR PROYECTOS 2021'!N154+'EJECUCIÓN POR PROYECTOS 2021'!N158+'EJECUCIÓN POR PROYECTOS 2021'!N194</f>
        <v>1437998666</v>
      </c>
      <c r="D122" s="185"/>
      <c r="E122" s="85">
        <f>+C122+D122</f>
        <v>1437998666</v>
      </c>
    </row>
    <row r="123" spans="1:5">
      <c r="A123" s="186" t="s">
        <v>254</v>
      </c>
      <c r="B123" s="187">
        <f>+B124</f>
        <v>7</v>
      </c>
      <c r="C123" s="188">
        <f>+C124</f>
        <v>27124086551.810001</v>
      </c>
      <c r="D123" s="189"/>
      <c r="E123" s="188">
        <f>+C123+D123</f>
        <v>27124086551.810001</v>
      </c>
    </row>
    <row r="124" spans="1:5" ht="30">
      <c r="A124" s="6" t="s">
        <v>850</v>
      </c>
      <c r="B124" s="95">
        <f>+B125</f>
        <v>7</v>
      </c>
      <c r="C124" s="15">
        <f>+C125+C129</f>
        <v>27124086551.810001</v>
      </c>
      <c r="D124" s="106"/>
      <c r="E124" s="82">
        <f>+C124+D124</f>
        <v>27124086551.810001</v>
      </c>
    </row>
    <row r="125" spans="1:5">
      <c r="A125" s="6" t="s">
        <v>252</v>
      </c>
      <c r="B125" s="95">
        <f>SUM(B126:B128)</f>
        <v>7</v>
      </c>
      <c r="C125" s="86">
        <f>SUM(C126:C128)</f>
        <v>26824086551.810001</v>
      </c>
      <c r="D125" s="106"/>
      <c r="E125" s="82">
        <f>+C125+D125</f>
        <v>26824086551.810001</v>
      </c>
    </row>
    <row r="126" spans="1:5">
      <c r="A126" s="5" t="s">
        <v>253</v>
      </c>
      <c r="B126" s="93">
        <v>1</v>
      </c>
      <c r="C126" s="9">
        <f>+'EJECUCIÓN POR PROYECTOS 2021'!N191</f>
        <v>0</v>
      </c>
      <c r="D126" s="10"/>
      <c r="E126" s="85">
        <f>+C126+D126</f>
        <v>0</v>
      </c>
    </row>
    <row r="127" spans="1:5">
      <c r="A127" s="5" t="s">
        <v>490</v>
      </c>
      <c r="B127" s="93">
        <v>2</v>
      </c>
      <c r="C127" s="9">
        <f>+'EJECUCIÓN POR PROYECTOS 2021'!N104+'EJECUCIÓN POR PROYECTOS 2021'!N136+'EJECUCIÓN POR PROYECTOS 2021'!N226</f>
        <v>14392446936</v>
      </c>
      <c r="D127" s="10"/>
      <c r="E127" s="85">
        <f>+C127+D127</f>
        <v>14392446936</v>
      </c>
    </row>
    <row r="128" spans="1:5">
      <c r="A128" s="5" t="s">
        <v>327</v>
      </c>
      <c r="B128" s="93">
        <v>4</v>
      </c>
      <c r="C128" s="84">
        <f>+'EJECUCIÓN POR PROYECTOS 2021'!N73+'EJECUCIÓN POR PROYECTOS 2021'!N84+'EJECUCIÓN POR PROYECTOS 2021'!N90+'EJECUCIÓN POR PROYECTOS 2021'!N184</f>
        <v>12431639615.810001</v>
      </c>
      <c r="D128" s="58"/>
      <c r="E128" s="85">
        <f>+C128+D128</f>
        <v>12431639615.810001</v>
      </c>
    </row>
    <row r="129" spans="1:5" ht="30">
      <c r="A129" s="4" t="s">
        <v>21</v>
      </c>
      <c r="B129" s="95">
        <f>+B130</f>
        <v>1</v>
      </c>
      <c r="C129" s="15">
        <f>+C130</f>
        <v>300000000</v>
      </c>
      <c r="D129" s="58"/>
      <c r="E129" s="122"/>
    </row>
    <row r="130" spans="1:5">
      <c r="A130" s="5" t="s">
        <v>22</v>
      </c>
      <c r="B130" s="153">
        <v>1</v>
      </c>
      <c r="C130" s="160">
        <f>+'EJECUCIÓN POR PROYECTOS 2021'!N188</f>
        <v>300000000</v>
      </c>
      <c r="D130" s="58"/>
      <c r="E130" s="122"/>
    </row>
    <row r="131" spans="1:5" hidden="1">
      <c r="A131" s="5"/>
      <c r="B131" s="93"/>
      <c r="C131" s="84"/>
      <c r="D131" s="58"/>
      <c r="E131" s="122"/>
    </row>
    <row r="132" spans="1:5" hidden="1">
      <c r="A132" s="5"/>
      <c r="B132" s="93"/>
      <c r="C132" s="84"/>
      <c r="D132" s="58"/>
      <c r="E132" s="122"/>
    </row>
    <row r="133" spans="1:5" hidden="1">
      <c r="A133" s="5"/>
      <c r="B133" s="93"/>
      <c r="C133" s="84"/>
      <c r="D133" s="58"/>
      <c r="E133" s="122"/>
    </row>
    <row r="134" spans="1:5" hidden="1">
      <c r="A134" s="5"/>
      <c r="B134" s="93"/>
      <c r="C134" s="84"/>
      <c r="D134" s="58"/>
      <c r="E134" s="122"/>
    </row>
    <row r="135" spans="1:5" hidden="1">
      <c r="A135" s="5"/>
      <c r="B135" s="93"/>
      <c r="C135" s="84"/>
      <c r="D135" s="58"/>
      <c r="E135" s="122"/>
    </row>
    <row r="136" spans="1:5">
      <c r="A136" s="190" t="s">
        <v>851</v>
      </c>
      <c r="B136" s="191">
        <f>+B137</f>
        <v>5</v>
      </c>
      <c r="C136" s="192">
        <f>+C137</f>
        <v>7310015376</v>
      </c>
      <c r="D136" s="193"/>
      <c r="E136" s="192">
        <f>+C136+D136</f>
        <v>7310015376</v>
      </c>
    </row>
    <row r="137" spans="1:5" ht="30">
      <c r="A137" s="7" t="s">
        <v>5</v>
      </c>
      <c r="B137" s="95">
        <f>+B138</f>
        <v>5</v>
      </c>
      <c r="C137" s="86">
        <f>+C138</f>
        <v>7310015376</v>
      </c>
      <c r="D137" s="138"/>
      <c r="E137" s="82">
        <f>+C137+D137</f>
        <v>7310015376</v>
      </c>
    </row>
    <row r="138" spans="1:5">
      <c r="A138" s="6" t="s">
        <v>852</v>
      </c>
      <c r="B138" s="95">
        <f>SUM(B139:B142)</f>
        <v>5</v>
      </c>
      <c r="C138" s="86">
        <f>SUM(C139:C142)</f>
        <v>7310015376</v>
      </c>
      <c r="D138" s="138"/>
      <c r="E138" s="82">
        <f>+C138+D138</f>
        <v>7310015376</v>
      </c>
    </row>
    <row r="139" spans="1:5" ht="30">
      <c r="A139" s="5" t="s">
        <v>554</v>
      </c>
      <c r="B139" s="93">
        <v>1</v>
      </c>
      <c r="C139" s="84">
        <f>+'EJECUCIÓN POR PROYECTOS 2021'!N115</f>
        <v>1796567389</v>
      </c>
      <c r="D139" s="58"/>
      <c r="E139" s="85">
        <f>+C139+D139</f>
        <v>1796567389</v>
      </c>
    </row>
    <row r="140" spans="1:5" ht="30">
      <c r="A140" s="5" t="s">
        <v>648</v>
      </c>
      <c r="B140" s="93">
        <v>2</v>
      </c>
      <c r="C140" s="84">
        <f>+'EJECUCIÓN POR PROYECTOS 2021'!N93+'EJECUCIÓN POR PROYECTOS 2021'!N177</f>
        <v>4854643124</v>
      </c>
      <c r="D140" s="58"/>
      <c r="E140" s="85">
        <f>+C140+D140</f>
        <v>4854643124</v>
      </c>
    </row>
    <row r="141" spans="1:5">
      <c r="A141" s="5" t="s">
        <v>511</v>
      </c>
      <c r="B141" s="93">
        <v>1</v>
      </c>
      <c r="C141" s="84">
        <f>+'EJECUCIÓN POR PROYECTOS 2021'!N130</f>
        <v>136409014</v>
      </c>
      <c r="D141" s="58"/>
      <c r="E141" s="85">
        <f>+C141+D141</f>
        <v>136409014</v>
      </c>
    </row>
    <row r="142" spans="1:5" ht="28.5" customHeight="1">
      <c r="A142" s="5" t="s">
        <v>853</v>
      </c>
      <c r="B142" s="93">
        <v>1</v>
      </c>
      <c r="C142" s="84">
        <f>+'EJECUCIÓN POR PROYECTOS 2021'!N98</f>
        <v>522395849</v>
      </c>
      <c r="D142" s="58"/>
      <c r="E142" s="85">
        <f>+C142+D142</f>
        <v>522395849</v>
      </c>
    </row>
    <row r="143" spans="1:5">
      <c r="A143" s="194" t="s">
        <v>468</v>
      </c>
      <c r="B143" s="195">
        <f>+B144+B148</f>
        <v>7</v>
      </c>
      <c r="C143" s="196">
        <f>+C144+C148</f>
        <v>3420007597</v>
      </c>
      <c r="D143" s="197"/>
      <c r="E143" s="196">
        <f>+C143+D143</f>
        <v>3420007597</v>
      </c>
    </row>
    <row r="144" spans="1:5" ht="30">
      <c r="A144" s="7" t="s">
        <v>5</v>
      </c>
      <c r="B144" s="95">
        <f>+B145</f>
        <v>5</v>
      </c>
      <c r="C144" s="15">
        <f>+C145</f>
        <v>3250007597</v>
      </c>
      <c r="D144" s="106"/>
      <c r="E144" s="82">
        <f>+C144+D144</f>
        <v>3250007597</v>
      </c>
    </row>
    <row r="145" spans="1:5" ht="30">
      <c r="A145" s="6" t="s">
        <v>687</v>
      </c>
      <c r="B145" s="95">
        <f>+B146+B147</f>
        <v>5</v>
      </c>
      <c r="C145" s="15">
        <f>+C146+C147</f>
        <v>3250007597</v>
      </c>
      <c r="D145" s="106"/>
      <c r="E145" s="82">
        <f>+C145+D145</f>
        <v>3250007597</v>
      </c>
    </row>
    <row r="146" spans="1:5">
      <c r="A146" s="5" t="s">
        <v>708</v>
      </c>
      <c r="B146" s="93">
        <v>2</v>
      </c>
      <c r="C146" s="9">
        <f>+'EJECUCIÓN POR PROYECTOS 2021'!N79+'EJECUCIÓN POR PROYECTOS 2021'!N129</f>
        <v>2503611188</v>
      </c>
      <c r="D146" s="10"/>
      <c r="E146" s="85">
        <f>+C146+D146</f>
        <v>2503611188</v>
      </c>
    </row>
    <row r="147" spans="1:5">
      <c r="A147" s="5" t="s">
        <v>686</v>
      </c>
      <c r="B147" s="93">
        <v>3</v>
      </c>
      <c r="C147" s="9">
        <f>+'EJECUCIÓN POR PROYECTOS 2021'!N85+'EJECUCIÓN POR PROYECTOS 2021'!N142+'EJECUCIÓN POR PROYECTOS 2021'!N143+'EJECUCIÓN POR PROYECTOS 2021'!N201</f>
        <v>746396409</v>
      </c>
      <c r="D147" s="10"/>
      <c r="E147" s="85">
        <f>+C147+D147</f>
        <v>746396409</v>
      </c>
    </row>
    <row r="148" spans="1:5" ht="30">
      <c r="A148" s="7" t="s">
        <v>23</v>
      </c>
      <c r="B148" s="93">
        <f>+B149</f>
        <v>2</v>
      </c>
      <c r="C148" s="15">
        <f>+C149</f>
        <v>170000000</v>
      </c>
      <c r="D148" s="106"/>
      <c r="E148" s="82">
        <f>+C148+D148</f>
        <v>170000000</v>
      </c>
    </row>
    <row r="149" spans="1:5">
      <c r="A149" s="6" t="s">
        <v>854</v>
      </c>
      <c r="B149" s="93">
        <f>+B150</f>
        <v>2</v>
      </c>
      <c r="C149" s="15">
        <f>+C150</f>
        <v>170000000</v>
      </c>
      <c r="D149" s="106"/>
      <c r="E149" s="82">
        <f>+C149+D149</f>
        <v>170000000</v>
      </c>
    </row>
    <row r="150" spans="1:5">
      <c r="A150" s="5" t="s">
        <v>741</v>
      </c>
      <c r="B150" s="153">
        <v>2</v>
      </c>
      <c r="C150" s="160">
        <f>+'EJECUCIÓN POR PROYECTOS 2021'!N70+'EJECUCIÓN POR PROYECTOS 2021'!N88</f>
        <v>170000000</v>
      </c>
      <c r="D150" s="184"/>
      <c r="E150" s="85">
        <f>+C150+D150</f>
        <v>170000000</v>
      </c>
    </row>
    <row r="151" spans="1:5">
      <c r="A151" s="8" t="s">
        <v>25</v>
      </c>
      <c r="B151" s="156">
        <f>+B5+B14+B27+B34+B42+B65+B70+B77+B81+B87+B98+B103+B110+B114+B119+B123+B136+B143</f>
        <v>132</v>
      </c>
      <c r="C151" s="156">
        <f>+C5+C14+C27+C34+C42+C65+C70+C77+C81+C87+C98+C103+C110+C114+C119+C123+C136+C143</f>
        <v>1206359145023.79</v>
      </c>
      <c r="D151" s="17">
        <f>SUM(D5:D150)</f>
        <v>0</v>
      </c>
      <c r="E151" s="156">
        <f>+E5+E14+E27+E34+E42+E65+E70+E77+E81+E87+E98+E103+E110+E114+E119+E123+E136+E143</f>
        <v>1206208645023.79</v>
      </c>
    </row>
  </sheetData>
  <autoFilter ref="A4:F4" xr:uid="{EBE3251F-E4E4-48F9-AD11-49361559A875}"/>
  <mergeCells count="1">
    <mergeCell ref="A1:E3"/>
  </mergeCells>
  <pageMargins left="0.7" right="0.7" top="0.75" bottom="0.75" header="0.3" footer="0.3"/>
  <pageSetup paperSize="9" scale="70" orientation="portrait" horizontalDpi="300" verticalDpi="300" r:id="rId1"/>
  <ignoredErrors>
    <ignoredError sqref="E2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1C24-DECD-4908-8945-D84B2C5DFF91}">
  <dimension ref="A1:Z232"/>
  <sheetViews>
    <sheetView topLeftCell="A22" zoomScale="70" zoomScaleNormal="70" workbookViewId="0">
      <selection activeCell="A6" sqref="A6:XFD6"/>
    </sheetView>
  </sheetViews>
  <sheetFormatPr baseColWidth="10" defaultRowHeight="15"/>
  <cols>
    <col min="1" max="1" width="15.42578125" style="20" bestFit="1" customWidth="1"/>
    <col min="2" max="2" width="17.7109375" style="20" bestFit="1" customWidth="1"/>
    <col min="3" max="3" width="26.7109375" style="20" bestFit="1" customWidth="1"/>
    <col min="4" max="4" width="14" style="20" bestFit="1" customWidth="1"/>
    <col min="5" max="5" width="23" style="20" bestFit="1" customWidth="1"/>
    <col min="6" max="6" width="26.28515625" style="20" customWidth="1"/>
    <col min="7" max="7" width="31.28515625" style="20" customWidth="1"/>
    <col min="8" max="9" width="19.42578125" style="20" customWidth="1"/>
    <col min="10" max="10" width="11.42578125" style="20"/>
    <col min="11" max="11" width="30.5703125" style="20" customWidth="1"/>
    <col min="12" max="12" width="21" style="58" bestFit="1" customWidth="1"/>
    <col min="13" max="13" width="11.5703125" style="35" customWidth="1"/>
    <col min="14" max="14" width="21.7109375" style="58" bestFit="1" customWidth="1"/>
    <col min="15" max="15" width="21.7109375" style="58" customWidth="1"/>
    <col min="16" max="16" width="22.85546875" style="20" customWidth="1"/>
    <col min="17" max="17" width="21.85546875" style="20" customWidth="1"/>
    <col min="18" max="18" width="17" style="20" customWidth="1"/>
    <col min="19" max="19" width="11.5703125" style="20" bestFit="1" customWidth="1"/>
    <col min="20" max="20" width="10.7109375" style="20" bestFit="1" customWidth="1"/>
    <col min="21" max="21" width="23.42578125" style="20" bestFit="1" customWidth="1"/>
    <col min="22" max="22" width="18.7109375" style="20" bestFit="1" customWidth="1"/>
    <col min="23" max="23" width="11.5703125" style="20" bestFit="1" customWidth="1"/>
    <col min="24" max="16384" width="11.42578125" style="20"/>
  </cols>
  <sheetData>
    <row r="1" spans="1:23">
      <c r="A1" s="32"/>
    </row>
    <row r="2" spans="1:23" s="68" customFormat="1" ht="21">
      <c r="L2" s="69"/>
      <c r="M2" s="70"/>
      <c r="N2" s="69"/>
      <c r="O2" s="69"/>
    </row>
    <row r="3" spans="1:23" s="68" customFormat="1" ht="21">
      <c r="C3" s="234" t="s">
        <v>31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</row>
    <row r="4" spans="1:23" s="68" customFormat="1" ht="21"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</row>
    <row r="5" spans="1:23" s="68" customFormat="1" ht="15" customHeight="1"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6" t="s">
        <v>35</v>
      </c>
      <c r="R5" s="237"/>
      <c r="S5" s="237"/>
      <c r="T5" s="237"/>
      <c r="U5" s="237"/>
      <c r="V5" s="237"/>
      <c r="W5" s="238"/>
    </row>
    <row r="6" spans="1:23" s="68" customFormat="1" ht="42">
      <c r="B6" s="71" t="s">
        <v>33</v>
      </c>
      <c r="C6" s="72" t="s">
        <v>819</v>
      </c>
      <c r="D6" s="72" t="s">
        <v>820</v>
      </c>
      <c r="E6" s="72" t="s">
        <v>821</v>
      </c>
      <c r="F6" s="72" t="s">
        <v>822</v>
      </c>
      <c r="G6" s="72" t="s">
        <v>823</v>
      </c>
      <c r="H6" s="72" t="s">
        <v>85</v>
      </c>
      <c r="I6" s="72" t="s">
        <v>86</v>
      </c>
      <c r="J6" s="73" t="s">
        <v>228</v>
      </c>
      <c r="K6" s="72" t="s">
        <v>824</v>
      </c>
      <c r="L6" s="74" t="s">
        <v>825</v>
      </c>
      <c r="M6" s="75" t="s">
        <v>826</v>
      </c>
      <c r="N6" s="277" t="s">
        <v>857</v>
      </c>
      <c r="O6" s="74" t="s">
        <v>827</v>
      </c>
      <c r="P6" s="72" t="s">
        <v>828</v>
      </c>
      <c r="Q6" s="76" t="s">
        <v>36</v>
      </c>
      <c r="R6" s="76" t="s">
        <v>37</v>
      </c>
      <c r="S6" s="76" t="s">
        <v>38</v>
      </c>
      <c r="T6" s="76" t="s">
        <v>39</v>
      </c>
      <c r="U6" s="77" t="s">
        <v>40</v>
      </c>
      <c r="V6" s="77" t="s">
        <v>41</v>
      </c>
      <c r="W6" s="77" t="s">
        <v>42</v>
      </c>
    </row>
    <row r="7" spans="1:23" ht="102">
      <c r="A7" s="45">
        <v>1</v>
      </c>
      <c r="B7" s="54">
        <v>2020002130090</v>
      </c>
      <c r="C7" s="50" t="s">
        <v>14</v>
      </c>
      <c r="D7" s="50" t="s">
        <v>46</v>
      </c>
      <c r="E7" s="50" t="s">
        <v>27</v>
      </c>
      <c r="F7" s="20" t="s">
        <v>495</v>
      </c>
      <c r="G7" s="50" t="s">
        <v>30</v>
      </c>
      <c r="H7" s="25" t="s">
        <v>92</v>
      </c>
      <c r="I7" s="25" t="s">
        <v>93</v>
      </c>
      <c r="J7" s="50" t="s">
        <v>229</v>
      </c>
      <c r="K7" s="50" t="s">
        <v>32</v>
      </c>
      <c r="L7" s="59">
        <v>100000000</v>
      </c>
      <c r="M7" s="46">
        <v>0</v>
      </c>
      <c r="N7" s="213">
        <v>29385927.359999999</v>
      </c>
      <c r="O7" s="59">
        <f>+L7+M7</f>
        <v>100000000</v>
      </c>
      <c r="P7" s="50" t="s">
        <v>34</v>
      </c>
      <c r="Q7" s="50" t="s">
        <v>43</v>
      </c>
      <c r="R7" s="50" t="s">
        <v>44</v>
      </c>
      <c r="S7" s="45">
        <v>2021</v>
      </c>
      <c r="T7" s="50">
        <v>1</v>
      </c>
      <c r="U7" s="50" t="s">
        <v>45</v>
      </c>
      <c r="V7" s="45">
        <v>2021</v>
      </c>
      <c r="W7" s="50">
        <v>48</v>
      </c>
    </row>
    <row r="8" spans="1:23" ht="102">
      <c r="A8" s="222">
        <v>2</v>
      </c>
      <c r="B8" s="239">
        <v>2020002130110</v>
      </c>
      <c r="C8" s="222" t="s">
        <v>4</v>
      </c>
      <c r="D8" s="225" t="s">
        <v>46</v>
      </c>
      <c r="E8" s="225" t="s">
        <v>54</v>
      </c>
      <c r="F8" s="225" t="s">
        <v>49</v>
      </c>
      <c r="G8" s="225" t="s">
        <v>48</v>
      </c>
      <c r="H8" s="219">
        <v>2201</v>
      </c>
      <c r="I8" s="219" t="s">
        <v>91</v>
      </c>
      <c r="J8" s="222" t="s">
        <v>229</v>
      </c>
      <c r="K8" s="225" t="s">
        <v>47</v>
      </c>
      <c r="L8" s="60">
        <v>2550425900</v>
      </c>
      <c r="M8" s="228">
        <v>0</v>
      </c>
      <c r="N8" s="231">
        <v>10243161048</v>
      </c>
      <c r="O8" s="231">
        <f>+L8+L9+L10</f>
        <v>13502644429</v>
      </c>
      <c r="P8" s="225" t="s">
        <v>50</v>
      </c>
      <c r="Q8" s="55" t="s">
        <v>51</v>
      </c>
      <c r="R8" s="50" t="s">
        <v>52</v>
      </c>
      <c r="S8" s="45">
        <v>2021</v>
      </c>
      <c r="T8" s="55">
        <v>229322</v>
      </c>
      <c r="U8" s="45" t="s">
        <v>53</v>
      </c>
      <c r="V8" s="45">
        <v>2021</v>
      </c>
      <c r="W8" s="45">
        <v>1</v>
      </c>
    </row>
    <row r="9" spans="1:23" ht="42.75">
      <c r="A9" s="223"/>
      <c r="B9" s="240"/>
      <c r="C9" s="223"/>
      <c r="D9" s="226"/>
      <c r="E9" s="226"/>
      <c r="F9" s="226"/>
      <c r="G9" s="226"/>
      <c r="H9" s="220"/>
      <c r="I9" s="220"/>
      <c r="J9" s="223"/>
      <c r="K9" s="226"/>
      <c r="L9" s="60">
        <v>9375621905</v>
      </c>
      <c r="M9" s="229"/>
      <c r="N9" s="232"/>
      <c r="O9" s="232"/>
      <c r="P9" s="226"/>
      <c r="Q9" s="27" t="s">
        <v>87</v>
      </c>
      <c r="R9" s="51" t="s">
        <v>88</v>
      </c>
      <c r="S9" s="45">
        <v>2021</v>
      </c>
      <c r="T9" s="55">
        <v>226</v>
      </c>
      <c r="U9" s="45" t="s">
        <v>53</v>
      </c>
      <c r="V9" s="45">
        <v>2021</v>
      </c>
      <c r="W9" s="45">
        <v>1</v>
      </c>
    </row>
    <row r="10" spans="1:23" ht="57">
      <c r="A10" s="224"/>
      <c r="B10" s="241"/>
      <c r="C10" s="224"/>
      <c r="D10" s="227"/>
      <c r="E10" s="227"/>
      <c r="F10" s="227"/>
      <c r="G10" s="227"/>
      <c r="H10" s="221"/>
      <c r="I10" s="221"/>
      <c r="J10" s="224"/>
      <c r="K10" s="227"/>
      <c r="L10" s="60">
        <v>1576596624</v>
      </c>
      <c r="M10" s="230"/>
      <c r="N10" s="233"/>
      <c r="O10" s="233"/>
      <c r="P10" s="227"/>
      <c r="Q10" s="51" t="s">
        <v>89</v>
      </c>
      <c r="R10" s="23" t="s">
        <v>90</v>
      </c>
      <c r="S10" s="45">
        <v>2021</v>
      </c>
      <c r="T10" s="55">
        <v>229322</v>
      </c>
      <c r="U10" s="45" t="s">
        <v>53</v>
      </c>
      <c r="V10" s="45">
        <v>2021</v>
      </c>
      <c r="W10" s="45">
        <v>1</v>
      </c>
    </row>
    <row r="11" spans="1:23" ht="45">
      <c r="A11" s="222">
        <v>3</v>
      </c>
      <c r="B11" s="248">
        <v>2020002130131</v>
      </c>
      <c r="C11" s="243" t="s">
        <v>56</v>
      </c>
      <c r="D11" s="246" t="s">
        <v>46</v>
      </c>
      <c r="E11" s="243" t="s">
        <v>55</v>
      </c>
      <c r="F11" s="243" t="s">
        <v>57</v>
      </c>
      <c r="G11" s="243" t="s">
        <v>58</v>
      </c>
      <c r="H11" s="244" t="s">
        <v>94</v>
      </c>
      <c r="I11" s="244" t="s">
        <v>95</v>
      </c>
      <c r="J11" s="243" t="s">
        <v>229</v>
      </c>
      <c r="K11" s="246" t="s">
        <v>59</v>
      </c>
      <c r="L11" s="247">
        <v>69919200</v>
      </c>
      <c r="M11" s="271">
        <v>0</v>
      </c>
      <c r="N11" s="250">
        <v>0</v>
      </c>
      <c r="O11" s="250">
        <f>+L11+M11</f>
        <v>69919200</v>
      </c>
      <c r="P11" s="243" t="s">
        <v>60</v>
      </c>
      <c r="Q11" s="242" t="s">
        <v>61</v>
      </c>
      <c r="R11" s="45" t="s">
        <v>62</v>
      </c>
      <c r="S11" s="45">
        <v>2021</v>
      </c>
      <c r="T11" s="55">
        <v>210</v>
      </c>
      <c r="U11" s="243" t="s">
        <v>63</v>
      </c>
      <c r="V11" s="45">
        <v>2021</v>
      </c>
      <c r="W11" s="243">
        <v>1</v>
      </c>
    </row>
    <row r="12" spans="1:23" ht="60">
      <c r="A12" s="224"/>
      <c r="B12" s="248"/>
      <c r="C12" s="243"/>
      <c r="D12" s="246"/>
      <c r="E12" s="243"/>
      <c r="F12" s="243"/>
      <c r="G12" s="243"/>
      <c r="H12" s="245"/>
      <c r="I12" s="245"/>
      <c r="J12" s="243"/>
      <c r="K12" s="246"/>
      <c r="L12" s="247"/>
      <c r="M12" s="273"/>
      <c r="N12" s="250"/>
      <c r="O12" s="250"/>
      <c r="P12" s="243"/>
      <c r="Q12" s="242"/>
      <c r="R12" s="45" t="s">
        <v>64</v>
      </c>
      <c r="S12" s="45">
        <v>2021</v>
      </c>
      <c r="T12" s="45">
        <v>55</v>
      </c>
      <c r="U12" s="243"/>
      <c r="V12" s="45">
        <v>2021</v>
      </c>
      <c r="W12" s="243"/>
    </row>
    <row r="13" spans="1:23" ht="60">
      <c r="A13" s="222">
        <v>4</v>
      </c>
      <c r="B13" s="248">
        <v>2020002130138</v>
      </c>
      <c r="C13" s="243" t="s">
        <v>4</v>
      </c>
      <c r="D13" s="249" t="s">
        <v>70</v>
      </c>
      <c r="E13" s="243" t="s">
        <v>54</v>
      </c>
      <c r="F13" s="246" t="s">
        <v>49</v>
      </c>
      <c r="G13" s="246" t="s">
        <v>48</v>
      </c>
      <c r="H13" s="219">
        <v>2201</v>
      </c>
      <c r="I13" s="219" t="s">
        <v>91</v>
      </c>
      <c r="J13" s="243" t="s">
        <v>229</v>
      </c>
      <c r="K13" s="246" t="s">
        <v>65</v>
      </c>
      <c r="L13" s="247">
        <v>26865328858</v>
      </c>
      <c r="M13" s="271">
        <v>0</v>
      </c>
      <c r="N13" s="250">
        <v>26095759906</v>
      </c>
      <c r="O13" s="250">
        <f>+L13+M13</f>
        <v>26865328858</v>
      </c>
      <c r="P13" s="243" t="s">
        <v>69</v>
      </c>
      <c r="Q13" s="242" t="s">
        <v>66</v>
      </c>
      <c r="R13" s="45" t="s">
        <v>67</v>
      </c>
      <c r="S13" s="45">
        <v>2021</v>
      </c>
      <c r="T13" s="45">
        <v>120000</v>
      </c>
      <c r="U13" s="243" t="s">
        <v>63</v>
      </c>
      <c r="V13" s="45">
        <v>2021</v>
      </c>
      <c r="W13" s="243">
        <v>4</v>
      </c>
    </row>
    <row r="14" spans="1:23" ht="33.75">
      <c r="A14" s="224"/>
      <c r="B14" s="248"/>
      <c r="C14" s="243"/>
      <c r="D14" s="246"/>
      <c r="E14" s="243"/>
      <c r="F14" s="246"/>
      <c r="G14" s="246"/>
      <c r="H14" s="221"/>
      <c r="I14" s="221"/>
      <c r="J14" s="243"/>
      <c r="K14" s="246"/>
      <c r="L14" s="247"/>
      <c r="M14" s="273"/>
      <c r="N14" s="250"/>
      <c r="O14" s="250"/>
      <c r="P14" s="243"/>
      <c r="Q14" s="242"/>
      <c r="R14" s="55" t="s">
        <v>68</v>
      </c>
      <c r="S14" s="45">
        <v>2021</v>
      </c>
      <c r="T14" s="55">
        <v>8400000</v>
      </c>
      <c r="U14" s="243"/>
      <c r="V14" s="45">
        <v>2021</v>
      </c>
      <c r="W14" s="243"/>
    </row>
    <row r="15" spans="1:23" ht="150">
      <c r="A15" s="45">
        <v>5</v>
      </c>
      <c r="B15" s="54">
        <v>2021002130003</v>
      </c>
      <c r="C15" s="45" t="s">
        <v>15</v>
      </c>
      <c r="D15" s="45" t="s">
        <v>70</v>
      </c>
      <c r="E15" s="45" t="s">
        <v>54</v>
      </c>
      <c r="F15" s="45" t="s">
        <v>829</v>
      </c>
      <c r="G15" s="45" t="s">
        <v>73</v>
      </c>
      <c r="H15" s="49">
        <v>1903</v>
      </c>
      <c r="I15" s="49">
        <v>300</v>
      </c>
      <c r="J15" s="45" t="s">
        <v>78</v>
      </c>
      <c r="K15" s="45" t="s">
        <v>71</v>
      </c>
      <c r="L15" s="61">
        <v>1800000000</v>
      </c>
      <c r="M15" s="216">
        <v>0</v>
      </c>
      <c r="N15" s="213">
        <v>1742220180</v>
      </c>
      <c r="O15" s="59">
        <f>+L15+M15</f>
        <v>1800000000</v>
      </c>
      <c r="P15" s="45" t="s">
        <v>72</v>
      </c>
      <c r="Q15" s="45" t="s">
        <v>75</v>
      </c>
      <c r="R15" s="45" t="s">
        <v>76</v>
      </c>
      <c r="S15" s="45">
        <v>2021</v>
      </c>
      <c r="T15" s="55">
        <v>45</v>
      </c>
      <c r="U15" s="45" t="s">
        <v>77</v>
      </c>
      <c r="V15" s="45">
        <v>2021</v>
      </c>
      <c r="W15" s="45">
        <v>45</v>
      </c>
    </row>
    <row r="16" spans="1:23" ht="120">
      <c r="A16" s="20">
        <v>6</v>
      </c>
      <c r="B16" s="53">
        <v>2021002130004</v>
      </c>
      <c r="C16" s="38" t="s">
        <v>16</v>
      </c>
      <c r="D16" s="38" t="s">
        <v>70</v>
      </c>
      <c r="E16" s="38" t="s">
        <v>27</v>
      </c>
      <c r="F16" s="38" t="s">
        <v>80</v>
      </c>
      <c r="G16" s="38" t="s">
        <v>81</v>
      </c>
      <c r="H16" s="44">
        <v>4502</v>
      </c>
      <c r="I16" s="44">
        <v>1000</v>
      </c>
      <c r="J16" s="38" t="s">
        <v>229</v>
      </c>
      <c r="K16" s="38" t="s">
        <v>79</v>
      </c>
      <c r="L16" s="62">
        <v>84000000</v>
      </c>
      <c r="M16" s="205">
        <v>0</v>
      </c>
      <c r="N16" s="214">
        <v>0</v>
      </c>
      <c r="O16" s="66">
        <f>+L16+M16</f>
        <v>84000000</v>
      </c>
      <c r="P16" s="38" t="s">
        <v>82</v>
      </c>
      <c r="Q16" s="52" t="s">
        <v>83</v>
      </c>
      <c r="R16" s="26" t="s">
        <v>84</v>
      </c>
      <c r="S16" s="45">
        <v>2021</v>
      </c>
      <c r="T16" s="52">
        <v>1</v>
      </c>
      <c r="U16" s="26" t="s">
        <v>63</v>
      </c>
      <c r="V16" s="45">
        <v>2021</v>
      </c>
      <c r="W16" s="38">
        <v>1</v>
      </c>
    </row>
    <row r="17" spans="1:23" ht="42.75">
      <c r="A17" s="243">
        <v>7</v>
      </c>
      <c r="B17" s="251">
        <v>2021002130005</v>
      </c>
      <c r="C17" s="243" t="s">
        <v>15</v>
      </c>
      <c r="D17" s="243" t="s">
        <v>70</v>
      </c>
      <c r="E17" s="243" t="s">
        <v>54</v>
      </c>
      <c r="F17" s="243" t="s">
        <v>829</v>
      </c>
      <c r="G17" s="243" t="s">
        <v>73</v>
      </c>
      <c r="H17" s="252" t="s">
        <v>230</v>
      </c>
      <c r="I17" s="252" t="s">
        <v>231</v>
      </c>
      <c r="J17" s="243" t="s">
        <v>78</v>
      </c>
      <c r="K17" s="253" t="s">
        <v>96</v>
      </c>
      <c r="L17" s="60">
        <v>165600000</v>
      </c>
      <c r="M17" s="216">
        <v>0</v>
      </c>
      <c r="N17" s="250">
        <v>698228785</v>
      </c>
      <c r="O17" s="250">
        <f>+L17+L18+L19</f>
        <v>1357486449</v>
      </c>
      <c r="P17" s="254" t="s">
        <v>277</v>
      </c>
      <c r="Q17" s="51" t="s">
        <v>222</v>
      </c>
      <c r="R17" s="51" t="s">
        <v>223</v>
      </c>
      <c r="S17" s="45">
        <v>2021</v>
      </c>
      <c r="T17" s="50">
        <v>1200</v>
      </c>
      <c r="U17" s="255" t="s">
        <v>226</v>
      </c>
      <c r="V17" s="45">
        <v>2021</v>
      </c>
      <c r="W17" s="243" t="s">
        <v>227</v>
      </c>
    </row>
    <row r="18" spans="1:23" ht="57">
      <c r="A18" s="243"/>
      <c r="B18" s="251"/>
      <c r="C18" s="243"/>
      <c r="D18" s="243"/>
      <c r="E18" s="243"/>
      <c r="F18" s="243"/>
      <c r="G18" s="243"/>
      <c r="H18" s="252"/>
      <c r="I18" s="252"/>
      <c r="J18" s="243"/>
      <c r="K18" s="253"/>
      <c r="L18" s="60">
        <v>121500000</v>
      </c>
      <c r="M18" s="216">
        <v>0</v>
      </c>
      <c r="N18" s="250"/>
      <c r="O18" s="250"/>
      <c r="P18" s="254"/>
      <c r="Q18" s="51" t="s">
        <v>220</v>
      </c>
      <c r="R18" s="51" t="s">
        <v>224</v>
      </c>
      <c r="S18" s="45">
        <v>2021</v>
      </c>
      <c r="T18" s="50">
        <v>1200</v>
      </c>
      <c r="U18" s="255"/>
      <c r="V18" s="45">
        <v>2021</v>
      </c>
      <c r="W18" s="243"/>
    </row>
    <row r="19" spans="1:23" ht="57">
      <c r="A19" s="243"/>
      <c r="B19" s="251"/>
      <c r="C19" s="243"/>
      <c r="D19" s="243"/>
      <c r="E19" s="243"/>
      <c r="F19" s="243"/>
      <c r="G19" s="243"/>
      <c r="H19" s="252"/>
      <c r="I19" s="252"/>
      <c r="J19" s="243"/>
      <c r="K19" s="253"/>
      <c r="L19" s="60">
        <v>1070386449</v>
      </c>
      <c r="M19" s="216">
        <v>0</v>
      </c>
      <c r="N19" s="250"/>
      <c r="O19" s="250"/>
      <c r="P19" s="254"/>
      <c r="Q19" s="51" t="s">
        <v>221</v>
      </c>
      <c r="R19" s="27" t="s">
        <v>225</v>
      </c>
      <c r="S19" s="45">
        <v>2021</v>
      </c>
      <c r="T19" s="45">
        <v>1200</v>
      </c>
      <c r="U19" s="255"/>
      <c r="V19" s="45">
        <v>2021</v>
      </c>
      <c r="W19" s="243"/>
    </row>
    <row r="20" spans="1:23" ht="60">
      <c r="A20" s="222">
        <v>8</v>
      </c>
      <c r="B20" s="251">
        <v>2021002130006</v>
      </c>
      <c r="C20" s="243" t="s">
        <v>15</v>
      </c>
      <c r="D20" s="243" t="s">
        <v>70</v>
      </c>
      <c r="E20" s="243" t="s">
        <v>54</v>
      </c>
      <c r="F20" s="243" t="s">
        <v>829</v>
      </c>
      <c r="G20" s="243" t="s">
        <v>73</v>
      </c>
      <c r="H20" s="252" t="s">
        <v>230</v>
      </c>
      <c r="I20" s="252" t="s">
        <v>231</v>
      </c>
      <c r="J20" s="243" t="s">
        <v>78</v>
      </c>
      <c r="K20" s="253" t="s">
        <v>97</v>
      </c>
      <c r="L20" s="60">
        <v>306990070</v>
      </c>
      <c r="M20" s="216">
        <v>0</v>
      </c>
      <c r="N20" s="250">
        <f>199733334+1088833333</f>
        <v>1288566667</v>
      </c>
      <c r="O20" s="250">
        <f>+L20+L21+L22</f>
        <v>1089390070</v>
      </c>
      <c r="P20" s="243" t="s">
        <v>235</v>
      </c>
      <c r="Q20" s="51" t="s">
        <v>232</v>
      </c>
      <c r="R20" s="51" t="s">
        <v>233</v>
      </c>
      <c r="S20" s="45">
        <v>2021</v>
      </c>
      <c r="T20" s="45">
        <v>45</v>
      </c>
      <c r="U20" s="45" t="s">
        <v>236</v>
      </c>
      <c r="V20" s="45">
        <v>2021</v>
      </c>
      <c r="W20" s="45">
        <v>45</v>
      </c>
    </row>
    <row r="21" spans="1:23" ht="60">
      <c r="A21" s="223"/>
      <c r="B21" s="251"/>
      <c r="C21" s="243"/>
      <c r="D21" s="243"/>
      <c r="E21" s="243"/>
      <c r="F21" s="243"/>
      <c r="G21" s="243"/>
      <c r="H21" s="252"/>
      <c r="I21" s="252"/>
      <c r="J21" s="243"/>
      <c r="K21" s="243"/>
      <c r="L21" s="60">
        <v>597600000</v>
      </c>
      <c r="M21" s="216">
        <v>0</v>
      </c>
      <c r="N21" s="247"/>
      <c r="O21" s="247"/>
      <c r="P21" s="243"/>
      <c r="Q21" s="51" t="s">
        <v>232</v>
      </c>
      <c r="R21" s="51" t="s">
        <v>234</v>
      </c>
      <c r="S21" s="45">
        <v>2021</v>
      </c>
      <c r="T21" s="45">
        <v>45</v>
      </c>
      <c r="U21" s="45" t="s">
        <v>237</v>
      </c>
      <c r="V21" s="45">
        <v>2021</v>
      </c>
      <c r="W21" s="45">
        <v>45</v>
      </c>
    </row>
    <row r="22" spans="1:23" ht="42.75">
      <c r="A22" s="224"/>
      <c r="B22" s="251"/>
      <c r="C22" s="243"/>
      <c r="D22" s="243"/>
      <c r="E22" s="243"/>
      <c r="F22" s="243"/>
      <c r="G22" s="243"/>
      <c r="H22" s="252"/>
      <c r="I22" s="252"/>
      <c r="J22" s="243"/>
      <c r="K22" s="243"/>
      <c r="L22" s="60">
        <v>184800000</v>
      </c>
      <c r="M22" s="216">
        <v>0</v>
      </c>
      <c r="N22" s="247"/>
      <c r="O22" s="247"/>
      <c r="P22" s="243"/>
      <c r="Q22" s="51" t="s">
        <v>232</v>
      </c>
      <c r="R22" s="51" t="s">
        <v>234</v>
      </c>
      <c r="S22" s="45">
        <v>2021</v>
      </c>
      <c r="T22" s="45">
        <v>45</v>
      </c>
      <c r="U22" s="45" t="s">
        <v>238</v>
      </c>
      <c r="V22" s="45">
        <v>2021</v>
      </c>
      <c r="W22" s="45">
        <v>45</v>
      </c>
    </row>
    <row r="23" spans="1:23" ht="99.75">
      <c r="A23" s="243">
        <v>9</v>
      </c>
      <c r="B23" s="251">
        <v>2021002130009</v>
      </c>
      <c r="C23" s="243" t="str">
        <f>+C20</f>
        <v>SECRETARIA DE SALUD</v>
      </c>
      <c r="D23" s="243" t="s">
        <v>70</v>
      </c>
      <c r="E23" s="243" t="str">
        <f>+E20</f>
        <v>1. Bolívar Progresa, Superación de la Pobreza</v>
      </c>
      <c r="F23" s="243" t="str">
        <f>+F20</f>
        <v>1.3  BOLÍVAR PRIMERO EN SALUD</v>
      </c>
      <c r="G23" s="243" t="str">
        <f>+G20</f>
        <v>1.3.10 Fortalecimiento de la autoridad sanitaria para la gestión en salud</v>
      </c>
      <c r="H23" s="244" t="s">
        <v>230</v>
      </c>
      <c r="I23" s="244" t="s">
        <v>231</v>
      </c>
      <c r="J23" s="243" t="s">
        <v>229</v>
      </c>
      <c r="K23" s="253" t="s">
        <v>98</v>
      </c>
      <c r="L23" s="60">
        <v>348000000</v>
      </c>
      <c r="M23" s="216">
        <v>0</v>
      </c>
      <c r="N23" s="250">
        <v>397200000</v>
      </c>
      <c r="O23" s="250">
        <f>+L23+L24+L25+L26</f>
        <v>396600000</v>
      </c>
      <c r="P23" s="243" t="s">
        <v>277</v>
      </c>
      <c r="Q23" s="51" t="s">
        <v>244</v>
      </c>
      <c r="R23" s="51" t="s">
        <v>245</v>
      </c>
      <c r="S23" s="45">
        <v>2021</v>
      </c>
      <c r="T23" s="45">
        <v>45</v>
      </c>
      <c r="U23" s="243" t="s">
        <v>226</v>
      </c>
      <c r="V23" s="45">
        <v>2021</v>
      </c>
      <c r="W23" s="243" t="s">
        <v>227</v>
      </c>
    </row>
    <row r="24" spans="1:23" ht="57">
      <c r="A24" s="243"/>
      <c r="B24" s="251"/>
      <c r="C24" s="243"/>
      <c r="D24" s="243"/>
      <c r="E24" s="243"/>
      <c r="F24" s="243"/>
      <c r="G24" s="243"/>
      <c r="H24" s="256"/>
      <c r="I24" s="256"/>
      <c r="J24" s="243"/>
      <c r="K24" s="253"/>
      <c r="L24" s="60">
        <v>10800000</v>
      </c>
      <c r="M24" s="216">
        <v>0</v>
      </c>
      <c r="N24" s="250"/>
      <c r="O24" s="250"/>
      <c r="P24" s="243"/>
      <c r="Q24" s="51" t="s">
        <v>242</v>
      </c>
      <c r="R24" s="51" t="s">
        <v>243</v>
      </c>
      <c r="S24" s="45">
        <v>2021</v>
      </c>
      <c r="T24" s="45">
        <v>45</v>
      </c>
      <c r="U24" s="243"/>
      <c r="V24" s="45">
        <v>2021</v>
      </c>
      <c r="W24" s="243"/>
    </row>
    <row r="25" spans="1:23" ht="85.5">
      <c r="A25" s="243"/>
      <c r="B25" s="251"/>
      <c r="C25" s="243"/>
      <c r="D25" s="243"/>
      <c r="E25" s="243"/>
      <c r="F25" s="243"/>
      <c r="G25" s="243"/>
      <c r="H25" s="256"/>
      <c r="I25" s="256"/>
      <c r="J25" s="243"/>
      <c r="K25" s="253"/>
      <c r="L25" s="60">
        <v>27000000</v>
      </c>
      <c r="M25" s="216">
        <v>0</v>
      </c>
      <c r="N25" s="250"/>
      <c r="O25" s="250"/>
      <c r="P25" s="243"/>
      <c r="Q25" s="51" t="s">
        <v>240</v>
      </c>
      <c r="R25" s="51" t="s">
        <v>241</v>
      </c>
      <c r="S25" s="45">
        <v>2021</v>
      </c>
      <c r="T25" s="45">
        <v>45</v>
      </c>
      <c r="U25" s="243"/>
      <c r="V25" s="45">
        <v>2021</v>
      </c>
      <c r="W25" s="243"/>
    </row>
    <row r="26" spans="1:23" ht="57">
      <c r="A26" s="243"/>
      <c r="B26" s="251"/>
      <c r="C26" s="243"/>
      <c r="D26" s="243"/>
      <c r="E26" s="243"/>
      <c r="F26" s="243"/>
      <c r="G26" s="243"/>
      <c r="H26" s="245"/>
      <c r="I26" s="245"/>
      <c r="J26" s="243"/>
      <c r="K26" s="253"/>
      <c r="L26" s="60">
        <v>10800000</v>
      </c>
      <c r="M26" s="216">
        <v>0</v>
      </c>
      <c r="N26" s="250"/>
      <c r="O26" s="250"/>
      <c r="P26" s="243"/>
      <c r="Q26" s="51" t="s">
        <v>220</v>
      </c>
      <c r="R26" s="51" t="s">
        <v>239</v>
      </c>
      <c r="S26" s="45">
        <v>2021</v>
      </c>
      <c r="T26" s="45">
        <v>45</v>
      </c>
      <c r="U26" s="243"/>
      <c r="V26" s="45">
        <v>2021</v>
      </c>
      <c r="W26" s="243"/>
    </row>
    <row r="27" spans="1:23" ht="57">
      <c r="A27" s="243">
        <v>10</v>
      </c>
      <c r="B27" s="251">
        <v>2021002130010</v>
      </c>
      <c r="C27" s="243" t="s">
        <v>15</v>
      </c>
      <c r="D27" s="243" t="s">
        <v>70</v>
      </c>
      <c r="E27" s="243" t="s">
        <v>54</v>
      </c>
      <c r="F27" s="243" t="s">
        <v>829</v>
      </c>
      <c r="G27" s="243" t="s">
        <v>73</v>
      </c>
      <c r="H27" s="252" t="s">
        <v>276</v>
      </c>
      <c r="I27" s="252" t="s">
        <v>231</v>
      </c>
      <c r="J27" s="243" t="s">
        <v>78</v>
      </c>
      <c r="K27" s="253" t="s">
        <v>99</v>
      </c>
      <c r="L27" s="60">
        <v>5310482809</v>
      </c>
      <c r="M27" s="216">
        <v>0</v>
      </c>
      <c r="N27" s="250">
        <f>14537636646+4219049062</f>
        <v>18756685708</v>
      </c>
      <c r="O27" s="250">
        <f>+L27+M27+L28+M28</f>
        <v>8032982809</v>
      </c>
      <c r="P27" s="243" t="s">
        <v>275</v>
      </c>
      <c r="Q27" s="51" t="s">
        <v>271</v>
      </c>
      <c r="R27" s="51" t="s">
        <v>272</v>
      </c>
      <c r="S27" s="45">
        <v>2021</v>
      </c>
      <c r="T27" s="45">
        <v>45</v>
      </c>
      <c r="U27" s="45" t="s">
        <v>273</v>
      </c>
      <c r="V27" s="45">
        <v>2021</v>
      </c>
      <c r="W27" s="45">
        <v>45</v>
      </c>
    </row>
    <row r="28" spans="1:23" ht="120">
      <c r="A28" s="243"/>
      <c r="B28" s="251"/>
      <c r="C28" s="243"/>
      <c r="D28" s="243"/>
      <c r="E28" s="243"/>
      <c r="F28" s="243"/>
      <c r="G28" s="243"/>
      <c r="H28" s="252"/>
      <c r="I28" s="252"/>
      <c r="J28" s="243"/>
      <c r="K28" s="253"/>
      <c r="L28" s="60">
        <v>2722500000</v>
      </c>
      <c r="M28" s="216">
        <v>0</v>
      </c>
      <c r="N28" s="250"/>
      <c r="O28" s="250"/>
      <c r="P28" s="243"/>
      <c r="Q28" s="51" t="s">
        <v>271</v>
      </c>
      <c r="R28" s="51" t="s">
        <v>272</v>
      </c>
      <c r="S28" s="45">
        <v>2021</v>
      </c>
      <c r="T28" s="45">
        <v>45</v>
      </c>
      <c r="U28" s="45" t="s">
        <v>274</v>
      </c>
      <c r="V28" s="45">
        <v>2021</v>
      </c>
      <c r="W28" s="45">
        <v>45</v>
      </c>
    </row>
    <row r="29" spans="1:23" ht="71.25">
      <c r="A29" s="243">
        <v>11</v>
      </c>
      <c r="B29" s="251">
        <v>2021002130012</v>
      </c>
      <c r="C29" s="243" t="str">
        <f>+C27</f>
        <v>SECRETARIA DE SALUD</v>
      </c>
      <c r="D29" s="243" t="s">
        <v>70</v>
      </c>
      <c r="E29" s="243" t="str">
        <f>+E27</f>
        <v>1. Bolívar Progresa, Superación de la Pobreza</v>
      </c>
      <c r="F29" s="243" t="str">
        <f>+F27</f>
        <v>1.3  BOLÍVAR PRIMERO EN SALUD</v>
      </c>
      <c r="G29" s="243" t="str">
        <f>+G27</f>
        <v>1.3.10 Fortalecimiento de la autoridad sanitaria para la gestión en salud</v>
      </c>
      <c r="H29" s="252" t="s">
        <v>276</v>
      </c>
      <c r="I29" s="252" t="s">
        <v>231</v>
      </c>
      <c r="J29" s="243" t="s">
        <v>229</v>
      </c>
      <c r="K29" s="253" t="s">
        <v>100</v>
      </c>
      <c r="L29" s="60">
        <v>113623118</v>
      </c>
      <c r="M29" s="216">
        <v>0</v>
      </c>
      <c r="N29" s="250">
        <v>406300000</v>
      </c>
      <c r="O29" s="250">
        <f>+L29+M29+L30+M30</f>
        <v>345123118</v>
      </c>
      <c r="P29" s="243" t="s">
        <v>278</v>
      </c>
      <c r="Q29" s="51" t="s">
        <v>280</v>
      </c>
      <c r="R29" s="51" t="s">
        <v>279</v>
      </c>
      <c r="S29" s="45">
        <v>2021</v>
      </c>
      <c r="T29" s="45">
        <v>45</v>
      </c>
      <c r="U29" s="222" t="s">
        <v>282</v>
      </c>
      <c r="V29" s="45">
        <v>2021</v>
      </c>
      <c r="W29" s="222" t="s">
        <v>283</v>
      </c>
    </row>
    <row r="30" spans="1:23" ht="57">
      <c r="A30" s="243"/>
      <c r="B30" s="251"/>
      <c r="C30" s="243"/>
      <c r="D30" s="243"/>
      <c r="E30" s="243"/>
      <c r="F30" s="243"/>
      <c r="G30" s="243"/>
      <c r="H30" s="252"/>
      <c r="I30" s="252"/>
      <c r="J30" s="243"/>
      <c r="K30" s="253"/>
      <c r="L30" s="60">
        <v>231500000</v>
      </c>
      <c r="M30" s="216">
        <v>0</v>
      </c>
      <c r="N30" s="250"/>
      <c r="O30" s="250"/>
      <c r="P30" s="243"/>
      <c r="Q30" s="51" t="s">
        <v>271</v>
      </c>
      <c r="R30" s="51" t="s">
        <v>272</v>
      </c>
      <c r="S30" s="45">
        <v>2021</v>
      </c>
      <c r="T30" s="27" t="s">
        <v>281</v>
      </c>
      <c r="U30" s="224"/>
      <c r="V30" s="45">
        <v>2021</v>
      </c>
      <c r="W30" s="224"/>
    </row>
    <row r="31" spans="1:23" ht="99.75">
      <c r="A31" s="222">
        <v>12</v>
      </c>
      <c r="B31" s="257">
        <v>2021002130014</v>
      </c>
      <c r="C31" s="222" t="s">
        <v>15</v>
      </c>
      <c r="D31" s="260" t="s">
        <v>70</v>
      </c>
      <c r="E31" s="222" t="s">
        <v>54</v>
      </c>
      <c r="F31" s="222" t="s">
        <v>829</v>
      </c>
      <c r="G31" s="222" t="s">
        <v>284</v>
      </c>
      <c r="H31" s="244" t="s">
        <v>230</v>
      </c>
      <c r="I31" s="244" t="s">
        <v>231</v>
      </c>
      <c r="J31" s="222" t="s">
        <v>229</v>
      </c>
      <c r="K31" s="263" t="s">
        <v>101</v>
      </c>
      <c r="L31" s="60">
        <v>90000000</v>
      </c>
      <c r="M31" s="216">
        <v>0</v>
      </c>
      <c r="N31" s="231">
        <v>3323244368</v>
      </c>
      <c r="O31" s="231">
        <f>+L31+M31+L32+M32+L33+M33+L34+M34+L35+M35+L36+M36+L37+M37</f>
        <v>3518478912</v>
      </c>
      <c r="P31" s="222" t="s">
        <v>296</v>
      </c>
      <c r="Q31" s="51" t="s">
        <v>292</v>
      </c>
      <c r="R31" s="51" t="s">
        <v>293</v>
      </c>
      <c r="S31" s="45">
        <v>2021</v>
      </c>
      <c r="T31" s="45">
        <v>46</v>
      </c>
      <c r="U31" s="243" t="s">
        <v>294</v>
      </c>
      <c r="V31" s="45">
        <v>2021</v>
      </c>
      <c r="W31" s="243" t="s">
        <v>295</v>
      </c>
    </row>
    <row r="32" spans="1:23" ht="114">
      <c r="A32" s="223"/>
      <c r="B32" s="258"/>
      <c r="C32" s="223"/>
      <c r="D32" s="261"/>
      <c r="E32" s="223"/>
      <c r="F32" s="223"/>
      <c r="G32" s="223"/>
      <c r="H32" s="256"/>
      <c r="I32" s="256"/>
      <c r="J32" s="223"/>
      <c r="K32" s="264"/>
      <c r="L32" s="60">
        <v>2883952512</v>
      </c>
      <c r="M32" s="216">
        <v>0</v>
      </c>
      <c r="N32" s="232"/>
      <c r="O32" s="232"/>
      <c r="P32" s="223"/>
      <c r="Q32" s="51" t="s">
        <v>290</v>
      </c>
      <c r="R32" s="51" t="s">
        <v>291</v>
      </c>
      <c r="S32" s="45">
        <v>2021</v>
      </c>
      <c r="T32" s="45">
        <v>45</v>
      </c>
      <c r="U32" s="243"/>
      <c r="V32" s="45">
        <v>2021</v>
      </c>
      <c r="W32" s="243"/>
    </row>
    <row r="33" spans="1:23" ht="142.5">
      <c r="A33" s="223"/>
      <c r="B33" s="258"/>
      <c r="C33" s="223"/>
      <c r="D33" s="261"/>
      <c r="E33" s="223"/>
      <c r="F33" s="223"/>
      <c r="G33" s="223"/>
      <c r="H33" s="256"/>
      <c r="I33" s="256"/>
      <c r="J33" s="223"/>
      <c r="K33" s="264"/>
      <c r="L33" s="60">
        <v>108000000</v>
      </c>
      <c r="M33" s="216">
        <v>0</v>
      </c>
      <c r="N33" s="232"/>
      <c r="O33" s="232"/>
      <c r="P33" s="223"/>
      <c r="Q33" s="51" t="s">
        <v>288</v>
      </c>
      <c r="R33" s="51" t="s">
        <v>289</v>
      </c>
      <c r="S33" s="45">
        <v>2021</v>
      </c>
      <c r="T33" s="45">
        <v>8</v>
      </c>
      <c r="U33" s="243"/>
      <c r="V33" s="45">
        <v>2021</v>
      </c>
      <c r="W33" s="243"/>
    </row>
    <row r="34" spans="1:23" ht="42.75">
      <c r="A34" s="223"/>
      <c r="B34" s="258"/>
      <c r="C34" s="223"/>
      <c r="D34" s="261"/>
      <c r="E34" s="223"/>
      <c r="F34" s="223"/>
      <c r="G34" s="223"/>
      <c r="H34" s="256"/>
      <c r="I34" s="256"/>
      <c r="J34" s="223"/>
      <c r="K34" s="264"/>
      <c r="L34" s="60">
        <v>136000000</v>
      </c>
      <c r="M34" s="216">
        <v>0</v>
      </c>
      <c r="N34" s="232"/>
      <c r="O34" s="232"/>
      <c r="P34" s="223"/>
      <c r="Q34" s="51" t="s">
        <v>222</v>
      </c>
      <c r="R34" s="51" t="s">
        <v>287</v>
      </c>
      <c r="S34" s="45">
        <v>2021</v>
      </c>
      <c r="T34" s="45">
        <v>8</v>
      </c>
      <c r="U34" s="243"/>
      <c r="V34" s="45">
        <v>2021</v>
      </c>
      <c r="W34" s="243"/>
    </row>
    <row r="35" spans="1:23" ht="42.75">
      <c r="A35" s="223"/>
      <c r="B35" s="258"/>
      <c r="C35" s="223"/>
      <c r="D35" s="261"/>
      <c r="E35" s="223"/>
      <c r="F35" s="223"/>
      <c r="G35" s="223"/>
      <c r="H35" s="256"/>
      <c r="I35" s="256"/>
      <c r="J35" s="223"/>
      <c r="K35" s="264"/>
      <c r="L35" s="60">
        <v>36000000</v>
      </c>
      <c r="M35" s="216">
        <v>0</v>
      </c>
      <c r="N35" s="232"/>
      <c r="O35" s="232"/>
      <c r="P35" s="223"/>
      <c r="Q35" s="27" t="s">
        <v>286</v>
      </c>
      <c r="R35" s="51" t="s">
        <v>233</v>
      </c>
      <c r="S35" s="45">
        <v>2021</v>
      </c>
      <c r="T35" s="45">
        <v>100</v>
      </c>
      <c r="U35" s="243"/>
      <c r="V35" s="45">
        <v>2021</v>
      </c>
      <c r="W35" s="243"/>
    </row>
    <row r="36" spans="1:23" ht="57.75">
      <c r="A36" s="223"/>
      <c r="B36" s="258"/>
      <c r="C36" s="223"/>
      <c r="D36" s="261"/>
      <c r="E36" s="223"/>
      <c r="F36" s="223"/>
      <c r="G36" s="223"/>
      <c r="H36" s="256"/>
      <c r="I36" s="256"/>
      <c r="J36" s="223"/>
      <c r="K36" s="264"/>
      <c r="L36" s="60">
        <v>36000000</v>
      </c>
      <c r="M36" s="216">
        <v>0</v>
      </c>
      <c r="N36" s="232"/>
      <c r="O36" s="232"/>
      <c r="P36" s="223"/>
      <c r="Q36" s="51" t="s">
        <v>220</v>
      </c>
      <c r="R36" s="27" t="s">
        <v>285</v>
      </c>
      <c r="S36" s="45">
        <v>2021</v>
      </c>
      <c r="T36" s="45">
        <v>100</v>
      </c>
      <c r="U36" s="243"/>
      <c r="V36" s="45">
        <v>2021</v>
      </c>
      <c r="W36" s="243"/>
    </row>
    <row r="37" spans="1:23" ht="57">
      <c r="A37" s="224"/>
      <c r="B37" s="259"/>
      <c r="C37" s="224"/>
      <c r="D37" s="262"/>
      <c r="E37" s="224"/>
      <c r="F37" s="224"/>
      <c r="G37" s="224"/>
      <c r="H37" s="245"/>
      <c r="I37" s="245"/>
      <c r="J37" s="224"/>
      <c r="K37" s="265"/>
      <c r="L37" s="63">
        <v>228526400</v>
      </c>
      <c r="M37" s="205">
        <v>0</v>
      </c>
      <c r="N37" s="232"/>
      <c r="O37" s="232"/>
      <c r="P37" s="223"/>
      <c r="Q37" s="51" t="s">
        <v>221</v>
      </c>
      <c r="R37" s="27" t="s">
        <v>225</v>
      </c>
      <c r="S37" s="45">
        <v>2021</v>
      </c>
      <c r="T37" s="45">
        <v>500</v>
      </c>
      <c r="U37" s="243"/>
      <c r="V37" s="45">
        <v>2021</v>
      </c>
      <c r="W37" s="243"/>
    </row>
    <row r="38" spans="1:23" ht="71.25">
      <c r="A38" s="222">
        <v>13</v>
      </c>
      <c r="B38" s="257">
        <v>2021002130015</v>
      </c>
      <c r="C38" s="222" t="s">
        <v>15</v>
      </c>
      <c r="D38" s="222" t="s">
        <v>70</v>
      </c>
      <c r="E38" s="222" t="s">
        <v>54</v>
      </c>
      <c r="F38" s="222" t="s">
        <v>829</v>
      </c>
      <c r="G38" s="222" t="s">
        <v>297</v>
      </c>
      <c r="H38" s="244" t="s">
        <v>230</v>
      </c>
      <c r="I38" s="244" t="s">
        <v>231</v>
      </c>
      <c r="J38" s="222" t="s">
        <v>229</v>
      </c>
      <c r="K38" s="263" t="s">
        <v>102</v>
      </c>
      <c r="L38" s="60">
        <v>25200000</v>
      </c>
      <c r="M38" s="216">
        <v>0</v>
      </c>
      <c r="N38" s="250">
        <v>132000000</v>
      </c>
      <c r="O38" s="250">
        <f>+L38+M38+L39+M39+L40+M40</f>
        <v>131200000</v>
      </c>
      <c r="P38" s="243" t="s">
        <v>298</v>
      </c>
      <c r="Q38" s="51" t="s">
        <v>299</v>
      </c>
      <c r="R38" s="27" t="s">
        <v>300</v>
      </c>
      <c r="S38" s="45">
        <v>2021</v>
      </c>
      <c r="T38" s="27" t="s">
        <v>301</v>
      </c>
      <c r="U38" s="222" t="s">
        <v>305</v>
      </c>
      <c r="V38" s="45">
        <v>2021</v>
      </c>
      <c r="W38" s="222">
        <v>400</v>
      </c>
    </row>
    <row r="39" spans="1:23" ht="99.75">
      <c r="A39" s="223"/>
      <c r="B39" s="258"/>
      <c r="C39" s="223"/>
      <c r="D39" s="223"/>
      <c r="E39" s="223"/>
      <c r="F39" s="223"/>
      <c r="G39" s="223"/>
      <c r="H39" s="256"/>
      <c r="I39" s="256"/>
      <c r="J39" s="223"/>
      <c r="K39" s="264"/>
      <c r="L39" s="60">
        <v>43200000</v>
      </c>
      <c r="M39" s="216">
        <v>0</v>
      </c>
      <c r="N39" s="250"/>
      <c r="O39" s="250"/>
      <c r="P39" s="243"/>
      <c r="Q39" s="51" t="s">
        <v>302</v>
      </c>
      <c r="R39" s="51" t="s">
        <v>303</v>
      </c>
      <c r="S39" s="45">
        <v>2021</v>
      </c>
      <c r="T39" s="24">
        <v>1169135</v>
      </c>
      <c r="U39" s="223"/>
      <c r="V39" s="45">
        <v>2021</v>
      </c>
      <c r="W39" s="223"/>
    </row>
    <row r="40" spans="1:23" ht="57">
      <c r="A40" s="224"/>
      <c r="B40" s="259"/>
      <c r="C40" s="224"/>
      <c r="D40" s="224"/>
      <c r="E40" s="224"/>
      <c r="F40" s="224"/>
      <c r="G40" s="224"/>
      <c r="H40" s="245"/>
      <c r="I40" s="245"/>
      <c r="J40" s="224"/>
      <c r="K40" s="265"/>
      <c r="L40" s="60">
        <v>62800000</v>
      </c>
      <c r="M40" s="216">
        <v>0</v>
      </c>
      <c r="N40" s="250"/>
      <c r="O40" s="250"/>
      <c r="P40" s="243"/>
      <c r="Q40" s="51" t="s">
        <v>221</v>
      </c>
      <c r="R40" s="51" t="s">
        <v>304</v>
      </c>
      <c r="S40" s="45">
        <v>2021</v>
      </c>
      <c r="T40" s="45">
        <v>45</v>
      </c>
      <c r="U40" s="224"/>
      <c r="V40" s="45">
        <v>2021</v>
      </c>
      <c r="W40" s="224"/>
    </row>
    <row r="41" spans="1:23" ht="127.5">
      <c r="A41" s="45">
        <v>14</v>
      </c>
      <c r="B41" s="48">
        <v>2021002130016</v>
      </c>
      <c r="C41" s="45" t="s">
        <v>15</v>
      </c>
      <c r="D41" s="45" t="s">
        <v>70</v>
      </c>
      <c r="E41" s="45" t="s">
        <v>54</v>
      </c>
      <c r="F41" s="45" t="s">
        <v>829</v>
      </c>
      <c r="G41" s="20" t="s">
        <v>812</v>
      </c>
      <c r="H41" s="49" t="s">
        <v>230</v>
      </c>
      <c r="I41" s="49" t="s">
        <v>231</v>
      </c>
      <c r="J41" s="45" t="s">
        <v>78</v>
      </c>
      <c r="K41" s="47" t="s">
        <v>103</v>
      </c>
      <c r="L41" s="57">
        <v>880000000</v>
      </c>
      <c r="M41" s="216"/>
      <c r="N41" s="213">
        <v>806700000</v>
      </c>
      <c r="O41" s="59">
        <f>+L41+M41</f>
        <v>880000000</v>
      </c>
      <c r="P41" s="45" t="s">
        <v>816</v>
      </c>
      <c r="Q41" s="20" t="s">
        <v>815</v>
      </c>
      <c r="R41" s="20" t="s">
        <v>814</v>
      </c>
      <c r="S41" s="45">
        <v>2021</v>
      </c>
      <c r="T41" s="45"/>
      <c r="U41" s="20" t="s">
        <v>813</v>
      </c>
      <c r="V41" s="45">
        <v>2021</v>
      </c>
      <c r="W41" s="45">
        <v>45</v>
      </c>
    </row>
    <row r="42" spans="1:23" ht="105">
      <c r="A42" s="45">
        <v>15</v>
      </c>
      <c r="B42" s="48">
        <v>2021002130017</v>
      </c>
      <c r="C42" s="45" t="s">
        <v>15</v>
      </c>
      <c r="D42" s="45" t="s">
        <v>70</v>
      </c>
      <c r="E42" s="45" t="s">
        <v>54</v>
      </c>
      <c r="F42" s="45" t="s">
        <v>829</v>
      </c>
      <c r="G42" s="45" t="s">
        <v>808</v>
      </c>
      <c r="H42" s="49" t="s">
        <v>230</v>
      </c>
      <c r="I42" s="49" t="s">
        <v>231</v>
      </c>
      <c r="J42" s="45" t="s">
        <v>78</v>
      </c>
      <c r="K42" s="202" t="s">
        <v>915</v>
      </c>
      <c r="L42" s="56">
        <v>1230000000</v>
      </c>
      <c r="M42" s="216"/>
      <c r="N42" s="213">
        <v>1229700000</v>
      </c>
      <c r="O42" s="59">
        <f>+L42+M42</f>
        <v>1230000000</v>
      </c>
      <c r="P42" s="45" t="s">
        <v>811</v>
      </c>
      <c r="Q42" s="45" t="s">
        <v>809</v>
      </c>
      <c r="R42" s="45" t="s">
        <v>810</v>
      </c>
      <c r="S42" s="45">
        <v>2021</v>
      </c>
      <c r="T42" s="45">
        <v>45</v>
      </c>
      <c r="U42" s="45" t="s">
        <v>273</v>
      </c>
      <c r="V42" s="45">
        <v>2021</v>
      </c>
      <c r="W42" s="45">
        <v>45</v>
      </c>
    </row>
    <row r="43" spans="1:23" ht="165">
      <c r="A43" s="45">
        <v>16</v>
      </c>
      <c r="B43" s="48">
        <v>2021002130018</v>
      </c>
      <c r="C43" s="45" t="s">
        <v>15</v>
      </c>
      <c r="D43" s="45" t="s">
        <v>70</v>
      </c>
      <c r="E43" s="45" t="s">
        <v>54</v>
      </c>
      <c r="F43" s="45" t="s">
        <v>829</v>
      </c>
      <c r="G43" s="45" t="s">
        <v>807</v>
      </c>
      <c r="H43" s="49" t="s">
        <v>230</v>
      </c>
      <c r="I43" s="49" t="s">
        <v>231</v>
      </c>
      <c r="J43" s="45" t="s">
        <v>78</v>
      </c>
      <c r="K43" s="47" t="s">
        <v>104</v>
      </c>
      <c r="L43" s="32">
        <v>940000000</v>
      </c>
      <c r="M43" s="216"/>
      <c r="N43" s="213">
        <v>852700000</v>
      </c>
      <c r="O43" s="59">
        <f>+L43+M43</f>
        <v>940000000</v>
      </c>
      <c r="P43" s="45" t="s">
        <v>796</v>
      </c>
      <c r="Q43" s="45" t="s">
        <v>806</v>
      </c>
      <c r="R43" s="45" t="s">
        <v>817</v>
      </c>
      <c r="S43" s="45">
        <v>2021</v>
      </c>
      <c r="T43" s="45">
        <v>45</v>
      </c>
      <c r="U43" s="45" t="s">
        <v>818</v>
      </c>
      <c r="V43" s="45">
        <v>2021</v>
      </c>
      <c r="W43" s="45">
        <v>45</v>
      </c>
    </row>
    <row r="44" spans="1:23" ht="76.5">
      <c r="A44" s="45">
        <v>17</v>
      </c>
      <c r="B44" s="48">
        <v>2021002130019</v>
      </c>
      <c r="C44" s="45" t="s">
        <v>15</v>
      </c>
      <c r="D44" s="45" t="s">
        <v>70</v>
      </c>
      <c r="E44" s="45" t="s">
        <v>54</v>
      </c>
      <c r="F44" s="45" t="s">
        <v>829</v>
      </c>
      <c r="G44" s="45" t="s">
        <v>835</v>
      </c>
      <c r="H44" s="49" t="s">
        <v>230</v>
      </c>
      <c r="I44" s="49" t="s">
        <v>231</v>
      </c>
      <c r="J44" s="45" t="s">
        <v>78</v>
      </c>
      <c r="K44" s="47" t="s">
        <v>105</v>
      </c>
      <c r="L44" s="57">
        <v>200000000</v>
      </c>
      <c r="M44" s="216"/>
      <c r="N44" s="57">
        <v>198300000</v>
      </c>
      <c r="O44" s="57">
        <v>200000000</v>
      </c>
      <c r="P44" s="20" t="s">
        <v>222</v>
      </c>
      <c r="Q44" s="20" t="s">
        <v>223</v>
      </c>
      <c r="R44" s="45"/>
      <c r="S44" s="45">
        <v>2021</v>
      </c>
      <c r="T44" s="45">
        <v>45</v>
      </c>
      <c r="U44" s="45" t="s">
        <v>273</v>
      </c>
      <c r="V44" s="45">
        <v>2021</v>
      </c>
      <c r="W44" s="45">
        <v>45</v>
      </c>
    </row>
    <row r="45" spans="1:23" ht="153">
      <c r="A45" s="45">
        <v>18</v>
      </c>
      <c r="B45" s="48">
        <v>2021002130020</v>
      </c>
      <c r="C45" s="45" t="s">
        <v>15</v>
      </c>
      <c r="D45" s="45" t="s">
        <v>70</v>
      </c>
      <c r="E45" s="45" t="s">
        <v>54</v>
      </c>
      <c r="F45" s="45" t="s">
        <v>829</v>
      </c>
      <c r="G45" s="45" t="s">
        <v>791</v>
      </c>
      <c r="H45" s="49" t="s">
        <v>230</v>
      </c>
      <c r="I45" s="49" t="s">
        <v>231</v>
      </c>
      <c r="J45" s="45" t="s">
        <v>78</v>
      </c>
      <c r="K45" s="47" t="s">
        <v>106</v>
      </c>
      <c r="L45" s="32">
        <v>1282000000</v>
      </c>
      <c r="M45" s="216"/>
      <c r="N45" s="213">
        <v>1633447768.5</v>
      </c>
      <c r="O45" s="59">
        <f>+L45+M45</f>
        <v>1282000000</v>
      </c>
      <c r="P45" s="45" t="s">
        <v>803</v>
      </c>
      <c r="Q45" s="20" t="s">
        <v>805</v>
      </c>
      <c r="R45" s="20" t="s">
        <v>233</v>
      </c>
      <c r="S45" s="45">
        <v>2021</v>
      </c>
      <c r="T45" s="45">
        <v>45</v>
      </c>
      <c r="U45" s="45" t="s">
        <v>804</v>
      </c>
      <c r="V45" s="45">
        <v>2021</v>
      </c>
      <c r="W45" s="45">
        <v>45</v>
      </c>
    </row>
    <row r="46" spans="1:23" ht="140.25">
      <c r="A46" s="45">
        <v>19</v>
      </c>
      <c r="B46" s="48">
        <v>2021002130021</v>
      </c>
      <c r="C46" s="45" t="s">
        <v>15</v>
      </c>
      <c r="D46" s="45" t="s">
        <v>70</v>
      </c>
      <c r="E46" s="45" t="s">
        <v>54</v>
      </c>
      <c r="F46" s="45" t="s">
        <v>829</v>
      </c>
      <c r="G46" s="45" t="s">
        <v>791</v>
      </c>
      <c r="H46" s="49" t="s">
        <v>230</v>
      </c>
      <c r="I46" s="49" t="s">
        <v>231</v>
      </c>
      <c r="J46" s="45" t="s">
        <v>78</v>
      </c>
      <c r="K46" s="47" t="s">
        <v>107</v>
      </c>
      <c r="L46" s="58">
        <v>648000000</v>
      </c>
      <c r="M46" s="216"/>
      <c r="N46" s="213">
        <v>744450624</v>
      </c>
      <c r="O46" s="59">
        <f>+L46+M46</f>
        <v>648000000</v>
      </c>
      <c r="P46" s="45" t="s">
        <v>803</v>
      </c>
      <c r="Q46" s="45" t="s">
        <v>221</v>
      </c>
      <c r="R46" s="45" t="s">
        <v>549</v>
      </c>
      <c r="S46" s="45">
        <v>2021</v>
      </c>
      <c r="T46" s="45">
        <v>13</v>
      </c>
      <c r="U46" s="45" t="s">
        <v>273</v>
      </c>
      <c r="V46" s="45">
        <v>2021</v>
      </c>
      <c r="W46" s="45">
        <v>13</v>
      </c>
    </row>
    <row r="47" spans="1:23" ht="135">
      <c r="A47" s="45">
        <v>20</v>
      </c>
      <c r="B47" s="48">
        <v>2021002130023</v>
      </c>
      <c r="C47" s="45" t="s">
        <v>15</v>
      </c>
      <c r="D47" s="45" t="s">
        <v>70</v>
      </c>
      <c r="E47" s="45" t="s">
        <v>54</v>
      </c>
      <c r="F47" s="45" t="s">
        <v>829</v>
      </c>
      <c r="G47" s="45" t="s">
        <v>797</v>
      </c>
      <c r="H47" s="45">
        <v>1903</v>
      </c>
      <c r="I47" s="45" t="s">
        <v>231</v>
      </c>
      <c r="J47" s="45" t="s">
        <v>78</v>
      </c>
      <c r="K47" s="47" t="s">
        <v>108</v>
      </c>
      <c r="L47" s="58">
        <v>652000000</v>
      </c>
      <c r="M47" s="216"/>
      <c r="N47" s="213">
        <v>529600000</v>
      </c>
      <c r="O47" s="59">
        <f>+L47+M47</f>
        <v>652000000</v>
      </c>
      <c r="P47" s="45" t="s">
        <v>802</v>
      </c>
      <c r="Q47" s="45" t="s">
        <v>798</v>
      </c>
      <c r="R47" s="45" t="s">
        <v>801</v>
      </c>
      <c r="S47" s="45">
        <v>2021</v>
      </c>
      <c r="T47" s="45">
        <v>10</v>
      </c>
      <c r="U47" s="45" t="s">
        <v>273</v>
      </c>
      <c r="V47" s="45">
        <v>2021</v>
      </c>
      <c r="W47" s="45">
        <v>32</v>
      </c>
    </row>
    <row r="48" spans="1:23" ht="135">
      <c r="A48" s="45">
        <v>21</v>
      </c>
      <c r="B48" s="48">
        <v>2021002130025</v>
      </c>
      <c r="C48" s="45" t="s">
        <v>15</v>
      </c>
      <c r="D48" s="45" t="s">
        <v>70</v>
      </c>
      <c r="E48" s="45" t="s">
        <v>54</v>
      </c>
      <c r="F48" s="45" t="s">
        <v>829</v>
      </c>
      <c r="G48" s="45" t="s">
        <v>797</v>
      </c>
      <c r="H48" s="45">
        <v>1903</v>
      </c>
      <c r="I48" s="45" t="s">
        <v>231</v>
      </c>
      <c r="J48" s="45" t="s">
        <v>78</v>
      </c>
      <c r="K48" s="47" t="s">
        <v>109</v>
      </c>
      <c r="L48" s="58">
        <v>298000000</v>
      </c>
      <c r="M48" s="216"/>
      <c r="N48" s="213">
        <v>249800000</v>
      </c>
      <c r="O48" s="59">
        <f>+L48+M48</f>
        <v>298000000</v>
      </c>
      <c r="P48" s="45" t="s">
        <v>800</v>
      </c>
      <c r="Q48" s="45" t="s">
        <v>798</v>
      </c>
      <c r="R48" s="45" t="s">
        <v>715</v>
      </c>
      <c r="S48" s="45">
        <v>2021</v>
      </c>
      <c r="T48" s="45">
        <v>8</v>
      </c>
      <c r="U48" s="20" t="s">
        <v>799</v>
      </c>
      <c r="V48" s="45">
        <v>2021</v>
      </c>
      <c r="W48" s="45">
        <v>8</v>
      </c>
    </row>
    <row r="49" spans="1:23" ht="90">
      <c r="A49" s="45">
        <v>22</v>
      </c>
      <c r="B49" s="48">
        <v>2021002130026</v>
      </c>
      <c r="C49" s="45" t="s">
        <v>15</v>
      </c>
      <c r="D49" s="45" t="s">
        <v>70</v>
      </c>
      <c r="E49" s="45" t="s">
        <v>54</v>
      </c>
      <c r="F49" s="45" t="s">
        <v>829</v>
      </c>
      <c r="G49" s="45" t="s">
        <v>794</v>
      </c>
      <c r="H49" s="45">
        <v>1903</v>
      </c>
      <c r="I49" s="45" t="s">
        <v>231</v>
      </c>
      <c r="J49" s="45" t="s">
        <v>78</v>
      </c>
      <c r="K49" s="47" t="s">
        <v>110</v>
      </c>
      <c r="L49" s="61">
        <v>1000000000</v>
      </c>
      <c r="M49" s="216"/>
      <c r="N49" s="213">
        <v>926800551</v>
      </c>
      <c r="O49" s="59">
        <f>+L49+M49</f>
        <v>1000000000</v>
      </c>
      <c r="P49" s="45" t="s">
        <v>796</v>
      </c>
      <c r="Q49" s="45" t="s">
        <v>244</v>
      </c>
      <c r="R49" s="45" t="s">
        <v>795</v>
      </c>
      <c r="S49" s="45">
        <v>2021</v>
      </c>
      <c r="T49" s="45">
        <v>45</v>
      </c>
      <c r="U49" s="45" t="s">
        <v>792</v>
      </c>
      <c r="V49" s="45">
        <v>2021</v>
      </c>
      <c r="W49" s="45">
        <v>45</v>
      </c>
    </row>
    <row r="50" spans="1:23" ht="150">
      <c r="A50" s="45">
        <v>23</v>
      </c>
      <c r="B50" s="48">
        <v>2021002130027</v>
      </c>
      <c r="C50" s="45" t="s">
        <v>15</v>
      </c>
      <c r="D50" s="45" t="s">
        <v>70</v>
      </c>
      <c r="E50" s="45" t="s">
        <v>54</v>
      </c>
      <c r="F50" s="45" t="s">
        <v>829</v>
      </c>
      <c r="G50" s="45" t="s">
        <v>791</v>
      </c>
      <c r="H50" s="49" t="s">
        <v>230</v>
      </c>
      <c r="I50" s="49" t="s">
        <v>231</v>
      </c>
      <c r="J50" s="45" t="s">
        <v>78</v>
      </c>
      <c r="K50" s="47" t="s">
        <v>111</v>
      </c>
      <c r="L50" s="58">
        <v>905000000</v>
      </c>
      <c r="M50" s="216"/>
      <c r="N50" s="213">
        <v>306952880</v>
      </c>
      <c r="O50" s="59">
        <f>+L50+M50</f>
        <v>905000000</v>
      </c>
      <c r="P50" s="45" t="s">
        <v>277</v>
      </c>
      <c r="Q50" s="45" t="s">
        <v>288</v>
      </c>
      <c r="R50" s="45" t="s">
        <v>793</v>
      </c>
      <c r="S50" s="45">
        <v>2021</v>
      </c>
      <c r="T50" s="45">
        <v>45</v>
      </c>
      <c r="U50" s="45" t="s">
        <v>792</v>
      </c>
      <c r="V50" s="45">
        <v>2021</v>
      </c>
      <c r="W50" s="45">
        <v>45</v>
      </c>
    </row>
    <row r="51" spans="1:23" ht="150">
      <c r="A51" s="45">
        <v>24</v>
      </c>
      <c r="B51" s="48">
        <v>2021002130028</v>
      </c>
      <c r="C51" s="45" t="s">
        <v>15</v>
      </c>
      <c r="D51" s="45" t="s">
        <v>70</v>
      </c>
      <c r="E51" s="45" t="s">
        <v>54</v>
      </c>
      <c r="F51" s="45" t="s">
        <v>829</v>
      </c>
      <c r="G51" s="45" t="s">
        <v>789</v>
      </c>
      <c r="H51" s="49" t="s">
        <v>230</v>
      </c>
      <c r="I51" s="49" t="s">
        <v>231</v>
      </c>
      <c r="J51" s="45" t="s">
        <v>78</v>
      </c>
      <c r="K51" s="47" t="s">
        <v>112</v>
      </c>
      <c r="L51" s="58">
        <v>1180000000</v>
      </c>
      <c r="M51" s="216"/>
      <c r="N51" s="213">
        <v>1215000000</v>
      </c>
      <c r="O51" s="59">
        <f>+L51+M51</f>
        <v>1180000000</v>
      </c>
      <c r="P51" s="45" t="s">
        <v>787</v>
      </c>
      <c r="Q51" s="45" t="s">
        <v>784</v>
      </c>
      <c r="R51" s="45" t="s">
        <v>785</v>
      </c>
      <c r="S51" s="45">
        <v>2021</v>
      </c>
      <c r="T51" s="45">
        <v>40</v>
      </c>
      <c r="U51" s="45" t="s">
        <v>273</v>
      </c>
      <c r="V51" s="45">
        <v>2021</v>
      </c>
      <c r="W51" s="45">
        <v>32</v>
      </c>
    </row>
    <row r="52" spans="1:23" ht="150">
      <c r="A52" s="45">
        <v>25</v>
      </c>
      <c r="B52" s="48">
        <v>2021002130029</v>
      </c>
      <c r="C52" s="45" t="s">
        <v>15</v>
      </c>
      <c r="D52" s="45" t="s">
        <v>70</v>
      </c>
      <c r="E52" s="45" t="s">
        <v>54</v>
      </c>
      <c r="F52" s="45" t="s">
        <v>829</v>
      </c>
      <c r="G52" s="45" t="s">
        <v>789</v>
      </c>
      <c r="H52" s="49" t="s">
        <v>230</v>
      </c>
      <c r="I52" s="49" t="s">
        <v>231</v>
      </c>
      <c r="J52" s="45" t="s">
        <v>78</v>
      </c>
      <c r="K52" s="47" t="s">
        <v>113</v>
      </c>
      <c r="L52" s="58">
        <v>915000000</v>
      </c>
      <c r="M52" s="216"/>
      <c r="N52" s="213">
        <v>949863442</v>
      </c>
      <c r="O52" s="59">
        <f>+L52+M52</f>
        <v>915000000</v>
      </c>
      <c r="P52" s="45" t="s">
        <v>787</v>
      </c>
      <c r="Q52" s="45" t="s">
        <v>784</v>
      </c>
      <c r="R52" s="45" t="s">
        <v>788</v>
      </c>
      <c r="S52" s="45">
        <v>2021</v>
      </c>
      <c r="T52" s="45">
        <v>15</v>
      </c>
      <c r="U52" s="45" t="s">
        <v>790</v>
      </c>
      <c r="V52" s="45">
        <v>2021</v>
      </c>
      <c r="W52" s="45">
        <v>1</v>
      </c>
    </row>
    <row r="53" spans="1:23" ht="90">
      <c r="A53" s="45">
        <v>26</v>
      </c>
      <c r="B53" s="48">
        <v>2021002130030</v>
      </c>
      <c r="C53" s="45" t="s">
        <v>15</v>
      </c>
      <c r="D53" s="45" t="s">
        <v>70</v>
      </c>
      <c r="E53" s="45" t="s">
        <v>54</v>
      </c>
      <c r="F53" s="45" t="s">
        <v>829</v>
      </c>
      <c r="G53" s="45" t="s">
        <v>836</v>
      </c>
      <c r="H53" s="49">
        <v>1905</v>
      </c>
      <c r="I53" s="49">
        <v>300</v>
      </c>
      <c r="J53" s="45" t="s">
        <v>78</v>
      </c>
      <c r="K53" s="47" t="s">
        <v>114</v>
      </c>
      <c r="L53" s="58">
        <v>670000000</v>
      </c>
      <c r="M53" s="216"/>
      <c r="N53" s="213">
        <v>724300000</v>
      </c>
      <c r="O53" s="59">
        <f>+L53+M53</f>
        <v>670000000</v>
      </c>
      <c r="P53" s="45" t="s">
        <v>786</v>
      </c>
      <c r="Q53" s="45" t="s">
        <v>784</v>
      </c>
      <c r="R53" s="45" t="s">
        <v>785</v>
      </c>
      <c r="S53" s="45">
        <v>2021</v>
      </c>
      <c r="T53" s="45">
        <v>45</v>
      </c>
      <c r="U53" s="45" t="s">
        <v>273</v>
      </c>
      <c r="V53" s="45">
        <v>2021</v>
      </c>
      <c r="W53" s="45">
        <v>45</v>
      </c>
    </row>
    <row r="54" spans="1:23" ht="135">
      <c r="A54" s="45">
        <v>27</v>
      </c>
      <c r="B54" s="48">
        <v>2021002130032</v>
      </c>
      <c r="C54" s="45" t="s">
        <v>15</v>
      </c>
      <c r="D54" s="45" t="s">
        <v>70</v>
      </c>
      <c r="E54" s="45" t="s">
        <v>54</v>
      </c>
      <c r="F54" s="45" t="s">
        <v>829</v>
      </c>
      <c r="G54" s="45" t="s">
        <v>775</v>
      </c>
      <c r="H54" s="49">
        <v>1905</v>
      </c>
      <c r="I54" s="49">
        <v>300</v>
      </c>
      <c r="J54" s="45" t="s">
        <v>78</v>
      </c>
      <c r="K54" s="47" t="s">
        <v>115</v>
      </c>
      <c r="L54" s="58">
        <v>340000000</v>
      </c>
      <c r="M54" s="216"/>
      <c r="N54" s="213">
        <v>570461316</v>
      </c>
      <c r="O54" s="59">
        <f>+L54+M54</f>
        <v>340000000</v>
      </c>
      <c r="P54" s="45" t="s">
        <v>782</v>
      </c>
      <c r="Q54" s="45" t="s">
        <v>783</v>
      </c>
      <c r="R54" s="45" t="s">
        <v>485</v>
      </c>
      <c r="S54" s="45">
        <v>2021</v>
      </c>
      <c r="T54" s="45">
        <v>1233</v>
      </c>
      <c r="U54" s="45" t="s">
        <v>716</v>
      </c>
      <c r="V54" s="45">
        <v>2021</v>
      </c>
      <c r="W54" s="45">
        <v>100</v>
      </c>
    </row>
    <row r="55" spans="1:23" ht="105">
      <c r="A55" s="45">
        <v>28</v>
      </c>
      <c r="B55" s="48">
        <v>2021002130033</v>
      </c>
      <c r="C55" s="45" t="s">
        <v>15</v>
      </c>
      <c r="D55" s="45" t="s">
        <v>70</v>
      </c>
      <c r="E55" s="45" t="s">
        <v>54</v>
      </c>
      <c r="F55" s="45" t="s">
        <v>829</v>
      </c>
      <c r="G55" s="45" t="s">
        <v>775</v>
      </c>
      <c r="H55" s="49">
        <v>1905</v>
      </c>
      <c r="I55" s="49">
        <v>300</v>
      </c>
      <c r="J55" s="45" t="s">
        <v>78</v>
      </c>
      <c r="K55" s="47" t="s">
        <v>116</v>
      </c>
      <c r="L55" s="58">
        <v>315000000</v>
      </c>
      <c r="M55" s="216"/>
      <c r="N55" s="213">
        <v>501150000</v>
      </c>
      <c r="O55" s="59">
        <f>+L55+M55</f>
        <v>315000000</v>
      </c>
      <c r="P55" s="45" t="s">
        <v>777</v>
      </c>
      <c r="Q55" s="20" t="s">
        <v>776</v>
      </c>
      <c r="R55" s="20" t="s">
        <v>485</v>
      </c>
      <c r="S55" s="45">
        <v>2021</v>
      </c>
      <c r="T55" s="32">
        <v>3245</v>
      </c>
      <c r="U55" s="45" t="s">
        <v>716</v>
      </c>
      <c r="V55" s="45">
        <v>2021</v>
      </c>
      <c r="W55" s="45">
        <v>1</v>
      </c>
    </row>
    <row r="56" spans="1:23" ht="90">
      <c r="A56" s="45">
        <v>29</v>
      </c>
      <c r="B56" s="48">
        <v>2021002130038</v>
      </c>
      <c r="C56" s="45" t="s">
        <v>4</v>
      </c>
      <c r="D56" s="45" t="s">
        <v>70</v>
      </c>
      <c r="E56" s="45" t="s">
        <v>54</v>
      </c>
      <c r="F56" s="45" t="s">
        <v>6</v>
      </c>
      <c r="G56" s="45" t="s">
        <v>778</v>
      </c>
      <c r="H56" s="49">
        <v>2201</v>
      </c>
      <c r="I56" s="49" t="s">
        <v>91</v>
      </c>
      <c r="J56" s="45" t="s">
        <v>78</v>
      </c>
      <c r="K56" s="47" t="s">
        <v>117</v>
      </c>
      <c r="L56" s="58">
        <v>13175119452</v>
      </c>
      <c r="M56" s="216"/>
      <c r="N56" s="278">
        <v>13175119452</v>
      </c>
      <c r="O56" s="59">
        <f>+L56</f>
        <v>13175119452</v>
      </c>
      <c r="P56" s="45" t="s">
        <v>781</v>
      </c>
      <c r="Q56" s="20" t="s">
        <v>780</v>
      </c>
      <c r="R56" s="20" t="s">
        <v>748</v>
      </c>
      <c r="S56" s="45">
        <v>2021</v>
      </c>
      <c r="T56" s="32">
        <v>226</v>
      </c>
      <c r="U56" s="45" t="s">
        <v>779</v>
      </c>
      <c r="V56" s="45">
        <v>2021</v>
      </c>
      <c r="W56" s="45">
        <v>1</v>
      </c>
    </row>
    <row r="57" spans="1:23" ht="75">
      <c r="A57" s="45">
        <v>30</v>
      </c>
      <c r="B57" s="48">
        <v>2021002130041</v>
      </c>
      <c r="C57" s="45" t="s">
        <v>16</v>
      </c>
      <c r="D57" s="45" t="s">
        <v>70</v>
      </c>
      <c r="E57" s="45" t="s">
        <v>27</v>
      </c>
      <c r="F57" s="45" t="s">
        <v>745</v>
      </c>
      <c r="G57" s="45" t="s">
        <v>773</v>
      </c>
      <c r="H57" s="49" t="s">
        <v>318</v>
      </c>
      <c r="I57" s="49" t="s">
        <v>345</v>
      </c>
      <c r="J57" s="45" t="s">
        <v>229</v>
      </c>
      <c r="K57" s="47" t="s">
        <v>118</v>
      </c>
      <c r="L57" s="58">
        <v>500000000</v>
      </c>
      <c r="M57" s="216"/>
      <c r="N57" s="213">
        <v>322389452</v>
      </c>
      <c r="O57" s="59">
        <f>+L57+M57</f>
        <v>500000000</v>
      </c>
      <c r="P57" s="45" t="s">
        <v>774</v>
      </c>
      <c r="Q57" s="20" t="s">
        <v>770</v>
      </c>
      <c r="R57" s="20" t="s">
        <v>771</v>
      </c>
      <c r="S57" s="45">
        <v>2021</v>
      </c>
      <c r="T57" s="45">
        <v>1</v>
      </c>
      <c r="U57" s="45" t="s">
        <v>772</v>
      </c>
      <c r="V57" s="45">
        <v>2021</v>
      </c>
      <c r="W57" s="45">
        <v>1</v>
      </c>
    </row>
    <row r="58" spans="1:23" ht="105">
      <c r="A58" s="45">
        <v>31</v>
      </c>
      <c r="B58" s="48">
        <v>2021002130042</v>
      </c>
      <c r="C58" s="45" t="s">
        <v>270</v>
      </c>
      <c r="D58" s="45" t="s">
        <v>70</v>
      </c>
      <c r="E58" s="45" t="s">
        <v>27</v>
      </c>
      <c r="F58" s="45" t="s">
        <v>339</v>
      </c>
      <c r="G58" s="45" t="s">
        <v>340</v>
      </c>
      <c r="H58" s="49" t="s">
        <v>318</v>
      </c>
      <c r="I58" s="49" t="s">
        <v>345</v>
      </c>
      <c r="J58" s="45" t="s">
        <v>229</v>
      </c>
      <c r="K58" s="47" t="s">
        <v>119</v>
      </c>
      <c r="L58" s="61">
        <v>2468250000</v>
      </c>
      <c r="M58" s="216"/>
      <c r="N58" s="213">
        <v>1989226331</v>
      </c>
      <c r="O58" s="59">
        <f>+L58+M58</f>
        <v>2468250000</v>
      </c>
      <c r="P58" s="45" t="s">
        <v>767</v>
      </c>
      <c r="Q58" s="20" t="s">
        <v>220</v>
      </c>
      <c r="R58" s="20" t="s">
        <v>539</v>
      </c>
      <c r="S58" s="45">
        <v>2021</v>
      </c>
      <c r="T58" s="45">
        <v>12</v>
      </c>
      <c r="U58" s="45" t="s">
        <v>442</v>
      </c>
      <c r="V58" s="45">
        <v>2021</v>
      </c>
      <c r="W58" s="45">
        <v>12</v>
      </c>
    </row>
    <row r="59" spans="1:23" ht="120">
      <c r="A59" s="45">
        <v>32</v>
      </c>
      <c r="B59" s="48">
        <v>2021002130043</v>
      </c>
      <c r="C59" s="45" t="s">
        <v>15</v>
      </c>
      <c r="D59" s="45" t="s">
        <v>70</v>
      </c>
      <c r="E59" s="45" t="s">
        <v>54</v>
      </c>
      <c r="F59" s="45" t="s">
        <v>829</v>
      </c>
      <c r="G59" s="45" t="s">
        <v>766</v>
      </c>
      <c r="H59" s="45">
        <v>1905</v>
      </c>
      <c r="I59" s="45">
        <v>300</v>
      </c>
      <c r="J59" s="45" t="s">
        <v>78</v>
      </c>
      <c r="K59" s="47" t="s">
        <v>120</v>
      </c>
      <c r="L59" s="58">
        <v>1675000000</v>
      </c>
      <c r="M59" s="216"/>
      <c r="N59" s="213">
        <f>1551427896-1447227896</f>
        <v>104200000</v>
      </c>
      <c r="O59" s="59">
        <f>+L59+M59</f>
        <v>1675000000</v>
      </c>
      <c r="P59" s="45" t="s">
        <v>765</v>
      </c>
      <c r="Q59" s="45" t="s">
        <v>221</v>
      </c>
      <c r="R59" s="45" t="s">
        <v>485</v>
      </c>
      <c r="S59" s="45">
        <v>2021</v>
      </c>
      <c r="T59" s="45">
        <v>45</v>
      </c>
      <c r="U59" s="45" t="s">
        <v>45</v>
      </c>
      <c r="V59" s="45">
        <v>2021</v>
      </c>
      <c r="W59" s="45">
        <v>45</v>
      </c>
    </row>
    <row r="60" spans="1:23" ht="150">
      <c r="A60" s="45">
        <v>33</v>
      </c>
      <c r="B60" s="48">
        <v>2021002130044</v>
      </c>
      <c r="C60" s="45" t="s">
        <v>15</v>
      </c>
      <c r="D60" s="45" t="s">
        <v>70</v>
      </c>
      <c r="E60" s="45" t="s">
        <v>54</v>
      </c>
      <c r="F60" s="45" t="s">
        <v>829</v>
      </c>
      <c r="G60" s="45" t="s">
        <v>768</v>
      </c>
      <c r="H60" s="45">
        <v>1905</v>
      </c>
      <c r="I60" s="45">
        <v>300</v>
      </c>
      <c r="J60" s="45" t="s">
        <v>78</v>
      </c>
      <c r="K60" s="47" t="s">
        <v>121</v>
      </c>
      <c r="L60" s="58">
        <v>1050000000</v>
      </c>
      <c r="M60" s="216"/>
      <c r="N60" s="58">
        <v>1045750000</v>
      </c>
      <c r="O60" s="58">
        <v>1050000000</v>
      </c>
      <c r="P60" s="45" t="s">
        <v>769</v>
      </c>
      <c r="Q60" s="20" t="s">
        <v>288</v>
      </c>
      <c r="R60" s="20" t="s">
        <v>289</v>
      </c>
      <c r="S60" s="45">
        <v>2021</v>
      </c>
      <c r="T60" s="45">
        <v>41</v>
      </c>
      <c r="U60" s="45"/>
      <c r="V60" s="45">
        <v>2021</v>
      </c>
      <c r="W60" s="45"/>
    </row>
    <row r="61" spans="1:23" ht="120">
      <c r="A61" s="45">
        <v>34</v>
      </c>
      <c r="B61" s="48">
        <v>2021002130045</v>
      </c>
      <c r="C61" s="45" t="s">
        <v>15</v>
      </c>
      <c r="D61" s="45" t="s">
        <v>70</v>
      </c>
      <c r="E61" s="45" t="s">
        <v>54</v>
      </c>
      <c r="F61" s="45" t="s">
        <v>829</v>
      </c>
      <c r="G61" s="45" t="s">
        <v>766</v>
      </c>
      <c r="H61" s="45">
        <v>1905</v>
      </c>
      <c r="I61" s="45">
        <v>300</v>
      </c>
      <c r="J61" s="45" t="s">
        <v>78</v>
      </c>
      <c r="K61" s="47" t="s">
        <v>122</v>
      </c>
      <c r="L61" s="58">
        <v>823634069</v>
      </c>
      <c r="M61" s="216"/>
      <c r="N61" s="203">
        <v>867830462</v>
      </c>
      <c r="O61" s="61">
        <f>+L61+M61</f>
        <v>823634069</v>
      </c>
      <c r="P61" s="45" t="s">
        <v>765</v>
      </c>
      <c r="Q61" s="45" t="s">
        <v>763</v>
      </c>
      <c r="R61" s="45" t="s">
        <v>764</v>
      </c>
      <c r="S61" s="45">
        <v>2021</v>
      </c>
      <c r="T61" s="45">
        <v>45</v>
      </c>
      <c r="U61" s="45" t="s">
        <v>45</v>
      </c>
      <c r="V61" s="45">
        <v>2021</v>
      </c>
      <c r="W61" s="45">
        <v>45</v>
      </c>
    </row>
    <row r="62" spans="1:23" ht="240">
      <c r="A62" s="45">
        <v>35</v>
      </c>
      <c r="B62" s="48">
        <v>2021002130046</v>
      </c>
      <c r="C62" s="45" t="s">
        <v>15</v>
      </c>
      <c r="D62" s="45" t="s">
        <v>70</v>
      </c>
      <c r="E62" s="45" t="s">
        <v>54</v>
      </c>
      <c r="F62" s="45" t="s">
        <v>829</v>
      </c>
      <c r="G62" s="45" t="s">
        <v>73</v>
      </c>
      <c r="H62" s="45">
        <v>1903</v>
      </c>
      <c r="I62" s="45" t="s">
        <v>231</v>
      </c>
      <c r="J62" s="45" t="s">
        <v>78</v>
      </c>
      <c r="K62" s="47" t="s">
        <v>123</v>
      </c>
      <c r="L62" s="58">
        <v>1990000000</v>
      </c>
      <c r="M62" s="216"/>
      <c r="N62" s="58">
        <v>2976129118</v>
      </c>
      <c r="O62" s="58">
        <v>1990000000</v>
      </c>
      <c r="P62" s="37" t="s">
        <v>277</v>
      </c>
      <c r="Q62" s="45" t="s">
        <v>761</v>
      </c>
      <c r="R62" s="45" t="s">
        <v>762</v>
      </c>
      <c r="S62" s="45">
        <v>2021</v>
      </c>
      <c r="T62" s="45">
        <v>70</v>
      </c>
      <c r="U62" s="45" t="s">
        <v>760</v>
      </c>
      <c r="V62" s="45">
        <v>2021</v>
      </c>
      <c r="W62" s="45">
        <v>70</v>
      </c>
    </row>
    <row r="63" spans="1:23" ht="150">
      <c r="A63" s="45">
        <v>36</v>
      </c>
      <c r="B63" s="48">
        <v>2021002130047</v>
      </c>
      <c r="C63" s="45" t="s">
        <v>15</v>
      </c>
      <c r="D63" s="45" t="s">
        <v>70</v>
      </c>
      <c r="E63" s="45" t="s">
        <v>54</v>
      </c>
      <c r="F63" s="45" t="s">
        <v>829</v>
      </c>
      <c r="G63" s="45" t="s">
        <v>73</v>
      </c>
      <c r="H63" s="45">
        <v>1905</v>
      </c>
      <c r="I63" s="45" t="s">
        <v>231</v>
      </c>
      <c r="J63" s="45" t="s">
        <v>78</v>
      </c>
      <c r="K63" s="47" t="s">
        <v>124</v>
      </c>
      <c r="L63" s="58">
        <v>5488143467</v>
      </c>
      <c r="M63" s="216"/>
      <c r="N63" s="203">
        <f>1447227896+693533333</f>
        <v>2140761229</v>
      </c>
      <c r="O63" s="61">
        <f>+L63</f>
        <v>5488143467</v>
      </c>
      <c r="P63" s="45" t="s">
        <v>72</v>
      </c>
      <c r="Q63" s="45" t="s">
        <v>221</v>
      </c>
      <c r="R63" s="45" t="s">
        <v>485</v>
      </c>
      <c r="S63" s="45">
        <v>2021</v>
      </c>
      <c r="T63" s="45">
        <v>751</v>
      </c>
      <c r="U63" s="45" t="s">
        <v>759</v>
      </c>
      <c r="V63" s="45">
        <v>2021</v>
      </c>
      <c r="W63" s="45">
        <v>45</v>
      </c>
    </row>
    <row r="64" spans="1:23" ht="114.75">
      <c r="A64" s="45">
        <v>37</v>
      </c>
      <c r="B64" s="48">
        <v>2021002130048</v>
      </c>
      <c r="C64" s="45" t="s">
        <v>4</v>
      </c>
      <c r="D64" s="45" t="s">
        <v>70</v>
      </c>
      <c r="E64" s="45" t="s">
        <v>54</v>
      </c>
      <c r="F64" s="45" t="s">
        <v>6</v>
      </c>
      <c r="G64" s="45" t="s">
        <v>449</v>
      </c>
      <c r="H64" s="45" t="s">
        <v>384</v>
      </c>
      <c r="I64" s="45" t="s">
        <v>91</v>
      </c>
      <c r="J64" s="45" t="s">
        <v>78</v>
      </c>
      <c r="K64" s="47" t="s">
        <v>125</v>
      </c>
      <c r="L64" s="61">
        <v>740121811631</v>
      </c>
      <c r="M64" s="216"/>
      <c r="N64" s="58">
        <v>704212032815</v>
      </c>
      <c r="O64" s="61">
        <f>+L64+M64</f>
        <v>740121811631</v>
      </c>
      <c r="P64" s="45" t="s">
        <v>50</v>
      </c>
      <c r="Q64" s="20" t="s">
        <v>747</v>
      </c>
      <c r="R64" s="20" t="s">
        <v>748</v>
      </c>
      <c r="S64" s="45">
        <v>2021</v>
      </c>
      <c r="T64" s="45">
        <v>226</v>
      </c>
      <c r="U64" s="45" t="s">
        <v>758</v>
      </c>
      <c r="V64" s="45">
        <v>2021</v>
      </c>
      <c r="W64" s="45">
        <v>100</v>
      </c>
    </row>
    <row r="65" spans="1:23" ht="102">
      <c r="A65" s="45">
        <v>38</v>
      </c>
      <c r="B65" s="48">
        <v>2021002130050</v>
      </c>
      <c r="C65" s="45" t="s">
        <v>4</v>
      </c>
      <c r="D65" s="45" t="s">
        <v>70</v>
      </c>
      <c r="E65" s="45" t="s">
        <v>54</v>
      </c>
      <c r="F65" s="45" t="s">
        <v>6</v>
      </c>
      <c r="G65" s="45" t="s">
        <v>449</v>
      </c>
      <c r="H65" s="45" t="s">
        <v>384</v>
      </c>
      <c r="I65" s="45" t="s">
        <v>91</v>
      </c>
      <c r="J65" s="45" t="s">
        <v>78</v>
      </c>
      <c r="K65" s="47" t="s">
        <v>126</v>
      </c>
      <c r="L65" s="58">
        <v>153703777485</v>
      </c>
      <c r="M65" s="216"/>
      <c r="N65" s="58">
        <v>9274899030</v>
      </c>
      <c r="O65" s="58">
        <v>153703777485</v>
      </c>
      <c r="P65" s="45" t="s">
        <v>50</v>
      </c>
      <c r="Q65" s="20" t="s">
        <v>747</v>
      </c>
      <c r="R65" s="20" t="s">
        <v>748</v>
      </c>
      <c r="S65" s="45">
        <v>2021</v>
      </c>
      <c r="T65" s="45">
        <v>226</v>
      </c>
      <c r="U65" s="45" t="s">
        <v>757</v>
      </c>
      <c r="V65" s="45">
        <v>2021</v>
      </c>
      <c r="W65" s="45">
        <v>226</v>
      </c>
    </row>
    <row r="66" spans="1:23" ht="89.25">
      <c r="A66" s="45">
        <v>39</v>
      </c>
      <c r="B66" s="48">
        <v>2021002130051</v>
      </c>
      <c r="C66" s="45" t="s">
        <v>270</v>
      </c>
      <c r="D66" s="45" t="s">
        <v>70</v>
      </c>
      <c r="E66" s="45" t="s">
        <v>27</v>
      </c>
      <c r="F66" s="45" t="s">
        <v>756</v>
      </c>
      <c r="G66" s="45" t="s">
        <v>755</v>
      </c>
      <c r="H66" s="49" t="s">
        <v>267</v>
      </c>
      <c r="I66" s="49" t="s">
        <v>268</v>
      </c>
      <c r="J66" s="45"/>
      <c r="K66" s="47" t="s">
        <v>127</v>
      </c>
      <c r="L66" s="58">
        <v>84000000</v>
      </c>
      <c r="M66" s="216"/>
      <c r="N66" s="58">
        <v>79660000</v>
      </c>
      <c r="O66" s="58">
        <v>84000000</v>
      </c>
      <c r="P66" s="45" t="s">
        <v>754</v>
      </c>
      <c r="Q66" s="20" t="s">
        <v>83</v>
      </c>
      <c r="R66" s="20" t="s">
        <v>753</v>
      </c>
      <c r="S66" s="45">
        <v>2021</v>
      </c>
      <c r="T66" s="45">
        <v>1</v>
      </c>
      <c r="U66" s="45" t="s">
        <v>746</v>
      </c>
      <c r="V66" s="45">
        <v>2021</v>
      </c>
      <c r="W66" s="45">
        <v>1</v>
      </c>
    </row>
    <row r="67" spans="1:23" ht="140.25">
      <c r="A67" s="45">
        <v>40</v>
      </c>
      <c r="B67" s="48">
        <v>2021002130052</v>
      </c>
      <c r="C67" s="45" t="s">
        <v>15</v>
      </c>
      <c r="D67" s="45" t="s">
        <v>70</v>
      </c>
      <c r="E67" s="45" t="s">
        <v>54</v>
      </c>
      <c r="F67" s="45" t="s">
        <v>749</v>
      </c>
      <c r="G67" s="45" t="s">
        <v>297</v>
      </c>
      <c r="H67" s="49" t="s">
        <v>230</v>
      </c>
      <c r="I67" s="49" t="s">
        <v>231</v>
      </c>
      <c r="J67" s="45"/>
      <c r="K67" s="47" t="s">
        <v>128</v>
      </c>
      <c r="L67" s="58">
        <v>99200000</v>
      </c>
      <c r="M67" s="216"/>
      <c r="N67" s="203">
        <v>100000000</v>
      </c>
      <c r="O67" s="61">
        <f>+L67+M67</f>
        <v>99200000</v>
      </c>
      <c r="P67" s="45" t="s">
        <v>752</v>
      </c>
      <c r="Q67" s="20" t="s">
        <v>751</v>
      </c>
      <c r="R67" s="20" t="s">
        <v>303</v>
      </c>
      <c r="S67" s="45">
        <v>2021</v>
      </c>
      <c r="T67" s="20" t="s">
        <v>750</v>
      </c>
      <c r="U67" s="45" t="s">
        <v>716</v>
      </c>
      <c r="V67" s="45">
        <v>2021</v>
      </c>
      <c r="W67" s="45">
        <v>4</v>
      </c>
    </row>
    <row r="68" spans="1:23" ht="140.25">
      <c r="A68" s="45">
        <v>41</v>
      </c>
      <c r="B68" s="48">
        <v>2021002130054</v>
      </c>
      <c r="C68" s="45" t="s">
        <v>4</v>
      </c>
      <c r="D68" s="45" t="s">
        <v>70</v>
      </c>
      <c r="E68" s="45" t="s">
        <v>54</v>
      </c>
      <c r="F68" s="45" t="s">
        <v>6</v>
      </c>
      <c r="G68" s="45" t="s">
        <v>449</v>
      </c>
      <c r="H68" s="45" t="s">
        <v>384</v>
      </c>
      <c r="I68" s="45" t="s">
        <v>91</v>
      </c>
      <c r="J68" s="45" t="s">
        <v>78</v>
      </c>
      <c r="K68" s="47" t="s">
        <v>129</v>
      </c>
      <c r="L68" s="58">
        <v>4233014154.8000002</v>
      </c>
      <c r="M68" s="216"/>
      <c r="N68" s="279">
        <v>1141015468</v>
      </c>
      <c r="O68" s="61">
        <f>+L68</f>
        <v>4233014154.8000002</v>
      </c>
      <c r="P68" s="45" t="s">
        <v>50</v>
      </c>
      <c r="Q68" s="45" t="s">
        <v>747</v>
      </c>
      <c r="R68" s="45" t="s">
        <v>748</v>
      </c>
      <c r="S68" s="45">
        <v>2021</v>
      </c>
      <c r="T68" s="45">
        <v>41</v>
      </c>
      <c r="U68" s="45" t="s">
        <v>450</v>
      </c>
      <c r="V68" s="45">
        <v>2021</v>
      </c>
      <c r="W68" s="45">
        <v>4</v>
      </c>
    </row>
    <row r="69" spans="1:23" ht="89.25">
      <c r="A69" s="45">
        <v>42</v>
      </c>
      <c r="B69" s="48">
        <v>2021002130055</v>
      </c>
      <c r="C69" s="45" t="s">
        <v>16</v>
      </c>
      <c r="D69" s="45" t="s">
        <v>70</v>
      </c>
      <c r="E69" s="45" t="s">
        <v>27</v>
      </c>
      <c r="F69" s="45" t="s">
        <v>745</v>
      </c>
      <c r="G69" s="45" t="s">
        <v>564</v>
      </c>
      <c r="H69" s="49" t="s">
        <v>267</v>
      </c>
      <c r="I69" s="49" t="s">
        <v>268</v>
      </c>
      <c r="J69" s="45" t="s">
        <v>229</v>
      </c>
      <c r="K69" s="47" t="s">
        <v>130</v>
      </c>
      <c r="L69" s="58">
        <v>84000000</v>
      </c>
      <c r="M69" s="216"/>
      <c r="N69" s="203">
        <v>83903211</v>
      </c>
      <c r="O69" s="61">
        <f>+L69+M69</f>
        <v>84000000</v>
      </c>
      <c r="P69" s="45" t="s">
        <v>82</v>
      </c>
      <c r="Q69" s="20" t="s">
        <v>83</v>
      </c>
      <c r="R69" s="20" t="s">
        <v>482</v>
      </c>
      <c r="S69" s="45">
        <v>2021</v>
      </c>
      <c r="T69" s="45">
        <v>1</v>
      </c>
      <c r="U69" s="45" t="s">
        <v>746</v>
      </c>
      <c r="V69" s="45">
        <v>2021</v>
      </c>
      <c r="W69" s="45">
        <v>1</v>
      </c>
    </row>
    <row r="70" spans="1:23" ht="127.5">
      <c r="A70" s="45">
        <v>43</v>
      </c>
      <c r="B70" s="43">
        <v>2021002130057</v>
      </c>
      <c r="C70" s="38" t="s">
        <v>468</v>
      </c>
      <c r="D70" s="38" t="s">
        <v>70</v>
      </c>
      <c r="E70" s="45" t="s">
        <v>55</v>
      </c>
      <c r="F70" s="45" t="s">
        <v>742</v>
      </c>
      <c r="G70" s="45" t="s">
        <v>741</v>
      </c>
      <c r="H70" s="44" t="s">
        <v>336</v>
      </c>
      <c r="I70" s="44" t="s">
        <v>337</v>
      </c>
      <c r="J70" s="38"/>
      <c r="K70" s="40" t="s">
        <v>131</v>
      </c>
      <c r="L70" s="64">
        <v>524738838.5</v>
      </c>
      <c r="M70" s="205"/>
      <c r="N70" s="207">
        <v>0</v>
      </c>
      <c r="O70" s="64">
        <f>+L70+M70</f>
        <v>524738838.5</v>
      </c>
      <c r="P70" s="38" t="s">
        <v>743</v>
      </c>
      <c r="Q70" s="38" t="s">
        <v>673</v>
      </c>
      <c r="R70" s="38" t="s">
        <v>674</v>
      </c>
      <c r="S70" s="45">
        <v>2021</v>
      </c>
      <c r="T70" s="38">
        <v>1</v>
      </c>
      <c r="U70" s="38" t="s">
        <v>744</v>
      </c>
      <c r="V70" s="45">
        <v>2021</v>
      </c>
      <c r="W70" s="38">
        <v>1</v>
      </c>
    </row>
    <row r="71" spans="1:23" ht="89.25">
      <c r="A71" s="45">
        <v>44</v>
      </c>
      <c r="B71" s="48">
        <v>2021002130058</v>
      </c>
      <c r="C71" s="45" t="s">
        <v>270</v>
      </c>
      <c r="D71" s="45" t="s">
        <v>70</v>
      </c>
      <c r="E71" s="45" t="s">
        <v>27</v>
      </c>
      <c r="F71" s="45" t="s">
        <v>739</v>
      </c>
      <c r="G71" s="45" t="s">
        <v>480</v>
      </c>
      <c r="H71" s="49" t="s">
        <v>267</v>
      </c>
      <c r="I71" s="49" t="s">
        <v>93</v>
      </c>
      <c r="J71" s="45"/>
      <c r="K71" s="47" t="s">
        <v>132</v>
      </c>
      <c r="L71" s="58">
        <v>352485000</v>
      </c>
      <c r="M71" s="216"/>
      <c r="N71" s="203">
        <v>0</v>
      </c>
      <c r="O71" s="61">
        <f>+L71+M71</f>
        <v>352485000</v>
      </c>
      <c r="P71" s="45" t="s">
        <v>740</v>
      </c>
      <c r="Q71" s="20" t="s">
        <v>83</v>
      </c>
      <c r="R71" s="20" t="s">
        <v>482</v>
      </c>
      <c r="S71" s="45">
        <v>2021</v>
      </c>
      <c r="T71" s="45">
        <v>1</v>
      </c>
      <c r="U71" s="45" t="s">
        <v>238</v>
      </c>
      <c r="V71" s="45">
        <v>2021</v>
      </c>
      <c r="W71" s="45"/>
    </row>
    <row r="72" spans="1:23" ht="135">
      <c r="A72" s="45">
        <v>45</v>
      </c>
      <c r="B72" s="48">
        <v>2021002130059</v>
      </c>
      <c r="C72" s="45" t="s">
        <v>398</v>
      </c>
      <c r="D72" s="45" t="s">
        <v>70</v>
      </c>
      <c r="E72" s="45" t="s">
        <v>29</v>
      </c>
      <c r="F72" s="45" t="s">
        <v>572</v>
      </c>
      <c r="G72" s="45" t="s">
        <v>573</v>
      </c>
      <c r="H72" s="49" t="s">
        <v>392</v>
      </c>
      <c r="I72" s="49" t="s">
        <v>93</v>
      </c>
      <c r="J72" s="45"/>
      <c r="K72" s="47" t="s">
        <v>133</v>
      </c>
      <c r="L72" s="58">
        <v>450000000</v>
      </c>
      <c r="M72" s="216"/>
      <c r="N72" s="203">
        <v>410000000</v>
      </c>
      <c r="O72" s="61">
        <f>+L72+M72</f>
        <v>450000000</v>
      </c>
      <c r="P72" s="45" t="s">
        <v>738</v>
      </c>
      <c r="Q72" s="20" t="s">
        <v>396</v>
      </c>
      <c r="R72" s="20" t="s">
        <v>574</v>
      </c>
      <c r="S72" s="45">
        <v>2021</v>
      </c>
      <c r="T72" s="45">
        <v>4</v>
      </c>
      <c r="U72" s="45" t="s">
        <v>621</v>
      </c>
      <c r="V72" s="45">
        <v>2021</v>
      </c>
      <c r="W72" s="45">
        <v>4</v>
      </c>
    </row>
    <row r="73" spans="1:23" ht="90">
      <c r="A73" s="45">
        <v>46</v>
      </c>
      <c r="B73" s="48">
        <v>2021002130061</v>
      </c>
      <c r="C73" s="29" t="s">
        <v>254</v>
      </c>
      <c r="D73" s="45" t="s">
        <v>70</v>
      </c>
      <c r="E73" s="45" t="s">
        <v>26</v>
      </c>
      <c r="F73" s="45" t="s">
        <v>252</v>
      </c>
      <c r="G73" s="45" t="s">
        <v>327</v>
      </c>
      <c r="H73" s="49" t="s">
        <v>734</v>
      </c>
      <c r="I73" s="49" t="s">
        <v>260</v>
      </c>
      <c r="J73" s="45" t="s">
        <v>229</v>
      </c>
      <c r="K73" s="47" t="s">
        <v>134</v>
      </c>
      <c r="L73" s="58">
        <v>10008378169.219999</v>
      </c>
      <c r="M73" s="216"/>
      <c r="N73" s="203">
        <v>9868007498.1100006</v>
      </c>
      <c r="O73" s="61">
        <f>+L73+M73</f>
        <v>10008378169.219999</v>
      </c>
      <c r="P73" s="45" t="s">
        <v>730</v>
      </c>
      <c r="Q73" s="45" t="s">
        <v>731</v>
      </c>
      <c r="R73" s="20" t="s">
        <v>732</v>
      </c>
      <c r="S73" s="45">
        <v>2021</v>
      </c>
      <c r="T73" s="45">
        <v>9.02</v>
      </c>
      <c r="U73" s="45" t="s">
        <v>733</v>
      </c>
      <c r="V73" s="45">
        <v>2021</v>
      </c>
      <c r="W73" s="45">
        <v>1</v>
      </c>
    </row>
    <row r="74" spans="1:23" ht="114.75">
      <c r="A74" s="45">
        <v>47</v>
      </c>
      <c r="B74" s="48">
        <v>2021002130063</v>
      </c>
      <c r="C74" s="20" t="s">
        <v>16</v>
      </c>
      <c r="D74" s="45" t="s">
        <v>70</v>
      </c>
      <c r="E74" s="45" t="s">
        <v>26</v>
      </c>
      <c r="F74" s="45" t="s">
        <v>17</v>
      </c>
      <c r="G74" s="45" t="s">
        <v>735</v>
      </c>
      <c r="H74" s="45">
        <v>4599</v>
      </c>
      <c r="I74" s="45">
        <v>400</v>
      </c>
      <c r="J74" s="45" t="s">
        <v>229</v>
      </c>
      <c r="K74" s="47" t="s">
        <v>135</v>
      </c>
      <c r="L74" s="58">
        <v>400000000</v>
      </c>
      <c r="M74" s="216"/>
      <c r="N74" s="203">
        <v>379756998</v>
      </c>
      <c r="O74" s="61">
        <f>+M74+L74</f>
        <v>400000000</v>
      </c>
      <c r="P74" s="45" t="s">
        <v>736</v>
      </c>
      <c r="Q74" s="20" t="s">
        <v>611</v>
      </c>
      <c r="R74" s="20" t="s">
        <v>611</v>
      </c>
      <c r="S74" s="45">
        <v>2021</v>
      </c>
      <c r="T74" s="45">
        <v>1</v>
      </c>
      <c r="U74" s="45" t="s">
        <v>737</v>
      </c>
      <c r="V74" s="45">
        <v>2021</v>
      </c>
      <c r="W74" s="45">
        <v>1</v>
      </c>
    </row>
    <row r="75" spans="1:23" ht="120">
      <c r="A75" s="45">
        <v>48</v>
      </c>
      <c r="B75" s="48">
        <v>2021002130064</v>
      </c>
      <c r="C75" s="45" t="s">
        <v>270</v>
      </c>
      <c r="D75" s="45" t="s">
        <v>70</v>
      </c>
      <c r="E75" s="45" t="s">
        <v>27</v>
      </c>
      <c r="F75" s="45" t="s">
        <v>339</v>
      </c>
      <c r="G75" s="45" t="s">
        <v>340</v>
      </c>
      <c r="H75" s="49" t="s">
        <v>344</v>
      </c>
      <c r="I75" s="49" t="s">
        <v>345</v>
      </c>
      <c r="J75" s="45" t="s">
        <v>229</v>
      </c>
      <c r="K75" s="47" t="s">
        <v>136</v>
      </c>
      <c r="L75" s="58">
        <v>399040000</v>
      </c>
      <c r="M75" s="216"/>
      <c r="N75" s="203">
        <v>399040000</v>
      </c>
      <c r="O75" s="61">
        <f>+L75+M75</f>
        <v>399040000</v>
      </c>
      <c r="P75" s="45" t="s">
        <v>704</v>
      </c>
      <c r="Q75" s="45" t="s">
        <v>727</v>
      </c>
      <c r="R75" s="45" t="s">
        <v>728</v>
      </c>
      <c r="S75" s="45">
        <v>2021</v>
      </c>
      <c r="T75" s="45">
        <v>1</v>
      </c>
      <c r="U75" s="45" t="s">
        <v>729</v>
      </c>
      <c r="V75" s="45">
        <v>2021</v>
      </c>
      <c r="W75" s="45">
        <v>7</v>
      </c>
    </row>
    <row r="76" spans="1:23" ht="153">
      <c r="A76" s="45">
        <v>49</v>
      </c>
      <c r="B76" s="48">
        <v>2021002130066</v>
      </c>
      <c r="C76" s="45" t="s">
        <v>24</v>
      </c>
      <c r="D76" s="45" t="s">
        <v>70</v>
      </c>
      <c r="E76" s="45" t="s">
        <v>26</v>
      </c>
      <c r="F76" s="45" t="s">
        <v>723</v>
      </c>
      <c r="G76" s="45" t="s">
        <v>584</v>
      </c>
      <c r="H76" s="49" t="s">
        <v>344</v>
      </c>
      <c r="I76" s="49" t="s">
        <v>268</v>
      </c>
      <c r="J76" s="45"/>
      <c r="K76" s="47" t="s">
        <v>137</v>
      </c>
      <c r="L76" s="58">
        <v>1893728036</v>
      </c>
      <c r="M76" s="216"/>
      <c r="N76" s="58">
        <v>329712107</v>
      </c>
      <c r="O76" s="58">
        <v>1893728036</v>
      </c>
      <c r="P76" s="45" t="s">
        <v>726</v>
      </c>
      <c r="Q76" s="45" t="s">
        <v>724</v>
      </c>
      <c r="R76" s="20" t="s">
        <v>725</v>
      </c>
      <c r="S76" s="45">
        <v>2021</v>
      </c>
      <c r="T76" s="45">
        <v>2500</v>
      </c>
      <c r="U76" s="45" t="s">
        <v>311</v>
      </c>
      <c r="V76" s="45">
        <v>2021</v>
      </c>
      <c r="W76" s="45">
        <v>1</v>
      </c>
    </row>
    <row r="77" spans="1:23" ht="105">
      <c r="A77" s="45">
        <v>50</v>
      </c>
      <c r="B77" s="48">
        <v>2021002130067</v>
      </c>
      <c r="C77" s="45" t="s">
        <v>535</v>
      </c>
      <c r="D77" s="45" t="s">
        <v>70</v>
      </c>
      <c r="E77" s="45" t="s">
        <v>55</v>
      </c>
      <c r="F77" s="45" t="s">
        <v>536</v>
      </c>
      <c r="G77" s="45" t="s">
        <v>718</v>
      </c>
      <c r="H77" s="49" t="s">
        <v>722</v>
      </c>
      <c r="I77" s="49" t="s">
        <v>353</v>
      </c>
      <c r="J77" s="45" t="s">
        <v>229</v>
      </c>
      <c r="K77" s="47" t="s">
        <v>138</v>
      </c>
      <c r="L77" s="58">
        <v>500000000</v>
      </c>
      <c r="M77" s="216"/>
      <c r="N77" s="203">
        <v>499950000</v>
      </c>
      <c r="O77" s="61">
        <f>+L77+M77</f>
        <v>500000000</v>
      </c>
      <c r="P77" s="45" t="s">
        <v>717</v>
      </c>
      <c r="Q77" s="45" t="s">
        <v>719</v>
      </c>
      <c r="R77" s="45" t="s">
        <v>720</v>
      </c>
      <c r="S77" s="45">
        <v>2021</v>
      </c>
      <c r="T77" s="45">
        <v>30</v>
      </c>
      <c r="U77" s="45" t="s">
        <v>721</v>
      </c>
      <c r="V77" s="45">
        <v>2021</v>
      </c>
      <c r="W77" s="45">
        <v>30</v>
      </c>
    </row>
    <row r="78" spans="1:23" ht="120">
      <c r="A78" s="45">
        <v>51</v>
      </c>
      <c r="B78" s="48">
        <v>2021002130068</v>
      </c>
      <c r="C78" s="45" t="s">
        <v>15</v>
      </c>
      <c r="D78" s="45" t="s">
        <v>70</v>
      </c>
      <c r="E78" s="45" t="s">
        <v>54</v>
      </c>
      <c r="F78" s="45" t="s">
        <v>829</v>
      </c>
      <c r="G78" s="45" t="s">
        <v>683</v>
      </c>
      <c r="H78" s="49" t="s">
        <v>230</v>
      </c>
      <c r="I78" s="49" t="s">
        <v>231</v>
      </c>
      <c r="J78" s="45" t="s">
        <v>229</v>
      </c>
      <c r="K78" s="47" t="s">
        <v>139</v>
      </c>
      <c r="L78" s="58">
        <v>940768830</v>
      </c>
      <c r="M78" s="216"/>
      <c r="N78" s="203">
        <v>935709316.5</v>
      </c>
      <c r="O78" s="61">
        <f>+L78+M78</f>
        <v>940768830</v>
      </c>
      <c r="P78" s="45" t="s">
        <v>713</v>
      </c>
      <c r="Q78" s="45" t="s">
        <v>714</v>
      </c>
      <c r="R78" s="20" t="s">
        <v>715</v>
      </c>
      <c r="S78" s="45">
        <v>2021</v>
      </c>
      <c r="T78" s="45">
        <v>5</v>
      </c>
      <c r="U78" s="45" t="s">
        <v>716</v>
      </c>
      <c r="V78" s="45">
        <v>2021</v>
      </c>
      <c r="W78" s="28">
        <v>1</v>
      </c>
    </row>
    <row r="79" spans="1:23" ht="105">
      <c r="A79" s="45">
        <v>52</v>
      </c>
      <c r="B79" s="48">
        <v>2021002130069</v>
      </c>
      <c r="C79" s="45" t="s">
        <v>468</v>
      </c>
      <c r="D79" s="45" t="s">
        <v>70</v>
      </c>
      <c r="E79" s="45" t="s">
        <v>54</v>
      </c>
      <c r="F79" s="45" t="s">
        <v>687</v>
      </c>
      <c r="G79" s="45" t="s">
        <v>708</v>
      </c>
      <c r="H79" s="49" t="s">
        <v>455</v>
      </c>
      <c r="I79" s="49" t="s">
        <v>456</v>
      </c>
      <c r="J79" s="45" t="s">
        <v>229</v>
      </c>
      <c r="K79" s="47" t="s">
        <v>140</v>
      </c>
      <c r="L79" s="61">
        <v>373500000</v>
      </c>
      <c r="M79" s="216"/>
      <c r="N79" s="282">
        <v>290048204</v>
      </c>
      <c r="O79" s="61">
        <f>+L79+M79</f>
        <v>373500000</v>
      </c>
      <c r="P79" s="45" t="s">
        <v>709</v>
      </c>
      <c r="Q79" s="20" t="s">
        <v>710</v>
      </c>
      <c r="R79" s="45" t="s">
        <v>711</v>
      </c>
      <c r="S79" s="45">
        <v>2021</v>
      </c>
      <c r="T79" s="45">
        <v>600</v>
      </c>
      <c r="U79" s="45" t="s">
        <v>712</v>
      </c>
      <c r="V79" s="45">
        <v>2021</v>
      </c>
      <c r="W79" s="45">
        <v>550</v>
      </c>
    </row>
    <row r="80" spans="1:23" ht="105">
      <c r="A80" s="45">
        <v>53</v>
      </c>
      <c r="B80" s="48">
        <v>2021002130070</v>
      </c>
      <c r="C80" s="45" t="s">
        <v>18</v>
      </c>
      <c r="D80" s="45" t="s">
        <v>70</v>
      </c>
      <c r="E80" s="45" t="s">
        <v>27</v>
      </c>
      <c r="F80" s="45" t="s">
        <v>313</v>
      </c>
      <c r="G80" s="45" t="s">
        <v>324</v>
      </c>
      <c r="H80" s="49" t="s">
        <v>318</v>
      </c>
      <c r="I80" s="49" t="s">
        <v>326</v>
      </c>
      <c r="J80" s="45" t="s">
        <v>229</v>
      </c>
      <c r="K80" s="47" t="s">
        <v>141</v>
      </c>
      <c r="L80" s="58">
        <v>1499429750</v>
      </c>
      <c r="M80" s="216"/>
      <c r="N80" s="203">
        <v>2206929750</v>
      </c>
      <c r="O80" s="61">
        <f>+L80+M80</f>
        <v>1499429750</v>
      </c>
      <c r="P80" s="45" t="s">
        <v>707</v>
      </c>
      <c r="Q80" s="45" t="s">
        <v>220</v>
      </c>
      <c r="R80" s="45" t="s">
        <v>705</v>
      </c>
      <c r="S80" s="45">
        <v>2021</v>
      </c>
      <c r="T80" s="45">
        <v>1</v>
      </c>
      <c r="U80" s="45" t="s">
        <v>706</v>
      </c>
      <c r="V80" s="45">
        <v>2021</v>
      </c>
      <c r="W80" s="45">
        <v>900</v>
      </c>
    </row>
    <row r="81" spans="1:23" ht="120">
      <c r="A81" s="45">
        <v>54</v>
      </c>
      <c r="B81" s="48">
        <v>2021002130071</v>
      </c>
      <c r="C81" s="45" t="s">
        <v>270</v>
      </c>
      <c r="D81" s="45" t="s">
        <v>70</v>
      </c>
      <c r="E81" s="45" t="s">
        <v>27</v>
      </c>
      <c r="F81" s="45" t="s">
        <v>339</v>
      </c>
      <c r="G81" s="45" t="s">
        <v>340</v>
      </c>
      <c r="H81" s="49" t="s">
        <v>344</v>
      </c>
      <c r="I81" s="49" t="s">
        <v>703</v>
      </c>
      <c r="J81" s="45" t="s">
        <v>229</v>
      </c>
      <c r="K81" s="47" t="s">
        <v>142</v>
      </c>
      <c r="L81" s="61">
        <v>150000000</v>
      </c>
      <c r="M81" s="216"/>
      <c r="N81" s="203">
        <v>0</v>
      </c>
      <c r="O81" s="61">
        <f>+L81+M81</f>
        <v>150000000</v>
      </c>
      <c r="P81" s="45" t="s">
        <v>704</v>
      </c>
      <c r="Q81" s="45" t="s">
        <v>700</v>
      </c>
      <c r="R81" s="45" t="s">
        <v>701</v>
      </c>
      <c r="S81" s="45">
        <v>2021</v>
      </c>
      <c r="T81" s="45">
        <v>150</v>
      </c>
      <c r="U81" s="45" t="s">
        <v>702</v>
      </c>
      <c r="V81" s="45">
        <v>2021</v>
      </c>
      <c r="W81" s="45">
        <v>150</v>
      </c>
    </row>
    <row r="82" spans="1:23" ht="114.75">
      <c r="A82" s="45">
        <v>55</v>
      </c>
      <c r="B82" s="48">
        <v>2021002130072</v>
      </c>
      <c r="C82" s="45" t="s">
        <v>270</v>
      </c>
      <c r="D82" s="45" t="s">
        <v>70</v>
      </c>
      <c r="E82" s="45" t="s">
        <v>27</v>
      </c>
      <c r="F82" s="45" t="s">
        <v>306</v>
      </c>
      <c r="G82" s="45" t="s">
        <v>307</v>
      </c>
      <c r="H82" s="49" t="s">
        <v>318</v>
      </c>
      <c r="I82" s="49" t="s">
        <v>268</v>
      </c>
      <c r="J82" s="45" t="s">
        <v>229</v>
      </c>
      <c r="K82" s="47" t="s">
        <v>143</v>
      </c>
      <c r="L82" s="58">
        <v>170000000</v>
      </c>
      <c r="M82" s="216"/>
      <c r="N82" s="203">
        <v>0</v>
      </c>
      <c r="O82" s="61">
        <f>+L82+M82</f>
        <v>170000000</v>
      </c>
      <c r="P82" s="37" t="s">
        <v>309</v>
      </c>
      <c r="Q82" s="20" t="s">
        <v>698</v>
      </c>
      <c r="R82" s="20" t="s">
        <v>698</v>
      </c>
      <c r="S82" s="45">
        <v>2021</v>
      </c>
      <c r="T82" s="45">
        <v>1</v>
      </c>
      <c r="U82" s="45" t="s">
        <v>699</v>
      </c>
      <c r="V82" s="45">
        <v>2021</v>
      </c>
      <c r="W82" s="45">
        <v>1</v>
      </c>
    </row>
    <row r="83" spans="1:23" ht="120">
      <c r="A83" s="45">
        <v>56</v>
      </c>
      <c r="B83" s="48">
        <v>2021002130073</v>
      </c>
      <c r="C83" s="45" t="s">
        <v>15</v>
      </c>
      <c r="D83" s="45" t="s">
        <v>70</v>
      </c>
      <c r="E83" s="45" t="s">
        <v>54</v>
      </c>
      <c r="F83" s="45" t="s">
        <v>829</v>
      </c>
      <c r="G83" s="45" t="s">
        <v>73</v>
      </c>
      <c r="H83" s="45">
        <v>1906</v>
      </c>
      <c r="I83" s="45" t="s">
        <v>231</v>
      </c>
      <c r="J83" s="45" t="s">
        <v>78</v>
      </c>
      <c r="K83" s="47" t="s">
        <v>144</v>
      </c>
      <c r="L83" s="58">
        <v>33370702060</v>
      </c>
      <c r="M83" s="216"/>
      <c r="N83" s="203">
        <v>28185297867.990002</v>
      </c>
      <c r="O83" s="61">
        <f>+L83+M83</f>
        <v>33370702060</v>
      </c>
      <c r="P83" s="45" t="s">
        <v>697</v>
      </c>
      <c r="Q83" s="45" t="s">
        <v>694</v>
      </c>
      <c r="R83" s="45" t="s">
        <v>695</v>
      </c>
      <c r="S83" s="45">
        <v>2021</v>
      </c>
      <c r="T83" s="30">
        <v>16733</v>
      </c>
      <c r="U83" s="45" t="s">
        <v>696</v>
      </c>
      <c r="V83" s="45">
        <v>2021</v>
      </c>
      <c r="W83" s="45"/>
    </row>
    <row r="84" spans="1:23" ht="140.25">
      <c r="A84" s="45">
        <v>57</v>
      </c>
      <c r="B84" s="48">
        <v>2021002130074</v>
      </c>
      <c r="C84" s="29" t="s">
        <v>254</v>
      </c>
      <c r="D84" s="45" t="s">
        <v>70</v>
      </c>
      <c r="E84" s="45" t="s">
        <v>26</v>
      </c>
      <c r="F84" s="45" t="s">
        <v>252</v>
      </c>
      <c r="G84" s="45" t="s">
        <v>327</v>
      </c>
      <c r="H84" s="49" t="s">
        <v>332</v>
      </c>
      <c r="I84" s="49" t="s">
        <v>260</v>
      </c>
      <c r="J84" s="45" t="s">
        <v>229</v>
      </c>
      <c r="K84" s="47" t="s">
        <v>145</v>
      </c>
      <c r="L84" s="58">
        <v>2499968879</v>
      </c>
      <c r="M84" s="216"/>
      <c r="N84" s="203">
        <v>2496132117.6999998</v>
      </c>
      <c r="O84" s="61">
        <f>+L84+M84</f>
        <v>2499968879</v>
      </c>
      <c r="P84" s="20" t="s">
        <v>693</v>
      </c>
      <c r="Q84" s="45" t="s">
        <v>690</v>
      </c>
      <c r="R84" s="45" t="s">
        <v>691</v>
      </c>
      <c r="S84" s="45">
        <v>2021</v>
      </c>
      <c r="T84" s="45">
        <v>45</v>
      </c>
      <c r="U84" s="20" t="s">
        <v>692</v>
      </c>
      <c r="V84" s="45">
        <v>2021</v>
      </c>
      <c r="W84" s="45">
        <v>1</v>
      </c>
    </row>
    <row r="85" spans="1:23" ht="63.75">
      <c r="A85" s="45">
        <v>58</v>
      </c>
      <c r="B85" s="48">
        <v>2021002130078</v>
      </c>
      <c r="C85" s="45" t="s">
        <v>468</v>
      </c>
      <c r="D85" s="45" t="s">
        <v>70</v>
      </c>
      <c r="E85" s="45" t="s">
        <v>54</v>
      </c>
      <c r="F85" s="45" t="s">
        <v>687</v>
      </c>
      <c r="G85" s="45" t="s">
        <v>686</v>
      </c>
      <c r="H85" s="49" t="s">
        <v>455</v>
      </c>
      <c r="I85" s="49" t="s">
        <v>456</v>
      </c>
      <c r="J85" s="45"/>
      <c r="K85" s="47" t="s">
        <v>146</v>
      </c>
      <c r="L85" s="58">
        <v>679567800</v>
      </c>
      <c r="M85" s="216"/>
      <c r="N85" s="203">
        <v>580096409</v>
      </c>
      <c r="O85" s="61">
        <f>+L85+M85</f>
        <v>679567800</v>
      </c>
      <c r="P85" s="45" t="s">
        <v>685</v>
      </c>
      <c r="Q85" s="45" t="s">
        <v>688</v>
      </c>
      <c r="R85" s="45" t="s">
        <v>689</v>
      </c>
      <c r="S85" s="45">
        <v>2021</v>
      </c>
      <c r="T85" s="45">
        <v>116</v>
      </c>
      <c r="U85" s="45" t="s">
        <v>238</v>
      </c>
      <c r="V85" s="45">
        <v>2021</v>
      </c>
      <c r="W85" s="45">
        <v>46</v>
      </c>
    </row>
    <row r="86" spans="1:23" ht="135">
      <c r="A86" s="45">
        <v>59</v>
      </c>
      <c r="B86" s="48">
        <v>2021002130079</v>
      </c>
      <c r="C86" s="45" t="s">
        <v>509</v>
      </c>
      <c r="D86" s="45" t="s">
        <v>70</v>
      </c>
      <c r="E86" s="45" t="s">
        <v>29</v>
      </c>
      <c r="F86" s="45" t="s">
        <v>21</v>
      </c>
      <c r="G86" s="45" t="s">
        <v>22</v>
      </c>
      <c r="H86" s="49" t="s">
        <v>267</v>
      </c>
      <c r="I86" s="49" t="s">
        <v>268</v>
      </c>
      <c r="J86" s="45"/>
      <c r="K86" s="47" t="s">
        <v>147</v>
      </c>
      <c r="L86" s="58">
        <v>90800000</v>
      </c>
      <c r="M86" s="216"/>
      <c r="N86" s="203">
        <v>87285000</v>
      </c>
      <c r="O86" s="61">
        <f>+L86+M86</f>
        <v>90800000</v>
      </c>
      <c r="P86" s="45" t="s">
        <v>684</v>
      </c>
      <c r="Q86" s="45" t="s">
        <v>680</v>
      </c>
      <c r="R86" s="45" t="s">
        <v>681</v>
      </c>
      <c r="S86" s="45">
        <v>2021</v>
      </c>
      <c r="T86" s="45">
        <v>1</v>
      </c>
      <c r="U86" s="45" t="s">
        <v>682</v>
      </c>
      <c r="V86" s="45">
        <v>2021</v>
      </c>
      <c r="W86" s="45"/>
    </row>
    <row r="87" spans="1:23" ht="75">
      <c r="A87" s="45">
        <v>60</v>
      </c>
      <c r="B87" s="48">
        <v>2021002130080</v>
      </c>
      <c r="C87" s="45" t="s">
        <v>15</v>
      </c>
      <c r="D87" s="45" t="s">
        <v>70</v>
      </c>
      <c r="E87" s="45" t="s">
        <v>54</v>
      </c>
      <c r="F87" s="45" t="s">
        <v>829</v>
      </c>
      <c r="G87" s="45" t="s">
        <v>73</v>
      </c>
      <c r="H87" s="45">
        <v>1903</v>
      </c>
      <c r="I87" s="45" t="s">
        <v>231</v>
      </c>
      <c r="J87" s="45" t="s">
        <v>78</v>
      </c>
      <c r="K87" s="47" t="s">
        <v>96</v>
      </c>
      <c r="L87" s="58">
        <v>615916000</v>
      </c>
      <c r="M87" s="216"/>
      <c r="N87" s="203">
        <v>433495452</v>
      </c>
      <c r="O87" s="61">
        <f>+L87+M87</f>
        <v>615916000</v>
      </c>
      <c r="P87" s="45" t="s">
        <v>679</v>
      </c>
      <c r="Q87" s="45" t="s">
        <v>676</v>
      </c>
      <c r="R87" s="45" t="s">
        <v>677</v>
      </c>
      <c r="S87" s="45">
        <v>2021</v>
      </c>
      <c r="T87" s="45">
        <v>1200</v>
      </c>
      <c r="U87" s="45" t="s">
        <v>678</v>
      </c>
      <c r="V87" s="45">
        <v>2021</v>
      </c>
      <c r="W87" s="45"/>
    </row>
    <row r="88" spans="1:23" ht="63.75">
      <c r="A88" s="45">
        <v>61</v>
      </c>
      <c r="B88" s="48">
        <v>2021002130081</v>
      </c>
      <c r="C88" s="45" t="s">
        <v>468</v>
      </c>
      <c r="D88" s="45" t="s">
        <v>70</v>
      </c>
      <c r="E88" s="45" t="s">
        <v>55</v>
      </c>
      <c r="F88" s="45" t="s">
        <v>672</v>
      </c>
      <c r="G88" s="45" t="s">
        <v>671</v>
      </c>
      <c r="H88" s="49" t="s">
        <v>336</v>
      </c>
      <c r="I88" s="49" t="s">
        <v>456</v>
      </c>
      <c r="J88" s="45"/>
      <c r="K88" s="47" t="s">
        <v>148</v>
      </c>
      <c r="L88" s="61">
        <v>256000000</v>
      </c>
      <c r="M88" s="216"/>
      <c r="N88" s="203">
        <v>170000000</v>
      </c>
      <c r="O88" s="61">
        <f>+L88+M88</f>
        <v>256000000</v>
      </c>
      <c r="P88" s="45" t="s">
        <v>675</v>
      </c>
      <c r="Q88" s="20" t="s">
        <v>673</v>
      </c>
      <c r="R88" s="20" t="s">
        <v>674</v>
      </c>
      <c r="S88" s="45">
        <v>2021</v>
      </c>
      <c r="T88" s="45">
        <v>1</v>
      </c>
      <c r="U88" s="45" t="s">
        <v>524</v>
      </c>
      <c r="V88" s="45">
        <v>2021</v>
      </c>
      <c r="W88" s="45">
        <v>1</v>
      </c>
    </row>
    <row r="89" spans="1:23" ht="102">
      <c r="A89" s="45">
        <v>62</v>
      </c>
      <c r="B89" s="48">
        <v>2021002130083</v>
      </c>
      <c r="C89" s="45" t="s">
        <v>4</v>
      </c>
      <c r="D89" s="45" t="s">
        <v>70</v>
      </c>
      <c r="E89" s="45" t="s">
        <v>54</v>
      </c>
      <c r="F89" s="45" t="s">
        <v>830</v>
      </c>
      <c r="G89" s="45" t="s">
        <v>667</v>
      </c>
      <c r="H89" s="49" t="s">
        <v>384</v>
      </c>
      <c r="I89" s="49" t="s">
        <v>91</v>
      </c>
      <c r="J89" s="45" t="s">
        <v>78</v>
      </c>
      <c r="K89" s="47" t="s">
        <v>149</v>
      </c>
      <c r="L89" s="58">
        <v>10952218528</v>
      </c>
      <c r="M89" s="216"/>
      <c r="N89" s="58">
        <v>10243161048</v>
      </c>
      <c r="O89" s="58">
        <v>10952218528</v>
      </c>
      <c r="P89" s="45" t="s">
        <v>50</v>
      </c>
      <c r="Q89" s="45" t="s">
        <v>668</v>
      </c>
      <c r="R89" s="20" t="s">
        <v>669</v>
      </c>
      <c r="S89" s="45">
        <v>2021</v>
      </c>
      <c r="T89" s="30">
        <v>239538</v>
      </c>
      <c r="U89" s="45" t="s">
        <v>670</v>
      </c>
      <c r="V89" s="45">
        <v>2021</v>
      </c>
      <c r="W89" s="45">
        <v>1</v>
      </c>
    </row>
    <row r="90" spans="1:23" ht="120">
      <c r="A90" s="45">
        <v>63</v>
      </c>
      <c r="B90" s="48">
        <v>2021002130084</v>
      </c>
      <c r="C90" s="29" t="s">
        <v>254</v>
      </c>
      <c r="D90" s="45" t="s">
        <v>70</v>
      </c>
      <c r="E90" s="45" t="s">
        <v>26</v>
      </c>
      <c r="F90" s="45" t="s">
        <v>252</v>
      </c>
      <c r="G90" s="45" t="s">
        <v>327</v>
      </c>
      <c r="H90" s="49" t="s">
        <v>332</v>
      </c>
      <c r="I90" s="49" t="s">
        <v>260</v>
      </c>
      <c r="J90" s="45" t="s">
        <v>229</v>
      </c>
      <c r="K90" s="47" t="s">
        <v>150</v>
      </c>
      <c r="L90" s="58">
        <v>67500000</v>
      </c>
      <c r="M90" s="216"/>
      <c r="N90" s="203">
        <v>67500000</v>
      </c>
      <c r="O90" s="61">
        <f>+L90+M90</f>
        <v>67500000</v>
      </c>
      <c r="P90" s="45" t="s">
        <v>666</v>
      </c>
      <c r="Q90" s="20" t="s">
        <v>664</v>
      </c>
      <c r="R90" s="20" t="s">
        <v>330</v>
      </c>
      <c r="S90" s="45">
        <v>2021</v>
      </c>
      <c r="T90" s="45">
        <v>135</v>
      </c>
      <c r="U90" s="45" t="s">
        <v>665</v>
      </c>
      <c r="V90" s="45">
        <v>2021</v>
      </c>
      <c r="W90" s="45">
        <v>135</v>
      </c>
    </row>
    <row r="91" spans="1:23" ht="120">
      <c r="A91" s="45">
        <v>64</v>
      </c>
      <c r="B91" s="48">
        <v>2021002130085</v>
      </c>
      <c r="C91" s="45" t="s">
        <v>658</v>
      </c>
      <c r="D91" s="45" t="s">
        <v>70</v>
      </c>
      <c r="E91" s="45" t="s">
        <v>54</v>
      </c>
      <c r="F91" s="45" t="s">
        <v>659</v>
      </c>
      <c r="G91" s="45" t="s">
        <v>660</v>
      </c>
      <c r="H91" s="49" t="s">
        <v>230</v>
      </c>
      <c r="I91" s="49" t="s">
        <v>231</v>
      </c>
      <c r="J91" s="45" t="s">
        <v>78</v>
      </c>
      <c r="K91" s="47" t="s">
        <v>151</v>
      </c>
      <c r="L91" s="58">
        <v>294600000</v>
      </c>
      <c r="M91" s="216"/>
      <c r="N91" s="203">
        <v>467300000</v>
      </c>
      <c r="O91" s="61">
        <f>+L91+M91</f>
        <v>294600000</v>
      </c>
      <c r="P91" s="37" t="s">
        <v>663</v>
      </c>
      <c r="Q91" s="45" t="s">
        <v>661</v>
      </c>
      <c r="R91" s="45" t="s">
        <v>662</v>
      </c>
      <c r="S91" s="45">
        <v>2021</v>
      </c>
      <c r="T91" s="45">
        <v>45</v>
      </c>
      <c r="U91" s="45" t="s">
        <v>273</v>
      </c>
      <c r="V91" s="45">
        <v>2021</v>
      </c>
      <c r="W91" s="45">
        <v>45</v>
      </c>
    </row>
    <row r="92" spans="1:23" ht="140.25">
      <c r="A92" s="45">
        <v>65</v>
      </c>
      <c r="B92" s="48">
        <v>2021002130087</v>
      </c>
      <c r="C92" s="45" t="s">
        <v>10</v>
      </c>
      <c r="D92" s="45" t="s">
        <v>70</v>
      </c>
      <c r="E92" s="45" t="s">
        <v>27</v>
      </c>
      <c r="F92" s="45" t="s">
        <v>501</v>
      </c>
      <c r="G92" s="45" t="s">
        <v>426</v>
      </c>
      <c r="H92" s="49" t="s">
        <v>318</v>
      </c>
      <c r="I92" s="49" t="s">
        <v>268</v>
      </c>
      <c r="J92" s="45" t="s">
        <v>229</v>
      </c>
      <c r="K92" s="47" t="s">
        <v>152</v>
      </c>
      <c r="L92" s="58">
        <v>445500000</v>
      </c>
      <c r="M92" s="216"/>
      <c r="N92" s="203">
        <v>0</v>
      </c>
      <c r="O92" s="61">
        <f>+L92+M92</f>
        <v>445500000</v>
      </c>
      <c r="P92" s="45" t="s">
        <v>657</v>
      </c>
      <c r="Q92" s="20" t="s">
        <v>654</v>
      </c>
      <c r="R92" s="20" t="s">
        <v>655</v>
      </c>
      <c r="S92" s="45">
        <v>2021</v>
      </c>
      <c r="T92" s="45">
        <v>20</v>
      </c>
      <c r="U92" s="45" t="s">
        <v>656</v>
      </c>
      <c r="V92" s="45">
        <v>2021</v>
      </c>
      <c r="W92" s="45">
        <v>100</v>
      </c>
    </row>
    <row r="93" spans="1:23" ht="89.25">
      <c r="A93" s="45">
        <v>66</v>
      </c>
      <c r="B93" s="48">
        <v>2021002130092</v>
      </c>
      <c r="C93" s="45" t="s">
        <v>354</v>
      </c>
      <c r="D93" s="45" t="s">
        <v>70</v>
      </c>
      <c r="E93" s="45" t="s">
        <v>54</v>
      </c>
      <c r="F93" s="45" t="s">
        <v>355</v>
      </c>
      <c r="G93" s="45" t="s">
        <v>648</v>
      </c>
      <c r="H93" s="49" t="s">
        <v>652</v>
      </c>
      <c r="I93" s="49" t="s">
        <v>363</v>
      </c>
      <c r="J93" s="45"/>
      <c r="K93" s="47" t="s">
        <v>153</v>
      </c>
      <c r="L93" s="58">
        <v>4502217069</v>
      </c>
      <c r="M93" s="216"/>
      <c r="N93" s="203">
        <v>1363615955</v>
      </c>
      <c r="O93" s="61">
        <f>+L93+M93</f>
        <v>4502217069</v>
      </c>
      <c r="P93" s="45" t="s">
        <v>653</v>
      </c>
      <c r="Q93" s="20" t="s">
        <v>649</v>
      </c>
      <c r="R93" s="20" t="s">
        <v>650</v>
      </c>
      <c r="S93" s="45">
        <v>2021</v>
      </c>
      <c r="T93" s="45">
        <v>746</v>
      </c>
      <c r="U93" s="45" t="s">
        <v>651</v>
      </c>
      <c r="V93" s="45">
        <v>2021</v>
      </c>
      <c r="W93" s="45">
        <v>1</v>
      </c>
    </row>
    <row r="94" spans="1:23" ht="150">
      <c r="A94" s="45">
        <v>67</v>
      </c>
      <c r="B94" s="48">
        <v>2021002130093</v>
      </c>
      <c r="C94" s="45" t="s">
        <v>270</v>
      </c>
      <c r="D94" s="45" t="s">
        <v>70</v>
      </c>
      <c r="E94" s="45" t="s">
        <v>27</v>
      </c>
      <c r="F94" s="45" t="s">
        <v>339</v>
      </c>
      <c r="G94" s="45" t="s">
        <v>340</v>
      </c>
      <c r="H94" s="49" t="s">
        <v>344</v>
      </c>
      <c r="I94" s="49" t="s">
        <v>345</v>
      </c>
      <c r="J94" s="45" t="s">
        <v>229</v>
      </c>
      <c r="K94" s="47" t="s">
        <v>154</v>
      </c>
      <c r="L94" s="58">
        <v>924671160</v>
      </c>
      <c r="M94" s="216"/>
      <c r="N94" s="203">
        <v>395553774</v>
      </c>
      <c r="O94" s="61">
        <f>+L94+M94</f>
        <v>924671160</v>
      </c>
      <c r="P94" s="45" t="s">
        <v>443</v>
      </c>
      <c r="Q94" s="45" t="s">
        <v>645</v>
      </c>
      <c r="R94" s="45" t="s">
        <v>646</v>
      </c>
      <c r="S94" s="45">
        <v>2021</v>
      </c>
      <c r="T94" s="45">
        <v>5</v>
      </c>
      <c r="U94" s="45" t="s">
        <v>647</v>
      </c>
      <c r="V94" s="45">
        <v>2021</v>
      </c>
      <c r="W94" s="45">
        <v>5</v>
      </c>
    </row>
    <row r="95" spans="1:23" ht="94.5">
      <c r="A95" s="45">
        <v>68</v>
      </c>
      <c r="B95" s="48">
        <v>2021002130094</v>
      </c>
      <c r="C95" s="45" t="s">
        <v>14</v>
      </c>
      <c r="D95" s="45" t="s">
        <v>70</v>
      </c>
      <c r="E95" s="45" t="s">
        <v>54</v>
      </c>
      <c r="F95" s="45" t="s">
        <v>641</v>
      </c>
      <c r="G95" s="45" t="s">
        <v>640</v>
      </c>
      <c r="H95" s="49" t="s">
        <v>336</v>
      </c>
      <c r="I95" s="49" t="s">
        <v>337</v>
      </c>
      <c r="J95" s="45"/>
      <c r="K95" s="47" t="s">
        <v>155</v>
      </c>
      <c r="L95" s="58">
        <v>925890000</v>
      </c>
      <c r="M95" s="216"/>
      <c r="N95" s="203">
        <v>978390000</v>
      </c>
      <c r="O95" s="61">
        <f>+L95</f>
        <v>925890000</v>
      </c>
      <c r="P95" s="37" t="s">
        <v>642</v>
      </c>
      <c r="Q95" s="20" t="s">
        <v>643</v>
      </c>
      <c r="R95" s="20" t="s">
        <v>644</v>
      </c>
      <c r="S95" s="45">
        <v>2021</v>
      </c>
      <c r="T95" s="45">
        <v>215</v>
      </c>
      <c r="U95" s="45" t="s">
        <v>457</v>
      </c>
      <c r="V95" s="45">
        <v>2021</v>
      </c>
      <c r="W95" s="45">
        <v>1</v>
      </c>
    </row>
    <row r="96" spans="1:23" ht="150">
      <c r="A96" s="45">
        <v>69</v>
      </c>
      <c r="B96" s="48">
        <v>2021002130096</v>
      </c>
      <c r="C96" s="45" t="s">
        <v>270</v>
      </c>
      <c r="D96" s="45" t="s">
        <v>70</v>
      </c>
      <c r="E96" s="45" t="s">
        <v>27</v>
      </c>
      <c r="F96" s="45" t="s">
        <v>635</v>
      </c>
      <c r="G96" s="45" t="s">
        <v>634</v>
      </c>
      <c r="H96" s="49" t="s">
        <v>267</v>
      </c>
      <c r="I96" s="49" t="s">
        <v>345</v>
      </c>
      <c r="J96" s="45"/>
      <c r="K96" s="47" t="s">
        <v>156</v>
      </c>
      <c r="L96" s="61">
        <v>200000000</v>
      </c>
      <c r="M96" s="216"/>
      <c r="N96" s="203">
        <v>255000000</v>
      </c>
      <c r="O96" s="61">
        <f>+L96+M96</f>
        <v>200000000</v>
      </c>
      <c r="P96" s="45" t="s">
        <v>639</v>
      </c>
      <c r="Q96" s="20" t="s">
        <v>637</v>
      </c>
      <c r="R96" s="20" t="s">
        <v>638</v>
      </c>
      <c r="S96" s="45">
        <v>2021</v>
      </c>
      <c r="T96" s="45">
        <v>1</v>
      </c>
      <c r="U96" s="45" t="s">
        <v>636</v>
      </c>
      <c r="V96" s="45">
        <v>2021</v>
      </c>
      <c r="W96" s="45">
        <v>1</v>
      </c>
    </row>
    <row r="97" spans="1:23" ht="105">
      <c r="A97" s="45">
        <v>70</v>
      </c>
      <c r="B97" s="48">
        <v>2021002130097</v>
      </c>
      <c r="C97" s="45" t="s">
        <v>16</v>
      </c>
      <c r="D97" s="45" t="s">
        <v>70</v>
      </c>
      <c r="E97" s="45" t="s">
        <v>27</v>
      </c>
      <c r="F97" s="45" t="s">
        <v>313</v>
      </c>
      <c r="G97" s="45" t="s">
        <v>312</v>
      </c>
      <c r="H97" s="49" t="s">
        <v>318</v>
      </c>
      <c r="I97" s="49" t="s">
        <v>268</v>
      </c>
      <c r="J97" s="45" t="s">
        <v>229</v>
      </c>
      <c r="K97" s="47" t="s">
        <v>157</v>
      </c>
      <c r="L97" s="61">
        <v>540000000</v>
      </c>
      <c r="M97" s="216"/>
      <c r="N97" s="203">
        <v>476916664</v>
      </c>
      <c r="O97" s="61">
        <f>+L97+M97</f>
        <v>540000000</v>
      </c>
      <c r="P97" s="20" t="s">
        <v>599</v>
      </c>
      <c r="Q97" s="20" t="s">
        <v>315</v>
      </c>
      <c r="R97" s="20" t="s">
        <v>315</v>
      </c>
      <c r="S97" s="45">
        <v>2021</v>
      </c>
      <c r="T97" s="45">
        <v>1</v>
      </c>
      <c r="U97" s="20" t="s">
        <v>633</v>
      </c>
      <c r="V97" s="45">
        <v>2021</v>
      </c>
      <c r="W97" s="45">
        <v>1</v>
      </c>
    </row>
    <row r="98" spans="1:23" ht="150">
      <c r="A98" s="45">
        <v>71</v>
      </c>
      <c r="B98" s="48">
        <v>2021002130098</v>
      </c>
      <c r="C98" s="45" t="s">
        <v>354</v>
      </c>
      <c r="D98" s="45" t="s">
        <v>70</v>
      </c>
      <c r="E98" s="45" t="s">
        <v>54</v>
      </c>
      <c r="F98" s="45" t="s">
        <v>355</v>
      </c>
      <c r="G98" s="45" t="s">
        <v>631</v>
      </c>
      <c r="H98" s="45" t="s">
        <v>362</v>
      </c>
      <c r="I98" s="45" t="s">
        <v>363</v>
      </c>
      <c r="J98" s="45"/>
      <c r="K98" s="47" t="s">
        <v>158</v>
      </c>
      <c r="L98" s="58">
        <v>2561471707</v>
      </c>
      <c r="M98" s="216"/>
      <c r="N98" s="203">
        <v>522395849</v>
      </c>
      <c r="O98" s="61">
        <f>+L98+M98</f>
        <v>2561471707</v>
      </c>
      <c r="P98" s="45" t="s">
        <v>632</v>
      </c>
      <c r="Q98" s="45" t="s">
        <v>513</v>
      </c>
      <c r="R98" s="45" t="s">
        <v>514</v>
      </c>
      <c r="S98" s="45">
        <v>2021</v>
      </c>
      <c r="T98" s="32">
        <v>49332</v>
      </c>
      <c r="U98" s="45" t="s">
        <v>553</v>
      </c>
      <c r="V98" s="45">
        <v>2021</v>
      </c>
      <c r="W98" s="20">
        <v>155769.38</v>
      </c>
    </row>
    <row r="99" spans="1:23" ht="120">
      <c r="A99" s="45">
        <v>72</v>
      </c>
      <c r="B99" s="48">
        <v>2021002130100</v>
      </c>
      <c r="C99" s="45" t="s">
        <v>475</v>
      </c>
      <c r="D99" s="45" t="s">
        <v>70</v>
      </c>
      <c r="E99" s="45" t="s">
        <v>54</v>
      </c>
      <c r="F99" s="20" t="s">
        <v>469</v>
      </c>
      <c r="G99" s="45" t="s">
        <v>470</v>
      </c>
      <c r="H99" s="49" t="s">
        <v>378</v>
      </c>
      <c r="I99" s="49" t="s">
        <v>379</v>
      </c>
      <c r="J99" s="45" t="s">
        <v>78</v>
      </c>
      <c r="K99" s="47" t="s">
        <v>159</v>
      </c>
      <c r="L99" s="58">
        <v>697178300</v>
      </c>
      <c r="M99" s="216"/>
      <c r="N99" s="203">
        <v>0</v>
      </c>
      <c r="O99" s="61">
        <f>+L99+M99</f>
        <v>697178300</v>
      </c>
      <c r="P99" s="45" t="s">
        <v>627</v>
      </c>
      <c r="Q99" s="20" t="s">
        <v>628</v>
      </c>
      <c r="R99" s="20" t="s">
        <v>629</v>
      </c>
      <c r="S99" s="45">
        <v>2021</v>
      </c>
      <c r="T99" s="45">
        <v>7</v>
      </c>
      <c r="U99" s="45" t="s">
        <v>630</v>
      </c>
      <c r="V99" s="45">
        <v>2021</v>
      </c>
      <c r="W99" s="45">
        <v>1</v>
      </c>
    </row>
    <row r="100" spans="1:23" ht="89.25">
      <c r="A100" s="45">
        <v>73</v>
      </c>
      <c r="B100" s="48">
        <v>2021002130101</v>
      </c>
      <c r="C100" s="45" t="s">
        <v>4</v>
      </c>
      <c r="D100" s="45" t="s">
        <v>70</v>
      </c>
      <c r="E100" s="45" t="s">
        <v>54</v>
      </c>
      <c r="F100" s="45" t="s">
        <v>830</v>
      </c>
      <c r="G100" s="45" t="s">
        <v>623</v>
      </c>
      <c r="H100" s="49" t="s">
        <v>384</v>
      </c>
      <c r="I100" s="49" t="s">
        <v>91</v>
      </c>
      <c r="J100" s="45" t="s">
        <v>78</v>
      </c>
      <c r="K100" s="47" t="s">
        <v>160</v>
      </c>
      <c r="L100" s="58">
        <v>743098800</v>
      </c>
      <c r="M100" s="216"/>
      <c r="N100" s="203">
        <v>0</v>
      </c>
      <c r="O100" s="61">
        <f>+L100</f>
        <v>743098800</v>
      </c>
      <c r="P100" s="45" t="s">
        <v>622</v>
      </c>
      <c r="Q100" s="45" t="s">
        <v>624</v>
      </c>
      <c r="R100" s="20" t="s">
        <v>625</v>
      </c>
      <c r="S100" s="45">
        <v>2021</v>
      </c>
      <c r="T100" s="45">
        <v>4410</v>
      </c>
      <c r="U100" s="45" t="s">
        <v>626</v>
      </c>
      <c r="V100" s="45">
        <v>2021</v>
      </c>
      <c r="W100" s="45">
        <v>1</v>
      </c>
    </row>
    <row r="101" spans="1:23" ht="150">
      <c r="A101" s="45">
        <v>74</v>
      </c>
      <c r="B101" s="48">
        <v>2021002130103</v>
      </c>
      <c r="C101" s="45" t="s">
        <v>398</v>
      </c>
      <c r="D101" s="45" t="s">
        <v>70</v>
      </c>
      <c r="E101" s="45" t="s">
        <v>29</v>
      </c>
      <c r="F101" s="45" t="s">
        <v>572</v>
      </c>
      <c r="G101" s="20" t="s">
        <v>573</v>
      </c>
      <c r="H101" s="49" t="s">
        <v>392</v>
      </c>
      <c r="I101" s="49" t="s">
        <v>93</v>
      </c>
      <c r="J101" s="45"/>
      <c r="K101" s="47" t="s">
        <v>161</v>
      </c>
      <c r="L101" s="58">
        <v>100000000</v>
      </c>
      <c r="M101" s="216"/>
      <c r="N101" s="203">
        <v>90600000</v>
      </c>
      <c r="O101" s="61">
        <f>+M101+L101</f>
        <v>100000000</v>
      </c>
      <c r="P101" s="45" t="s">
        <v>576</v>
      </c>
      <c r="Q101" s="20" t="s">
        <v>396</v>
      </c>
      <c r="R101" s="20" t="s">
        <v>574</v>
      </c>
      <c r="S101" s="45">
        <v>2021</v>
      </c>
      <c r="T101" s="45">
        <v>2</v>
      </c>
      <c r="U101" s="45" t="s">
        <v>621</v>
      </c>
      <c r="V101" s="45">
        <v>2021</v>
      </c>
      <c r="W101" s="45">
        <v>2</v>
      </c>
    </row>
    <row r="102" spans="1:23" ht="105">
      <c r="A102" s="45">
        <v>75</v>
      </c>
      <c r="B102" s="48">
        <v>2021002130104</v>
      </c>
      <c r="C102" s="45" t="s">
        <v>398</v>
      </c>
      <c r="D102" s="45" t="s">
        <v>70</v>
      </c>
      <c r="E102" s="45" t="s">
        <v>29</v>
      </c>
      <c r="F102" s="45" t="s">
        <v>572</v>
      </c>
      <c r="G102" s="20" t="s">
        <v>573</v>
      </c>
      <c r="H102" s="49" t="s">
        <v>392</v>
      </c>
      <c r="I102" s="49" t="s">
        <v>93</v>
      </c>
      <c r="J102" s="45"/>
      <c r="K102" s="47" t="s">
        <v>162</v>
      </c>
      <c r="L102" s="61">
        <v>50000000</v>
      </c>
      <c r="M102" s="216"/>
      <c r="N102" s="203">
        <v>50000000</v>
      </c>
      <c r="O102" s="61">
        <f>+L102</f>
        <v>50000000</v>
      </c>
      <c r="P102" s="45" t="s">
        <v>394</v>
      </c>
      <c r="Q102" s="20" t="s">
        <v>619</v>
      </c>
      <c r="R102" s="20" t="s">
        <v>620</v>
      </c>
      <c r="S102" s="45">
        <v>2021</v>
      </c>
      <c r="T102" s="45">
        <v>200</v>
      </c>
      <c r="U102" s="45" t="s">
        <v>331</v>
      </c>
      <c r="V102" s="45">
        <v>2021</v>
      </c>
      <c r="W102" s="45">
        <v>200</v>
      </c>
    </row>
    <row r="103" spans="1:23" ht="140.25">
      <c r="A103" s="45">
        <v>76</v>
      </c>
      <c r="B103" s="48">
        <v>2021002130105</v>
      </c>
      <c r="C103" s="45" t="s">
        <v>16</v>
      </c>
      <c r="D103" s="45" t="s">
        <v>70</v>
      </c>
      <c r="E103" s="45" t="s">
        <v>27</v>
      </c>
      <c r="F103" s="45" t="s">
        <v>313</v>
      </c>
      <c r="G103" s="45" t="s">
        <v>610</v>
      </c>
      <c r="H103" s="49" t="s">
        <v>318</v>
      </c>
      <c r="I103" s="49" t="s">
        <v>268</v>
      </c>
      <c r="J103" s="45" t="s">
        <v>229</v>
      </c>
      <c r="K103" s="47" t="s">
        <v>163</v>
      </c>
      <c r="L103" s="58">
        <v>100000000</v>
      </c>
      <c r="M103" s="216"/>
      <c r="N103" s="203">
        <v>56359916</v>
      </c>
      <c r="O103" s="61">
        <f>+M103+L103</f>
        <v>100000000</v>
      </c>
      <c r="P103" s="45" t="s">
        <v>614</v>
      </c>
      <c r="Q103" s="20" t="s">
        <v>611</v>
      </c>
      <c r="R103" s="20" t="s">
        <v>612</v>
      </c>
      <c r="S103" s="45">
        <v>2021</v>
      </c>
      <c r="T103" s="45">
        <v>1</v>
      </c>
      <c r="U103" s="45" t="s">
        <v>613</v>
      </c>
      <c r="V103" s="45">
        <v>2021</v>
      </c>
      <c r="W103" s="45">
        <v>1</v>
      </c>
    </row>
    <row r="104" spans="1:23" ht="102">
      <c r="A104" s="45">
        <v>77</v>
      </c>
      <c r="B104" s="48">
        <v>2021002130106</v>
      </c>
      <c r="C104" s="29" t="s">
        <v>254</v>
      </c>
      <c r="D104" s="45" t="s">
        <v>70</v>
      </c>
      <c r="E104" s="45" t="s">
        <v>26</v>
      </c>
      <c r="F104" s="45" t="s">
        <v>252</v>
      </c>
      <c r="G104" s="45" t="s">
        <v>490</v>
      </c>
      <c r="H104" s="49" t="s">
        <v>332</v>
      </c>
      <c r="I104" s="49" t="s">
        <v>260</v>
      </c>
      <c r="J104" s="45" t="s">
        <v>229</v>
      </c>
      <c r="K104" s="47" t="s">
        <v>164</v>
      </c>
      <c r="L104" s="58">
        <v>549997248</v>
      </c>
      <c r="M104" s="216"/>
      <c r="N104" s="203">
        <v>427563917</v>
      </c>
      <c r="O104" s="61">
        <f>+M104+L104</f>
        <v>549997248</v>
      </c>
      <c r="P104" s="45" t="s">
        <v>609</v>
      </c>
      <c r="Q104" s="20" t="s">
        <v>255</v>
      </c>
      <c r="R104" s="20" t="s">
        <v>607</v>
      </c>
      <c r="S104" s="45">
        <v>2021</v>
      </c>
      <c r="T104" s="45">
        <v>1</v>
      </c>
      <c r="U104" s="45" t="s">
        <v>608</v>
      </c>
      <c r="V104" s="45">
        <v>2021</v>
      </c>
      <c r="W104" s="45">
        <v>1</v>
      </c>
    </row>
    <row r="105" spans="1:23" ht="90">
      <c r="A105" s="45">
        <v>78</v>
      </c>
      <c r="B105" s="48">
        <v>2021002130107</v>
      </c>
      <c r="C105" s="45" t="s">
        <v>535</v>
      </c>
      <c r="D105" s="45" t="s">
        <v>70</v>
      </c>
      <c r="E105" s="45" t="s">
        <v>55</v>
      </c>
      <c r="F105" s="45" t="s">
        <v>536</v>
      </c>
      <c r="G105" s="45" t="s">
        <v>618</v>
      </c>
      <c r="H105" s="49" t="s">
        <v>352</v>
      </c>
      <c r="I105" s="49" t="s">
        <v>353</v>
      </c>
      <c r="J105" s="45" t="s">
        <v>229</v>
      </c>
      <c r="K105" s="47" t="s">
        <v>165</v>
      </c>
      <c r="L105" s="58">
        <v>710225914</v>
      </c>
      <c r="N105" s="58">
        <v>0</v>
      </c>
      <c r="O105" s="58">
        <f>+L105</f>
        <v>710225914</v>
      </c>
      <c r="P105" s="20" t="s">
        <v>617</v>
      </c>
      <c r="Q105" s="20" t="s">
        <v>347</v>
      </c>
      <c r="R105" s="20" t="s">
        <v>615</v>
      </c>
      <c r="S105" s="45">
        <v>2021</v>
      </c>
      <c r="T105" s="20">
        <v>1</v>
      </c>
      <c r="U105" s="20" t="s">
        <v>616</v>
      </c>
      <c r="V105" s="45">
        <v>2021</v>
      </c>
      <c r="W105" s="20">
        <v>1</v>
      </c>
    </row>
    <row r="106" spans="1:23" ht="76.5">
      <c r="A106" s="45">
        <v>79</v>
      </c>
      <c r="B106" s="48">
        <v>2021002130112</v>
      </c>
      <c r="C106" s="45" t="s">
        <v>13</v>
      </c>
      <c r="D106" s="45" t="s">
        <v>70</v>
      </c>
      <c r="E106" s="45" t="s">
        <v>55</v>
      </c>
      <c r="F106" s="45" t="s">
        <v>600</v>
      </c>
      <c r="G106" s="45" t="s">
        <v>601</v>
      </c>
      <c r="H106" s="49" t="s">
        <v>602</v>
      </c>
      <c r="I106" s="49" t="s">
        <v>95</v>
      </c>
      <c r="J106" s="45"/>
      <c r="K106" s="47" t="s">
        <v>166</v>
      </c>
      <c r="L106" s="58">
        <v>2940220300</v>
      </c>
      <c r="M106" s="216"/>
      <c r="N106" s="203">
        <v>3617407522.2800002</v>
      </c>
      <c r="O106" s="61">
        <f>+M106+L106</f>
        <v>2940220300</v>
      </c>
      <c r="P106" s="45" t="s">
        <v>606</v>
      </c>
      <c r="Q106" s="45" t="s">
        <v>604</v>
      </c>
      <c r="R106" s="45" t="s">
        <v>605</v>
      </c>
      <c r="S106" s="45">
        <v>2021</v>
      </c>
      <c r="T106" s="20">
        <v>450.9</v>
      </c>
      <c r="U106" s="45" t="s">
        <v>603</v>
      </c>
      <c r="V106" s="45">
        <v>2021</v>
      </c>
      <c r="W106" s="45">
        <v>10</v>
      </c>
    </row>
    <row r="107" spans="1:23" ht="105">
      <c r="A107" s="45">
        <v>80</v>
      </c>
      <c r="B107" s="48">
        <v>2021002130114</v>
      </c>
      <c r="C107" s="45" t="s">
        <v>16</v>
      </c>
      <c r="D107" s="45" t="s">
        <v>70</v>
      </c>
      <c r="E107" s="45" t="s">
        <v>27</v>
      </c>
      <c r="F107" s="45" t="s">
        <v>597</v>
      </c>
      <c r="G107" s="45" t="s">
        <v>596</v>
      </c>
      <c r="H107" s="49" t="s">
        <v>318</v>
      </c>
      <c r="I107" s="49" t="s">
        <v>268</v>
      </c>
      <c r="J107" s="45" t="s">
        <v>229</v>
      </c>
      <c r="K107" s="47" t="s">
        <v>167</v>
      </c>
      <c r="L107" s="58">
        <v>338000000</v>
      </c>
      <c r="M107" s="216"/>
      <c r="N107" s="203">
        <v>260000000</v>
      </c>
      <c r="O107" s="61">
        <f>+L107+M107</f>
        <v>338000000</v>
      </c>
      <c r="P107" s="20" t="s">
        <v>599</v>
      </c>
      <c r="Q107" s="20" t="s">
        <v>598</v>
      </c>
      <c r="R107" s="45" t="s">
        <v>598</v>
      </c>
      <c r="S107" s="45">
        <v>2021</v>
      </c>
      <c r="T107" s="45">
        <v>2</v>
      </c>
      <c r="U107" s="45" t="s">
        <v>317</v>
      </c>
      <c r="V107" s="45">
        <v>2021</v>
      </c>
      <c r="W107" s="45">
        <v>2</v>
      </c>
    </row>
    <row r="108" spans="1:23" ht="102">
      <c r="A108" s="45">
        <v>81</v>
      </c>
      <c r="B108" s="48">
        <v>2021002130115</v>
      </c>
      <c r="C108" s="45" t="s">
        <v>24</v>
      </c>
      <c r="D108" s="45" t="s">
        <v>70</v>
      </c>
      <c r="E108" s="45" t="s">
        <v>26</v>
      </c>
      <c r="F108" s="45" t="s">
        <v>590</v>
      </c>
      <c r="G108" s="45" t="s">
        <v>591</v>
      </c>
      <c r="H108" s="49" t="s">
        <v>593</v>
      </c>
      <c r="I108" s="49" t="s">
        <v>379</v>
      </c>
      <c r="J108" s="45" t="s">
        <v>229</v>
      </c>
      <c r="K108" s="47" t="s">
        <v>168</v>
      </c>
      <c r="L108" s="58">
        <v>200000000</v>
      </c>
      <c r="M108" s="216"/>
      <c r="N108" s="203">
        <v>0</v>
      </c>
      <c r="O108" s="61">
        <f>+L108+M108</f>
        <v>200000000</v>
      </c>
      <c r="P108" s="37" t="s">
        <v>595</v>
      </c>
      <c r="Q108" s="20" t="s">
        <v>592</v>
      </c>
      <c r="R108" s="20" t="s">
        <v>466</v>
      </c>
      <c r="S108" s="45">
        <v>2021</v>
      </c>
      <c r="T108" s="45">
        <v>45</v>
      </c>
      <c r="U108" s="45" t="s">
        <v>594</v>
      </c>
      <c r="V108" s="45">
        <v>2021</v>
      </c>
      <c r="W108" s="45">
        <v>45</v>
      </c>
    </row>
    <row r="109" spans="1:23" ht="102">
      <c r="A109" s="45">
        <v>82</v>
      </c>
      <c r="B109" s="48">
        <v>2021002130116</v>
      </c>
      <c r="C109" s="45" t="s">
        <v>24</v>
      </c>
      <c r="D109" s="45" t="s">
        <v>70</v>
      </c>
      <c r="E109" s="45" t="s">
        <v>26</v>
      </c>
      <c r="F109" s="45" t="s">
        <v>583</v>
      </c>
      <c r="G109" s="45" t="s">
        <v>584</v>
      </c>
      <c r="H109" s="49" t="s">
        <v>589</v>
      </c>
      <c r="I109" s="49" t="s">
        <v>260</v>
      </c>
      <c r="J109" s="45" t="s">
        <v>229</v>
      </c>
      <c r="K109" s="47" t="s">
        <v>169</v>
      </c>
      <c r="L109" s="58">
        <v>1143622843</v>
      </c>
      <c r="M109" s="216"/>
      <c r="N109" s="203">
        <v>0</v>
      </c>
      <c r="O109" s="61">
        <f>+L109+M109</f>
        <v>1143622843</v>
      </c>
      <c r="P109" s="37" t="s">
        <v>588</v>
      </c>
      <c r="Q109" s="20" t="s">
        <v>585</v>
      </c>
      <c r="R109" s="20" t="s">
        <v>586</v>
      </c>
      <c r="S109" s="45">
        <v>2021</v>
      </c>
      <c r="T109" s="32">
        <v>42796</v>
      </c>
      <c r="U109" s="45" t="s">
        <v>587</v>
      </c>
      <c r="V109" s="45">
        <v>2021</v>
      </c>
      <c r="W109" s="45">
        <v>1</v>
      </c>
    </row>
    <row r="110" spans="1:23" ht="90">
      <c r="A110" s="45">
        <v>83</v>
      </c>
      <c r="B110" s="48">
        <v>2021002130119</v>
      </c>
      <c r="C110" s="45" t="s">
        <v>270</v>
      </c>
      <c r="D110" s="45" t="s">
        <v>70</v>
      </c>
      <c r="E110" s="45" t="s">
        <v>29</v>
      </c>
      <c r="F110" s="45" t="s">
        <v>580</v>
      </c>
      <c r="G110" s="45" t="s">
        <v>552</v>
      </c>
      <c r="H110" s="49" t="s">
        <v>267</v>
      </c>
      <c r="I110" s="49" t="s">
        <v>268</v>
      </c>
      <c r="J110" s="45" t="s">
        <v>229</v>
      </c>
      <c r="K110" s="47" t="s">
        <v>170</v>
      </c>
      <c r="L110" s="58">
        <v>99551235</v>
      </c>
      <c r="M110" s="216"/>
      <c r="N110" s="203">
        <v>0</v>
      </c>
      <c r="O110" s="61">
        <f>+L110+M110</f>
        <v>99551235</v>
      </c>
      <c r="P110" s="45" t="s">
        <v>582</v>
      </c>
      <c r="Q110" s="20" t="s">
        <v>481</v>
      </c>
      <c r="R110" s="20" t="s">
        <v>482</v>
      </c>
      <c r="S110" s="45">
        <v>2021</v>
      </c>
      <c r="T110" s="45">
        <v>45</v>
      </c>
      <c r="U110" s="45" t="s">
        <v>581</v>
      </c>
      <c r="V110" s="45">
        <v>2021</v>
      </c>
      <c r="W110" s="45">
        <v>45</v>
      </c>
    </row>
    <row r="111" spans="1:23" ht="105">
      <c r="A111" s="45">
        <v>84</v>
      </c>
      <c r="B111" s="48">
        <v>2021002130120</v>
      </c>
      <c r="C111" s="45" t="s">
        <v>270</v>
      </c>
      <c r="D111" s="45" t="s">
        <v>70</v>
      </c>
      <c r="E111" s="45" t="s">
        <v>29</v>
      </c>
      <c r="F111" s="45" t="s">
        <v>577</v>
      </c>
      <c r="G111" s="45" t="s">
        <v>552</v>
      </c>
      <c r="H111" s="49" t="s">
        <v>267</v>
      </c>
      <c r="I111" s="49" t="s">
        <v>268</v>
      </c>
      <c r="J111" s="45" t="s">
        <v>229</v>
      </c>
      <c r="K111" s="47" t="s">
        <v>171</v>
      </c>
      <c r="L111" s="58">
        <v>149972725</v>
      </c>
      <c r="M111" s="216"/>
      <c r="N111" s="203">
        <v>0</v>
      </c>
      <c r="O111" s="61">
        <f>+L111+M111</f>
        <v>149972725</v>
      </c>
      <c r="P111" s="45" t="s">
        <v>579</v>
      </c>
      <c r="Q111" s="45" t="s">
        <v>83</v>
      </c>
      <c r="R111" s="20" t="s">
        <v>482</v>
      </c>
      <c r="S111" s="45">
        <v>2021</v>
      </c>
      <c r="T111" s="45">
        <v>45</v>
      </c>
      <c r="U111" s="45" t="s">
        <v>578</v>
      </c>
      <c r="V111" s="45">
        <v>2021</v>
      </c>
      <c r="W111" s="45">
        <v>45</v>
      </c>
    </row>
    <row r="112" spans="1:23" ht="114.75">
      <c r="A112" s="45">
        <v>85</v>
      </c>
      <c r="B112" s="48">
        <v>2021002130125</v>
      </c>
      <c r="C112" s="45" t="s">
        <v>398</v>
      </c>
      <c r="D112" s="45" t="s">
        <v>70</v>
      </c>
      <c r="E112" s="45" t="s">
        <v>29</v>
      </c>
      <c r="F112" s="45" t="s">
        <v>572</v>
      </c>
      <c r="G112" s="45" t="s">
        <v>573</v>
      </c>
      <c r="H112" s="45">
        <v>4101</v>
      </c>
      <c r="I112" s="45">
        <v>1500</v>
      </c>
      <c r="J112" s="45" t="s">
        <v>229</v>
      </c>
      <c r="K112" s="47" t="s">
        <v>172</v>
      </c>
      <c r="L112" s="58">
        <v>340000000</v>
      </c>
      <c r="M112" s="216"/>
      <c r="N112" s="203">
        <v>339208000</v>
      </c>
      <c r="O112" s="61">
        <f>+L112+M112</f>
        <v>340000000</v>
      </c>
      <c r="P112" s="217" t="s">
        <v>855</v>
      </c>
      <c r="Q112" s="45" t="s">
        <v>396</v>
      </c>
      <c r="R112" s="20" t="s">
        <v>574</v>
      </c>
      <c r="S112" s="45">
        <v>2021</v>
      </c>
      <c r="T112" s="45">
        <v>1</v>
      </c>
      <c r="U112" s="45" t="s">
        <v>575</v>
      </c>
      <c r="V112" s="45">
        <v>2021</v>
      </c>
      <c r="W112" s="45">
        <v>1</v>
      </c>
    </row>
    <row r="113" spans="1:26" ht="150">
      <c r="A113" s="45">
        <v>86</v>
      </c>
      <c r="B113" s="48">
        <v>2021002130126</v>
      </c>
      <c r="C113" s="45" t="s">
        <v>270</v>
      </c>
      <c r="D113" s="45" t="s">
        <v>70</v>
      </c>
      <c r="E113" s="45" t="s">
        <v>27</v>
      </c>
      <c r="F113" s="45" t="s">
        <v>339</v>
      </c>
      <c r="G113" s="45" t="s">
        <v>340</v>
      </c>
      <c r="H113" s="49" t="s">
        <v>344</v>
      </c>
      <c r="I113" s="49" t="s">
        <v>345</v>
      </c>
      <c r="J113" s="45" t="s">
        <v>229</v>
      </c>
      <c r="K113" s="47" t="s">
        <v>173</v>
      </c>
      <c r="L113" s="58">
        <v>894408000</v>
      </c>
      <c r="M113" s="216"/>
      <c r="N113" s="203">
        <v>0</v>
      </c>
      <c r="O113" s="61">
        <f>+L113</f>
        <v>894408000</v>
      </c>
      <c r="P113" s="45" t="s">
        <v>443</v>
      </c>
      <c r="Q113" s="45" t="s">
        <v>569</v>
      </c>
      <c r="R113" s="20" t="s">
        <v>570</v>
      </c>
      <c r="S113" s="45">
        <v>2021</v>
      </c>
      <c r="T113" s="45">
        <v>9</v>
      </c>
      <c r="U113" s="45" t="s">
        <v>571</v>
      </c>
      <c r="V113" s="45">
        <v>2021</v>
      </c>
      <c r="W113" s="45">
        <v>1</v>
      </c>
    </row>
    <row r="114" spans="1:26" ht="75">
      <c r="A114" s="45">
        <v>87</v>
      </c>
      <c r="B114" s="48">
        <v>2021002130135</v>
      </c>
      <c r="C114" s="45" t="s">
        <v>16</v>
      </c>
      <c r="D114" s="45" t="s">
        <v>70</v>
      </c>
      <c r="E114" s="45" t="s">
        <v>27</v>
      </c>
      <c r="F114" s="45" t="s">
        <v>563</v>
      </c>
      <c r="G114" s="45" t="s">
        <v>564</v>
      </c>
      <c r="H114" s="49" t="s">
        <v>325</v>
      </c>
      <c r="I114" s="49" t="s">
        <v>326</v>
      </c>
      <c r="J114" s="45" t="s">
        <v>229</v>
      </c>
      <c r="K114" s="47" t="s">
        <v>174</v>
      </c>
      <c r="L114" s="61">
        <v>500000000</v>
      </c>
      <c r="M114" s="216"/>
      <c r="N114" s="203">
        <v>496960000</v>
      </c>
      <c r="O114" s="61">
        <f>+L114+M114</f>
        <v>500000000</v>
      </c>
      <c r="P114" s="45" t="s">
        <v>565</v>
      </c>
      <c r="Q114" s="45" t="s">
        <v>566</v>
      </c>
      <c r="R114" s="45" t="s">
        <v>567</v>
      </c>
      <c r="S114" s="45">
        <v>2021</v>
      </c>
      <c r="T114" s="45">
        <v>8</v>
      </c>
      <c r="U114" s="45" t="s">
        <v>568</v>
      </c>
      <c r="V114" s="45">
        <v>2021</v>
      </c>
      <c r="W114" s="45">
        <v>1</v>
      </c>
    </row>
    <row r="115" spans="1:26" ht="90">
      <c r="A115" s="222">
        <v>88</v>
      </c>
      <c r="B115" s="257">
        <v>2021002130137</v>
      </c>
      <c r="C115" s="222" t="s">
        <v>354</v>
      </c>
      <c r="D115" s="222" t="s">
        <v>70</v>
      </c>
      <c r="E115" s="222" t="s">
        <v>54</v>
      </c>
      <c r="F115" s="222" t="s">
        <v>510</v>
      </c>
      <c r="G115" s="222" t="s">
        <v>554</v>
      </c>
      <c r="H115" s="244" t="s">
        <v>362</v>
      </c>
      <c r="I115" s="244" t="s">
        <v>363</v>
      </c>
      <c r="J115" s="222" t="s">
        <v>229</v>
      </c>
      <c r="K115" s="263" t="s">
        <v>175</v>
      </c>
      <c r="L115" s="269">
        <v>2697569143</v>
      </c>
      <c r="M115" s="271"/>
      <c r="N115" s="269">
        <v>1796567389</v>
      </c>
      <c r="O115" s="269">
        <f>+L115+M117</f>
        <v>2697569143</v>
      </c>
      <c r="P115" s="45" t="s">
        <v>555</v>
      </c>
      <c r="Q115" s="20" t="s">
        <v>556</v>
      </c>
      <c r="R115" s="20" t="s">
        <v>557</v>
      </c>
      <c r="S115" s="45">
        <v>2021</v>
      </c>
      <c r="T115" s="45">
        <v>1</v>
      </c>
      <c r="U115" s="222" t="s">
        <v>553</v>
      </c>
      <c r="V115" s="45">
        <v>2021</v>
      </c>
      <c r="W115" s="266">
        <v>155769</v>
      </c>
    </row>
    <row r="116" spans="1:26" ht="60">
      <c r="A116" s="223"/>
      <c r="B116" s="258"/>
      <c r="C116" s="223"/>
      <c r="D116" s="223"/>
      <c r="E116" s="223"/>
      <c r="F116" s="223"/>
      <c r="G116" s="223"/>
      <c r="H116" s="256"/>
      <c r="I116" s="256"/>
      <c r="J116" s="223"/>
      <c r="K116" s="264"/>
      <c r="L116" s="270"/>
      <c r="M116" s="272"/>
      <c r="N116" s="270"/>
      <c r="O116" s="270"/>
      <c r="P116" s="45" t="s">
        <v>559</v>
      </c>
      <c r="Q116" s="20" t="s">
        <v>558</v>
      </c>
      <c r="R116" s="20" t="s">
        <v>558</v>
      </c>
      <c r="S116" s="45">
        <v>2021</v>
      </c>
      <c r="T116" s="45">
        <v>1</v>
      </c>
      <c r="U116" s="223"/>
      <c r="V116" s="45">
        <v>2021</v>
      </c>
      <c r="W116" s="267"/>
    </row>
    <row r="117" spans="1:26" ht="31.5">
      <c r="A117" s="224"/>
      <c r="B117" s="259"/>
      <c r="C117" s="224"/>
      <c r="D117" s="224"/>
      <c r="E117" s="224"/>
      <c r="F117" s="224"/>
      <c r="G117" s="224"/>
      <c r="H117" s="245"/>
      <c r="I117" s="245"/>
      <c r="J117" s="224"/>
      <c r="K117" s="265"/>
      <c r="L117" s="270"/>
      <c r="M117" s="273"/>
      <c r="N117" s="274"/>
      <c r="O117" s="274"/>
      <c r="P117" s="37" t="s">
        <v>562</v>
      </c>
      <c r="Q117" s="20" t="s">
        <v>560</v>
      </c>
      <c r="R117" s="20" t="s">
        <v>561</v>
      </c>
      <c r="S117" s="45">
        <v>2021</v>
      </c>
      <c r="T117" s="45">
        <v>1</v>
      </c>
      <c r="U117" s="224"/>
      <c r="V117" s="45">
        <v>2021</v>
      </c>
      <c r="W117" s="268"/>
    </row>
    <row r="118" spans="1:26" ht="165">
      <c r="A118" s="45">
        <v>89</v>
      </c>
      <c r="B118" s="48">
        <v>2021002130140</v>
      </c>
      <c r="C118" s="45" t="s">
        <v>509</v>
      </c>
      <c r="D118" s="45" t="s">
        <v>70</v>
      </c>
      <c r="E118" s="45" t="s">
        <v>29</v>
      </c>
      <c r="F118" s="45" t="s">
        <v>551</v>
      </c>
      <c r="G118" s="45" t="s">
        <v>552</v>
      </c>
      <c r="H118" s="49" t="s">
        <v>546</v>
      </c>
      <c r="I118" s="49" t="s">
        <v>93</v>
      </c>
      <c r="J118" s="45" t="s">
        <v>229</v>
      </c>
      <c r="K118" s="47" t="s">
        <v>176</v>
      </c>
      <c r="L118" s="58">
        <v>157200000</v>
      </c>
      <c r="M118" s="216"/>
      <c r="N118" s="203">
        <v>156932359</v>
      </c>
      <c r="O118" s="61">
        <f>+L118+M118</f>
        <v>157200000</v>
      </c>
      <c r="P118" s="45" t="s">
        <v>550</v>
      </c>
      <c r="Q118" s="45" t="s">
        <v>548</v>
      </c>
      <c r="R118" s="45" t="s">
        <v>549</v>
      </c>
      <c r="S118" s="45">
        <v>2021</v>
      </c>
      <c r="T118" s="45">
        <v>4300</v>
      </c>
      <c r="U118" s="45" t="s">
        <v>547</v>
      </c>
      <c r="V118" s="45">
        <v>2021</v>
      </c>
      <c r="W118" s="45">
        <v>4300</v>
      </c>
    </row>
    <row r="119" spans="1:26" ht="86.25" customHeight="1">
      <c r="A119" s="222">
        <v>90</v>
      </c>
      <c r="B119" s="257">
        <v>2021002130142</v>
      </c>
      <c r="C119" s="222" t="s">
        <v>509</v>
      </c>
      <c r="D119" s="222" t="s">
        <v>70</v>
      </c>
      <c r="E119" s="222" t="s">
        <v>29</v>
      </c>
      <c r="F119" s="222" t="s">
        <v>20</v>
      </c>
      <c r="G119" s="222" t="s">
        <v>552</v>
      </c>
      <c r="H119" s="244" t="s">
        <v>505</v>
      </c>
      <c r="I119" s="244" t="s">
        <v>93</v>
      </c>
      <c r="J119" s="222" t="s">
        <v>229</v>
      </c>
      <c r="K119" s="263" t="s">
        <v>177</v>
      </c>
      <c r="L119" s="269">
        <v>100000000</v>
      </c>
      <c r="M119" s="271"/>
      <c r="N119" s="269">
        <v>98669000</v>
      </c>
      <c r="O119" s="269">
        <f>+L119+M119</f>
        <v>100000000</v>
      </c>
      <c r="P119" s="222" t="s">
        <v>545</v>
      </c>
      <c r="Q119" s="20" t="s">
        <v>507</v>
      </c>
      <c r="R119" s="20" t="s">
        <v>508</v>
      </c>
      <c r="S119" s="45">
        <v>2021</v>
      </c>
      <c r="T119" s="45">
        <v>1</v>
      </c>
      <c r="U119" s="222" t="s">
        <v>542</v>
      </c>
      <c r="V119" s="45">
        <v>2021</v>
      </c>
      <c r="W119" s="222">
        <v>234</v>
      </c>
    </row>
    <row r="120" spans="1:26" ht="15" customHeight="1">
      <c r="A120" s="224"/>
      <c r="B120" s="259"/>
      <c r="C120" s="224"/>
      <c r="D120" s="224"/>
      <c r="E120" s="224"/>
      <c r="F120" s="224"/>
      <c r="G120" s="224"/>
      <c r="H120" s="245"/>
      <c r="I120" s="245"/>
      <c r="J120" s="224"/>
      <c r="K120" s="265"/>
      <c r="L120" s="270"/>
      <c r="M120" s="273"/>
      <c r="N120" s="274"/>
      <c r="O120" s="274"/>
      <c r="P120" s="224"/>
      <c r="Q120" s="20" t="s">
        <v>543</v>
      </c>
      <c r="R120" s="20" t="s">
        <v>544</v>
      </c>
      <c r="S120" s="45">
        <v>2021</v>
      </c>
      <c r="T120" s="45">
        <v>50</v>
      </c>
      <c r="U120" s="224"/>
      <c r="V120" s="45">
        <v>2021</v>
      </c>
      <c r="W120" s="224"/>
    </row>
    <row r="121" spans="1:26" ht="83.25" customHeight="1">
      <c r="A121" s="200"/>
      <c r="B121" s="212">
        <v>2021002130144</v>
      </c>
      <c r="C121" s="284" t="s">
        <v>13</v>
      </c>
      <c r="D121" s="200"/>
      <c r="E121" s="200"/>
      <c r="F121" s="200"/>
      <c r="G121" s="200"/>
      <c r="H121" s="210"/>
      <c r="I121" s="210"/>
      <c r="J121" s="200"/>
      <c r="K121" s="211" t="s">
        <v>884</v>
      </c>
      <c r="L121" s="123">
        <v>6790152404</v>
      </c>
      <c r="M121" s="206"/>
      <c r="N121" s="123">
        <v>1672564211</v>
      </c>
      <c r="O121" s="20"/>
      <c r="P121" s="200"/>
      <c r="S121" s="198"/>
      <c r="T121" s="198"/>
      <c r="U121" s="200"/>
      <c r="V121" s="198"/>
      <c r="W121" s="200"/>
    </row>
    <row r="122" spans="1:26" ht="83.25" customHeight="1">
      <c r="A122" s="200"/>
      <c r="B122" s="212">
        <v>2021002130146</v>
      </c>
      <c r="C122" s="280" t="s">
        <v>880</v>
      </c>
      <c r="D122" s="200"/>
      <c r="E122" s="200"/>
      <c r="F122" s="200"/>
      <c r="G122" s="200"/>
      <c r="H122" s="210"/>
      <c r="I122" s="210"/>
      <c r="J122" s="200"/>
      <c r="K122" s="283" t="s">
        <v>914</v>
      </c>
      <c r="L122" s="123"/>
      <c r="M122" s="206"/>
      <c r="N122" s="208">
        <v>200000000</v>
      </c>
      <c r="O122" s="123"/>
      <c r="P122" s="200"/>
      <c r="S122" s="198"/>
      <c r="T122" s="198"/>
      <c r="U122" s="200"/>
      <c r="V122" s="198"/>
      <c r="W122" s="200"/>
    </row>
    <row r="123" spans="1:26" ht="83.25" customHeight="1">
      <c r="A123" s="200"/>
      <c r="B123" s="285" t="s">
        <v>942</v>
      </c>
      <c r="C123" s="280" t="s">
        <v>880</v>
      </c>
      <c r="D123" s="200"/>
      <c r="E123" s="200"/>
      <c r="F123" s="200"/>
      <c r="G123" s="200"/>
      <c r="H123" s="210"/>
      <c r="I123" s="210"/>
      <c r="J123" s="200"/>
      <c r="K123" s="283" t="s">
        <v>941</v>
      </c>
      <c r="L123" s="123"/>
      <c r="M123" s="206"/>
      <c r="N123" s="296">
        <f>32400000+57200000</f>
        <v>89600000</v>
      </c>
      <c r="O123" s="123"/>
      <c r="P123" s="200"/>
      <c r="S123" s="198"/>
      <c r="T123" s="198"/>
      <c r="U123" s="200"/>
      <c r="V123" s="198"/>
      <c r="W123" s="200"/>
    </row>
    <row r="124" spans="1:26" ht="195">
      <c r="A124" s="45">
        <v>91</v>
      </c>
      <c r="B124" s="48">
        <v>2021002130149</v>
      </c>
      <c r="C124" s="45" t="s">
        <v>535</v>
      </c>
      <c r="D124" s="45" t="s">
        <v>70</v>
      </c>
      <c r="E124" s="45" t="s">
        <v>55</v>
      </c>
      <c r="F124" s="45" t="s">
        <v>536</v>
      </c>
      <c r="G124" s="45" t="s">
        <v>537</v>
      </c>
      <c r="H124" s="49" t="s">
        <v>538</v>
      </c>
      <c r="I124" s="49" t="s">
        <v>353</v>
      </c>
      <c r="J124" s="45" t="s">
        <v>229</v>
      </c>
      <c r="K124" s="47" t="s">
        <v>178</v>
      </c>
      <c r="L124" s="58">
        <v>199800000</v>
      </c>
      <c r="M124" s="216"/>
      <c r="N124" s="203">
        <v>199800000</v>
      </c>
      <c r="O124" s="61">
        <f>+L124+M124</f>
        <v>199800000</v>
      </c>
      <c r="P124" s="45" t="s">
        <v>541</v>
      </c>
      <c r="Q124" s="20" t="s">
        <v>220</v>
      </c>
      <c r="R124" s="20" t="s">
        <v>539</v>
      </c>
      <c r="S124" s="45">
        <v>2021</v>
      </c>
      <c r="T124" s="45">
        <v>1</v>
      </c>
      <c r="U124" s="45" t="s">
        <v>540</v>
      </c>
      <c r="V124" s="45">
        <v>2021</v>
      </c>
      <c r="W124" s="45">
        <v>18</v>
      </c>
    </row>
    <row r="125" spans="1:26" ht="50.25" customHeight="1">
      <c r="A125" s="222">
        <v>92</v>
      </c>
      <c r="B125" s="257">
        <v>2021002130150</v>
      </c>
      <c r="C125" s="222" t="s">
        <v>4</v>
      </c>
      <c r="D125" s="222" t="s">
        <v>70</v>
      </c>
      <c r="E125" s="222" t="s">
        <v>54</v>
      </c>
      <c r="F125" s="222" t="s">
        <v>830</v>
      </c>
      <c r="G125" s="222" t="s">
        <v>525</v>
      </c>
      <c r="H125" s="244" t="s">
        <v>384</v>
      </c>
      <c r="I125" s="244" t="s">
        <v>91</v>
      </c>
      <c r="J125" s="222" t="s">
        <v>229</v>
      </c>
      <c r="K125" s="263" t="s">
        <v>179</v>
      </c>
      <c r="L125" s="269">
        <v>14260000000</v>
      </c>
      <c r="M125" s="271"/>
      <c r="N125" s="269">
        <v>2302994056</v>
      </c>
      <c r="O125" s="269">
        <f>+L125+M125</f>
        <v>14260000000</v>
      </c>
      <c r="P125" s="222" t="s">
        <v>526</v>
      </c>
      <c r="Q125" s="266" t="s">
        <v>527</v>
      </c>
      <c r="R125" s="36" t="s">
        <v>528</v>
      </c>
      <c r="S125" s="45">
        <v>2021</v>
      </c>
      <c r="T125" s="45">
        <v>170000</v>
      </c>
      <c r="U125" s="222" t="s">
        <v>534</v>
      </c>
      <c r="V125" s="45">
        <v>2021</v>
      </c>
      <c r="W125" s="222">
        <v>266</v>
      </c>
    </row>
    <row r="126" spans="1:26" ht="50.25" customHeight="1">
      <c r="A126" s="223"/>
      <c r="B126" s="258"/>
      <c r="C126" s="223"/>
      <c r="D126" s="223"/>
      <c r="E126" s="223"/>
      <c r="F126" s="223"/>
      <c r="G126" s="223"/>
      <c r="H126" s="256"/>
      <c r="I126" s="256"/>
      <c r="J126" s="223"/>
      <c r="K126" s="264"/>
      <c r="L126" s="270"/>
      <c r="M126" s="272"/>
      <c r="N126" s="270"/>
      <c r="O126" s="270"/>
      <c r="P126" s="223"/>
      <c r="Q126" s="267"/>
      <c r="R126" s="20" t="s">
        <v>529</v>
      </c>
      <c r="S126" s="45">
        <v>2021</v>
      </c>
      <c r="T126" s="45">
        <v>226</v>
      </c>
      <c r="U126" s="223"/>
      <c r="V126" s="45">
        <v>2021</v>
      </c>
      <c r="W126" s="223"/>
    </row>
    <row r="127" spans="1:26" ht="50.25" customHeight="1">
      <c r="A127" s="223"/>
      <c r="B127" s="258"/>
      <c r="C127" s="223"/>
      <c r="D127" s="223"/>
      <c r="E127" s="223"/>
      <c r="F127" s="223"/>
      <c r="G127" s="223"/>
      <c r="H127" s="256"/>
      <c r="I127" s="256"/>
      <c r="J127" s="223"/>
      <c r="K127" s="264"/>
      <c r="L127" s="270"/>
      <c r="M127" s="272"/>
      <c r="N127" s="270"/>
      <c r="O127" s="270"/>
      <c r="P127" s="223"/>
      <c r="Q127" s="41" t="s">
        <v>530</v>
      </c>
      <c r="R127" s="20" t="s">
        <v>531</v>
      </c>
      <c r="S127" s="45">
        <v>2021</v>
      </c>
      <c r="T127" s="45">
        <v>226</v>
      </c>
      <c r="U127" s="223"/>
      <c r="V127" s="45">
        <v>2021</v>
      </c>
      <c r="W127" s="223"/>
      <c r="Z127" s="288"/>
    </row>
    <row r="128" spans="1:26" ht="54" customHeight="1">
      <c r="A128" s="224"/>
      <c r="B128" s="259"/>
      <c r="C128" s="224"/>
      <c r="D128" s="224"/>
      <c r="E128" s="224"/>
      <c r="F128" s="224"/>
      <c r="G128" s="224"/>
      <c r="H128" s="245"/>
      <c r="I128" s="245"/>
      <c r="J128" s="224"/>
      <c r="K128" s="265"/>
      <c r="L128" s="274"/>
      <c r="M128" s="273"/>
      <c r="N128" s="274"/>
      <c r="O128" s="274"/>
      <c r="P128" s="224"/>
      <c r="Q128" s="42" t="s">
        <v>532</v>
      </c>
      <c r="R128" s="20" t="s">
        <v>533</v>
      </c>
      <c r="S128" s="45">
        <v>2021</v>
      </c>
      <c r="T128" s="45">
        <v>5000</v>
      </c>
      <c r="U128" s="224"/>
      <c r="V128" s="45">
        <v>2021</v>
      </c>
      <c r="W128" s="224"/>
    </row>
    <row r="129" spans="1:23" ht="90">
      <c r="A129" s="45">
        <v>93</v>
      </c>
      <c r="B129" s="48">
        <v>2021002130151</v>
      </c>
      <c r="C129" s="45" t="s">
        <v>468</v>
      </c>
      <c r="D129" s="45" t="s">
        <v>70</v>
      </c>
      <c r="E129" s="45" t="s">
        <v>54</v>
      </c>
      <c r="F129" s="45" t="s">
        <v>519</v>
      </c>
      <c r="G129" s="45" t="s">
        <v>520</v>
      </c>
      <c r="H129" s="49" t="s">
        <v>455</v>
      </c>
      <c r="I129" s="49" t="s">
        <v>456</v>
      </c>
      <c r="J129" s="45" t="s">
        <v>229</v>
      </c>
      <c r="K129" s="47" t="s">
        <v>180</v>
      </c>
      <c r="L129" s="58">
        <v>3037548242</v>
      </c>
      <c r="M129" s="216"/>
      <c r="N129" s="203">
        <v>2213562984</v>
      </c>
      <c r="O129" s="61">
        <f>+L129+M129</f>
        <v>3037548242</v>
      </c>
      <c r="P129" s="45" t="s">
        <v>521</v>
      </c>
      <c r="Q129" s="45" t="s">
        <v>522</v>
      </c>
      <c r="R129" s="45" t="s">
        <v>523</v>
      </c>
      <c r="S129" s="45">
        <v>2021</v>
      </c>
      <c r="T129" s="45">
        <v>100</v>
      </c>
      <c r="U129" s="45" t="s">
        <v>524</v>
      </c>
      <c r="V129" s="45">
        <v>2021</v>
      </c>
      <c r="W129" s="45">
        <v>100</v>
      </c>
    </row>
    <row r="130" spans="1:23" ht="60">
      <c r="A130" s="222">
        <v>94</v>
      </c>
      <c r="B130" s="257">
        <v>2021002130153</v>
      </c>
      <c r="C130" s="222" t="s">
        <v>354</v>
      </c>
      <c r="D130" s="222" t="s">
        <v>70</v>
      </c>
      <c r="E130" s="222" t="s">
        <v>54</v>
      </c>
      <c r="F130" s="222" t="s">
        <v>510</v>
      </c>
      <c r="G130" s="222" t="s">
        <v>511</v>
      </c>
      <c r="H130" s="244" t="s">
        <v>362</v>
      </c>
      <c r="I130" s="244" t="s">
        <v>363</v>
      </c>
      <c r="J130" s="222" t="s">
        <v>229</v>
      </c>
      <c r="K130" s="263" t="s">
        <v>181</v>
      </c>
      <c r="L130" s="269">
        <v>1189809738</v>
      </c>
      <c r="M130" s="271"/>
      <c r="N130" s="269">
        <v>136409014</v>
      </c>
      <c r="O130" s="269">
        <f>+L130+M130+L132</f>
        <v>1189809738</v>
      </c>
      <c r="P130" s="222" t="s">
        <v>512</v>
      </c>
      <c r="Q130" s="45" t="s">
        <v>515</v>
      </c>
      <c r="R130" s="20" t="s">
        <v>516</v>
      </c>
      <c r="S130" s="45">
        <v>2021</v>
      </c>
      <c r="T130" s="20">
        <v>1796</v>
      </c>
      <c r="U130" s="222" t="s">
        <v>517</v>
      </c>
      <c r="V130" s="45">
        <v>2021</v>
      </c>
      <c r="W130" s="222">
        <v>1</v>
      </c>
    </row>
    <row r="131" spans="1:23" ht="60">
      <c r="A131" s="223"/>
      <c r="B131" s="258"/>
      <c r="C131" s="223"/>
      <c r="D131" s="223"/>
      <c r="E131" s="223"/>
      <c r="F131" s="223"/>
      <c r="G131" s="223"/>
      <c r="H131" s="256"/>
      <c r="I131" s="256"/>
      <c r="J131" s="223"/>
      <c r="K131" s="264"/>
      <c r="L131" s="270"/>
      <c r="M131" s="272"/>
      <c r="N131" s="270"/>
      <c r="O131" s="270"/>
      <c r="P131" s="223"/>
      <c r="Q131" s="20" t="s">
        <v>518</v>
      </c>
      <c r="R131" s="20" t="s">
        <v>458</v>
      </c>
      <c r="S131" s="45">
        <v>2021</v>
      </c>
      <c r="T131" s="32">
        <v>1344000</v>
      </c>
      <c r="U131" s="223"/>
      <c r="V131" s="45">
        <v>2021</v>
      </c>
      <c r="W131" s="223"/>
    </row>
    <row r="132" spans="1:23" ht="90">
      <c r="A132" s="224"/>
      <c r="B132" s="259"/>
      <c r="C132" s="224"/>
      <c r="D132" s="224"/>
      <c r="E132" s="224"/>
      <c r="F132" s="224"/>
      <c r="G132" s="224"/>
      <c r="H132" s="245"/>
      <c r="I132" s="245"/>
      <c r="J132" s="224"/>
      <c r="K132" s="265"/>
      <c r="L132" s="274"/>
      <c r="M132" s="273"/>
      <c r="N132" s="274"/>
      <c r="O132" s="274"/>
      <c r="P132" s="224"/>
      <c r="Q132" s="45" t="s">
        <v>513</v>
      </c>
      <c r="R132" s="20" t="s">
        <v>514</v>
      </c>
      <c r="S132" s="45">
        <v>2021</v>
      </c>
      <c r="T132" s="32">
        <v>1344000</v>
      </c>
      <c r="U132" s="224"/>
      <c r="V132" s="45">
        <v>2021</v>
      </c>
      <c r="W132" s="224"/>
    </row>
    <row r="133" spans="1:23" ht="140.25">
      <c r="A133" s="45">
        <v>95</v>
      </c>
      <c r="B133" s="48">
        <v>2021002130155</v>
      </c>
      <c r="C133" s="45" t="s">
        <v>509</v>
      </c>
      <c r="D133" s="45" t="s">
        <v>70</v>
      </c>
      <c r="E133" s="45" t="s">
        <v>29</v>
      </c>
      <c r="F133" s="45" t="s">
        <v>20</v>
      </c>
      <c r="G133" s="45" t="s">
        <v>552</v>
      </c>
      <c r="H133" s="49" t="s">
        <v>505</v>
      </c>
      <c r="I133" s="49" t="s">
        <v>231</v>
      </c>
      <c r="J133" s="45" t="s">
        <v>229</v>
      </c>
      <c r="K133" s="47" t="s">
        <v>182</v>
      </c>
      <c r="L133" s="58">
        <v>8694021766</v>
      </c>
      <c r="M133" s="216"/>
      <c r="N133" s="203">
        <v>7079943209</v>
      </c>
      <c r="O133" s="61">
        <f>+L133+M133</f>
        <v>8694021766</v>
      </c>
      <c r="P133" s="45" t="s">
        <v>504</v>
      </c>
      <c r="Q133" s="20" t="s">
        <v>507</v>
      </c>
      <c r="R133" s="20" t="s">
        <v>508</v>
      </c>
      <c r="S133" s="45">
        <v>2021</v>
      </c>
      <c r="T133" s="45">
        <v>7500</v>
      </c>
      <c r="U133" s="45" t="s">
        <v>506</v>
      </c>
      <c r="V133" s="45">
        <v>2021</v>
      </c>
      <c r="W133" s="45">
        <v>50</v>
      </c>
    </row>
    <row r="134" spans="1:23" ht="102">
      <c r="A134" s="45">
        <v>96</v>
      </c>
      <c r="B134" s="48">
        <v>2021002130158</v>
      </c>
      <c r="C134" s="45" t="s">
        <v>10</v>
      </c>
      <c r="D134" s="45" t="s">
        <v>70</v>
      </c>
      <c r="E134" s="45" t="s">
        <v>27</v>
      </c>
      <c r="F134" s="45" t="s">
        <v>501</v>
      </c>
      <c r="G134" s="45" t="s">
        <v>426</v>
      </c>
      <c r="H134" s="49" t="s">
        <v>318</v>
      </c>
      <c r="I134" s="49" t="s">
        <v>268</v>
      </c>
      <c r="J134" s="45" t="s">
        <v>229</v>
      </c>
      <c r="K134" s="47" t="s">
        <v>183</v>
      </c>
      <c r="L134" s="58">
        <v>480000000</v>
      </c>
      <c r="M134" s="216"/>
      <c r="N134" s="203">
        <v>0</v>
      </c>
      <c r="O134" s="61">
        <f>+L134+M134</f>
        <v>480000000</v>
      </c>
      <c r="P134" s="45" t="s">
        <v>503</v>
      </c>
      <c r="Q134" s="20" t="s">
        <v>255</v>
      </c>
      <c r="R134" s="20" t="s">
        <v>502</v>
      </c>
      <c r="S134" s="45">
        <v>2021</v>
      </c>
      <c r="T134" s="45">
        <v>7</v>
      </c>
      <c r="U134" s="45" t="s">
        <v>238</v>
      </c>
      <c r="V134" s="45">
        <v>2021</v>
      </c>
      <c r="W134" s="45">
        <v>7</v>
      </c>
    </row>
    <row r="135" spans="1:23" ht="102">
      <c r="A135" s="45">
        <v>97</v>
      </c>
      <c r="B135" s="48">
        <v>2021002130166</v>
      </c>
      <c r="C135" s="45" t="s">
        <v>14</v>
      </c>
      <c r="D135" s="45" t="s">
        <v>70</v>
      </c>
      <c r="E135" s="45" t="s">
        <v>27</v>
      </c>
      <c r="F135" s="20" t="s">
        <v>495</v>
      </c>
      <c r="G135" s="45" t="s">
        <v>496</v>
      </c>
      <c r="H135" s="49" t="s">
        <v>499</v>
      </c>
      <c r="I135" s="49" t="s">
        <v>430</v>
      </c>
      <c r="J135" s="45" t="s">
        <v>229</v>
      </c>
      <c r="K135" s="47" t="s">
        <v>184</v>
      </c>
      <c r="L135" s="58">
        <v>629105400</v>
      </c>
      <c r="M135" s="216"/>
      <c r="N135" s="203">
        <v>629067320</v>
      </c>
      <c r="O135" s="61">
        <f>+L135+M135</f>
        <v>629105400</v>
      </c>
      <c r="P135" s="20" t="s">
        <v>500</v>
      </c>
      <c r="Q135" s="20" t="s">
        <v>497</v>
      </c>
      <c r="R135" s="20" t="s">
        <v>498</v>
      </c>
      <c r="S135" s="45">
        <v>2021</v>
      </c>
      <c r="T135" s="45">
        <v>8</v>
      </c>
      <c r="U135" s="45" t="s">
        <v>446</v>
      </c>
      <c r="V135" s="45">
        <v>2021</v>
      </c>
      <c r="W135" s="45">
        <v>6</v>
      </c>
    </row>
    <row r="136" spans="1:23" ht="102">
      <c r="A136" s="45">
        <v>98</v>
      </c>
      <c r="B136" s="48">
        <v>2021002130171</v>
      </c>
      <c r="C136" s="29" t="s">
        <v>254</v>
      </c>
      <c r="D136" s="45" t="s">
        <v>70</v>
      </c>
      <c r="E136" s="45" t="s">
        <v>26</v>
      </c>
      <c r="F136" s="45" t="s">
        <v>252</v>
      </c>
      <c r="G136" s="45" t="s">
        <v>490</v>
      </c>
      <c r="H136" s="49" t="s">
        <v>332</v>
      </c>
      <c r="I136" s="49" t="s">
        <v>268</v>
      </c>
      <c r="J136" s="45" t="s">
        <v>229</v>
      </c>
      <c r="K136" s="47" t="s">
        <v>185</v>
      </c>
      <c r="L136" s="58">
        <v>86765235</v>
      </c>
      <c r="M136" s="216"/>
      <c r="N136" s="203">
        <v>86765235</v>
      </c>
      <c r="O136" s="61">
        <f>+L136+M136</f>
        <v>86765235</v>
      </c>
      <c r="P136" s="45" t="s">
        <v>494</v>
      </c>
      <c r="Q136" s="20" t="s">
        <v>492</v>
      </c>
      <c r="R136" s="45" t="s">
        <v>493</v>
      </c>
      <c r="S136" s="45">
        <v>2021</v>
      </c>
      <c r="T136" s="45">
        <v>2</v>
      </c>
      <c r="U136" s="45" t="s">
        <v>491</v>
      </c>
      <c r="V136" s="45">
        <v>2021</v>
      </c>
      <c r="W136" s="45">
        <v>2</v>
      </c>
    </row>
    <row r="137" spans="1:23" ht="127.5">
      <c r="A137" s="45">
        <v>99</v>
      </c>
      <c r="B137" s="48">
        <v>2021002130179</v>
      </c>
      <c r="C137" s="45" t="s">
        <v>4</v>
      </c>
      <c r="D137" s="45" t="s">
        <v>70</v>
      </c>
      <c r="E137" s="45" t="s">
        <v>54</v>
      </c>
      <c r="F137" s="45" t="s">
        <v>830</v>
      </c>
      <c r="G137" s="45" t="s">
        <v>408</v>
      </c>
      <c r="H137" s="49" t="s">
        <v>384</v>
      </c>
      <c r="I137" s="49" t="s">
        <v>91</v>
      </c>
      <c r="J137" s="45" t="s">
        <v>78</v>
      </c>
      <c r="K137" s="47" t="s">
        <v>186</v>
      </c>
      <c r="L137" s="58">
        <v>1654357663</v>
      </c>
      <c r="M137" s="216"/>
      <c r="N137" s="203">
        <v>0</v>
      </c>
      <c r="O137" s="61">
        <f>+L137+M137</f>
        <v>1654357663</v>
      </c>
      <c r="P137" s="45" t="s">
        <v>436</v>
      </c>
      <c r="Q137" s="45" t="s">
        <v>488</v>
      </c>
      <c r="R137" s="45" t="s">
        <v>489</v>
      </c>
      <c r="S137" s="45">
        <v>2021</v>
      </c>
      <c r="T137" s="45">
        <v>195</v>
      </c>
      <c r="U137" s="45" t="s">
        <v>437</v>
      </c>
      <c r="V137" s="45">
        <v>2021</v>
      </c>
      <c r="W137" s="45">
        <v>466147.55</v>
      </c>
    </row>
    <row r="138" spans="1:23" ht="150">
      <c r="A138" s="45">
        <v>100</v>
      </c>
      <c r="B138" s="48">
        <v>2021002130183</v>
      </c>
      <c r="C138" s="45" t="s">
        <v>270</v>
      </c>
      <c r="D138" s="45" t="s">
        <v>70</v>
      </c>
      <c r="E138" s="45" t="s">
        <v>27</v>
      </c>
      <c r="F138" s="45" t="s">
        <v>339</v>
      </c>
      <c r="G138" s="45" t="s">
        <v>340</v>
      </c>
      <c r="H138" s="49" t="s">
        <v>344</v>
      </c>
      <c r="I138" s="49" t="s">
        <v>345</v>
      </c>
      <c r="J138" s="45" t="s">
        <v>229</v>
      </c>
      <c r="K138" s="47" t="s">
        <v>187</v>
      </c>
      <c r="L138" s="61">
        <v>799997680</v>
      </c>
      <c r="M138" s="216"/>
      <c r="N138" s="203">
        <v>0</v>
      </c>
      <c r="O138" s="61">
        <f>+L138+M138</f>
        <v>799997680</v>
      </c>
      <c r="P138" s="45" t="s">
        <v>443</v>
      </c>
      <c r="Q138" s="45" t="s">
        <v>484</v>
      </c>
      <c r="R138" s="45" t="s">
        <v>485</v>
      </c>
      <c r="S138" s="45">
        <v>2021</v>
      </c>
      <c r="T138" s="45">
        <v>300</v>
      </c>
      <c r="U138" s="45" t="s">
        <v>486</v>
      </c>
      <c r="V138" s="45">
        <v>2021</v>
      </c>
      <c r="W138" s="45">
        <v>300</v>
      </c>
    </row>
    <row r="139" spans="1:23" ht="90">
      <c r="A139" s="45">
        <v>101</v>
      </c>
      <c r="B139" s="48">
        <v>2021002130193</v>
      </c>
      <c r="C139" s="45" t="s">
        <v>270</v>
      </c>
      <c r="D139" s="45" t="s">
        <v>70</v>
      </c>
      <c r="E139" s="45" t="s">
        <v>27</v>
      </c>
      <c r="F139" s="45" t="s">
        <v>479</v>
      </c>
      <c r="G139" s="45" t="s">
        <v>480</v>
      </c>
      <c r="H139" s="49" t="s">
        <v>267</v>
      </c>
      <c r="I139" s="49" t="s">
        <v>268</v>
      </c>
      <c r="J139" s="45" t="s">
        <v>229</v>
      </c>
      <c r="K139" s="47" t="s">
        <v>188</v>
      </c>
      <c r="L139" s="58">
        <v>299945000</v>
      </c>
      <c r="M139" s="216"/>
      <c r="N139" s="203">
        <v>295022920</v>
      </c>
      <c r="O139" s="61">
        <f>+L139+M139</f>
        <v>299945000</v>
      </c>
      <c r="P139" s="45" t="s">
        <v>487</v>
      </c>
      <c r="Q139" s="20" t="s">
        <v>481</v>
      </c>
      <c r="R139" s="20" t="s">
        <v>482</v>
      </c>
      <c r="S139" s="45">
        <v>2021</v>
      </c>
      <c r="T139" s="45">
        <v>45</v>
      </c>
      <c r="U139" s="45" t="s">
        <v>483</v>
      </c>
      <c r="V139" s="45">
        <v>2021</v>
      </c>
      <c r="W139" s="45">
        <v>45</v>
      </c>
    </row>
    <row r="140" spans="1:23" ht="150">
      <c r="A140" s="45">
        <v>102</v>
      </c>
      <c r="B140" s="48">
        <v>2021002130195</v>
      </c>
      <c r="C140" s="45" t="s">
        <v>400</v>
      </c>
      <c r="D140" s="45" t="s">
        <v>70</v>
      </c>
      <c r="E140" s="45" t="s">
        <v>55</v>
      </c>
      <c r="F140" s="45" t="s">
        <v>399</v>
      </c>
      <c r="G140" s="45" t="s">
        <v>401</v>
      </c>
      <c r="H140" s="49" t="s">
        <v>406</v>
      </c>
      <c r="I140" s="49" t="s">
        <v>407</v>
      </c>
      <c r="J140" s="45" t="s">
        <v>229</v>
      </c>
      <c r="K140" s="47" t="s">
        <v>189</v>
      </c>
      <c r="L140" s="58">
        <v>1500000000</v>
      </c>
      <c r="M140" s="216"/>
      <c r="N140" s="203">
        <v>0</v>
      </c>
      <c r="O140" s="61">
        <f>+L140+M140</f>
        <v>1500000000</v>
      </c>
      <c r="P140" s="45" t="s">
        <v>478</v>
      </c>
      <c r="Q140" s="45" t="s">
        <v>476</v>
      </c>
      <c r="R140" s="45" t="s">
        <v>477</v>
      </c>
      <c r="S140" s="45">
        <v>2021</v>
      </c>
      <c r="T140" s="45">
        <v>2171</v>
      </c>
      <c r="U140" s="45" t="s">
        <v>473</v>
      </c>
      <c r="V140" s="45">
        <v>2021</v>
      </c>
      <c r="W140" s="45">
        <v>1</v>
      </c>
    </row>
    <row r="141" spans="1:23" ht="135">
      <c r="A141" s="45">
        <v>103</v>
      </c>
      <c r="B141" s="48">
        <v>2021002130197</v>
      </c>
      <c r="C141" s="45" t="s">
        <v>475</v>
      </c>
      <c r="D141" s="45" t="s">
        <v>70</v>
      </c>
      <c r="E141" s="45" t="s">
        <v>54</v>
      </c>
      <c r="F141" s="20" t="s">
        <v>469</v>
      </c>
      <c r="G141" s="45" t="s">
        <v>470</v>
      </c>
      <c r="H141" s="49" t="s">
        <v>378</v>
      </c>
      <c r="I141" s="49" t="s">
        <v>379</v>
      </c>
      <c r="J141" s="45" t="s">
        <v>78</v>
      </c>
      <c r="K141" s="47" t="s">
        <v>190</v>
      </c>
      <c r="L141" s="58">
        <v>21344943158.009998</v>
      </c>
      <c r="M141" s="216"/>
      <c r="N141" s="203">
        <v>21344943158</v>
      </c>
      <c r="O141" s="61">
        <f>+L141+M141</f>
        <v>21344943158.009998</v>
      </c>
      <c r="P141" s="45" t="s">
        <v>474</v>
      </c>
      <c r="Q141" s="20" t="s">
        <v>471</v>
      </c>
      <c r="R141" s="20" t="s">
        <v>472</v>
      </c>
      <c r="S141" s="45">
        <v>2021</v>
      </c>
      <c r="T141" s="45">
        <v>1</v>
      </c>
      <c r="U141" s="45" t="s">
        <v>473</v>
      </c>
      <c r="V141" s="45">
        <v>2021</v>
      </c>
      <c r="W141" s="45">
        <v>1</v>
      </c>
    </row>
    <row r="142" spans="1:23" ht="76.5">
      <c r="A142" s="45">
        <v>104</v>
      </c>
      <c r="B142" s="48">
        <v>2021002130199</v>
      </c>
      <c r="C142" s="45" t="s">
        <v>468</v>
      </c>
      <c r="D142" s="45" t="s">
        <v>70</v>
      </c>
      <c r="E142" s="45" t="s">
        <v>54</v>
      </c>
      <c r="F142" s="45" t="s">
        <v>459</v>
      </c>
      <c r="G142" s="45" t="s">
        <v>460</v>
      </c>
      <c r="H142" s="49" t="s">
        <v>336</v>
      </c>
      <c r="I142" s="49" t="s">
        <v>456</v>
      </c>
      <c r="J142" s="39" t="s">
        <v>229</v>
      </c>
      <c r="K142" s="47" t="s">
        <v>191</v>
      </c>
      <c r="L142" s="58">
        <v>88000000</v>
      </c>
      <c r="M142" s="216"/>
      <c r="N142" s="203">
        <v>86300000</v>
      </c>
      <c r="O142" s="61">
        <f>+L142+M142</f>
        <v>88000000</v>
      </c>
      <c r="P142" s="45" t="s">
        <v>467</v>
      </c>
      <c r="Q142" s="20" t="s">
        <v>465</v>
      </c>
      <c r="R142" s="20" t="s">
        <v>466</v>
      </c>
      <c r="S142" s="45">
        <v>2021</v>
      </c>
      <c r="T142" s="45">
        <v>1</v>
      </c>
      <c r="U142" s="45" t="s">
        <v>464</v>
      </c>
      <c r="V142" s="45">
        <v>2021</v>
      </c>
      <c r="W142" s="45">
        <v>1</v>
      </c>
    </row>
    <row r="143" spans="1:23" ht="120">
      <c r="A143" s="45">
        <v>105</v>
      </c>
      <c r="B143" s="48">
        <v>2021002130200</v>
      </c>
      <c r="C143" s="45" t="s">
        <v>463</v>
      </c>
      <c r="D143" s="45" t="s">
        <v>70</v>
      </c>
      <c r="E143" s="45" t="s">
        <v>54</v>
      </c>
      <c r="F143" s="45" t="s">
        <v>459</v>
      </c>
      <c r="G143" s="45" t="s">
        <v>460</v>
      </c>
      <c r="H143" s="49" t="s">
        <v>455</v>
      </c>
      <c r="I143" s="49" t="s">
        <v>456</v>
      </c>
      <c r="J143" s="39" t="s">
        <v>229</v>
      </c>
      <c r="K143" s="47" t="s">
        <v>192</v>
      </c>
      <c r="L143" s="58">
        <v>188800000</v>
      </c>
      <c r="M143" s="216"/>
      <c r="N143" s="203">
        <v>0</v>
      </c>
      <c r="O143" s="61">
        <f>+L143+M143</f>
        <v>188800000</v>
      </c>
      <c r="P143" s="45" t="s">
        <v>462</v>
      </c>
      <c r="Q143" s="20" t="s">
        <v>461</v>
      </c>
      <c r="R143" s="20" t="s">
        <v>458</v>
      </c>
      <c r="S143" s="45">
        <v>2021</v>
      </c>
      <c r="T143" s="32">
        <v>1382811</v>
      </c>
      <c r="U143" s="20" t="s">
        <v>457</v>
      </c>
      <c r="V143" s="45">
        <v>2021</v>
      </c>
      <c r="W143" s="45">
        <v>4</v>
      </c>
    </row>
    <row r="144" spans="1:23" ht="60">
      <c r="A144" s="222">
        <v>106</v>
      </c>
      <c r="B144" s="257">
        <v>2021002130201</v>
      </c>
      <c r="C144" s="222" t="s">
        <v>4</v>
      </c>
      <c r="D144" s="222" t="s">
        <v>70</v>
      </c>
      <c r="E144" s="222" t="s">
        <v>54</v>
      </c>
      <c r="F144" s="222" t="s">
        <v>6</v>
      </c>
      <c r="G144" s="222" t="s">
        <v>449</v>
      </c>
      <c r="H144" s="244" t="s">
        <v>384</v>
      </c>
      <c r="I144" s="244" t="s">
        <v>91</v>
      </c>
      <c r="J144" s="38" t="s">
        <v>78</v>
      </c>
      <c r="K144" s="263" t="s">
        <v>193</v>
      </c>
      <c r="L144" s="58">
        <v>516959150</v>
      </c>
      <c r="M144" s="216"/>
      <c r="N144" s="269">
        <v>0</v>
      </c>
      <c r="O144" s="269">
        <f>+L144+M144+L145+M145</f>
        <v>1801948564</v>
      </c>
      <c r="P144" s="222" t="s">
        <v>69</v>
      </c>
      <c r="Q144" s="20" t="s">
        <v>453</v>
      </c>
      <c r="R144" s="20" t="s">
        <v>454</v>
      </c>
      <c r="S144" s="45">
        <v>2021</v>
      </c>
      <c r="T144" s="45">
        <v>13000</v>
      </c>
      <c r="U144" s="222" t="s">
        <v>450</v>
      </c>
      <c r="V144" s="45">
        <v>2021</v>
      </c>
      <c r="W144" s="222">
        <v>5</v>
      </c>
    </row>
    <row r="145" spans="1:23" ht="105">
      <c r="A145" s="224"/>
      <c r="B145" s="259"/>
      <c r="C145" s="224"/>
      <c r="D145" s="224"/>
      <c r="E145" s="224"/>
      <c r="F145" s="224"/>
      <c r="G145" s="224"/>
      <c r="H145" s="245"/>
      <c r="I145" s="245"/>
      <c r="J145" s="39" t="s">
        <v>229</v>
      </c>
      <c r="K145" s="265"/>
      <c r="L145" s="58">
        <v>1284989414</v>
      </c>
      <c r="M145" s="216"/>
      <c r="N145" s="274"/>
      <c r="O145" s="274"/>
      <c r="P145" s="224"/>
      <c r="Q145" s="45" t="s">
        <v>451</v>
      </c>
      <c r="R145" s="45" t="s">
        <v>452</v>
      </c>
      <c r="S145" s="45">
        <v>2021</v>
      </c>
      <c r="T145" s="45">
        <v>220</v>
      </c>
      <c r="U145" s="224"/>
      <c r="V145" s="45">
        <v>2021</v>
      </c>
      <c r="W145" s="224"/>
    </row>
    <row r="146" spans="1:23" ht="114.75">
      <c r="A146" s="45">
        <v>107</v>
      </c>
      <c r="B146" s="48">
        <v>2021002130202</v>
      </c>
      <c r="C146" s="45" t="s">
        <v>56</v>
      </c>
      <c r="D146" s="45" t="s">
        <v>70</v>
      </c>
      <c r="E146" s="45" t="s">
        <v>55</v>
      </c>
      <c r="F146" s="45" t="s">
        <v>444</v>
      </c>
      <c r="G146" s="45" t="s">
        <v>445</v>
      </c>
      <c r="H146" s="49" t="s">
        <v>94</v>
      </c>
      <c r="I146" s="49" t="s">
        <v>95</v>
      </c>
      <c r="J146" s="45" t="s">
        <v>229</v>
      </c>
      <c r="K146" s="47" t="s">
        <v>194</v>
      </c>
      <c r="L146" s="58">
        <v>39153766</v>
      </c>
      <c r="M146" s="216"/>
      <c r="N146" s="203">
        <v>0</v>
      </c>
      <c r="O146" s="61">
        <f>+L146+M146</f>
        <v>39153766</v>
      </c>
      <c r="P146" s="20" t="s">
        <v>60</v>
      </c>
      <c r="Q146" s="20" t="s">
        <v>447</v>
      </c>
      <c r="R146" s="20" t="s">
        <v>448</v>
      </c>
      <c r="S146" s="45">
        <v>2021</v>
      </c>
      <c r="T146" s="32">
        <v>41760</v>
      </c>
      <c r="U146" s="45" t="s">
        <v>446</v>
      </c>
      <c r="V146" s="45">
        <v>2021</v>
      </c>
      <c r="W146" s="45">
        <v>1</v>
      </c>
    </row>
    <row r="147" spans="1:23" ht="150">
      <c r="A147" s="45">
        <v>108</v>
      </c>
      <c r="B147" s="48">
        <v>2021002130203</v>
      </c>
      <c r="C147" s="45" t="s">
        <v>270</v>
      </c>
      <c r="D147" s="45" t="s">
        <v>70</v>
      </c>
      <c r="E147" s="45" t="s">
        <v>27</v>
      </c>
      <c r="F147" s="45" t="s">
        <v>339</v>
      </c>
      <c r="G147" s="45" t="s">
        <v>340</v>
      </c>
      <c r="H147" s="49" t="s">
        <v>318</v>
      </c>
      <c r="I147" s="49" t="s">
        <v>345</v>
      </c>
      <c r="J147" s="45" t="s">
        <v>229</v>
      </c>
      <c r="K147" s="47" t="s">
        <v>195</v>
      </c>
      <c r="L147" s="58">
        <v>89998379</v>
      </c>
      <c r="M147" s="216"/>
      <c r="N147" s="203">
        <v>0</v>
      </c>
      <c r="O147" s="61">
        <f>+L147+M147</f>
        <v>89998379</v>
      </c>
      <c r="P147" s="45" t="s">
        <v>443</v>
      </c>
      <c r="Q147" s="20" t="s">
        <v>440</v>
      </c>
      <c r="R147" s="20" t="s">
        <v>441</v>
      </c>
      <c r="S147" s="45">
        <v>2021</v>
      </c>
      <c r="T147" s="45">
        <v>1</v>
      </c>
      <c r="U147" s="45" t="s">
        <v>442</v>
      </c>
      <c r="V147" s="45">
        <v>2021</v>
      </c>
      <c r="W147" s="45">
        <v>1</v>
      </c>
    </row>
    <row r="148" spans="1:23" ht="120">
      <c r="A148" s="222">
        <v>109</v>
      </c>
      <c r="B148" s="257">
        <v>2021002130204</v>
      </c>
      <c r="C148" s="222" t="s">
        <v>4</v>
      </c>
      <c r="D148" s="222" t="s">
        <v>70</v>
      </c>
      <c r="E148" s="222" t="s">
        <v>54</v>
      </c>
      <c r="F148" s="222" t="s">
        <v>6</v>
      </c>
      <c r="G148" s="222" t="s">
        <v>408</v>
      </c>
      <c r="H148" s="244" t="s">
        <v>384</v>
      </c>
      <c r="I148" s="244" t="s">
        <v>91</v>
      </c>
      <c r="J148" s="222" t="s">
        <v>78</v>
      </c>
      <c r="K148" s="263" t="s">
        <v>196</v>
      </c>
      <c r="L148" s="269">
        <v>1273630998</v>
      </c>
      <c r="M148" s="271"/>
      <c r="N148" s="269">
        <v>0</v>
      </c>
      <c r="O148" s="269">
        <f>+L148+M149</f>
        <v>1273630998</v>
      </c>
      <c r="P148" s="266" t="s">
        <v>436</v>
      </c>
      <c r="Q148" s="275" t="s">
        <v>438</v>
      </c>
      <c r="R148" s="20" t="s">
        <v>439</v>
      </c>
      <c r="S148" s="45">
        <v>2021</v>
      </c>
      <c r="T148" s="45">
        <v>3590</v>
      </c>
      <c r="U148" s="222" t="s">
        <v>437</v>
      </c>
      <c r="V148" s="45">
        <v>2021</v>
      </c>
      <c r="W148" s="266">
        <v>466147.55</v>
      </c>
    </row>
    <row r="149" spans="1:23" ht="120">
      <c r="A149" s="224"/>
      <c r="B149" s="259"/>
      <c r="C149" s="224"/>
      <c r="D149" s="224"/>
      <c r="E149" s="224"/>
      <c r="F149" s="224"/>
      <c r="G149" s="224"/>
      <c r="H149" s="245"/>
      <c r="I149" s="245"/>
      <c r="J149" s="224"/>
      <c r="K149" s="265"/>
      <c r="L149" s="270"/>
      <c r="M149" s="273"/>
      <c r="N149" s="274"/>
      <c r="O149" s="274"/>
      <c r="P149" s="268"/>
      <c r="Q149" s="276"/>
      <c r="R149" s="20" t="s">
        <v>52</v>
      </c>
      <c r="S149" s="45">
        <v>2021</v>
      </c>
      <c r="T149" s="45">
        <v>51</v>
      </c>
      <c r="U149" s="224"/>
      <c r="V149" s="45">
        <v>2021</v>
      </c>
      <c r="W149" s="268"/>
    </row>
    <row r="150" spans="1:23" ht="60">
      <c r="A150" s="222">
        <v>110</v>
      </c>
      <c r="B150" s="257">
        <v>2021002130206</v>
      </c>
      <c r="C150" s="222" t="s">
        <v>400</v>
      </c>
      <c r="D150" s="222" t="s">
        <v>70</v>
      </c>
      <c r="E150" s="222" t="s">
        <v>55</v>
      </c>
      <c r="F150" s="222" t="s">
        <v>399</v>
      </c>
      <c r="G150" s="222" t="s">
        <v>401</v>
      </c>
      <c r="H150" s="244" t="s">
        <v>406</v>
      </c>
      <c r="I150" s="244" t="s">
        <v>407</v>
      </c>
      <c r="J150" s="222" t="s">
        <v>229</v>
      </c>
      <c r="K150" s="263" t="s">
        <v>197</v>
      </c>
      <c r="L150" s="63">
        <v>429494900</v>
      </c>
      <c r="M150" s="216"/>
      <c r="N150" s="269">
        <v>0</v>
      </c>
      <c r="O150" s="269">
        <f>+L150+M150+L151+M151+L152+M152</f>
        <v>1400000000</v>
      </c>
      <c r="P150" s="222" t="s">
        <v>402</v>
      </c>
      <c r="Q150" s="45" t="s">
        <v>423</v>
      </c>
      <c r="R150" s="45" t="s">
        <v>424</v>
      </c>
      <c r="S150" s="45">
        <v>2021</v>
      </c>
      <c r="T150" s="45">
        <v>1200</v>
      </c>
      <c r="U150" s="222" t="s">
        <v>433</v>
      </c>
      <c r="V150" s="45">
        <v>2021</v>
      </c>
      <c r="W150" s="222">
        <v>1</v>
      </c>
    </row>
    <row r="151" spans="1:23" ht="60">
      <c r="A151" s="223"/>
      <c r="B151" s="258"/>
      <c r="C151" s="223"/>
      <c r="D151" s="223"/>
      <c r="E151" s="223"/>
      <c r="F151" s="223"/>
      <c r="G151" s="223"/>
      <c r="H151" s="256"/>
      <c r="I151" s="256"/>
      <c r="J151" s="223"/>
      <c r="K151" s="264"/>
      <c r="L151" s="63">
        <v>525918920</v>
      </c>
      <c r="M151" s="216"/>
      <c r="N151" s="270"/>
      <c r="O151" s="270"/>
      <c r="P151" s="223"/>
      <c r="Q151" s="45" t="s">
        <v>434</v>
      </c>
      <c r="R151" s="45" t="s">
        <v>435</v>
      </c>
      <c r="S151" s="45">
        <v>2021</v>
      </c>
      <c r="T151" s="45">
        <v>60</v>
      </c>
      <c r="U151" s="223"/>
      <c r="V151" s="45">
        <v>2021</v>
      </c>
      <c r="W151" s="223"/>
    </row>
    <row r="152" spans="1:23" ht="75">
      <c r="A152" s="224"/>
      <c r="B152" s="259"/>
      <c r="C152" s="224"/>
      <c r="D152" s="224"/>
      <c r="E152" s="224"/>
      <c r="F152" s="224"/>
      <c r="G152" s="224"/>
      <c r="H152" s="245"/>
      <c r="I152" s="245"/>
      <c r="J152" s="224"/>
      <c r="K152" s="265"/>
      <c r="L152" s="63">
        <v>444586180</v>
      </c>
      <c r="M152" s="216"/>
      <c r="N152" s="274"/>
      <c r="O152" s="274"/>
      <c r="P152" s="224"/>
      <c r="Q152" s="45" t="s">
        <v>431</v>
      </c>
      <c r="R152" s="45" t="s">
        <v>432</v>
      </c>
      <c r="S152" s="45">
        <v>2021</v>
      </c>
      <c r="T152" s="45">
        <v>1200</v>
      </c>
      <c r="U152" s="224"/>
      <c r="V152" s="45">
        <v>2021</v>
      </c>
      <c r="W152" s="224"/>
    </row>
    <row r="153" spans="1:23" ht="135">
      <c r="A153" s="45">
        <v>111</v>
      </c>
      <c r="B153" s="48">
        <v>2021002130207</v>
      </c>
      <c r="C153" s="45" t="s">
        <v>10</v>
      </c>
      <c r="D153" s="45" t="s">
        <v>70</v>
      </c>
      <c r="E153" s="45" t="s">
        <v>27</v>
      </c>
      <c r="F153" s="45" t="s">
        <v>12</v>
      </c>
      <c r="G153" s="45" t="s">
        <v>426</v>
      </c>
      <c r="H153" s="49" t="s">
        <v>318</v>
      </c>
      <c r="I153" s="49" t="s">
        <v>430</v>
      </c>
      <c r="J153" s="45" t="s">
        <v>229</v>
      </c>
      <c r="K153" s="47" t="s">
        <v>198</v>
      </c>
      <c r="L153" s="58">
        <v>409363491</v>
      </c>
      <c r="M153" s="216"/>
      <c r="N153" s="58">
        <v>375413496</v>
      </c>
      <c r="O153" s="58">
        <f>+L153+M153</f>
        <v>409363491</v>
      </c>
      <c r="P153" s="45" t="s">
        <v>428</v>
      </c>
      <c r="Q153" s="45" t="s">
        <v>429</v>
      </c>
      <c r="R153" s="45" t="s">
        <v>427</v>
      </c>
      <c r="S153" s="45">
        <v>2021</v>
      </c>
      <c r="T153" s="45">
        <v>300</v>
      </c>
      <c r="U153" s="45" t="s">
        <v>361</v>
      </c>
      <c r="V153" s="45">
        <v>2021</v>
      </c>
      <c r="W153" s="45">
        <v>1</v>
      </c>
    </row>
    <row r="154" spans="1:23" ht="180">
      <c r="A154" s="45">
        <v>112</v>
      </c>
      <c r="B154" s="48">
        <v>2021002130208</v>
      </c>
      <c r="C154" s="45" t="s">
        <v>400</v>
      </c>
      <c r="D154" s="45" t="s">
        <v>70</v>
      </c>
      <c r="E154" s="45" t="s">
        <v>55</v>
      </c>
      <c r="F154" s="45" t="s">
        <v>399</v>
      </c>
      <c r="G154" s="45" t="s">
        <v>401</v>
      </c>
      <c r="H154" s="49" t="s">
        <v>406</v>
      </c>
      <c r="I154" s="49" t="s">
        <v>407</v>
      </c>
      <c r="J154" s="45" t="s">
        <v>229</v>
      </c>
      <c r="K154" s="47" t="s">
        <v>199</v>
      </c>
      <c r="L154" s="61">
        <v>1315631576.6700001</v>
      </c>
      <c r="M154" s="216"/>
      <c r="N154" s="203">
        <v>0</v>
      </c>
      <c r="O154" s="61">
        <f>+L154+M154</f>
        <v>1315631576.6700001</v>
      </c>
      <c r="P154" s="45" t="s">
        <v>402</v>
      </c>
      <c r="Q154" s="45" t="s">
        <v>423</v>
      </c>
      <c r="R154" s="20" t="s">
        <v>424</v>
      </c>
      <c r="S154" s="45">
        <v>2021</v>
      </c>
      <c r="T154" s="45">
        <v>3600</v>
      </c>
      <c r="U154" s="45" t="s">
        <v>425</v>
      </c>
      <c r="V154" s="45">
        <v>2021</v>
      </c>
      <c r="W154" s="45">
        <v>1</v>
      </c>
    </row>
    <row r="155" spans="1:23" ht="90">
      <c r="A155" s="45">
        <v>113</v>
      </c>
      <c r="B155" s="48">
        <v>2021002130209</v>
      </c>
      <c r="C155" s="45" t="s">
        <v>270</v>
      </c>
      <c r="D155" s="45" t="s">
        <v>70</v>
      </c>
      <c r="E155" s="45" t="s">
        <v>27</v>
      </c>
      <c r="F155" s="45" t="s">
        <v>339</v>
      </c>
      <c r="G155" s="45" t="s">
        <v>340</v>
      </c>
      <c r="H155" s="49" t="s">
        <v>344</v>
      </c>
      <c r="I155" s="49" t="s">
        <v>345</v>
      </c>
      <c r="J155" s="45" t="s">
        <v>229</v>
      </c>
      <c r="K155" s="47" t="s">
        <v>200</v>
      </c>
      <c r="L155" s="58">
        <v>90000000</v>
      </c>
      <c r="M155" s="216"/>
      <c r="N155" s="58">
        <v>0</v>
      </c>
      <c r="O155" s="58">
        <f>+L155+M155</f>
        <v>90000000</v>
      </c>
      <c r="P155" s="45" t="s">
        <v>422</v>
      </c>
      <c r="Q155" s="45" t="s">
        <v>419</v>
      </c>
      <c r="R155" s="45" t="s">
        <v>420</v>
      </c>
      <c r="S155" s="45">
        <v>2021</v>
      </c>
      <c r="T155" s="45">
        <v>1</v>
      </c>
      <c r="U155" s="45" t="s">
        <v>421</v>
      </c>
      <c r="V155" s="45">
        <v>2021</v>
      </c>
      <c r="W155" s="45">
        <v>1</v>
      </c>
    </row>
    <row r="156" spans="1:23" ht="165">
      <c r="A156" s="45">
        <v>114</v>
      </c>
      <c r="B156" s="48">
        <v>2021002130210</v>
      </c>
      <c r="C156" s="45" t="s">
        <v>13</v>
      </c>
      <c r="D156" s="45" t="s">
        <v>70</v>
      </c>
      <c r="E156" s="45" t="s">
        <v>55</v>
      </c>
      <c r="F156" s="45" t="s">
        <v>413</v>
      </c>
      <c r="G156" s="45" t="s">
        <v>418</v>
      </c>
      <c r="H156" s="49" t="s">
        <v>94</v>
      </c>
      <c r="I156" s="49" t="s">
        <v>95</v>
      </c>
      <c r="J156" s="45" t="s">
        <v>229</v>
      </c>
      <c r="K156" s="47" t="s">
        <v>201</v>
      </c>
      <c r="L156" s="58">
        <v>2152698501</v>
      </c>
      <c r="M156" s="216">
        <v>0</v>
      </c>
      <c r="N156" s="203">
        <v>1984896305</v>
      </c>
      <c r="O156" s="61">
        <f>+L156+M156</f>
        <v>2152698501</v>
      </c>
      <c r="P156" s="45" t="s">
        <v>414</v>
      </c>
      <c r="Q156" s="20" t="s">
        <v>416</v>
      </c>
      <c r="R156" s="20" t="s">
        <v>417</v>
      </c>
      <c r="S156" s="45">
        <v>2021</v>
      </c>
      <c r="T156" s="45">
        <v>1</v>
      </c>
      <c r="U156" s="45" t="s">
        <v>415</v>
      </c>
      <c r="V156" s="45">
        <v>2021</v>
      </c>
      <c r="W156" s="45">
        <v>2</v>
      </c>
    </row>
    <row r="157" spans="1:23" ht="102">
      <c r="A157" s="45">
        <v>115</v>
      </c>
      <c r="B157" s="48">
        <v>2021002130213</v>
      </c>
      <c r="C157" s="45" t="s">
        <v>4</v>
      </c>
      <c r="D157" s="45" t="s">
        <v>70</v>
      </c>
      <c r="E157" s="45" t="s">
        <v>54</v>
      </c>
      <c r="F157" s="45" t="s">
        <v>830</v>
      </c>
      <c r="G157" s="45" t="s">
        <v>408</v>
      </c>
      <c r="H157" s="49" t="s">
        <v>384</v>
      </c>
      <c r="I157" s="49" t="s">
        <v>91</v>
      </c>
      <c r="J157" s="45" t="s">
        <v>78</v>
      </c>
      <c r="K157" s="47" t="s">
        <v>202</v>
      </c>
      <c r="L157" s="61">
        <v>100000000</v>
      </c>
      <c r="M157" s="216"/>
      <c r="N157" s="203">
        <v>0</v>
      </c>
      <c r="O157" s="61">
        <f>+L157+M157</f>
        <v>100000000</v>
      </c>
      <c r="P157" s="45" t="s">
        <v>409</v>
      </c>
      <c r="Q157" s="45" t="s">
        <v>410</v>
      </c>
      <c r="R157" s="45" t="s">
        <v>411</v>
      </c>
      <c r="S157" s="45">
        <v>2021</v>
      </c>
      <c r="T157" s="45">
        <v>77</v>
      </c>
      <c r="U157" s="45" t="s">
        <v>412</v>
      </c>
      <c r="V157" s="45">
        <v>2021</v>
      </c>
      <c r="W157" s="45">
        <v>77</v>
      </c>
    </row>
    <row r="158" spans="1:23" ht="180">
      <c r="A158" s="45">
        <v>116</v>
      </c>
      <c r="B158" s="48">
        <v>2021002130214</v>
      </c>
      <c r="C158" s="45" t="s">
        <v>400</v>
      </c>
      <c r="D158" s="45" t="s">
        <v>70</v>
      </c>
      <c r="E158" s="45" t="s">
        <v>55</v>
      </c>
      <c r="F158" s="45" t="s">
        <v>399</v>
      </c>
      <c r="G158" s="45" t="s">
        <v>401</v>
      </c>
      <c r="H158" s="49" t="s">
        <v>406</v>
      </c>
      <c r="I158" s="49" t="s">
        <v>407</v>
      </c>
      <c r="J158" s="45" t="s">
        <v>229</v>
      </c>
      <c r="K158" s="47" t="s">
        <v>203</v>
      </c>
      <c r="L158" s="61">
        <v>629160000</v>
      </c>
      <c r="M158" s="216"/>
      <c r="N158" s="203">
        <v>38000000</v>
      </c>
      <c r="O158" s="61">
        <f>+L158+M158</f>
        <v>629160000</v>
      </c>
      <c r="P158" s="45" t="s">
        <v>402</v>
      </c>
      <c r="Q158" s="45" t="s">
        <v>403</v>
      </c>
      <c r="R158" s="45" t="s">
        <v>404</v>
      </c>
      <c r="S158" s="45">
        <v>2021</v>
      </c>
      <c r="T158" s="45">
        <v>40</v>
      </c>
      <c r="U158" s="45" t="s">
        <v>405</v>
      </c>
      <c r="V158" s="45">
        <v>2021</v>
      </c>
      <c r="W158" s="45">
        <v>4</v>
      </c>
    </row>
    <row r="159" spans="1:23" ht="105">
      <c r="A159" s="45">
        <v>117</v>
      </c>
      <c r="B159" s="48">
        <v>2021002130215</v>
      </c>
      <c r="C159" s="45" t="s">
        <v>398</v>
      </c>
      <c r="D159" s="45" t="s">
        <v>70</v>
      </c>
      <c r="E159" s="45" t="s">
        <v>29</v>
      </c>
      <c r="F159" s="45" t="s">
        <v>391</v>
      </c>
      <c r="G159" s="45" t="s">
        <v>393</v>
      </c>
      <c r="H159" s="49" t="s">
        <v>392</v>
      </c>
      <c r="I159" s="49" t="s">
        <v>93</v>
      </c>
      <c r="J159" s="45" t="s">
        <v>229</v>
      </c>
      <c r="K159" s="47" t="s">
        <v>204</v>
      </c>
      <c r="L159" s="58">
        <v>100000000</v>
      </c>
      <c r="M159" s="216">
        <v>0</v>
      </c>
      <c r="N159" s="203">
        <v>78400000</v>
      </c>
      <c r="O159" s="61">
        <f>+L159+M159</f>
        <v>100000000</v>
      </c>
      <c r="P159" s="45" t="s">
        <v>394</v>
      </c>
      <c r="Q159" s="20" t="s">
        <v>396</v>
      </c>
      <c r="R159" s="45" t="s">
        <v>395</v>
      </c>
      <c r="S159" s="45">
        <v>2021</v>
      </c>
      <c r="T159" s="45">
        <v>10</v>
      </c>
      <c r="U159" s="45" t="s">
        <v>397</v>
      </c>
      <c r="V159" s="45">
        <v>2021</v>
      </c>
      <c r="W159" s="45">
        <v>10</v>
      </c>
    </row>
    <row r="160" spans="1:23" ht="90">
      <c r="A160" s="45">
        <v>118</v>
      </c>
      <c r="B160" s="48">
        <v>2021002130216</v>
      </c>
      <c r="C160" s="45" t="s">
        <v>4</v>
      </c>
      <c r="D160" s="45" t="s">
        <v>70</v>
      </c>
      <c r="E160" s="45" t="s">
        <v>54</v>
      </c>
      <c r="F160" s="45" t="s">
        <v>6</v>
      </c>
      <c r="G160" s="45" t="s">
        <v>386</v>
      </c>
      <c r="H160" s="49" t="s">
        <v>384</v>
      </c>
      <c r="I160" s="49" t="s">
        <v>91</v>
      </c>
      <c r="J160" s="45" t="s">
        <v>78</v>
      </c>
      <c r="K160" s="47" t="s">
        <v>205</v>
      </c>
      <c r="L160" s="61">
        <v>914190822</v>
      </c>
      <c r="M160" s="216"/>
      <c r="N160" s="203">
        <v>469618293</v>
      </c>
      <c r="O160" s="61">
        <f>+L160+M160</f>
        <v>914190822</v>
      </c>
      <c r="P160" s="45" t="s">
        <v>390</v>
      </c>
      <c r="Q160" s="20" t="s">
        <v>388</v>
      </c>
      <c r="R160" s="45" t="s">
        <v>389</v>
      </c>
      <c r="S160" s="45">
        <v>2021</v>
      </c>
      <c r="T160" s="45">
        <v>800</v>
      </c>
      <c r="U160" s="45" t="s">
        <v>387</v>
      </c>
      <c r="V160" s="45">
        <v>2021</v>
      </c>
      <c r="W160" s="45">
        <v>800</v>
      </c>
    </row>
    <row r="161" spans="1:23" ht="135">
      <c r="A161" s="45">
        <v>119</v>
      </c>
      <c r="B161" s="48">
        <v>2021002130218</v>
      </c>
      <c r="C161" s="45" t="s">
        <v>4</v>
      </c>
      <c r="D161" s="45" t="s">
        <v>70</v>
      </c>
      <c r="E161" s="45" t="s">
        <v>55</v>
      </c>
      <c r="F161" s="45" t="s">
        <v>365</v>
      </c>
      <c r="G161" s="45" t="s">
        <v>364</v>
      </c>
      <c r="H161" s="49" t="s">
        <v>370</v>
      </c>
      <c r="I161" s="49" t="s">
        <v>91</v>
      </c>
      <c r="J161" s="45" t="s">
        <v>229</v>
      </c>
      <c r="K161" s="47" t="s">
        <v>206</v>
      </c>
      <c r="L161" s="58">
        <v>2054459518</v>
      </c>
      <c r="M161" s="216">
        <v>0</v>
      </c>
      <c r="N161" s="203">
        <v>2054459518</v>
      </c>
      <c r="O161" s="61">
        <f>+L161+M161</f>
        <v>2054459518</v>
      </c>
      <c r="P161" s="20" t="s">
        <v>385</v>
      </c>
      <c r="Q161" s="45" t="s">
        <v>381</v>
      </c>
      <c r="R161" s="45" t="s">
        <v>382</v>
      </c>
      <c r="S161" s="45">
        <v>2021</v>
      </c>
      <c r="T161" s="45">
        <v>3605</v>
      </c>
      <c r="U161" s="45" t="s">
        <v>383</v>
      </c>
      <c r="V161" s="45">
        <v>2021</v>
      </c>
      <c r="W161" s="45">
        <v>2054459518</v>
      </c>
    </row>
    <row r="162" spans="1:23" ht="135">
      <c r="A162" s="222">
        <v>120</v>
      </c>
      <c r="B162" s="257">
        <v>2021002130222</v>
      </c>
      <c r="C162" s="222" t="s">
        <v>371</v>
      </c>
      <c r="D162" s="222" t="s">
        <v>70</v>
      </c>
      <c r="E162" s="222" t="s">
        <v>54</v>
      </c>
      <c r="F162" s="222" t="s">
        <v>372</v>
      </c>
      <c r="G162" s="222" t="s">
        <v>373</v>
      </c>
      <c r="H162" s="244" t="s">
        <v>378</v>
      </c>
      <c r="I162" s="244" t="s">
        <v>379</v>
      </c>
      <c r="J162" s="222" t="s">
        <v>78</v>
      </c>
      <c r="K162" s="263" t="s">
        <v>207</v>
      </c>
      <c r="L162" s="269">
        <v>1040000000</v>
      </c>
      <c r="M162" s="271">
        <v>0</v>
      </c>
      <c r="N162" s="269">
        <v>0</v>
      </c>
      <c r="O162" s="269">
        <f>+L162+M162</f>
        <v>1040000000</v>
      </c>
      <c r="P162" s="222" t="s">
        <v>380</v>
      </c>
      <c r="Q162" s="222" t="s">
        <v>374</v>
      </c>
      <c r="R162" s="45" t="s">
        <v>376</v>
      </c>
      <c r="S162" s="45">
        <v>2021</v>
      </c>
      <c r="T162" s="45">
        <v>3700</v>
      </c>
      <c r="U162" s="222" t="s">
        <v>377</v>
      </c>
      <c r="V162" s="45">
        <v>2021</v>
      </c>
      <c r="W162" s="222">
        <v>1</v>
      </c>
    </row>
    <row r="163" spans="1:23" ht="30">
      <c r="A163" s="224"/>
      <c r="B163" s="259"/>
      <c r="C163" s="224"/>
      <c r="D163" s="224"/>
      <c r="E163" s="224"/>
      <c r="F163" s="224"/>
      <c r="G163" s="224"/>
      <c r="H163" s="245"/>
      <c r="I163" s="245"/>
      <c r="J163" s="224"/>
      <c r="K163" s="265"/>
      <c r="L163" s="274"/>
      <c r="M163" s="273"/>
      <c r="N163" s="274"/>
      <c r="O163" s="274"/>
      <c r="P163" s="224"/>
      <c r="Q163" s="224"/>
      <c r="R163" s="45" t="s">
        <v>375</v>
      </c>
      <c r="S163" s="45">
        <v>2021</v>
      </c>
      <c r="T163" s="45">
        <v>1</v>
      </c>
      <c r="U163" s="224"/>
      <c r="V163" s="45">
        <v>2021</v>
      </c>
      <c r="W163" s="224"/>
    </row>
    <row r="164" spans="1:23" ht="140.25">
      <c r="A164" s="45">
        <v>121</v>
      </c>
      <c r="B164" s="48">
        <v>2021002130223</v>
      </c>
      <c r="C164" s="45" t="s">
        <v>4</v>
      </c>
      <c r="D164" s="45" t="s">
        <v>70</v>
      </c>
      <c r="E164" s="45" t="s">
        <v>55</v>
      </c>
      <c r="F164" s="45" t="s">
        <v>365</v>
      </c>
      <c r="G164" s="45" t="s">
        <v>364</v>
      </c>
      <c r="H164" s="49" t="s">
        <v>370</v>
      </c>
      <c r="I164" s="49" t="s">
        <v>91</v>
      </c>
      <c r="J164" s="45" t="s">
        <v>229</v>
      </c>
      <c r="K164" s="47" t="s">
        <v>208</v>
      </c>
      <c r="L164" s="65">
        <v>556153074</v>
      </c>
      <c r="M164" s="216"/>
      <c r="N164" s="203">
        <v>556153074</v>
      </c>
      <c r="O164" s="61">
        <f>+L164+M164</f>
        <v>556153074</v>
      </c>
      <c r="P164" s="45" t="s">
        <v>366</v>
      </c>
      <c r="Q164" s="45" t="s">
        <v>367</v>
      </c>
      <c r="R164" s="45" t="s">
        <v>369</v>
      </c>
      <c r="S164" s="45">
        <v>2021</v>
      </c>
      <c r="T164" s="45">
        <v>752</v>
      </c>
      <c r="U164" s="45" t="s">
        <v>368</v>
      </c>
      <c r="V164" s="45">
        <v>2021</v>
      </c>
      <c r="W164" s="34">
        <v>556153074</v>
      </c>
    </row>
    <row r="165" spans="1:23" ht="59.25" customHeight="1">
      <c r="A165" s="199"/>
      <c r="B165" s="291" t="s">
        <v>892</v>
      </c>
      <c r="C165" s="198" t="s">
        <v>888</v>
      </c>
      <c r="D165" s="199"/>
      <c r="E165" s="199"/>
      <c r="F165" s="199"/>
      <c r="G165" s="198" t="s">
        <v>386</v>
      </c>
      <c r="H165" s="209"/>
      <c r="I165" s="209"/>
      <c r="J165" s="199"/>
      <c r="K165" s="290" t="s">
        <v>903</v>
      </c>
      <c r="L165" s="65"/>
      <c r="M165" s="205"/>
      <c r="N165" s="289">
        <v>17619170940</v>
      </c>
      <c r="O165" s="207"/>
      <c r="P165" s="199"/>
      <c r="Q165" s="199"/>
      <c r="R165" s="286"/>
      <c r="S165" s="198"/>
      <c r="T165" s="286"/>
      <c r="U165" s="199"/>
      <c r="V165" s="198"/>
      <c r="W165" s="34"/>
    </row>
    <row r="166" spans="1:23" ht="90">
      <c r="A166" s="199"/>
      <c r="B166" s="291" t="s">
        <v>893</v>
      </c>
      <c r="C166" s="198" t="s">
        <v>888</v>
      </c>
      <c r="D166" s="199"/>
      <c r="E166" s="199"/>
      <c r="F166" s="199"/>
      <c r="G166" s="198" t="s">
        <v>386</v>
      </c>
      <c r="H166" s="209"/>
      <c r="I166" s="209"/>
      <c r="J166" s="199"/>
      <c r="K166" s="290" t="s">
        <v>904</v>
      </c>
      <c r="L166" s="65"/>
      <c r="M166" s="205"/>
      <c r="N166" s="289">
        <v>13146775616</v>
      </c>
      <c r="O166" s="207"/>
      <c r="P166" s="199"/>
      <c r="Q166" s="199"/>
      <c r="R166" s="286"/>
      <c r="S166" s="198"/>
      <c r="T166" s="286"/>
      <c r="U166" s="199"/>
      <c r="V166" s="198"/>
      <c r="W166" s="34"/>
    </row>
    <row r="167" spans="1:23" ht="75">
      <c r="A167" s="199"/>
      <c r="B167" s="292" t="s">
        <v>894</v>
      </c>
      <c r="C167" s="198" t="s">
        <v>888</v>
      </c>
      <c r="D167" s="199"/>
      <c r="E167" s="199"/>
      <c r="F167" s="199"/>
      <c r="G167" s="198" t="s">
        <v>386</v>
      </c>
      <c r="H167" s="209"/>
      <c r="I167" s="209"/>
      <c r="J167" s="199"/>
      <c r="K167" s="283" t="s">
        <v>905</v>
      </c>
      <c r="L167" s="65"/>
      <c r="M167" s="205"/>
      <c r="N167" s="289">
        <v>15065949857</v>
      </c>
      <c r="O167" s="207"/>
      <c r="P167" s="199"/>
      <c r="Q167" s="199"/>
      <c r="R167" s="286"/>
      <c r="S167" s="198"/>
      <c r="T167" s="286"/>
      <c r="U167" s="199"/>
      <c r="V167" s="198"/>
      <c r="W167" s="34"/>
    </row>
    <row r="168" spans="1:23" ht="120">
      <c r="A168" s="199"/>
      <c r="B168" s="292" t="s">
        <v>895</v>
      </c>
      <c r="C168" s="198" t="s">
        <v>888</v>
      </c>
      <c r="D168" s="199"/>
      <c r="E168" s="199"/>
      <c r="F168" s="199"/>
      <c r="G168" s="198" t="s">
        <v>386</v>
      </c>
      <c r="H168" s="209"/>
      <c r="I168" s="209"/>
      <c r="J168" s="199"/>
      <c r="K168" s="283" t="s">
        <v>906</v>
      </c>
      <c r="L168" s="65"/>
      <c r="M168" s="205"/>
      <c r="N168" s="289">
        <v>13144035496</v>
      </c>
      <c r="O168" s="207"/>
      <c r="P168" s="199"/>
      <c r="Q168" s="199"/>
      <c r="R168" s="286"/>
      <c r="S168" s="198"/>
      <c r="T168" s="286"/>
      <c r="U168" s="199"/>
      <c r="V168" s="198"/>
      <c r="W168" s="34"/>
    </row>
    <row r="169" spans="1:23" ht="75">
      <c r="A169" s="199"/>
      <c r="B169" s="291" t="s">
        <v>896</v>
      </c>
      <c r="C169" s="198" t="s">
        <v>888</v>
      </c>
      <c r="D169" s="199"/>
      <c r="E169" s="199"/>
      <c r="F169" s="199"/>
      <c r="G169" s="198" t="s">
        <v>386</v>
      </c>
      <c r="H169" s="209"/>
      <c r="I169" s="209"/>
      <c r="J169" s="199"/>
      <c r="K169" s="290" t="s">
        <v>910</v>
      </c>
      <c r="L169" s="65"/>
      <c r="M169" s="205"/>
      <c r="N169" s="289">
        <v>17198469568</v>
      </c>
      <c r="O169" s="207"/>
      <c r="P169" s="199"/>
      <c r="Q169" s="199"/>
      <c r="R169" s="286"/>
      <c r="S169" s="198"/>
      <c r="T169" s="286"/>
      <c r="U169" s="199"/>
      <c r="V169" s="198"/>
      <c r="W169" s="34"/>
    </row>
    <row r="170" spans="1:23" ht="90">
      <c r="A170" s="199"/>
      <c r="B170" s="292" t="s">
        <v>897</v>
      </c>
      <c r="C170" s="198" t="s">
        <v>888</v>
      </c>
      <c r="D170" s="199"/>
      <c r="E170" s="199"/>
      <c r="F170" s="199"/>
      <c r="G170" s="198" t="s">
        <v>386</v>
      </c>
      <c r="H170" s="209"/>
      <c r="I170" s="209"/>
      <c r="J170" s="199"/>
      <c r="K170" s="283" t="s">
        <v>911</v>
      </c>
      <c r="L170" s="65"/>
      <c r="M170" s="205"/>
      <c r="N170" s="289">
        <v>13468992137</v>
      </c>
      <c r="O170" s="207"/>
      <c r="P170" s="199"/>
      <c r="Q170" s="199"/>
      <c r="R170" s="286"/>
      <c r="S170" s="198"/>
      <c r="T170" s="286"/>
      <c r="U170" s="199"/>
      <c r="V170" s="198"/>
      <c r="W170" s="34"/>
    </row>
    <row r="171" spans="1:23" ht="105">
      <c r="A171" s="199"/>
      <c r="B171" s="292" t="s">
        <v>898</v>
      </c>
      <c r="C171" s="198" t="s">
        <v>888</v>
      </c>
      <c r="D171" s="199"/>
      <c r="E171" s="199"/>
      <c r="F171" s="199"/>
      <c r="G171" s="198" t="s">
        <v>386</v>
      </c>
      <c r="H171" s="209"/>
      <c r="I171" s="209"/>
      <c r="J171" s="199"/>
      <c r="K171" s="283" t="s">
        <v>909</v>
      </c>
      <c r="L171" s="65"/>
      <c r="M171" s="205"/>
      <c r="N171" s="289">
        <v>11281083197</v>
      </c>
      <c r="O171" s="207"/>
      <c r="P171" s="199"/>
      <c r="Q171" s="199"/>
      <c r="R171" s="286"/>
      <c r="S171" s="198"/>
      <c r="T171" s="286"/>
      <c r="U171" s="199"/>
      <c r="V171" s="198"/>
      <c r="W171" s="34"/>
    </row>
    <row r="172" spans="1:23" ht="90">
      <c r="A172" s="199"/>
      <c r="B172" s="291" t="s">
        <v>899</v>
      </c>
      <c r="C172" s="198" t="s">
        <v>888</v>
      </c>
      <c r="D172" s="199"/>
      <c r="E172" s="199"/>
      <c r="F172" s="199"/>
      <c r="G172" s="198" t="s">
        <v>386</v>
      </c>
      <c r="H172" s="209"/>
      <c r="I172" s="209"/>
      <c r="J172" s="199"/>
      <c r="K172" s="290" t="s">
        <v>907</v>
      </c>
      <c r="L172" s="65"/>
      <c r="M172" s="205"/>
      <c r="N172" s="289">
        <v>15833916297</v>
      </c>
      <c r="O172" s="207"/>
      <c r="P172" s="199"/>
      <c r="Q172" s="199"/>
      <c r="R172" s="286"/>
      <c r="S172" s="198"/>
      <c r="T172" s="286"/>
      <c r="U172" s="199"/>
      <c r="V172" s="198"/>
      <c r="W172" s="34"/>
    </row>
    <row r="173" spans="1:23" ht="90">
      <c r="A173" s="199"/>
      <c r="B173" s="292" t="s">
        <v>900</v>
      </c>
      <c r="C173" s="198" t="s">
        <v>888</v>
      </c>
      <c r="D173" s="199"/>
      <c r="E173" s="199"/>
      <c r="F173" s="199"/>
      <c r="G173" s="198" t="s">
        <v>386</v>
      </c>
      <c r="H173" s="209"/>
      <c r="I173" s="209"/>
      <c r="J173" s="199"/>
      <c r="K173" s="283" t="s">
        <v>908</v>
      </c>
      <c r="L173" s="65"/>
      <c r="M173" s="205"/>
      <c r="N173" s="289">
        <v>15828620900</v>
      </c>
      <c r="O173" s="207"/>
      <c r="P173" s="199"/>
      <c r="Q173" s="199"/>
      <c r="R173" s="286"/>
      <c r="S173" s="198"/>
      <c r="T173" s="286"/>
      <c r="U173" s="199"/>
      <c r="V173" s="198"/>
      <c r="W173" s="34"/>
    </row>
    <row r="174" spans="1:23" ht="105">
      <c r="A174" s="199"/>
      <c r="B174" s="291" t="s">
        <v>901</v>
      </c>
      <c r="C174" s="198" t="s">
        <v>888</v>
      </c>
      <c r="D174" s="199"/>
      <c r="E174" s="199"/>
      <c r="F174" s="199"/>
      <c r="G174" s="198" t="s">
        <v>386</v>
      </c>
      <c r="H174" s="209"/>
      <c r="I174" s="209"/>
      <c r="J174" s="199"/>
      <c r="K174" s="290" t="s">
        <v>913</v>
      </c>
      <c r="L174" s="65"/>
      <c r="M174" s="205"/>
      <c r="N174" s="289">
        <v>14144509402</v>
      </c>
      <c r="O174" s="207"/>
      <c r="P174" s="199"/>
      <c r="Q174" s="199"/>
      <c r="R174" s="286"/>
      <c r="S174" s="198"/>
      <c r="T174" s="286"/>
      <c r="U174" s="199"/>
      <c r="V174" s="198"/>
      <c r="W174" s="34"/>
    </row>
    <row r="175" spans="1:23" ht="120">
      <c r="A175" s="199"/>
      <c r="B175" s="204" t="s">
        <v>887</v>
      </c>
      <c r="C175" s="198" t="s">
        <v>888</v>
      </c>
      <c r="D175" s="199"/>
      <c r="E175" s="199"/>
      <c r="F175" s="199"/>
      <c r="G175" s="198" t="s">
        <v>386</v>
      </c>
      <c r="H175" s="209"/>
      <c r="I175" s="209"/>
      <c r="J175" s="199"/>
      <c r="K175" s="290" t="s">
        <v>889</v>
      </c>
      <c r="L175" s="65"/>
      <c r="M175" s="205"/>
      <c r="N175" s="203">
        <v>31802688097</v>
      </c>
      <c r="O175" s="207"/>
      <c r="P175" s="199"/>
      <c r="Q175" s="199"/>
      <c r="R175" s="286"/>
      <c r="S175" s="198"/>
      <c r="T175" s="286"/>
      <c r="U175" s="199"/>
      <c r="V175" s="198"/>
      <c r="W175" s="34"/>
    </row>
    <row r="176" spans="1:23" ht="105">
      <c r="A176" s="199"/>
      <c r="B176" s="291" t="s">
        <v>902</v>
      </c>
      <c r="C176" s="198" t="s">
        <v>888</v>
      </c>
      <c r="D176" s="199"/>
      <c r="E176" s="199"/>
      <c r="F176" s="199"/>
      <c r="G176" s="198" t="s">
        <v>386</v>
      </c>
      <c r="H176" s="209"/>
      <c r="I176" s="209"/>
      <c r="J176" s="199"/>
      <c r="K176" s="290" t="s">
        <v>912</v>
      </c>
      <c r="L176" s="65"/>
      <c r="M176" s="205"/>
      <c r="N176" s="289">
        <v>16191929188</v>
      </c>
      <c r="O176" s="207"/>
      <c r="P176" s="199"/>
      <c r="Q176" s="199"/>
      <c r="R176" s="286"/>
      <c r="S176" s="198"/>
      <c r="T176" s="286"/>
      <c r="U176" s="199"/>
      <c r="V176" s="198"/>
      <c r="W176" s="34"/>
    </row>
    <row r="177" spans="1:23" ht="28.5">
      <c r="A177" s="222">
        <v>122</v>
      </c>
      <c r="B177" s="257">
        <v>2021002130240</v>
      </c>
      <c r="C177" s="222" t="s">
        <v>354</v>
      </c>
      <c r="D177" s="222" t="s">
        <v>70</v>
      </c>
      <c r="E177" s="222" t="s">
        <v>54</v>
      </c>
      <c r="F177" s="222" t="s">
        <v>355</v>
      </c>
      <c r="G177" s="222" t="s">
        <v>356</v>
      </c>
      <c r="H177" s="244" t="s">
        <v>362</v>
      </c>
      <c r="I177" s="244" t="s">
        <v>363</v>
      </c>
      <c r="J177" s="222" t="s">
        <v>229</v>
      </c>
      <c r="K177" s="263" t="s">
        <v>209</v>
      </c>
      <c r="L177" s="269">
        <v>3549836774</v>
      </c>
      <c r="M177" s="271">
        <v>0</v>
      </c>
      <c r="N177" s="269">
        <v>3491027169</v>
      </c>
      <c r="O177" s="269">
        <f>+L177+M177</f>
        <v>3549836774</v>
      </c>
      <c r="P177" s="222" t="s">
        <v>360</v>
      </c>
      <c r="Q177" s="222" t="s">
        <v>357</v>
      </c>
      <c r="R177" s="23" t="s">
        <v>358</v>
      </c>
      <c r="S177" s="45">
        <v>2021</v>
      </c>
      <c r="T177" s="21">
        <v>2180976</v>
      </c>
      <c r="U177" s="222" t="s">
        <v>361</v>
      </c>
      <c r="V177" s="45">
        <v>2021</v>
      </c>
      <c r="W177" s="222">
        <v>100</v>
      </c>
    </row>
    <row r="178" spans="1:23" ht="42.75">
      <c r="A178" s="224"/>
      <c r="B178" s="259"/>
      <c r="C178" s="224"/>
      <c r="D178" s="224"/>
      <c r="E178" s="224"/>
      <c r="F178" s="224"/>
      <c r="G178" s="224"/>
      <c r="H178" s="245"/>
      <c r="I178" s="245"/>
      <c r="J178" s="224"/>
      <c r="K178" s="265"/>
      <c r="L178" s="274"/>
      <c r="M178" s="273"/>
      <c r="N178" s="274"/>
      <c r="O178" s="274"/>
      <c r="P178" s="224"/>
      <c r="Q178" s="224"/>
      <c r="R178" s="23" t="s">
        <v>359</v>
      </c>
      <c r="S178" s="45">
        <v>2021</v>
      </c>
      <c r="T178" s="45">
        <v>33</v>
      </c>
      <c r="U178" s="224"/>
      <c r="V178" s="45">
        <v>2021</v>
      </c>
      <c r="W178" s="224"/>
    </row>
    <row r="179" spans="1:23" ht="95.25" customHeight="1">
      <c r="A179" s="200"/>
      <c r="B179" s="285" t="s">
        <v>890</v>
      </c>
      <c r="C179" s="280" t="s">
        <v>888</v>
      </c>
      <c r="D179" s="200"/>
      <c r="E179" s="200"/>
      <c r="F179" s="200"/>
      <c r="G179" s="198" t="s">
        <v>386</v>
      </c>
      <c r="H179" s="210"/>
      <c r="I179" s="210"/>
      <c r="J179" s="200"/>
      <c r="K179" s="283" t="s">
        <v>891</v>
      </c>
      <c r="L179" s="123"/>
      <c r="M179" s="206"/>
      <c r="N179" s="203">
        <v>12979375045</v>
      </c>
      <c r="O179" s="208"/>
      <c r="P179" s="200"/>
      <c r="Q179" s="200"/>
      <c r="R179" s="23"/>
      <c r="S179" s="198"/>
      <c r="T179" s="198"/>
      <c r="U179" s="200"/>
      <c r="V179" s="198"/>
      <c r="W179" s="200"/>
    </row>
    <row r="180" spans="1:23" ht="60" customHeight="1">
      <c r="A180" s="45">
        <v>123</v>
      </c>
      <c r="B180" s="48">
        <v>2021002130244</v>
      </c>
      <c r="C180" s="45" t="s">
        <v>246</v>
      </c>
      <c r="D180" s="45" t="s">
        <v>70</v>
      </c>
      <c r="E180" s="45" t="s">
        <v>55</v>
      </c>
      <c r="F180" s="45" t="s">
        <v>346</v>
      </c>
      <c r="G180" s="45" t="s">
        <v>349</v>
      </c>
      <c r="H180" s="49" t="s">
        <v>352</v>
      </c>
      <c r="I180" s="49" t="s">
        <v>353</v>
      </c>
      <c r="J180" s="45" t="s">
        <v>229</v>
      </c>
      <c r="K180" s="47" t="s">
        <v>210</v>
      </c>
      <c r="L180" s="63">
        <v>357195914</v>
      </c>
      <c r="M180" s="216"/>
      <c r="N180" s="203">
        <v>285999998</v>
      </c>
      <c r="O180" s="61">
        <f>+L180+M180</f>
        <v>357195914</v>
      </c>
      <c r="P180" s="45" t="s">
        <v>350</v>
      </c>
      <c r="Q180" s="45" t="s">
        <v>347</v>
      </c>
      <c r="R180" s="45" t="s">
        <v>348</v>
      </c>
      <c r="S180" s="45">
        <v>2021</v>
      </c>
      <c r="T180" s="45">
        <v>1</v>
      </c>
      <c r="U180" s="45" t="s">
        <v>351</v>
      </c>
      <c r="V180" s="45">
        <v>2021</v>
      </c>
      <c r="W180" s="45">
        <v>1</v>
      </c>
    </row>
    <row r="181" spans="1:23" ht="77.25" customHeight="1">
      <c r="A181" s="198"/>
      <c r="B181" s="285" t="s">
        <v>885</v>
      </c>
      <c r="C181" s="280" t="s">
        <v>18</v>
      </c>
      <c r="D181" s="198"/>
      <c r="E181" s="198"/>
      <c r="F181" s="198"/>
      <c r="G181" s="198"/>
      <c r="H181" s="201"/>
      <c r="I181" s="201"/>
      <c r="J181" s="198"/>
      <c r="K181" s="283" t="s">
        <v>886</v>
      </c>
      <c r="L181" s="63"/>
      <c r="M181" s="216"/>
      <c r="N181" s="203">
        <v>32707862328.709999</v>
      </c>
      <c r="O181" s="203"/>
      <c r="P181" s="198"/>
      <c r="Q181" s="198"/>
      <c r="R181" s="198"/>
      <c r="S181" s="198"/>
      <c r="T181" s="198"/>
      <c r="U181" s="198"/>
      <c r="V181" s="198"/>
      <c r="W181" s="198"/>
    </row>
    <row r="182" spans="1:23" ht="135">
      <c r="A182" s="45">
        <v>124</v>
      </c>
      <c r="B182" s="48">
        <v>2021002130249</v>
      </c>
      <c r="C182" s="45" t="s">
        <v>270</v>
      </c>
      <c r="D182" s="45" t="s">
        <v>70</v>
      </c>
      <c r="E182" s="45" t="s">
        <v>27</v>
      </c>
      <c r="F182" s="45" t="s">
        <v>339</v>
      </c>
      <c r="G182" s="45" t="s">
        <v>340</v>
      </c>
      <c r="H182" s="49" t="s">
        <v>344</v>
      </c>
      <c r="I182" s="49" t="s">
        <v>345</v>
      </c>
      <c r="J182" s="45" t="s">
        <v>229</v>
      </c>
      <c r="K182" s="47" t="s">
        <v>211</v>
      </c>
      <c r="L182" s="63">
        <v>450900000</v>
      </c>
      <c r="M182" s="216"/>
      <c r="N182" s="203">
        <v>0</v>
      </c>
      <c r="O182" s="61">
        <f>+L182+M182</f>
        <v>450900000</v>
      </c>
      <c r="P182" s="45" t="s">
        <v>341</v>
      </c>
      <c r="Q182" s="45" t="s">
        <v>342</v>
      </c>
      <c r="R182" s="45" t="s">
        <v>343</v>
      </c>
      <c r="S182" s="45">
        <v>2021</v>
      </c>
      <c r="T182" s="45">
        <v>1</v>
      </c>
      <c r="U182" s="45" t="s">
        <v>311</v>
      </c>
      <c r="V182" s="45">
        <v>2021</v>
      </c>
      <c r="W182" s="45">
        <v>3</v>
      </c>
    </row>
    <row r="183" spans="1:23" ht="75">
      <c r="A183" s="45">
        <v>125</v>
      </c>
      <c r="B183" s="48">
        <v>2021002130251</v>
      </c>
      <c r="C183" s="45" t="s">
        <v>18</v>
      </c>
      <c r="D183" s="45" t="s">
        <v>70</v>
      </c>
      <c r="E183" s="45" t="s">
        <v>27</v>
      </c>
      <c r="F183" s="45" t="s">
        <v>313</v>
      </c>
      <c r="G183" s="45" t="s">
        <v>324</v>
      </c>
      <c r="H183" s="49" t="s">
        <v>336</v>
      </c>
      <c r="I183" s="49" t="s">
        <v>337</v>
      </c>
      <c r="J183" s="45" t="s">
        <v>229</v>
      </c>
      <c r="K183" s="47" t="s">
        <v>212</v>
      </c>
      <c r="L183" s="61">
        <v>61500000</v>
      </c>
      <c r="M183" s="216"/>
      <c r="N183" s="203">
        <v>61500000</v>
      </c>
      <c r="O183" s="61">
        <f>+L183+M183</f>
        <v>61500000</v>
      </c>
      <c r="P183" s="45" t="s">
        <v>338</v>
      </c>
      <c r="Q183" s="45" t="s">
        <v>333</v>
      </c>
      <c r="R183" s="33" t="s">
        <v>334</v>
      </c>
      <c r="S183" s="45">
        <v>2021</v>
      </c>
      <c r="T183" s="45">
        <v>200</v>
      </c>
      <c r="U183" s="45" t="s">
        <v>335</v>
      </c>
      <c r="V183" s="45">
        <v>2021</v>
      </c>
      <c r="W183" s="45">
        <v>200</v>
      </c>
    </row>
    <row r="184" spans="1:23" ht="128.25">
      <c r="A184" s="45">
        <v>126</v>
      </c>
      <c r="B184" s="48">
        <v>2021002130252</v>
      </c>
      <c r="C184" s="29" t="s">
        <v>254</v>
      </c>
      <c r="D184" s="45" t="s">
        <v>70</v>
      </c>
      <c r="E184" s="45" t="s">
        <v>26</v>
      </c>
      <c r="F184" s="45" t="s">
        <v>252</v>
      </c>
      <c r="G184" s="45" t="s">
        <v>327</v>
      </c>
      <c r="H184" s="49" t="s">
        <v>332</v>
      </c>
      <c r="I184" s="49" t="s">
        <v>260</v>
      </c>
      <c r="J184" s="45" t="s">
        <v>229</v>
      </c>
      <c r="K184" s="47" t="s">
        <v>213</v>
      </c>
      <c r="L184" s="61">
        <v>271000000</v>
      </c>
      <c r="M184" s="216">
        <v>0</v>
      </c>
      <c r="N184" s="203">
        <v>0</v>
      </c>
      <c r="O184" s="61">
        <f>+L184</f>
        <v>271000000</v>
      </c>
      <c r="P184" s="45" t="s">
        <v>328</v>
      </c>
      <c r="Q184" s="45" t="s">
        <v>329</v>
      </c>
      <c r="R184" s="51" t="s">
        <v>330</v>
      </c>
      <c r="S184" s="45">
        <v>2021</v>
      </c>
      <c r="T184" s="45">
        <v>300</v>
      </c>
      <c r="U184" s="45" t="s">
        <v>331</v>
      </c>
      <c r="V184" s="45">
        <v>2021</v>
      </c>
      <c r="W184" s="45">
        <v>300</v>
      </c>
    </row>
    <row r="185" spans="1:23" ht="71.25">
      <c r="A185" s="243">
        <v>127</v>
      </c>
      <c r="B185" s="251">
        <v>2021002130253</v>
      </c>
      <c r="C185" s="243" t="s">
        <v>18</v>
      </c>
      <c r="D185" s="243" t="s">
        <v>70</v>
      </c>
      <c r="E185" s="243" t="s">
        <v>27</v>
      </c>
      <c r="F185" s="243" t="s">
        <v>313</v>
      </c>
      <c r="G185" s="243" t="s">
        <v>324</v>
      </c>
      <c r="H185" s="252" t="s">
        <v>325</v>
      </c>
      <c r="I185" s="252" t="s">
        <v>326</v>
      </c>
      <c r="J185" s="243" t="s">
        <v>229</v>
      </c>
      <c r="K185" s="253" t="s">
        <v>214</v>
      </c>
      <c r="L185" s="60">
        <v>350000000</v>
      </c>
      <c r="M185" s="216"/>
      <c r="N185" s="247">
        <v>598776400</v>
      </c>
      <c r="O185" s="247">
        <f>+L185+M185+L186+M186</f>
        <v>600000000</v>
      </c>
      <c r="P185" s="243" t="s">
        <v>338</v>
      </c>
      <c r="Q185" s="51" t="s">
        <v>319</v>
      </c>
      <c r="R185" s="51" t="s">
        <v>320</v>
      </c>
      <c r="S185" s="45">
        <v>2021</v>
      </c>
      <c r="T185" s="45">
        <v>1</v>
      </c>
      <c r="U185" s="243" t="s">
        <v>323</v>
      </c>
      <c r="V185" s="45">
        <v>2021</v>
      </c>
      <c r="W185" s="222">
        <v>1</v>
      </c>
    </row>
    <row r="186" spans="1:23" ht="57">
      <c r="A186" s="243"/>
      <c r="B186" s="251"/>
      <c r="C186" s="243"/>
      <c r="D186" s="243"/>
      <c r="E186" s="243"/>
      <c r="F186" s="243"/>
      <c r="G186" s="243"/>
      <c r="H186" s="252"/>
      <c r="I186" s="252"/>
      <c r="J186" s="243"/>
      <c r="K186" s="253"/>
      <c r="L186" s="60">
        <v>250000000</v>
      </c>
      <c r="M186" s="216"/>
      <c r="N186" s="247"/>
      <c r="O186" s="247"/>
      <c r="P186" s="243"/>
      <c r="Q186" s="51" t="s">
        <v>321</v>
      </c>
      <c r="R186" s="51" t="s">
        <v>322</v>
      </c>
      <c r="S186" s="45">
        <v>2021</v>
      </c>
      <c r="T186" s="45">
        <v>1</v>
      </c>
      <c r="U186" s="243"/>
      <c r="V186" s="45">
        <v>2021</v>
      </c>
      <c r="W186" s="224"/>
    </row>
    <row r="187" spans="1:23" ht="90">
      <c r="A187" s="45">
        <v>128</v>
      </c>
      <c r="B187" s="48">
        <v>2021002130255</v>
      </c>
      <c r="C187" s="45" t="s">
        <v>16</v>
      </c>
      <c r="D187" s="45" t="s">
        <v>70</v>
      </c>
      <c r="E187" s="45" t="s">
        <v>27</v>
      </c>
      <c r="F187" s="45" t="s">
        <v>313</v>
      </c>
      <c r="G187" s="45" t="s">
        <v>312</v>
      </c>
      <c r="H187" s="49" t="s">
        <v>318</v>
      </c>
      <c r="I187" s="49" t="s">
        <v>268</v>
      </c>
      <c r="J187" s="45" t="s">
        <v>229</v>
      </c>
      <c r="K187" s="47" t="s">
        <v>215</v>
      </c>
      <c r="L187" s="60">
        <v>223305021</v>
      </c>
      <c r="M187" s="216"/>
      <c r="N187" s="203">
        <v>200961864.94</v>
      </c>
      <c r="O187" s="61">
        <f>+L187+M187</f>
        <v>223305021</v>
      </c>
      <c r="P187" s="45" t="s">
        <v>314</v>
      </c>
      <c r="Q187" s="51" t="s">
        <v>315</v>
      </c>
      <c r="R187" s="51" t="s">
        <v>316</v>
      </c>
      <c r="S187" s="45">
        <v>2021</v>
      </c>
      <c r="T187" s="45">
        <v>1</v>
      </c>
      <c r="U187" s="45" t="s">
        <v>317</v>
      </c>
      <c r="V187" s="45">
        <v>2021</v>
      </c>
      <c r="W187" s="39">
        <v>1</v>
      </c>
    </row>
    <row r="188" spans="1:23" ht="90">
      <c r="A188" s="198"/>
      <c r="B188" s="285" t="s">
        <v>947</v>
      </c>
      <c r="C188" s="283" t="s">
        <v>921</v>
      </c>
      <c r="D188" s="198"/>
      <c r="E188" s="198"/>
      <c r="F188" s="198"/>
      <c r="G188" s="198"/>
      <c r="H188" s="201"/>
      <c r="I188" s="201"/>
      <c r="J188" s="198"/>
      <c r="K188" s="290" t="s">
        <v>941</v>
      </c>
      <c r="L188" s="60"/>
      <c r="M188" s="216"/>
      <c r="N188" s="280">
        <v>300000000</v>
      </c>
      <c r="O188" s="203"/>
      <c r="P188" s="198"/>
      <c r="Q188" s="215"/>
      <c r="R188" s="215"/>
      <c r="S188" s="198"/>
      <c r="T188" s="198"/>
      <c r="U188" s="198"/>
      <c r="V188" s="198"/>
      <c r="W188" s="200"/>
    </row>
    <row r="189" spans="1:23" ht="75">
      <c r="A189" s="45">
        <v>129</v>
      </c>
      <c r="B189" s="48">
        <v>2021002130260</v>
      </c>
      <c r="C189" s="45" t="s">
        <v>270</v>
      </c>
      <c r="D189" s="45" t="s">
        <v>70</v>
      </c>
      <c r="E189" s="45" t="s">
        <v>27</v>
      </c>
      <c r="F189" s="45" t="s">
        <v>306</v>
      </c>
      <c r="G189" s="45" t="s">
        <v>307</v>
      </c>
      <c r="H189" s="49" t="s">
        <v>267</v>
      </c>
      <c r="I189" s="49" t="s">
        <v>268</v>
      </c>
      <c r="J189" s="45" t="s">
        <v>229</v>
      </c>
      <c r="K189" s="47" t="s">
        <v>216</v>
      </c>
      <c r="L189" s="60">
        <v>86543097</v>
      </c>
      <c r="M189" s="216"/>
      <c r="N189" s="203">
        <v>71173892</v>
      </c>
      <c r="O189" s="61">
        <f>+L189+M189</f>
        <v>86543097</v>
      </c>
      <c r="P189" s="45" t="s">
        <v>309</v>
      </c>
      <c r="Q189" s="45" t="s">
        <v>308</v>
      </c>
      <c r="R189" s="51" t="s">
        <v>310</v>
      </c>
      <c r="S189" s="45">
        <v>2021</v>
      </c>
      <c r="T189" s="45">
        <v>1</v>
      </c>
      <c r="U189" s="45" t="s">
        <v>311</v>
      </c>
      <c r="V189" s="45">
        <v>2021</v>
      </c>
      <c r="W189" s="45">
        <v>1</v>
      </c>
    </row>
    <row r="190" spans="1:23" ht="168">
      <c r="A190" s="45">
        <v>130</v>
      </c>
      <c r="B190" s="48">
        <v>2021002130261</v>
      </c>
      <c r="C190" s="45" t="s">
        <v>270</v>
      </c>
      <c r="D190" s="45" t="s">
        <v>70</v>
      </c>
      <c r="E190" s="45" t="s">
        <v>29</v>
      </c>
      <c r="F190" s="45" t="s">
        <v>269</v>
      </c>
      <c r="G190" s="45" t="s">
        <v>266</v>
      </c>
      <c r="H190" s="49" t="s">
        <v>267</v>
      </c>
      <c r="I190" s="49" t="s">
        <v>268</v>
      </c>
      <c r="J190" s="45" t="s">
        <v>229</v>
      </c>
      <c r="K190" s="47" t="s">
        <v>217</v>
      </c>
      <c r="L190" s="61">
        <v>300000000</v>
      </c>
      <c r="M190" s="216"/>
      <c r="N190" s="203">
        <v>300000000</v>
      </c>
      <c r="O190" s="61">
        <f>+L190+M190</f>
        <v>300000000</v>
      </c>
      <c r="P190" s="45" t="s">
        <v>263</v>
      </c>
      <c r="Q190" s="51" t="s">
        <v>261</v>
      </c>
      <c r="R190" s="27" t="s">
        <v>262</v>
      </c>
      <c r="S190" s="45">
        <v>2021</v>
      </c>
      <c r="T190" s="45">
        <v>1</v>
      </c>
      <c r="U190" s="31" t="s">
        <v>264</v>
      </c>
      <c r="V190" s="45">
        <v>2021</v>
      </c>
      <c r="W190" s="22" t="s">
        <v>265</v>
      </c>
    </row>
    <row r="191" spans="1:23" ht="180">
      <c r="A191" s="45">
        <v>131</v>
      </c>
      <c r="B191" s="48">
        <v>2021002130262</v>
      </c>
      <c r="C191" s="29" t="s">
        <v>254</v>
      </c>
      <c r="D191" s="45" t="s">
        <v>70</v>
      </c>
      <c r="E191" s="45" t="s">
        <v>26</v>
      </c>
      <c r="F191" s="45" t="s">
        <v>252</v>
      </c>
      <c r="G191" s="45" t="s">
        <v>253</v>
      </c>
      <c r="H191" s="49">
        <v>4503</v>
      </c>
      <c r="I191" s="49" t="s">
        <v>260</v>
      </c>
      <c r="J191" s="45" t="s">
        <v>229</v>
      </c>
      <c r="K191" s="47" t="s">
        <v>218</v>
      </c>
      <c r="L191" s="60">
        <v>11150000</v>
      </c>
      <c r="M191" s="216">
        <v>0</v>
      </c>
      <c r="N191" s="203">
        <v>0</v>
      </c>
      <c r="O191" s="61">
        <f>+L191+M191</f>
        <v>11150000</v>
      </c>
      <c r="P191" s="45" t="s">
        <v>259</v>
      </c>
      <c r="Q191" s="51" t="s">
        <v>255</v>
      </c>
      <c r="R191" s="27" t="s">
        <v>256</v>
      </c>
      <c r="S191" s="45">
        <v>2021</v>
      </c>
      <c r="T191" s="45">
        <v>1</v>
      </c>
      <c r="U191" s="31" t="s">
        <v>257</v>
      </c>
      <c r="V191" s="45">
        <v>2021</v>
      </c>
      <c r="W191" s="22" t="s">
        <v>258</v>
      </c>
    </row>
    <row r="192" spans="1:23" ht="102">
      <c r="A192" s="45">
        <v>132</v>
      </c>
      <c r="B192" s="48">
        <v>2021002130263</v>
      </c>
      <c r="C192" s="45" t="s">
        <v>246</v>
      </c>
      <c r="D192" s="45" t="s">
        <v>70</v>
      </c>
      <c r="E192" s="45" t="s">
        <v>55</v>
      </c>
      <c r="F192" s="45" t="s">
        <v>251</v>
      </c>
      <c r="G192" s="45" t="s">
        <v>618</v>
      </c>
      <c r="H192" s="49">
        <v>2102</v>
      </c>
      <c r="I192" s="49">
        <v>1900</v>
      </c>
      <c r="J192" s="45" t="s">
        <v>229</v>
      </c>
      <c r="K192" s="47" t="s">
        <v>219</v>
      </c>
      <c r="L192" s="60">
        <v>90468227</v>
      </c>
      <c r="M192" s="216">
        <v>0</v>
      </c>
      <c r="N192" s="203">
        <v>0</v>
      </c>
      <c r="O192" s="61">
        <f>+L192+M192</f>
        <v>90468227</v>
      </c>
      <c r="P192" s="29" t="s">
        <v>250</v>
      </c>
      <c r="Q192" s="51" t="s">
        <v>247</v>
      </c>
      <c r="R192" s="51" t="s">
        <v>248</v>
      </c>
      <c r="S192" s="45">
        <v>2021</v>
      </c>
      <c r="T192" s="45">
        <v>300</v>
      </c>
      <c r="U192" s="45" t="s">
        <v>249</v>
      </c>
      <c r="V192" s="45">
        <v>2021</v>
      </c>
      <c r="W192" s="28">
        <v>1</v>
      </c>
    </row>
    <row r="193" spans="1:14" ht="120">
      <c r="A193" s="198">
        <v>133</v>
      </c>
      <c r="B193" s="204">
        <v>2021002130271</v>
      </c>
      <c r="C193" s="198" t="s">
        <v>18</v>
      </c>
      <c r="D193" s="198" t="s">
        <v>70</v>
      </c>
      <c r="E193" s="198"/>
      <c r="F193" s="198"/>
      <c r="G193" s="198"/>
      <c r="H193" s="198"/>
      <c r="I193" s="198"/>
      <c r="J193" s="198"/>
      <c r="K193" s="198" t="s">
        <v>858</v>
      </c>
      <c r="N193" s="58">
        <v>0</v>
      </c>
    </row>
    <row r="194" spans="1:14" ht="150">
      <c r="A194" s="198">
        <v>134</v>
      </c>
      <c r="B194" s="204">
        <v>2021002130275</v>
      </c>
      <c r="C194" s="198" t="s">
        <v>859</v>
      </c>
      <c r="D194" s="198" t="s">
        <v>70</v>
      </c>
      <c r="E194" s="198"/>
      <c r="F194" s="198"/>
      <c r="G194" s="198"/>
      <c r="H194" s="198"/>
      <c r="I194" s="198"/>
      <c r="J194" s="198"/>
      <c r="K194" s="198" t="s">
        <v>860</v>
      </c>
      <c r="L194" s="58">
        <v>1399998666</v>
      </c>
      <c r="N194" s="58">
        <v>1399998666</v>
      </c>
    </row>
    <row r="195" spans="1:14" ht="105">
      <c r="A195" s="198"/>
      <c r="B195" s="287" t="s">
        <v>945</v>
      </c>
      <c r="C195" s="288" t="s">
        <v>270</v>
      </c>
      <c r="D195" s="198"/>
      <c r="E195" s="198"/>
      <c r="F195" s="198"/>
      <c r="G195" s="198"/>
      <c r="H195" s="198"/>
      <c r="I195" s="198"/>
      <c r="J195" s="198"/>
      <c r="K195" s="290" t="s">
        <v>946</v>
      </c>
      <c r="N195" s="288">
        <v>499062000</v>
      </c>
    </row>
    <row r="196" spans="1:14" ht="75">
      <c r="A196" s="198">
        <v>135</v>
      </c>
      <c r="B196" s="204">
        <v>2021002130279</v>
      </c>
      <c r="C196" s="198" t="s">
        <v>10</v>
      </c>
      <c r="D196" s="198" t="s">
        <v>70</v>
      </c>
      <c r="E196" s="198"/>
      <c r="F196" s="198"/>
      <c r="G196" s="198"/>
      <c r="H196" s="198"/>
      <c r="I196" s="198"/>
      <c r="J196" s="198"/>
      <c r="K196" s="198" t="s">
        <v>861</v>
      </c>
      <c r="L196" s="58">
        <v>3290149275</v>
      </c>
      <c r="N196" s="58">
        <v>3155926958</v>
      </c>
    </row>
    <row r="197" spans="1:14" ht="90">
      <c r="A197" s="198">
        <v>136</v>
      </c>
      <c r="B197" s="204">
        <v>2021002130281</v>
      </c>
      <c r="C197" s="198" t="s">
        <v>270</v>
      </c>
      <c r="D197" s="198" t="s">
        <v>70</v>
      </c>
      <c r="E197" s="198"/>
      <c r="F197" s="198"/>
      <c r="G197" s="198"/>
      <c r="H197" s="198"/>
      <c r="I197" s="198"/>
      <c r="J197" s="198"/>
      <c r="K197" s="198" t="s">
        <v>862</v>
      </c>
      <c r="L197" s="58">
        <v>149500000</v>
      </c>
      <c r="N197" s="58">
        <v>0</v>
      </c>
    </row>
    <row r="198" spans="1:14" ht="90">
      <c r="A198" s="198">
        <v>137</v>
      </c>
      <c r="B198" s="204">
        <v>2021002130282</v>
      </c>
      <c r="C198" s="198" t="s">
        <v>270</v>
      </c>
      <c r="D198" s="198" t="s">
        <v>70</v>
      </c>
      <c r="E198" s="198"/>
      <c r="F198" s="198"/>
      <c r="G198" s="198"/>
      <c r="H198" s="198"/>
      <c r="I198" s="198"/>
      <c r="J198" s="198"/>
      <c r="K198" s="198" t="s">
        <v>863</v>
      </c>
      <c r="L198" s="58">
        <v>899668000</v>
      </c>
      <c r="N198" s="58">
        <v>0</v>
      </c>
    </row>
    <row r="199" spans="1:14" ht="75">
      <c r="A199" s="198">
        <v>138</v>
      </c>
      <c r="B199" s="204">
        <v>2021002130283</v>
      </c>
      <c r="C199" s="198" t="s">
        <v>270</v>
      </c>
      <c r="D199" s="198" t="s">
        <v>70</v>
      </c>
      <c r="E199" s="198"/>
      <c r="F199" s="198"/>
      <c r="G199" s="198"/>
      <c r="H199" s="198"/>
      <c r="I199" s="198"/>
      <c r="J199" s="198"/>
      <c r="K199" s="198" t="s">
        <v>864</v>
      </c>
      <c r="L199" s="58">
        <v>150000000</v>
      </c>
      <c r="N199" s="58">
        <v>0</v>
      </c>
    </row>
    <row r="200" spans="1:14" ht="30">
      <c r="A200" s="198">
        <v>139</v>
      </c>
      <c r="B200" s="204">
        <v>2021002130284</v>
      </c>
      <c r="C200" s="198" t="s">
        <v>18</v>
      </c>
      <c r="D200" s="198" t="s">
        <v>70</v>
      </c>
      <c r="E200" s="198"/>
      <c r="F200" s="198"/>
      <c r="G200" s="198"/>
      <c r="H200" s="198"/>
      <c r="I200" s="198"/>
      <c r="J200" s="198"/>
      <c r="K200" s="198" t="s">
        <v>865</v>
      </c>
      <c r="L200" s="58">
        <v>150500000</v>
      </c>
      <c r="N200" s="58">
        <v>150500000</v>
      </c>
    </row>
    <row r="201" spans="1:14" ht="75">
      <c r="A201" s="198">
        <v>140</v>
      </c>
      <c r="B201" s="204">
        <v>2021002130291</v>
      </c>
      <c r="C201" s="198" t="s">
        <v>18</v>
      </c>
      <c r="D201" s="198" t="s">
        <v>70</v>
      </c>
      <c r="E201" s="198"/>
      <c r="F201" s="198"/>
      <c r="G201" s="198"/>
      <c r="H201" s="198"/>
      <c r="I201" s="198"/>
      <c r="J201" s="198"/>
      <c r="K201" s="198" t="s">
        <v>866</v>
      </c>
      <c r="L201" s="281">
        <v>80000000</v>
      </c>
      <c r="N201" s="281">
        <v>80000000</v>
      </c>
    </row>
    <row r="202" spans="1:14" ht="90">
      <c r="A202" s="198">
        <v>141</v>
      </c>
      <c r="B202" s="204">
        <v>2021002130300</v>
      </c>
      <c r="C202" s="198" t="s">
        <v>10</v>
      </c>
      <c r="D202" s="198" t="s">
        <v>70</v>
      </c>
      <c r="E202" s="198"/>
      <c r="F202" s="198"/>
      <c r="G202" s="198"/>
      <c r="H202" s="198"/>
      <c r="I202" s="198"/>
      <c r="J202" s="198"/>
      <c r="K202" s="198" t="s">
        <v>867</v>
      </c>
      <c r="L202" s="58">
        <v>2424557550</v>
      </c>
      <c r="N202" s="58">
        <v>2424557550</v>
      </c>
    </row>
    <row r="203" spans="1:14" ht="90">
      <c r="A203" s="198">
        <v>142</v>
      </c>
      <c r="B203" s="204">
        <v>2021002130303</v>
      </c>
      <c r="C203" s="198" t="s">
        <v>270</v>
      </c>
      <c r="D203" s="198" t="s">
        <v>70</v>
      </c>
      <c r="E203" s="198"/>
      <c r="F203" s="198"/>
      <c r="G203" s="198"/>
      <c r="H203" s="198"/>
      <c r="I203" s="198"/>
      <c r="J203" s="198"/>
      <c r="K203" s="198" t="s">
        <v>868</v>
      </c>
      <c r="L203" s="58">
        <v>198144000</v>
      </c>
      <c r="N203" s="58">
        <v>0</v>
      </c>
    </row>
    <row r="204" spans="1:14" ht="120">
      <c r="A204" s="198">
        <v>143</v>
      </c>
      <c r="B204" s="204">
        <v>2021002130305</v>
      </c>
      <c r="C204" s="198" t="s">
        <v>13</v>
      </c>
      <c r="D204" s="198" t="s">
        <v>70</v>
      </c>
      <c r="E204" s="198"/>
      <c r="F204" s="198"/>
      <c r="G204" s="198"/>
      <c r="H204" s="198"/>
      <c r="I204" s="198"/>
      <c r="J204" s="198"/>
      <c r="K204" s="198" t="s">
        <v>869</v>
      </c>
      <c r="L204" s="58">
        <v>89988218</v>
      </c>
      <c r="N204" s="58">
        <v>0</v>
      </c>
    </row>
    <row r="205" spans="1:14" ht="150">
      <c r="A205" s="198">
        <v>144</v>
      </c>
      <c r="B205" s="204">
        <v>2021002130307</v>
      </c>
      <c r="C205" s="198" t="s">
        <v>870</v>
      </c>
      <c r="D205" s="198" t="s">
        <v>70</v>
      </c>
      <c r="E205" s="198"/>
      <c r="F205" s="198"/>
      <c r="G205" s="198"/>
      <c r="H205" s="198"/>
      <c r="I205" s="198"/>
      <c r="J205" s="198"/>
      <c r="K205" s="198" t="s">
        <v>871</v>
      </c>
      <c r="L205" s="58">
        <v>814668575</v>
      </c>
      <c r="N205" s="58">
        <v>0</v>
      </c>
    </row>
    <row r="206" spans="1:14" ht="60">
      <c r="A206" s="198">
        <v>145</v>
      </c>
      <c r="B206" s="204">
        <v>2021002130308</v>
      </c>
      <c r="C206" s="198" t="s">
        <v>18</v>
      </c>
      <c r="D206" s="198" t="s">
        <v>70</v>
      </c>
      <c r="E206" s="198"/>
      <c r="F206" s="198"/>
      <c r="G206" s="198"/>
      <c r="H206" s="198"/>
      <c r="I206" s="198"/>
      <c r="J206" s="198"/>
      <c r="K206" s="198" t="s">
        <v>872</v>
      </c>
      <c r="L206" s="58">
        <v>174411189</v>
      </c>
      <c r="N206" s="58">
        <v>0</v>
      </c>
    </row>
    <row r="207" spans="1:14" ht="105">
      <c r="A207" s="198">
        <v>146</v>
      </c>
      <c r="B207" s="204">
        <v>2021002130309</v>
      </c>
      <c r="C207" s="198" t="s">
        <v>873</v>
      </c>
      <c r="D207" s="198" t="s">
        <v>70</v>
      </c>
      <c r="E207" s="198"/>
      <c r="F207" s="198"/>
      <c r="G207" s="198"/>
      <c r="H207" s="198"/>
      <c r="I207" s="198"/>
      <c r="J207" s="198"/>
      <c r="K207" s="198" t="s">
        <v>874</v>
      </c>
      <c r="L207" s="58">
        <v>500000000</v>
      </c>
      <c r="N207" s="58">
        <v>0</v>
      </c>
    </row>
    <row r="208" spans="1:14" ht="90">
      <c r="A208" s="198">
        <v>147</v>
      </c>
      <c r="B208" s="204">
        <v>2021002130312</v>
      </c>
      <c r="C208" s="198" t="s">
        <v>18</v>
      </c>
      <c r="D208" s="198" t="s">
        <v>70</v>
      </c>
      <c r="E208" s="198"/>
      <c r="F208" s="198"/>
      <c r="G208" s="198"/>
      <c r="H208" s="198"/>
      <c r="I208" s="198"/>
      <c r="J208" s="198"/>
      <c r="K208" s="198" t="s">
        <v>875</v>
      </c>
      <c r="L208" s="58">
        <v>400000000</v>
      </c>
      <c r="N208" s="58">
        <v>400000000</v>
      </c>
    </row>
    <row r="209" spans="1:14" ht="75">
      <c r="A209" s="198">
        <v>148</v>
      </c>
      <c r="B209" s="204">
        <v>2021002130318</v>
      </c>
      <c r="C209" s="198" t="s">
        <v>270</v>
      </c>
      <c r="D209" s="198" t="s">
        <v>70</v>
      </c>
      <c r="E209" s="198"/>
      <c r="F209" s="198"/>
      <c r="G209" s="198"/>
      <c r="H209" s="198"/>
      <c r="I209" s="198"/>
      <c r="J209" s="198"/>
      <c r="K209" s="198" t="s">
        <v>876</v>
      </c>
      <c r="L209" s="58">
        <v>99850000</v>
      </c>
      <c r="N209" s="58">
        <v>0</v>
      </c>
    </row>
    <row r="210" spans="1:14" ht="60">
      <c r="A210" s="198">
        <v>149</v>
      </c>
      <c r="B210" s="204">
        <v>2021002130341</v>
      </c>
      <c r="C210" s="198" t="s">
        <v>270</v>
      </c>
      <c r="D210" s="198" t="s">
        <v>70</v>
      </c>
      <c r="E210" s="198"/>
      <c r="F210" s="198"/>
      <c r="G210" s="198"/>
      <c r="H210" s="198"/>
      <c r="I210" s="198"/>
      <c r="J210" s="198"/>
      <c r="K210" s="198" t="s">
        <v>877</v>
      </c>
      <c r="L210" s="58">
        <v>99796000</v>
      </c>
      <c r="N210" s="58">
        <v>0</v>
      </c>
    </row>
    <row r="211" spans="1:14" ht="60">
      <c r="A211" s="198">
        <v>150</v>
      </c>
      <c r="B211" s="204">
        <v>2021002130342</v>
      </c>
      <c r="C211" s="198" t="s">
        <v>270</v>
      </c>
      <c r="D211" s="198" t="s">
        <v>70</v>
      </c>
      <c r="E211" s="198"/>
      <c r="F211" s="198"/>
      <c r="G211" s="198"/>
      <c r="H211" s="198"/>
      <c r="I211" s="198"/>
      <c r="J211" s="198"/>
      <c r="K211" s="198" t="s">
        <v>878</v>
      </c>
      <c r="L211" s="58">
        <v>200000000</v>
      </c>
      <c r="N211" s="58">
        <v>0</v>
      </c>
    </row>
    <row r="212" spans="1:14" ht="75">
      <c r="A212" s="198">
        <v>151</v>
      </c>
      <c r="B212" s="204">
        <v>2021002130351</v>
      </c>
      <c r="C212" s="198" t="s">
        <v>270</v>
      </c>
      <c r="D212" s="198" t="s">
        <v>70</v>
      </c>
      <c r="E212" s="198"/>
      <c r="F212" s="198"/>
      <c r="G212" s="198"/>
      <c r="H212" s="198"/>
      <c r="I212" s="198"/>
      <c r="J212" s="198"/>
      <c r="K212" s="198" t="s">
        <v>879</v>
      </c>
      <c r="L212" s="58">
        <v>88700000</v>
      </c>
      <c r="N212" s="58">
        <v>72900000</v>
      </c>
    </row>
    <row r="213" spans="1:14" ht="135">
      <c r="A213" s="198">
        <v>152</v>
      </c>
      <c r="B213" s="204">
        <v>2021002130356</v>
      </c>
      <c r="C213" s="198" t="s">
        <v>880</v>
      </c>
      <c r="D213" s="198" t="s">
        <v>70</v>
      </c>
      <c r="E213" s="198"/>
      <c r="F213" s="198"/>
      <c r="G213" s="198"/>
      <c r="H213" s="198"/>
      <c r="I213" s="198"/>
      <c r="J213" s="198"/>
      <c r="K213" s="198" t="s">
        <v>881</v>
      </c>
      <c r="L213" s="58">
        <v>200000000</v>
      </c>
      <c r="N213" s="58">
        <v>200000000</v>
      </c>
    </row>
    <row r="214" spans="1:14" ht="60">
      <c r="A214" s="198">
        <v>153</v>
      </c>
      <c r="B214" s="204">
        <v>2021002130358</v>
      </c>
      <c r="C214" s="198" t="s">
        <v>270</v>
      </c>
      <c r="D214" s="198" t="s">
        <v>70</v>
      </c>
      <c r="E214" s="198"/>
      <c r="F214" s="198"/>
      <c r="G214" s="198"/>
      <c r="H214" s="198"/>
      <c r="I214" s="198"/>
      <c r="J214" s="198"/>
      <c r="K214" s="198" t="s">
        <v>882</v>
      </c>
      <c r="L214" s="58">
        <v>300000000</v>
      </c>
      <c r="N214" s="58">
        <v>0</v>
      </c>
    </row>
    <row r="215" spans="1:14" ht="90">
      <c r="A215" s="286"/>
      <c r="B215" s="285" t="s">
        <v>930</v>
      </c>
      <c r="C215" s="280" t="s">
        <v>938</v>
      </c>
      <c r="D215" s="286"/>
      <c r="E215" s="286"/>
      <c r="F215" s="286"/>
      <c r="G215" s="286"/>
      <c r="H215" s="286"/>
      <c r="I215" s="286"/>
      <c r="J215" s="286"/>
      <c r="K215" s="283" t="s">
        <v>922</v>
      </c>
      <c r="N215" s="289">
        <v>1640000000</v>
      </c>
    </row>
    <row r="216" spans="1:14" ht="90">
      <c r="A216" s="286"/>
      <c r="B216" s="287" t="s">
        <v>931</v>
      </c>
      <c r="C216" s="288" t="s">
        <v>13</v>
      </c>
      <c r="D216" s="286"/>
      <c r="E216" s="286"/>
      <c r="F216" s="286"/>
      <c r="G216" s="286"/>
      <c r="H216" s="286"/>
      <c r="I216" s="286"/>
      <c r="J216" s="286"/>
      <c r="K216" s="290" t="s">
        <v>923</v>
      </c>
      <c r="N216" s="289">
        <v>4529500559</v>
      </c>
    </row>
    <row r="217" spans="1:14" ht="75">
      <c r="A217" s="286"/>
      <c r="B217" s="285" t="s">
        <v>932</v>
      </c>
      <c r="C217" s="280" t="s">
        <v>13</v>
      </c>
      <c r="D217" s="286"/>
      <c r="E217" s="286"/>
      <c r="F217" s="286"/>
      <c r="G217" s="286"/>
      <c r="H217" s="286"/>
      <c r="I217" s="286"/>
      <c r="J217" s="286"/>
      <c r="K217" s="283" t="s">
        <v>924</v>
      </c>
      <c r="N217" s="289">
        <v>1797040546</v>
      </c>
    </row>
    <row r="218" spans="1:14" ht="75">
      <c r="A218" s="286"/>
      <c r="B218" s="295" t="s">
        <v>933</v>
      </c>
      <c r="C218" s="288" t="s">
        <v>13</v>
      </c>
      <c r="D218" s="286"/>
      <c r="E218" s="286"/>
      <c r="F218" s="286"/>
      <c r="G218" s="286"/>
      <c r="H218" s="286"/>
      <c r="I218" s="286"/>
      <c r="J218" s="286"/>
      <c r="K218" s="290" t="s">
        <v>925</v>
      </c>
      <c r="N218" s="289">
        <v>2165810358</v>
      </c>
    </row>
    <row r="219" spans="1:14" ht="105">
      <c r="A219" s="286"/>
      <c r="B219" s="285" t="s">
        <v>934</v>
      </c>
      <c r="C219" s="280" t="s">
        <v>18</v>
      </c>
      <c r="D219" s="286"/>
      <c r="E219" s="286"/>
      <c r="F219" s="286"/>
      <c r="G219" s="286"/>
      <c r="H219" s="286"/>
      <c r="I219" s="286"/>
      <c r="J219" s="286"/>
      <c r="K219" s="283" t="s">
        <v>926</v>
      </c>
      <c r="N219" s="280">
        <v>0</v>
      </c>
    </row>
    <row r="220" spans="1:14" ht="60">
      <c r="A220" s="286"/>
      <c r="B220" s="287" t="s">
        <v>935</v>
      </c>
      <c r="C220" s="288" t="s">
        <v>13</v>
      </c>
      <c r="D220" s="286"/>
      <c r="E220" s="286"/>
      <c r="F220" s="286"/>
      <c r="G220" s="286"/>
      <c r="H220" s="286"/>
      <c r="I220" s="286"/>
      <c r="J220" s="286"/>
      <c r="K220" s="290" t="s">
        <v>927</v>
      </c>
      <c r="N220" s="289">
        <v>161096617</v>
      </c>
    </row>
    <row r="221" spans="1:14" ht="105">
      <c r="A221" s="286"/>
      <c r="B221" s="285" t="s">
        <v>936</v>
      </c>
      <c r="C221" s="280" t="s">
        <v>13</v>
      </c>
      <c r="D221" s="286"/>
      <c r="E221" s="286"/>
      <c r="F221" s="286"/>
      <c r="G221" s="286"/>
      <c r="H221" s="286"/>
      <c r="I221" s="286"/>
      <c r="J221" s="286"/>
      <c r="K221" s="283" t="s">
        <v>928</v>
      </c>
      <c r="N221" s="289">
        <v>543393053</v>
      </c>
    </row>
    <row r="222" spans="1:14" ht="105">
      <c r="A222" s="286"/>
      <c r="B222" s="287" t="s">
        <v>936</v>
      </c>
      <c r="C222" s="288" t="s">
        <v>13</v>
      </c>
      <c r="D222" s="286"/>
      <c r="E222" s="286"/>
      <c r="F222" s="286"/>
      <c r="G222" s="286"/>
      <c r="H222" s="286"/>
      <c r="I222" s="286"/>
      <c r="J222" s="286"/>
      <c r="K222" s="290" t="s">
        <v>928</v>
      </c>
      <c r="N222" s="289">
        <v>173502264</v>
      </c>
    </row>
    <row r="223" spans="1:14" ht="105">
      <c r="A223" s="286"/>
      <c r="B223" s="285" t="s">
        <v>936</v>
      </c>
      <c r="C223" s="280" t="s">
        <v>13</v>
      </c>
      <c r="D223" s="286"/>
      <c r="E223" s="286"/>
      <c r="F223" s="286"/>
      <c r="G223" s="286"/>
      <c r="H223" s="286"/>
      <c r="I223" s="286"/>
      <c r="J223" s="286"/>
      <c r="K223" s="283" t="s">
        <v>928</v>
      </c>
      <c r="N223" s="289">
        <v>152595482</v>
      </c>
    </row>
    <row r="224" spans="1:14" ht="105">
      <c r="A224" s="286"/>
      <c r="B224" s="287" t="s">
        <v>937</v>
      </c>
      <c r="C224" s="288" t="s">
        <v>13</v>
      </c>
      <c r="D224" s="286"/>
      <c r="E224" s="286"/>
      <c r="F224" s="286"/>
      <c r="G224" s="286"/>
      <c r="H224" s="286"/>
      <c r="I224" s="286"/>
      <c r="J224" s="286"/>
      <c r="K224" s="290" t="s">
        <v>929</v>
      </c>
      <c r="N224" s="289">
        <v>1733635901</v>
      </c>
    </row>
    <row r="225" spans="3:17" ht="55.5" customHeight="1">
      <c r="C225" s="198" t="s">
        <v>888</v>
      </c>
      <c r="G225" s="199" t="s">
        <v>449</v>
      </c>
      <c r="K225" s="20" t="s">
        <v>883</v>
      </c>
      <c r="N225" s="58">
        <v>512837563.69999999</v>
      </c>
    </row>
    <row r="226" spans="3:17" ht="30">
      <c r="C226" s="283" t="s">
        <v>921</v>
      </c>
      <c r="K226" s="283" t="s">
        <v>921</v>
      </c>
      <c r="L226" s="280"/>
      <c r="M226" s="280"/>
      <c r="N226" s="280">
        <f>660495807+13217621977</f>
        <v>13878117784</v>
      </c>
      <c r="O226" s="280"/>
      <c r="P226" s="280"/>
      <c r="Q226" s="280"/>
    </row>
    <row r="227" spans="3:17" ht="52.5" customHeight="1">
      <c r="C227" s="198" t="s">
        <v>888</v>
      </c>
      <c r="G227" s="199" t="s">
        <v>449</v>
      </c>
      <c r="K227" s="20" t="s">
        <v>939</v>
      </c>
      <c r="N227" s="289">
        <v>342429993</v>
      </c>
    </row>
    <row r="228" spans="3:17" ht="15" customHeight="1">
      <c r="C228" s="20" t="s">
        <v>15</v>
      </c>
      <c r="K228" s="20" t="s">
        <v>940</v>
      </c>
      <c r="N228" s="32">
        <v>650237269</v>
      </c>
    </row>
    <row r="229" spans="3:17" ht="90">
      <c r="C229" s="20" t="s">
        <v>270</v>
      </c>
      <c r="K229" s="20" t="s">
        <v>943</v>
      </c>
      <c r="N229">
        <f>+[1]Reporte!P404+[1]Reporte!P412</f>
        <v>521955920</v>
      </c>
    </row>
    <row r="230" spans="3:17" ht="105">
      <c r="C230" s="20" t="s">
        <v>270</v>
      </c>
      <c r="K230" s="290" t="s">
        <v>944</v>
      </c>
      <c r="N230" s="288">
        <v>60858502</v>
      </c>
    </row>
    <row r="232" spans="3:17">
      <c r="N232" s="58">
        <f>SUM(N7:N230)</f>
        <v>1206359145023.7898</v>
      </c>
    </row>
  </sheetData>
  <autoFilter ref="A6:Z231" xr:uid="{1EA61C24-DECD-4908-8945-D84B2C5DFF91}"/>
  <mergeCells count="339">
    <mergeCell ref="N29:N30"/>
    <mergeCell ref="N31:N37"/>
    <mergeCell ref="N38:N40"/>
    <mergeCell ref="N115:N117"/>
    <mergeCell ref="N119:N120"/>
    <mergeCell ref="N125:N128"/>
    <mergeCell ref="N130:N132"/>
    <mergeCell ref="N144:N145"/>
    <mergeCell ref="N148:N149"/>
    <mergeCell ref="U185:U186"/>
    <mergeCell ref="W185:W186"/>
    <mergeCell ref="G185:G186"/>
    <mergeCell ref="H185:H186"/>
    <mergeCell ref="I185:I186"/>
    <mergeCell ref="J185:J186"/>
    <mergeCell ref="K185:K186"/>
    <mergeCell ref="O185:O186"/>
    <mergeCell ref="A185:A186"/>
    <mergeCell ref="B185:B186"/>
    <mergeCell ref="C185:C186"/>
    <mergeCell ref="D185:D186"/>
    <mergeCell ref="E185:E186"/>
    <mergeCell ref="F185:F186"/>
    <mergeCell ref="M177:M178"/>
    <mergeCell ref="O177:O178"/>
    <mergeCell ref="P177:P178"/>
    <mergeCell ref="A177:A178"/>
    <mergeCell ref="B177:B178"/>
    <mergeCell ref="C177:C178"/>
    <mergeCell ref="D177:D178"/>
    <mergeCell ref="E177:E178"/>
    <mergeCell ref="F177:F178"/>
    <mergeCell ref="P185:P186"/>
    <mergeCell ref="N177:N178"/>
    <mergeCell ref="N185:N186"/>
    <mergeCell ref="Q177:Q178"/>
    <mergeCell ref="U177:U178"/>
    <mergeCell ref="W177:W178"/>
    <mergeCell ref="G177:G178"/>
    <mergeCell ref="H177:H178"/>
    <mergeCell ref="I177:I178"/>
    <mergeCell ref="J177:J178"/>
    <mergeCell ref="K177:K178"/>
    <mergeCell ref="L177:L178"/>
    <mergeCell ref="K150:K152"/>
    <mergeCell ref="M162:M163"/>
    <mergeCell ref="O162:O163"/>
    <mergeCell ref="P162:P163"/>
    <mergeCell ref="Q162:Q163"/>
    <mergeCell ref="U162:U163"/>
    <mergeCell ref="W162:W163"/>
    <mergeCell ref="G162:G163"/>
    <mergeCell ref="H162:H163"/>
    <mergeCell ref="I162:I163"/>
    <mergeCell ref="J162:J163"/>
    <mergeCell ref="K162:K163"/>
    <mergeCell ref="L162:L163"/>
    <mergeCell ref="N150:N152"/>
    <mergeCell ref="N162:N163"/>
    <mergeCell ref="A162:A163"/>
    <mergeCell ref="B162:B163"/>
    <mergeCell ref="C162:C163"/>
    <mergeCell ref="D162:D163"/>
    <mergeCell ref="E162:E163"/>
    <mergeCell ref="F162:F163"/>
    <mergeCell ref="F150:F152"/>
    <mergeCell ref="G150:G152"/>
    <mergeCell ref="H150:H152"/>
    <mergeCell ref="K144:K145"/>
    <mergeCell ref="O144:O145"/>
    <mergeCell ref="O148:O149"/>
    <mergeCell ref="P148:P149"/>
    <mergeCell ref="Q148:Q149"/>
    <mergeCell ref="U148:U149"/>
    <mergeCell ref="W148:W149"/>
    <mergeCell ref="A150:A152"/>
    <mergeCell ref="B150:B152"/>
    <mergeCell ref="C150:C152"/>
    <mergeCell ref="D150:D152"/>
    <mergeCell ref="E150:E152"/>
    <mergeCell ref="H148:H149"/>
    <mergeCell ref="I148:I149"/>
    <mergeCell ref="J148:J149"/>
    <mergeCell ref="K148:K149"/>
    <mergeCell ref="L148:L149"/>
    <mergeCell ref="M148:M149"/>
    <mergeCell ref="O150:O152"/>
    <mergeCell ref="P150:P152"/>
    <mergeCell ref="U150:U152"/>
    <mergeCell ref="W150:W152"/>
    <mergeCell ref="I150:I152"/>
    <mergeCell ref="J150:J152"/>
    <mergeCell ref="A148:A149"/>
    <mergeCell ref="B148:B149"/>
    <mergeCell ref="C148:C149"/>
    <mergeCell ref="D148:D149"/>
    <mergeCell ref="E148:E149"/>
    <mergeCell ref="F148:F149"/>
    <mergeCell ref="G148:G149"/>
    <mergeCell ref="F144:F145"/>
    <mergeCell ref="G144:G145"/>
    <mergeCell ref="L125:L128"/>
    <mergeCell ref="M125:M128"/>
    <mergeCell ref="O125:O128"/>
    <mergeCell ref="M130:M132"/>
    <mergeCell ref="O130:O132"/>
    <mergeCell ref="P130:P132"/>
    <mergeCell ref="U130:U132"/>
    <mergeCell ref="W130:W132"/>
    <mergeCell ref="A144:A145"/>
    <mergeCell ref="B144:B145"/>
    <mergeCell ref="C144:C145"/>
    <mergeCell ref="D144:D145"/>
    <mergeCell ref="E144:E145"/>
    <mergeCell ref="G130:G132"/>
    <mergeCell ref="H130:H132"/>
    <mergeCell ref="I130:I132"/>
    <mergeCell ref="J130:J132"/>
    <mergeCell ref="K130:K132"/>
    <mergeCell ref="L130:L132"/>
    <mergeCell ref="P144:P145"/>
    <mergeCell ref="U144:U145"/>
    <mergeCell ref="W144:W145"/>
    <mergeCell ref="H144:H145"/>
    <mergeCell ref="I144:I145"/>
    <mergeCell ref="A130:A132"/>
    <mergeCell ref="B130:B132"/>
    <mergeCell ref="C130:C132"/>
    <mergeCell ref="D130:D132"/>
    <mergeCell ref="E130:E132"/>
    <mergeCell ref="F130:F132"/>
    <mergeCell ref="I125:I128"/>
    <mergeCell ref="J125:J128"/>
    <mergeCell ref="K125:K128"/>
    <mergeCell ref="L115:L117"/>
    <mergeCell ref="M115:M117"/>
    <mergeCell ref="O115:O117"/>
    <mergeCell ref="U115:U117"/>
    <mergeCell ref="U119:U120"/>
    <mergeCell ref="W119:W120"/>
    <mergeCell ref="A125:A128"/>
    <mergeCell ref="B125:B128"/>
    <mergeCell ref="C125:C128"/>
    <mergeCell ref="D125:D128"/>
    <mergeCell ref="E125:E128"/>
    <mergeCell ref="F125:F128"/>
    <mergeCell ref="G125:G128"/>
    <mergeCell ref="H125:H128"/>
    <mergeCell ref="J119:J120"/>
    <mergeCell ref="K119:K120"/>
    <mergeCell ref="L119:L120"/>
    <mergeCell ref="M119:M120"/>
    <mergeCell ref="O119:O120"/>
    <mergeCell ref="P119:P120"/>
    <mergeCell ref="P125:P128"/>
    <mergeCell ref="Q125:Q126"/>
    <mergeCell ref="U125:U128"/>
    <mergeCell ref="W125:W12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I31:I37"/>
    <mergeCell ref="J31:J37"/>
    <mergeCell ref="K31:K37"/>
    <mergeCell ref="O31:O37"/>
    <mergeCell ref="P31:P37"/>
    <mergeCell ref="W38:W40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I115:I117"/>
    <mergeCell ref="I38:I40"/>
    <mergeCell ref="J38:J40"/>
    <mergeCell ref="K38:K40"/>
    <mergeCell ref="O38:O40"/>
    <mergeCell ref="P38:P40"/>
    <mergeCell ref="U38:U40"/>
    <mergeCell ref="W115:W117"/>
    <mergeCell ref="J115:J117"/>
    <mergeCell ref="K115:K117"/>
    <mergeCell ref="A38:A40"/>
    <mergeCell ref="B38:B40"/>
    <mergeCell ref="C38:C40"/>
    <mergeCell ref="D38:D40"/>
    <mergeCell ref="E38:E40"/>
    <mergeCell ref="F38:F40"/>
    <mergeCell ref="G38:G40"/>
    <mergeCell ref="H38:H40"/>
    <mergeCell ref="H31:H37"/>
    <mergeCell ref="P29:P30"/>
    <mergeCell ref="U29:U30"/>
    <mergeCell ref="W29:W30"/>
    <mergeCell ref="A31:A37"/>
    <mergeCell ref="B31:B37"/>
    <mergeCell ref="C31:C37"/>
    <mergeCell ref="D31:D37"/>
    <mergeCell ref="E31:E37"/>
    <mergeCell ref="F31:F37"/>
    <mergeCell ref="G31:G37"/>
    <mergeCell ref="G29:G30"/>
    <mergeCell ref="H29:H30"/>
    <mergeCell ref="I29:I30"/>
    <mergeCell ref="J29:J30"/>
    <mergeCell ref="K29:K30"/>
    <mergeCell ref="O29:O30"/>
    <mergeCell ref="A29:A30"/>
    <mergeCell ref="B29:B30"/>
    <mergeCell ref="C29:C30"/>
    <mergeCell ref="D29:D30"/>
    <mergeCell ref="E29:E30"/>
    <mergeCell ref="F29:F30"/>
    <mergeCell ref="U31:U37"/>
    <mergeCell ref="W31:W37"/>
    <mergeCell ref="I27:I28"/>
    <mergeCell ref="J27:J28"/>
    <mergeCell ref="K27:K28"/>
    <mergeCell ref="O27:O28"/>
    <mergeCell ref="P27:P28"/>
    <mergeCell ref="P23:P26"/>
    <mergeCell ref="U23:U26"/>
    <mergeCell ref="W23:W26"/>
    <mergeCell ref="I23:I26"/>
    <mergeCell ref="J23:J26"/>
    <mergeCell ref="K23:K26"/>
    <mergeCell ref="O23:O26"/>
    <mergeCell ref="N23:N26"/>
    <mergeCell ref="N27:N28"/>
    <mergeCell ref="A27:A28"/>
    <mergeCell ref="B27:B28"/>
    <mergeCell ref="C27:C28"/>
    <mergeCell ref="D27:D28"/>
    <mergeCell ref="E27:E28"/>
    <mergeCell ref="F27:F28"/>
    <mergeCell ref="G27:G28"/>
    <mergeCell ref="G23:G26"/>
    <mergeCell ref="H23:H26"/>
    <mergeCell ref="A23:A26"/>
    <mergeCell ref="B23:B26"/>
    <mergeCell ref="C23:C26"/>
    <mergeCell ref="D23:D26"/>
    <mergeCell ref="E23:E26"/>
    <mergeCell ref="F23:F26"/>
    <mergeCell ref="H27:H28"/>
    <mergeCell ref="I20:I22"/>
    <mergeCell ref="J20:J22"/>
    <mergeCell ref="K20:K22"/>
    <mergeCell ref="O20:O22"/>
    <mergeCell ref="P20:P22"/>
    <mergeCell ref="P17:P19"/>
    <mergeCell ref="U17:U19"/>
    <mergeCell ref="W17:W19"/>
    <mergeCell ref="I17:I19"/>
    <mergeCell ref="J17:J19"/>
    <mergeCell ref="K17:K19"/>
    <mergeCell ref="O17:O19"/>
    <mergeCell ref="N17:N19"/>
    <mergeCell ref="N20:N22"/>
    <mergeCell ref="A20:A22"/>
    <mergeCell ref="B20:B22"/>
    <mergeCell ref="C20:C22"/>
    <mergeCell ref="D20:D22"/>
    <mergeCell ref="E20:E22"/>
    <mergeCell ref="F20:F22"/>
    <mergeCell ref="G20:G22"/>
    <mergeCell ref="G17:G19"/>
    <mergeCell ref="H17:H19"/>
    <mergeCell ref="A17:A19"/>
    <mergeCell ref="B17:B19"/>
    <mergeCell ref="C17:C19"/>
    <mergeCell ref="D17:D19"/>
    <mergeCell ref="E17:E19"/>
    <mergeCell ref="F17:F19"/>
    <mergeCell ref="H20:H22"/>
    <mergeCell ref="Q13:Q14"/>
    <mergeCell ref="U13:U14"/>
    <mergeCell ref="W13:W14"/>
    <mergeCell ref="G13:G14"/>
    <mergeCell ref="H13:H14"/>
    <mergeCell ref="I13:I14"/>
    <mergeCell ref="J13:J14"/>
    <mergeCell ref="K13:K14"/>
    <mergeCell ref="L13:L14"/>
    <mergeCell ref="N13:N14"/>
    <mergeCell ref="A13:A14"/>
    <mergeCell ref="B13:B14"/>
    <mergeCell ref="C13:C14"/>
    <mergeCell ref="D13:D14"/>
    <mergeCell ref="E13:E14"/>
    <mergeCell ref="F13:F14"/>
    <mergeCell ref="M11:M12"/>
    <mergeCell ref="O11:O12"/>
    <mergeCell ref="P11:P12"/>
    <mergeCell ref="A11:A12"/>
    <mergeCell ref="B11:B12"/>
    <mergeCell ref="C11:C12"/>
    <mergeCell ref="D11:D12"/>
    <mergeCell ref="E11:E12"/>
    <mergeCell ref="F11:F12"/>
    <mergeCell ref="M13:M14"/>
    <mergeCell ref="O13:O14"/>
    <mergeCell ref="P13:P14"/>
    <mergeCell ref="N11:N12"/>
    <mergeCell ref="Q11:Q12"/>
    <mergeCell ref="U11:U12"/>
    <mergeCell ref="W11:W12"/>
    <mergeCell ref="G11:G12"/>
    <mergeCell ref="H11:H12"/>
    <mergeCell ref="I11:I12"/>
    <mergeCell ref="J11:J12"/>
    <mergeCell ref="K11:K12"/>
    <mergeCell ref="L11:L12"/>
    <mergeCell ref="I8:I10"/>
    <mergeCell ref="J8:J10"/>
    <mergeCell ref="K8:K10"/>
    <mergeCell ref="M8:M10"/>
    <mergeCell ref="O8:O10"/>
    <mergeCell ref="P8:P10"/>
    <mergeCell ref="C3:P5"/>
    <mergeCell ref="Q5:W5"/>
    <mergeCell ref="A8:A10"/>
    <mergeCell ref="B8:B10"/>
    <mergeCell ref="C8:C10"/>
    <mergeCell ref="D8:D10"/>
    <mergeCell ref="E8:E10"/>
    <mergeCell ref="F8:F10"/>
    <mergeCell ref="G8:G10"/>
    <mergeCell ref="H8:H10"/>
    <mergeCell ref="N8:N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B395-02BD-424F-B78B-10DE2DC6CD38}">
  <dimension ref="A1"/>
  <sheetViews>
    <sheetView workbookViewId="0">
      <selection activeCell="A2" sqref="A2:E11"/>
    </sheetView>
  </sheetViews>
  <sheetFormatPr baseColWidth="10" defaultRowHeight="15"/>
  <cols>
    <col min="1" max="1" width="31.28515625" customWidth="1"/>
    <col min="2" max="2" width="13.28515625" customWidth="1"/>
    <col min="3" max="3" width="14.28515625" bestFit="1" customWidth="1"/>
    <col min="5" max="5" width="17.140625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E12"/>
  <sheetViews>
    <sheetView topLeftCell="A6" workbookViewId="0">
      <selection activeCell="C38" sqref="C38:C41"/>
    </sheetView>
  </sheetViews>
  <sheetFormatPr baseColWidth="10" defaultRowHeight="15"/>
  <sheetData>
    <row r="4" spans="2:5" ht="15.75">
      <c r="B4" s="18" t="s">
        <v>54</v>
      </c>
    </row>
    <row r="5" spans="2:5" ht="15.75">
      <c r="B5" s="18" t="s">
        <v>55</v>
      </c>
    </row>
    <row r="6" spans="2:5" ht="15.75">
      <c r="B6" s="18" t="s">
        <v>26</v>
      </c>
    </row>
    <row r="7" spans="2:5" ht="15.75">
      <c r="B7" s="18" t="s">
        <v>27</v>
      </c>
    </row>
    <row r="8" spans="2:5" ht="15.75">
      <c r="B8" s="18" t="s">
        <v>28</v>
      </c>
    </row>
    <row r="9" spans="2:5" ht="15.75">
      <c r="B9" s="18" t="s">
        <v>29</v>
      </c>
    </row>
    <row r="12" spans="2:5" ht="15.75">
      <c r="E12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B03C831481A54792B80F2633969FCA" ma:contentTypeVersion="2" ma:contentTypeDescription="Crear nuevo documento." ma:contentTypeScope="" ma:versionID="71fcc44a10fa3b74946e8ee8bd2c0aa2">
  <xsd:schema xmlns:xsd="http://www.w3.org/2001/XMLSchema" xmlns:xs="http://www.w3.org/2001/XMLSchema" xmlns:p="http://schemas.microsoft.com/office/2006/metadata/properties" xmlns:ns3="13c69eb2-3ad6-47cf-8c1f-9360207f4499" targetNamespace="http://schemas.microsoft.com/office/2006/metadata/properties" ma:root="true" ma:fieldsID="bd430332d73e5e38727cd0d6de251a7d" ns3:_="">
    <xsd:import namespace="13c69eb2-3ad6-47cf-8c1f-9360207f44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69eb2-3ad6-47cf-8c1f-9360207f4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4E2DD7-31AF-4A50-BF97-181BEF3F8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69eb2-3ad6-47cf-8c1f-9360207f4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D11EEC-C3B0-4D41-9A69-3D33094A26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745B50-7224-46FC-B26F-739366EAB19C}">
  <ds:schemaRefs>
    <ds:schemaRef ds:uri="http://schemas.microsoft.com/office/2006/documentManagement/types"/>
    <ds:schemaRef ds:uri="http://purl.org/dc/elements/1.1/"/>
    <ds:schemaRef ds:uri="13c69eb2-3ad6-47cf-8c1f-9360207f4499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Consolidado POAI</vt:lpstr>
      <vt:lpstr>EJECUCIÓN POR PROYECTOS 2021</vt:lpstr>
      <vt:lpstr>Hoja4</vt:lpstr>
      <vt:lpstr>Hoja3</vt:lpstr>
      <vt:lpstr>'Consolidado POAI'!_bookmark100</vt:lpstr>
      <vt:lpstr>'Consolidado POAI'!Área_de_impresión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Alfonso Gaviria Cabadias</dc:creator>
  <cp:lastModifiedBy>Luis Daniel Mercado Diaz</cp:lastModifiedBy>
  <cp:lastPrinted>2022-02-14T20:04:59Z</cp:lastPrinted>
  <dcterms:created xsi:type="dcterms:W3CDTF">2021-09-07T14:30:30Z</dcterms:created>
  <dcterms:modified xsi:type="dcterms:W3CDTF">2022-02-14T20:06:10Z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0x0101004FB03C831481A54792B80F2633969FCA</vt:lpwstr>
  </property>
</Properties>
</file>