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hernandezv\Documents\PLANES DE ACCION 2018\Secretaria de Educacion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H61" i="1" l="1"/>
  <c r="CT60" i="1"/>
  <c r="BT60" i="1"/>
  <c r="CS60" i="1" s="1"/>
  <c r="BS60" i="1"/>
  <c r="AH60" i="1"/>
  <c r="AG60" i="1"/>
  <c r="BM60" i="1" s="1"/>
  <c r="CT59" i="1"/>
  <c r="BT59" i="1"/>
  <c r="CS59" i="1" s="1"/>
  <c r="BS59" i="1"/>
  <c r="AH59" i="1"/>
  <c r="AG59" i="1"/>
  <c r="BM59" i="1" s="1"/>
  <c r="CT58" i="1"/>
  <c r="BT58" i="1"/>
  <c r="BS58" i="1"/>
  <c r="AH58" i="1"/>
  <c r="AG58" i="1"/>
  <c r="BM58" i="1" s="1"/>
  <c r="CT57" i="1"/>
  <c r="BT57" i="1"/>
  <c r="BS57" i="1"/>
  <c r="AH57" i="1"/>
  <c r="AG57" i="1"/>
  <c r="BM57" i="1" s="1"/>
  <c r="CT56" i="1"/>
  <c r="BT56" i="1"/>
  <c r="BS56" i="1"/>
  <c r="AH56" i="1"/>
  <c r="AG56" i="1"/>
  <c r="BM56" i="1" s="1"/>
  <c r="CT55" i="1"/>
  <c r="BT55" i="1"/>
  <c r="CS55" i="1" s="1"/>
  <c r="BS55" i="1"/>
  <c r="AH55" i="1"/>
  <c r="AG55" i="1"/>
  <c r="S55" i="1"/>
  <c r="CT54" i="1"/>
  <c r="BT54" i="1"/>
  <c r="BS54" i="1"/>
  <c r="AH54" i="1"/>
  <c r="AG54" i="1"/>
  <c r="CT53" i="1"/>
  <c r="BT53" i="1"/>
  <c r="CS53" i="1" s="1"/>
  <c r="BS53" i="1"/>
  <c r="AH53" i="1"/>
  <c r="AG53" i="1"/>
  <c r="CT52" i="1"/>
  <c r="BT52" i="1"/>
  <c r="BS52" i="1"/>
  <c r="AH52" i="1"/>
  <c r="AG52" i="1"/>
  <c r="BM52" i="1" s="1"/>
  <c r="CT51" i="1"/>
  <c r="BT51" i="1"/>
  <c r="CS51" i="1" s="1"/>
  <c r="BS51" i="1"/>
  <c r="AH51" i="1"/>
  <c r="AG51" i="1"/>
  <c r="BM51" i="1" s="1"/>
  <c r="CT50" i="1"/>
  <c r="BT50" i="1"/>
  <c r="BS50" i="1"/>
  <c r="AH50" i="1"/>
  <c r="AG50" i="1"/>
  <c r="BM50" i="1" s="1"/>
  <c r="CT49" i="1"/>
  <c r="BT49" i="1"/>
  <c r="BS49" i="1"/>
  <c r="AH49" i="1"/>
  <c r="AG49" i="1"/>
  <c r="BM49" i="1" s="1"/>
  <c r="CV48" i="1"/>
  <c r="BT48" i="1"/>
  <c r="CS48" i="1" s="1"/>
  <c r="BS48" i="1"/>
  <c r="AH48" i="1"/>
  <c r="AG48" i="1"/>
  <c r="CT47" i="1"/>
  <c r="BT47" i="1"/>
  <c r="BS47" i="1"/>
  <c r="AH47" i="1"/>
  <c r="AG47" i="1"/>
  <c r="CT46" i="1"/>
  <c r="BT46" i="1"/>
  <c r="CS46" i="1" s="1"/>
  <c r="BS46" i="1"/>
  <c r="AH46" i="1"/>
  <c r="AG46" i="1"/>
  <c r="BM46" i="1" s="1"/>
  <c r="CT45" i="1"/>
  <c r="BT45" i="1"/>
  <c r="CS45" i="1" s="1"/>
  <c r="BS45" i="1"/>
  <c r="AH45" i="1"/>
  <c r="AG45" i="1"/>
  <c r="BM45" i="1" s="1"/>
  <c r="CT44" i="1"/>
  <c r="BT44" i="1"/>
  <c r="CS44" i="1" s="1"/>
  <c r="BS44" i="1"/>
  <c r="AH44" i="1"/>
  <c r="AG44" i="1"/>
  <c r="BM44" i="1" s="1"/>
  <c r="CT43" i="1"/>
  <c r="BT43" i="1"/>
  <c r="BS43" i="1"/>
  <c r="AH43" i="1"/>
  <c r="AG43" i="1"/>
  <c r="BM43" i="1" s="1"/>
  <c r="CT42" i="1"/>
  <c r="BT42" i="1"/>
  <c r="BS42" i="1"/>
  <c r="AH42" i="1"/>
  <c r="AG42" i="1"/>
  <c r="BM42" i="1" s="1"/>
  <c r="CT41" i="1"/>
  <c r="BT41" i="1"/>
  <c r="CS41" i="1" s="1"/>
  <c r="BS41" i="1"/>
  <c r="AG41" i="1"/>
  <c r="BM41" i="1" s="1"/>
  <c r="Y41" i="1"/>
  <c r="X41" i="1"/>
  <c r="AH41" i="1" s="1"/>
  <c r="CT40" i="1"/>
  <c r="BT40" i="1"/>
  <c r="CS40" i="1" s="1"/>
  <c r="BS40" i="1"/>
  <c r="BM40" i="1"/>
  <c r="AA40" i="1"/>
  <c r="AB40" i="1" s="1"/>
  <c r="Z40" i="1"/>
  <c r="CT39" i="1"/>
  <c r="BT39" i="1"/>
  <c r="BS39" i="1"/>
  <c r="AH39" i="1"/>
  <c r="AG39" i="1"/>
  <c r="BM39" i="1" s="1"/>
  <c r="CT38" i="1"/>
  <c r="BT38" i="1"/>
  <c r="BS38" i="1"/>
  <c r="BM38" i="1"/>
  <c r="AH38" i="1"/>
  <c r="CT37" i="1"/>
  <c r="BT37" i="1"/>
  <c r="CS37" i="1" s="1"/>
  <c r="BS37" i="1"/>
  <c r="AH37" i="1"/>
  <c r="AG37" i="1"/>
  <c r="BM37" i="1" s="1"/>
  <c r="CT36" i="1"/>
  <c r="BT36" i="1"/>
  <c r="BS36" i="1"/>
  <c r="AH36" i="1"/>
  <c r="AG36" i="1"/>
  <c r="BM36" i="1" s="1"/>
  <c r="CT35" i="1"/>
  <c r="BT35" i="1"/>
  <c r="BS35" i="1"/>
  <c r="AH35" i="1"/>
  <c r="AG35" i="1"/>
  <c r="CT34" i="1"/>
  <c r="BT34" i="1"/>
  <c r="BS34" i="1"/>
  <c r="AH34" i="1"/>
  <c r="AG34" i="1"/>
  <c r="CT33" i="1"/>
  <c r="BT33" i="1"/>
  <c r="BS33" i="1"/>
  <c r="AH33" i="1"/>
  <c r="AG33" i="1"/>
  <c r="BM33" i="1" s="1"/>
  <c r="CT32" i="1"/>
  <c r="BT32" i="1"/>
  <c r="CS32" i="1" s="1"/>
  <c r="BS32" i="1"/>
  <c r="AH32" i="1"/>
  <c r="AG32" i="1"/>
  <c r="BM32" i="1" s="1"/>
  <c r="CT31" i="1"/>
  <c r="BT31" i="1"/>
  <c r="BS31" i="1"/>
  <c r="AH31" i="1"/>
  <c r="AG31" i="1"/>
  <c r="CT30" i="1"/>
  <c r="BT30" i="1"/>
  <c r="BS30" i="1"/>
  <c r="AH30" i="1"/>
  <c r="AG30" i="1"/>
  <c r="BM30" i="1" s="1"/>
  <c r="CT29" i="1"/>
  <c r="BT29" i="1"/>
  <c r="BS29" i="1"/>
  <c r="AH29" i="1"/>
  <c r="AG29" i="1"/>
  <c r="CT28" i="1"/>
  <c r="BT28" i="1"/>
  <c r="CS28" i="1" s="1"/>
  <c r="BS28" i="1"/>
  <c r="BM28" i="1"/>
  <c r="AH28" i="1"/>
  <c r="CT27" i="1"/>
  <c r="BT27" i="1"/>
  <c r="BS27" i="1"/>
  <c r="AH27" i="1"/>
  <c r="AG27" i="1"/>
  <c r="BM27" i="1" s="1"/>
  <c r="CT26" i="1"/>
  <c r="CS26" i="1"/>
  <c r="BT26" i="1"/>
  <c r="BS26" i="1"/>
  <c r="AH26" i="1"/>
  <c r="AG26" i="1"/>
  <c r="BM26" i="1" s="1"/>
  <c r="CT25" i="1"/>
  <c r="BT25" i="1"/>
  <c r="CS25" i="1" s="1"/>
  <c r="BS25" i="1"/>
  <c r="AH25" i="1"/>
  <c r="AG25" i="1"/>
  <c r="BM25" i="1" s="1"/>
  <c r="CT24" i="1"/>
  <c r="BT24" i="1"/>
  <c r="BS24" i="1"/>
  <c r="BM24" i="1"/>
  <c r="AH24" i="1"/>
  <c r="CT23" i="1"/>
  <c r="BT23" i="1"/>
  <c r="BS23" i="1"/>
  <c r="BM23" i="1"/>
  <c r="AH23" i="1"/>
  <c r="CT22" i="1"/>
  <c r="BT22" i="1"/>
  <c r="CS22" i="1" s="1"/>
  <c r="BS22" i="1"/>
  <c r="AH22" i="1"/>
  <c r="CT21" i="1"/>
  <c r="BT21" i="1"/>
  <c r="CS21" i="1" s="1"/>
  <c r="BS21" i="1"/>
  <c r="AH21" i="1"/>
  <c r="AG21" i="1"/>
  <c r="BM21" i="1" s="1"/>
  <c r="CT20" i="1"/>
  <c r="BT20" i="1"/>
  <c r="CS20" i="1" s="1"/>
  <c r="BS20" i="1"/>
  <c r="AH20" i="1"/>
  <c r="AG20" i="1"/>
  <c r="BM20" i="1" s="1"/>
  <c r="CT19" i="1"/>
  <c r="BT19" i="1"/>
  <c r="CS19" i="1" s="1"/>
  <c r="BS19" i="1"/>
  <c r="AH19" i="1"/>
  <c r="AG19" i="1"/>
  <c r="BM19" i="1" s="1"/>
  <c r="CT18" i="1"/>
  <c r="BT18" i="1"/>
  <c r="CS18" i="1" s="1"/>
  <c r="BS18" i="1"/>
  <c r="BM18" i="1"/>
  <c r="AH18" i="1"/>
  <c r="CT17" i="1"/>
  <c r="BT17" i="1"/>
  <c r="CS17" i="1" s="1"/>
  <c r="BS17" i="1"/>
  <c r="AH17" i="1"/>
  <c r="AG17" i="1"/>
  <c r="BM17" i="1" s="1"/>
  <c r="CT16" i="1"/>
  <c r="BT16" i="1"/>
  <c r="CS16" i="1" s="1"/>
  <c r="BS16" i="1"/>
  <c r="AH16" i="1"/>
  <c r="AG16" i="1"/>
  <c r="BM16" i="1" s="1"/>
  <c r="CT15" i="1"/>
  <c r="BT15" i="1"/>
  <c r="CS15" i="1" s="1"/>
  <c r="BS15" i="1"/>
  <c r="BM15" i="1"/>
  <c r="AH15" i="1"/>
  <c r="CT14" i="1"/>
  <c r="BT14" i="1"/>
  <c r="CS14" i="1" s="1"/>
  <c r="BS14" i="1"/>
  <c r="BM14" i="1"/>
  <c r="AH14" i="1"/>
  <c r="CT13" i="1"/>
  <c r="BT13" i="1"/>
  <c r="CS13" i="1" s="1"/>
  <c r="BS13" i="1"/>
  <c r="AH13" i="1"/>
  <c r="AG13" i="1"/>
  <c r="BM13" i="1" s="1"/>
  <c r="CT12" i="1"/>
  <c r="BT12" i="1"/>
  <c r="BS12" i="1"/>
  <c r="AH12" i="1"/>
  <c r="AG12" i="1"/>
  <c r="BM12" i="1" s="1"/>
  <c r="CT11" i="1"/>
  <c r="BT11" i="1"/>
  <c r="CS11" i="1" s="1"/>
  <c r="BS11" i="1"/>
  <c r="AH11" i="1"/>
  <c r="AG11" i="1"/>
  <c r="BM11" i="1" s="1"/>
  <c r="CT10" i="1"/>
  <c r="BT10" i="1"/>
  <c r="BS10" i="1"/>
  <c r="BM10" i="1"/>
  <c r="X10" i="1"/>
  <c r="AH10" i="1" s="1"/>
  <c r="CT9" i="1"/>
  <c r="BT9" i="1"/>
  <c r="BS9" i="1"/>
  <c r="AG9" i="1"/>
  <c r="BM9" i="1" s="1"/>
  <c r="AA9" i="1"/>
  <c r="AB9" i="1" s="1"/>
  <c r="Z9" i="1"/>
  <c r="CT8" i="1"/>
  <c r="BT8" i="1"/>
  <c r="CS8" i="1" s="1"/>
  <c r="BS8" i="1"/>
  <c r="AH8" i="1"/>
  <c r="AG8" i="1"/>
  <c r="BM8" i="1" s="1"/>
  <c r="T8" i="1"/>
  <c r="CT7" i="1"/>
  <c r="BT7" i="1"/>
  <c r="CS7" i="1" s="1"/>
  <c r="BS7" i="1"/>
  <c r="AH7" i="1"/>
  <c r="AG7" i="1"/>
  <c r="BM7" i="1" s="1"/>
  <c r="CT6" i="1"/>
  <c r="BT6" i="1"/>
  <c r="BS6" i="1"/>
  <c r="BM6" i="1"/>
  <c r="AH6" i="1"/>
  <c r="AG6" i="1"/>
  <c r="CT5" i="1"/>
  <c r="BT5" i="1"/>
  <c r="CS5" i="1" s="1"/>
  <c r="BS5" i="1"/>
  <c r="AH5" i="1"/>
  <c r="AG5" i="1"/>
  <c r="BM5" i="1" s="1"/>
  <c r="CT4" i="1"/>
  <c r="BT4" i="1"/>
  <c r="CS4" i="1" s="1"/>
  <c r="BS4" i="1"/>
  <c r="AG4" i="1"/>
  <c r="BM4" i="1" s="1"/>
  <c r="Y4" i="1"/>
  <c r="S4" i="1"/>
  <c r="CV3" i="1"/>
  <c r="CT3" i="1"/>
  <c r="BS3" i="1"/>
  <c r="AG3" i="1"/>
  <c r="BM3" i="1" s="1"/>
  <c r="Y3" i="1"/>
  <c r="Z3" i="1" s="1"/>
  <c r="S3" i="1"/>
  <c r="R3" i="1"/>
  <c r="BT3" i="1" s="1"/>
  <c r="CS3" i="1" s="1"/>
  <c r="AA3" i="1" l="1"/>
  <c r="AB3" i="1" s="1"/>
  <c r="X9" i="1"/>
  <c r="AH9" i="1" s="1"/>
  <c r="X40" i="1"/>
  <c r="AH40" i="1" s="1"/>
  <c r="Z4" i="1"/>
  <c r="AA4" i="1" s="1"/>
  <c r="AB4" i="1" s="1"/>
  <c r="X3" i="1" l="1"/>
  <c r="AH3" i="1" s="1"/>
  <c r="X4" i="1"/>
  <c r="AH4" i="1" s="1"/>
</calcChain>
</file>

<file path=xl/comments1.xml><?xml version="1.0" encoding="utf-8"?>
<comments xmlns="http://schemas.openxmlformats.org/spreadsheetml/2006/main">
  <authors>
    <author>Sandra Gonzalez Barrios</author>
  </authors>
  <commentList>
    <comment ref="CY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Recursos Propios proyectados</t>
        </r>
      </text>
    </comment>
    <comment ref="CZ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Sistema General de Participaciones </t>
        </r>
      </text>
    </comment>
    <comment ref="DA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cofinaciación de la Nación </t>
        </r>
      </text>
    </comment>
    <comment ref="DB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Coofinanciación del Departamento</t>
        </r>
      </text>
    </comment>
    <comment ref="DC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Sistema General de Regalias </t>
        </r>
      </text>
    </comment>
    <comment ref="DD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CREDITOS</t>
        </r>
      </text>
    </comment>
    <comment ref="DE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OTROS RECURSOS </t>
        </r>
      </text>
    </comment>
    <comment ref="DF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RECURSOS GESTIONADOS</t>
        </r>
      </text>
    </comment>
    <comment ref="DG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NOMBRE DE PROYECTO PARA CUMPLIR CON LA META </t>
        </r>
      </text>
    </comment>
    <comment ref="DH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OBJETIVOS DEL PROYECTO </t>
        </r>
      </text>
    </comment>
    <comment ref="DJ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INDICADORES DE GESTION DEL PROYECTO</t>
        </r>
      </text>
    </comment>
  </commentList>
</comments>
</file>

<file path=xl/sharedStrings.xml><?xml version="1.0" encoding="utf-8"?>
<sst xmlns="http://schemas.openxmlformats.org/spreadsheetml/2006/main" count="1178" uniqueCount="375">
  <si>
    <t>No.</t>
  </si>
  <si>
    <t xml:space="preserve">EJE ESTRATEGICO </t>
  </si>
  <si>
    <t>No. Programa</t>
  </si>
  <si>
    <t xml:space="preserve">PROGRAMA </t>
  </si>
  <si>
    <t>CODIGO META RESULTADO</t>
  </si>
  <si>
    <t xml:space="preserve">META DE RESULTADO </t>
  </si>
  <si>
    <t xml:space="preserve"> Línea Base  Resultado</t>
  </si>
  <si>
    <t xml:space="preserve"> Meta  Res Cuatrenio 2019</t>
  </si>
  <si>
    <t xml:space="preserve">CODIGO META PRODUCTO </t>
  </si>
  <si>
    <t>No. Sub Programa</t>
  </si>
  <si>
    <t xml:space="preserve">SUBPROGRAMA </t>
  </si>
  <si>
    <t xml:space="preserve">META DE PRODUCTO </t>
  </si>
  <si>
    <t xml:space="preserve">INDICADOR DE PRODUCTO </t>
  </si>
  <si>
    <t xml:space="preserve">TIPO DE META </t>
  </si>
  <si>
    <t>LINEA BASE</t>
  </si>
  <si>
    <t>META PARA EL CUTRIENIO</t>
  </si>
  <si>
    <t>META AÑO 1</t>
  </si>
  <si>
    <t>META AÑO 2</t>
  </si>
  <si>
    <t>META AÑO 3</t>
  </si>
  <si>
    <t>META AÑO 4</t>
  </si>
  <si>
    <t>SECTOR COMPETENCIA</t>
  </si>
  <si>
    <t>CODIGO FUT</t>
  </si>
  <si>
    <t>Fuente</t>
  </si>
  <si>
    <t xml:space="preserve">TOTAL CUATRIENIO </t>
  </si>
  <si>
    <t>Secretaría</t>
  </si>
  <si>
    <t>MODIFICACION DECRETO 54 DE 2017</t>
  </si>
  <si>
    <t xml:space="preserve">OBSERVACIONES META DE PRODUCTO </t>
  </si>
  <si>
    <t>OBSERVACION META DE RESULTADO</t>
  </si>
  <si>
    <t>Valor PROG meta para  2016</t>
  </si>
  <si>
    <t>Total Recursos PROYECTADOS_2016</t>
  </si>
  <si>
    <t>RPproyectados2016</t>
  </si>
  <si>
    <t>SGPproyectados2016</t>
  </si>
  <si>
    <t>CNproyectados2016</t>
  </si>
  <si>
    <t>CDproyectados2016</t>
  </si>
  <si>
    <t>SGRproyectados2016</t>
  </si>
  <si>
    <t>CreditoProyectado2016</t>
  </si>
  <si>
    <t>OtrosProyectado2016</t>
  </si>
  <si>
    <t>Rec Gestionados 2016</t>
  </si>
  <si>
    <t>PROYECTO 2016</t>
  </si>
  <si>
    <t>OBJETIVOS 2016</t>
  </si>
  <si>
    <t>ACTIVIDADES</t>
  </si>
  <si>
    <t xml:space="preserve">INDICADORES DE GESTION </t>
  </si>
  <si>
    <t xml:space="preserve">RESPONSABLE </t>
  </si>
  <si>
    <t>FECHA DE TERMINACION DE LA ACTIVIDAD</t>
  </si>
  <si>
    <t>RUBRO PRESUPUESTAL</t>
  </si>
  <si>
    <t>FUENTE</t>
  </si>
  <si>
    <t xml:space="preserve">MONTO </t>
  </si>
  <si>
    <t>TOTAL</t>
  </si>
  <si>
    <t>OBSEVACIONES</t>
  </si>
  <si>
    <t>Valor Ejecucion de la Meta a sep 2016</t>
  </si>
  <si>
    <t>Valor Ejecucion de la Meta a dic 2016</t>
  </si>
  <si>
    <t>Total Recursos ejecutados dic_2016</t>
  </si>
  <si>
    <t>Rpejecutados dic 2016</t>
  </si>
  <si>
    <t>SGPejecutados dic 2016</t>
  </si>
  <si>
    <t>Cnejecutados dic 2016</t>
  </si>
  <si>
    <t>Cdejecutados dic 2016</t>
  </si>
  <si>
    <t>SGRejecutados dic 2016</t>
  </si>
  <si>
    <t>Creditoejecutado dic 2016</t>
  </si>
  <si>
    <t>Otrosejecutados dic 2016</t>
  </si>
  <si>
    <t>Rec Gestionados dic 2016</t>
  </si>
  <si>
    <t>% CUMP META 2016</t>
  </si>
  <si>
    <t>OBSERVACIONES</t>
  </si>
  <si>
    <t>CUMP DEL PDD</t>
  </si>
  <si>
    <t>Valor PROG meta para  2017</t>
  </si>
  <si>
    <t>Total Recursos PROYECTADOS_2017</t>
  </si>
  <si>
    <t>Rpproyectados 2017</t>
  </si>
  <si>
    <t>SGPproyectados2017</t>
  </si>
  <si>
    <t>CNproyectados 2017</t>
  </si>
  <si>
    <t>Cdproyectados 2017</t>
  </si>
  <si>
    <t>SGRproyectados2017</t>
  </si>
  <si>
    <t>CreditoProyectado 2017</t>
  </si>
  <si>
    <t>OtrosProyectado2017</t>
  </si>
  <si>
    <t>Rec Gestionados 2017</t>
  </si>
  <si>
    <t>Valor Ejecucion de la Meta a MARZO 2017</t>
  </si>
  <si>
    <t>Valor Ejecucion de la Meta a JUNIO 2017</t>
  </si>
  <si>
    <t>Valor Ejecucion de la Meta a SEP 2017</t>
  </si>
  <si>
    <t>Total Recursos ejecutados SEP_2017</t>
  </si>
  <si>
    <t>Rpejecutados SEP_2017</t>
  </si>
  <si>
    <t>SGPejecutados  SEP_2017</t>
  </si>
  <si>
    <t>Cnejecutados SEP_2017</t>
  </si>
  <si>
    <t>Cdejecutados  SEP_2017</t>
  </si>
  <si>
    <t>SGRejecutados  SEP_2017</t>
  </si>
  <si>
    <t>Creditoejecutado  SEP_2017</t>
  </si>
  <si>
    <t>Otrosejecutados  SEP_2017</t>
  </si>
  <si>
    <t>Rec Gestionados  SEP_2017</t>
  </si>
  <si>
    <t>% EJECUCION META PROG 2017</t>
  </si>
  <si>
    <t>META RESULTADO A SEP 2017</t>
  </si>
  <si>
    <t>% EJECUCION META RESULTADOS SEP  2017</t>
  </si>
  <si>
    <t>INCREMENTO</t>
  </si>
  <si>
    <t>ICLD</t>
  </si>
  <si>
    <t>NO ES META DE RESULTADO</t>
  </si>
  <si>
    <t>NA</t>
  </si>
  <si>
    <t>NP</t>
  </si>
  <si>
    <t>OK</t>
  </si>
  <si>
    <t>ND</t>
  </si>
  <si>
    <t>MANTENIMIENTO</t>
  </si>
  <si>
    <t xml:space="preserve">BOLÍVAR SÍ AVANZA, LIBRE DE POBREZA A TRAVÉS DE LA EDUCACIÓN Y LA EQUIDAD </t>
  </si>
  <si>
    <t>SGP</t>
  </si>
  <si>
    <t>2.14</t>
  </si>
  <si>
    <t>CALIDAD EDUCATIVA</t>
  </si>
  <si>
    <t>A.1.1</t>
  </si>
  <si>
    <t>40 Establecimiento s educativos implementando la jornada única</t>
  </si>
  <si>
    <t>A.1.1.1</t>
  </si>
  <si>
    <t>2.14.1</t>
  </si>
  <si>
    <t>Jornada Unica</t>
  </si>
  <si>
    <t>1.800 nuevos espacios pedagógicos construidos</t>
  </si>
  <si>
    <t>No. de espacios pedagógicos construidos</t>
  </si>
  <si>
    <t>EDUCACION</t>
  </si>
  <si>
    <t xml:space="preserve">A.1 </t>
  </si>
  <si>
    <t>MEN</t>
  </si>
  <si>
    <t>SECRETARÍA DE EDUCACIÓN</t>
  </si>
  <si>
    <t xml:space="preserve">SECRETARIA DE EDUCACION </t>
  </si>
  <si>
    <t>A.1.1.2</t>
  </si>
  <si>
    <t>262 espacios pedagógicos mejorados</t>
  </si>
  <si>
    <t>No. de espacios pedagógicos mejorados</t>
  </si>
  <si>
    <t>A.1.1.3</t>
  </si>
  <si>
    <t>38 Establecimientos educativos con dotación básica</t>
  </si>
  <si>
    <t>No. de Establecimientos educativos con dotación básica</t>
  </si>
  <si>
    <t xml:space="preserve">EN PROCESO COLEGIO DE ACHI - FONDO DE ADAPTACION </t>
  </si>
  <si>
    <t>A.1.1.4</t>
  </si>
  <si>
    <t>38 establecimientos educativos con dotación especializada</t>
  </si>
  <si>
    <t>No. de establecimientos educativos con dotación especializada</t>
  </si>
  <si>
    <t>A.1.1.5</t>
  </si>
  <si>
    <t>414.143 Niños, Niñas y jóvenes atendidos a través de la estrategia de Alimentación Escolar</t>
  </si>
  <si>
    <t>No. de Niños atendidos con alimentación escolar</t>
  </si>
  <si>
    <t>A.1.1.6</t>
  </si>
  <si>
    <t>600 docentes nuevos viabilizados en planta de la Sedbolivar</t>
  </si>
  <si>
    <t>No de docentes nuevos viabilizados en planta</t>
  </si>
  <si>
    <t>La planta docente quedo definida y aprobada por el men</t>
  </si>
  <si>
    <t>A.1.2</t>
  </si>
  <si>
    <t>Incrementar el índice sintético de calidad educativa del departamento de Bolívar por nivel a: primaria 4,87; secundaria: 4,72 y media 5.31</t>
  </si>
  <si>
    <t>A.1.2.1</t>
  </si>
  <si>
    <t>2.14.2</t>
  </si>
  <si>
    <t>Con El Mejoramiento De La Calidad Educativa Bolivar Avanzar</t>
  </si>
  <si>
    <t>70 % las Establecimientos Educativos  del Programa Todos Aprender mejoraron la resultados  en las Pruebas Saber</t>
  </si>
  <si>
    <t>Porcentaje de las Establecimientos Educativos del Programa Todos Aprender que mejoraron la resultados  en las Pruebas Saber</t>
  </si>
  <si>
    <t>Los resaultados se reflejan en noviembre</t>
  </si>
  <si>
    <t>A.1.2.2</t>
  </si>
  <si>
    <t xml:space="preserve"> 300 docentes de preescolar en competencias de educación inicial calificados </t>
  </si>
  <si>
    <t>Número de docentes cualificados en programas de educación inicial</t>
  </si>
  <si>
    <t>FCR</t>
  </si>
  <si>
    <t xml:space="preserve">gestionando convenio </t>
  </si>
  <si>
    <t>A.1.2.3</t>
  </si>
  <si>
    <t xml:space="preserve">20 alianzas estratégicas o convenios para formación de educación media técnica realizados  </t>
  </si>
  <si>
    <t>No. de alianzas o convenios para educación formal</t>
  </si>
  <si>
    <t>Alianzas en procesos, funte de financiacion del MEN y ICLD valorados en especie</t>
  </si>
  <si>
    <t>A.1.2.4</t>
  </si>
  <si>
    <t>216 Instituciones Educativas  con programas de fortalecimiento de estudiantes de la media con miras a la educación superior</t>
  </si>
  <si>
    <t>No. de Instituciones Educativas  con programas de fortalecimiento de estudiantes de la media con miras a la educación superior</t>
  </si>
  <si>
    <t>A.1.2.5</t>
  </si>
  <si>
    <t>24 talleres de socialización por Zodes realizados sobre estándares y Derechos Básicos de Aprendizaje.</t>
  </si>
  <si>
    <t>Número de talleres realizados</t>
  </si>
  <si>
    <t xml:space="preserve">Se realizaran en el segundo semestre </t>
  </si>
  <si>
    <t>A.1.2.6</t>
  </si>
  <si>
    <t>224  Establecimientos Educativos con  Acuerdos por la Excelencia del día E</t>
  </si>
  <si>
    <t>Acuerdos realizados en función del Día E</t>
  </si>
  <si>
    <t xml:space="preserve">Terminando de consolidar la informacion </t>
  </si>
  <si>
    <t>A.1.2.7</t>
  </si>
  <si>
    <t>224 EE  con control y seguimiento a las que mejoren su ISCE</t>
  </si>
  <si>
    <t>Numero de EE  con control y seguimiento a las que mejoren su ISCE</t>
  </si>
  <si>
    <t>A.1.2.8</t>
  </si>
  <si>
    <t>224 Establecimientos educativos con asistencia técnica y apoyados en actividades pedagógicas, lúdicas, recreativas y culturales</t>
  </si>
  <si>
    <t>Número de Establecimientos educativos con asistencia técnica y apoyados en actividades pedagógicas, lúdicas, recreativas y culturales</t>
  </si>
  <si>
    <t>A.1.2.9</t>
  </si>
  <si>
    <t>224 P.E.I. con Proyectos Transversales y manuales de convivencia</t>
  </si>
  <si>
    <t>Número de Proyectos Transversales y manuales de convivencia incluidos en el P.E.I.</t>
  </si>
  <si>
    <t>A.1.2.10</t>
  </si>
  <si>
    <t>96 docentes Capacitados  y certificados en  inglés internacionalmente en nivel de B2.</t>
  </si>
  <si>
    <t>Número de docentes Capacitados  y certificados en  inglés internacionalmente en nivel de B2</t>
  </si>
  <si>
    <t>no se ha firmado convenio</t>
  </si>
  <si>
    <t>A.1.2.11</t>
  </si>
  <si>
    <t>55 docentes que suben de un nivel a otro. Certificación internacional.</t>
  </si>
  <si>
    <t>Número de  docentes que suben de un nivel a otro. Certificación internacional</t>
  </si>
  <si>
    <t>A.1.2.12</t>
  </si>
  <si>
    <t>32 instituciones educativas dotadas  con laboratorio de bilingüismo</t>
  </si>
  <si>
    <t>Numero de instituciones educativas dotadas  con laboratorio de bilingüismo</t>
  </si>
  <si>
    <t xml:space="preserve">No hay recursos </t>
  </si>
  <si>
    <t>A.1.2.13</t>
  </si>
  <si>
    <t>112 instituciones educativas del departamento con experiencias significativas en lectura y escritura</t>
  </si>
  <si>
    <t>Numero de  instituciones educativas del departamento con experiencias significativas en lectura y escritura</t>
  </si>
  <si>
    <t>A.1 .2</t>
  </si>
  <si>
    <t>A.1.2.14</t>
  </si>
  <si>
    <t xml:space="preserve">100 estudiantes talentosos con notas superiores en pruebas saber, y que no sean becados por gobierno nacional a través para la formación superior apoyados con Becas </t>
  </si>
  <si>
    <t>Número de  estudiantes talentosos con notas superiores en pruebas saber, y que no sean becados por gobierno nacional a través para la formación superior apoyados con Becas</t>
  </si>
  <si>
    <t>se desconoce la fuente de financiacion y valor</t>
  </si>
  <si>
    <t>A.1.2.15</t>
  </si>
  <si>
    <t xml:space="preserve">3.031 estudiantes con discapacidad atendidos </t>
  </si>
  <si>
    <t>No. De estudiantes con discapacidad atendidos</t>
  </si>
  <si>
    <t xml:space="preserve">en proceso de licitacion </t>
  </si>
  <si>
    <t>A.1.2.16</t>
  </si>
  <si>
    <t xml:space="preserve">426 estudiantes con talentos excepcionales atendidos </t>
  </si>
  <si>
    <t>No. De estudiantes con talentos excepcionales atendidos</t>
  </si>
  <si>
    <t>A.1.2.17</t>
  </si>
  <si>
    <t>20 las instituciones educativas focalizadas en su PEI como etnoeducativas fortalecidos</t>
  </si>
  <si>
    <t>No. de establecimientos educativos etnoeducativos fortalecidos</t>
  </si>
  <si>
    <t>proyecto en proceso</t>
  </si>
  <si>
    <t>A.1.3</t>
  </si>
  <si>
    <t>100% del sistema de evaluación de la calidad educativa fortalecido (indicador de cierre de brechas)</t>
  </si>
  <si>
    <t>A.1.3.1</t>
  </si>
  <si>
    <t>2.14.3</t>
  </si>
  <si>
    <t>Evaluamos Para Avanzar</t>
  </si>
  <si>
    <t>224 D.D. capacitados en los sistemas de evaluación de la calidad, SIGCE, Humano, SIMAT y otros disponibles</t>
  </si>
  <si>
    <t>No. DD capacitados para el manejo de los sistemas de información</t>
  </si>
  <si>
    <t>A.1.3.2</t>
  </si>
  <si>
    <t>Un sistema informático para el seguimiento y análisis comparativo de las evaluaciones internas de los EE de Bolívar implementado y alimentado</t>
  </si>
  <si>
    <t>No. De Sistema de evaluación de alumnos implementado y alimentado.</t>
  </si>
  <si>
    <t>A.1.3.3</t>
  </si>
  <si>
    <t>224 D.D.  de las IE de Bolívar capacitados en la interpretación y manejo de los resultados de las Pruebas Saber para la formulación de planes de mejoramiento</t>
  </si>
  <si>
    <t>Numero  de  IE de Bolívar con capacitación en la interpretación y manejo de los resultados de las Pruebas Saber para la formulación de planes de mejoramiento</t>
  </si>
  <si>
    <t>A.1.4</t>
  </si>
  <si>
    <t>Fortalecimiento de las capacidades de excelencia educativa de Bolívar (50%)</t>
  </si>
  <si>
    <t>A.1 .4.1</t>
  </si>
  <si>
    <t>2.14.4</t>
  </si>
  <si>
    <t>Bolívar Avanza En La Formación De Alto Nivel Para La Excelencia Educativa</t>
  </si>
  <si>
    <t xml:space="preserve">Un  observatorio de calidad de la educación creado </t>
  </si>
  <si>
    <t>Numero de   observatorios de calidad de la educación creados</t>
  </si>
  <si>
    <t>A.1 .4.2</t>
  </si>
  <si>
    <t>60% de establecimientos Educativos  liderando investigaciones educativas</t>
  </si>
  <si>
    <t>Porcentaje de establecimientos Educativos  liderando investigaciones educativas</t>
  </si>
  <si>
    <t>A.1 .4.3</t>
  </si>
  <si>
    <t>350  personas de la  planta educativa formados en programas de alto nivel (docentes y directivos docentes</t>
  </si>
  <si>
    <t>No. de personal de planta educativa formado en programas de alto nivel (docentes y directivos docentes</t>
  </si>
  <si>
    <t>programa desfinanciado por el men</t>
  </si>
  <si>
    <t>A.1.5</t>
  </si>
  <si>
    <t>Aumento de acceso a la educación media técnica en un 30%</t>
  </si>
  <si>
    <t>A.1 .5.1</t>
  </si>
  <si>
    <t>2.14.5</t>
  </si>
  <si>
    <t>Bolivar Si Avanza En Oportundiades Para La Educacion Superior</t>
  </si>
  <si>
    <t xml:space="preserve">20 alianzas estratégicas para formación de educación media técnica realizadas </t>
  </si>
  <si>
    <t xml:space="preserve">No. de alianzas o convenios para educación formal realizadas </t>
  </si>
  <si>
    <t>A.1 .5.2</t>
  </si>
  <si>
    <t>224 EE  fortalecidas para mejorar las capacidades de los estudiantes de la media con miras a la educación superior del departamento</t>
  </si>
  <si>
    <t>No. De  EE  fortalecidas para mejorar las capacidades de los estudiantes de la media con miras a la educación superior del departamento</t>
  </si>
  <si>
    <t>A.1.6</t>
  </si>
  <si>
    <t>Incrementar la oferta de formación para el trabajo en los municipios del departamento de Bolívar</t>
  </si>
  <si>
    <t>A.1 .6.1</t>
  </si>
  <si>
    <t>Tres (3) nuevos centros de formación construidos en los municipios en alianza con el SENA</t>
  </si>
  <si>
    <t>No. de nuevos centros de formación construidos en los municipios en alianza con el SENA</t>
  </si>
  <si>
    <t>A.1 .6.2</t>
  </si>
  <si>
    <t>Dos (2)  proyectos implementados para la ampliación de la oferta educativa en la Universidad de Cartagena en los municipios de Bolívar</t>
  </si>
  <si>
    <t>No de proyectos implementados para la ampliación de la oferta educativa en la Universidad de Cartagena en los municipios de Bolívar</t>
  </si>
  <si>
    <t>A.1.7</t>
  </si>
  <si>
    <t>Aumento de la masa crítica para competencias de desarrollo sostenible mediante la ciencia y la innovación (70%)</t>
  </si>
  <si>
    <t>A.1 .7.1</t>
  </si>
  <si>
    <t>2.14.6</t>
  </si>
  <si>
    <t>Transformacion Del Sistema Educativo Para Fortalecer, Investigacion, Ciencia, Tecnologia</t>
  </si>
  <si>
    <t xml:space="preserve">224 establecimientos fortalecidos en competencias científicas </t>
  </si>
  <si>
    <t>No. de establecimientos intervenidos en programas de fortalecimiento de la cultura científica</t>
  </si>
  <si>
    <t>A.1 .7.2</t>
  </si>
  <si>
    <t xml:space="preserve">224 EE con currículos implementados con tic </t>
  </si>
  <si>
    <t>No.  de establecimientos con currículos implementados con tic</t>
  </si>
  <si>
    <t>A.1 .7.3</t>
  </si>
  <si>
    <t>224 establecimientos intervenidos en programas de fortalecimiento de la cultura innovación y emprendimiento</t>
  </si>
  <si>
    <t>No. de establecimientos intervenidos en programas de fortalecimiento de la cultura innovación y emprendimient</t>
  </si>
  <si>
    <t>A.1.8</t>
  </si>
  <si>
    <t>Aumento de habilidades y competencias de manejo de estrategias de convivencia en un entorno de paz y conflicto (en un 20%)</t>
  </si>
  <si>
    <t>A.1 .8.1</t>
  </si>
  <si>
    <t>2.14.7</t>
  </si>
  <si>
    <t>Educando Para La Paz Y El Posconflicto</t>
  </si>
  <si>
    <t>20 convenios  desarrollados de formación de programas de fortalecimiento  de  competencias de educación para la paz, convivencia y democracia</t>
  </si>
  <si>
    <t>Numero de convenios  desarrollados de formación de programas de fortalecimiento  de  competencias de educación para la paz, convivencia y democracia</t>
  </si>
  <si>
    <t>2.15</t>
  </si>
  <si>
    <t>EDUCACIÓN PARA TODOS, COBERTURA EDUCATIVA Y PERTINENCIA</t>
  </si>
  <si>
    <t>A.1.9</t>
  </si>
  <si>
    <t>Incrementar la cobertura educativa en el departamento de Bolívar al 98% (indicador de cierre de brechas)</t>
  </si>
  <si>
    <t>A.1.9.1</t>
  </si>
  <si>
    <t>2.15.1</t>
  </si>
  <si>
    <t>Todos A Las Aulas</t>
  </si>
  <si>
    <t>55.816 estudiantes atendidos con matriculas contratada.</t>
  </si>
  <si>
    <t>Número de Estudiantes atendidos con Matricula contratada</t>
  </si>
  <si>
    <t>A.1.9.2</t>
  </si>
  <si>
    <t>Cuatro (4)  campañas de difusión  y fomento en  la Matricula en los municipios de Bolívar(una por año).</t>
  </si>
  <si>
    <t>Numero de Campañas de Difusión realizadas</t>
  </si>
  <si>
    <t>A.1.9.3</t>
  </si>
  <si>
    <t>10,000 nuevos cupos en Educación de Adultos y Alfabetización atendidos</t>
  </si>
  <si>
    <t xml:space="preserve">Numero de nuevos cupos en Educación de Adultos y Alfabetización atendidos </t>
  </si>
  <si>
    <t>A.1.9.4</t>
  </si>
  <si>
    <t>652  experiencias con modelos flexibles. Implementadas (escuela nueva, grupos juveniles creativos, aceleración del aprendizaje, media rural)</t>
  </si>
  <si>
    <t>Numero de Experiencias implementadas con modelos flexibles. (Escuela Nueva, Grupos Juveniles creativos, Aceleración del aprendizaje, Media rural)</t>
  </si>
  <si>
    <t>A.1.10</t>
  </si>
  <si>
    <t>Disminuir la deserción escolar en 3,8%</t>
  </si>
  <si>
    <t>A.1.10.1</t>
  </si>
  <si>
    <t>2.15.2</t>
  </si>
  <si>
    <t>Avanza Quedandote En El Aula</t>
  </si>
  <si>
    <t>5.000 Niños, Niñas y jóvenes atendidos  a través de la estrategia de Transporte Escolar</t>
  </si>
  <si>
    <t>Número de  Niños, Niñas y jóvenes atendidos  a través de la estrategia de Transporte Escolar</t>
  </si>
  <si>
    <t>A.1.10.2</t>
  </si>
  <si>
    <t>414,143 Niños atendidos con alimentación escolar</t>
  </si>
  <si>
    <t>A.1.10.3</t>
  </si>
  <si>
    <t>820.000 Niños, Niñas y jóvenes atendidos  a través de la estrategia de Seguros Estudiantiles</t>
  </si>
  <si>
    <t>Número  de Estudiantes atendidos con seguros estudiantiles.</t>
  </si>
  <si>
    <t>NO SE HA REALIZADO LA NUEVA CONTRATACION</t>
  </si>
  <si>
    <t>A.1.10.4</t>
  </si>
  <si>
    <t xml:space="preserve">10.000 niños, niñas y jóvenes Dotados con material educativo </t>
  </si>
  <si>
    <t xml:space="preserve">Número de niños, niñas y jóvenes Dotados con material educativo </t>
  </si>
  <si>
    <t>2.16</t>
  </si>
  <si>
    <t>EFICIENCIA Y FORTALECIMIENTO INSTITUCIONAL DE LA EDUCACIÓN</t>
  </si>
  <si>
    <t>A.1.11</t>
  </si>
  <si>
    <t>Fortalecimiento Del SGCy Recertificación De Los Cuatro (04) Procesos Certificados: Cobertura, Talento Humano, Atención Al ciudadano y calidad.</t>
  </si>
  <si>
    <t>A.1.11.1</t>
  </si>
  <si>
    <t>2.16.1</t>
  </si>
  <si>
    <t>Fortalecimiento De La Modernización Y La Gestión Institucional</t>
  </si>
  <si>
    <t>Cuatro (4) procesos recertificación encobertura, talento humano, atención al ciudadano y calidad) Y tres (3) procesos  adicionales certificados  en el SGC de los de la Secretaría de Educación.</t>
  </si>
  <si>
    <t>No. De procesos auditados y recertificados por ICONTEC</t>
  </si>
  <si>
    <t xml:space="preserve">se mantienen certificados los 4 procesos </t>
  </si>
  <si>
    <t>A.1.11.2</t>
  </si>
  <si>
    <t>140  funcionarios fortalecidos en desarrollo de habilidades y emprendimiento empresarial</t>
  </si>
  <si>
    <t>No de funcionarios fortalecidos en desarrollo de habilidades y emprendimiento empresarial</t>
  </si>
  <si>
    <t>No hubo asignación de recursos para el proyecto de Fortalecimiento Institucional</t>
  </si>
  <si>
    <t>A.1.11.3</t>
  </si>
  <si>
    <t xml:space="preserve">100 funcionarios del sector educativo departamental con  formación  empresarial en gestión de la calidad </t>
  </si>
  <si>
    <t>Número de  funcionarios del sector educativo departamental con  formación  empresarial en gestión de la calidad</t>
  </si>
  <si>
    <t>A.1.11.4</t>
  </si>
  <si>
    <t xml:space="preserve">140 funcionarios de la secretaría de educación de bolívar con espacios de trabajo mejorados </t>
  </si>
  <si>
    <t>No. De espacios de trabajo mejorados</t>
  </si>
  <si>
    <t>SE LOGRO CON LA NUEVA SEDE</t>
  </si>
  <si>
    <t>A.1.11.5</t>
  </si>
  <si>
    <t>11 unidades de gestión de la secretaría de educación de bolívar  con dotación de herramientas tecnológicas a las</t>
  </si>
  <si>
    <t>No. De unidades de gestión dotadas</t>
  </si>
  <si>
    <t>A.1.12</t>
  </si>
  <si>
    <t>224 Establecimientos educativos oficiales fortalecidos con el acceso, uso y apropiación de las tecnologías de la información y las comunicaciones TICs</t>
  </si>
  <si>
    <t>A.1.12.1</t>
  </si>
  <si>
    <t>2.16.2</t>
  </si>
  <si>
    <t>Bolivar Tic,S Avanza</t>
  </si>
  <si>
    <t>Dos (2) estudiantes por  Terminales.</t>
  </si>
  <si>
    <t>No.  de estudiantes por terminales</t>
  </si>
  <si>
    <t>proyecto radicado en planeacion S.G.R</t>
  </si>
  <si>
    <t>A.1.12.2</t>
  </si>
  <si>
    <t>100%   de la Población Estudiantil Matriculada en los Establecimientos Educativos Principales accediendo a internet</t>
  </si>
  <si>
    <t>Porcentaje  de la Población Estudiantil Matriculada en los Establecimientos Educativos Principales accediendo a internet</t>
  </si>
  <si>
    <t>no hay ejecucion</t>
  </si>
  <si>
    <t>A.1.12.3</t>
  </si>
  <si>
    <t>4.000 docentes formados en uso y apropiación de Tics</t>
  </si>
  <si>
    <t>No. de docentes formados en Apropiación en TICs</t>
  </si>
  <si>
    <t>A.1.12.4</t>
  </si>
  <si>
    <t xml:space="preserve">600 grupos de investigación incentivados para la investigación como estrategia pedagógica apoyadas en las TICs  </t>
  </si>
  <si>
    <t>No. de grupos de investigación en ciencia, tecnología e innovación apoyadas en las Tics</t>
  </si>
  <si>
    <t>A.1.12.5</t>
  </si>
  <si>
    <t>224 establecimientos educativos participando en proyectos colaborativos en red</t>
  </si>
  <si>
    <t>No. de Establecimientos Educativos oficiales participando en proyectos colaborativos en red</t>
  </si>
  <si>
    <t>A.1.12.6</t>
  </si>
  <si>
    <t>Crear cuatros (4) centros de innovación a la comunidad educativa para mejorar la educación</t>
  </si>
  <si>
    <t>No. de Centros de innovación e Inclusión Digital, para el aprovechamiento de los emprendimientos de la comunidad educativa.</t>
  </si>
  <si>
    <t>A.1.13</t>
  </si>
  <si>
    <t>100% de establecimientos educativos administrando de manera eficiente y transparente los recursos de los Fondos de Servicios Educativos</t>
  </si>
  <si>
    <t>A.1.13.1</t>
  </si>
  <si>
    <t>2.16.3</t>
  </si>
  <si>
    <t>Gestion Eficiente De Los Fondos De Servicios Educativos</t>
  </si>
  <si>
    <t>224 establecimientos educativos oficiales en seguimiento anual y con asistencia técnica en la ejecución de los recursos de gratuidad</t>
  </si>
  <si>
    <t>No. De establecimientos Educativos en seguimiento anual y con asistencia técnica</t>
  </si>
  <si>
    <t>A.1.14</t>
  </si>
  <si>
    <t>10.334 Docentes, directivos docentes y administrativos beneficiados con el Plan de Bienestar laboral de la Sedbolivar</t>
  </si>
  <si>
    <t>A.1.14.1</t>
  </si>
  <si>
    <t>2.16.4</t>
  </si>
  <si>
    <t>Plan De Bienestar Laboral Sedbolivar</t>
  </si>
  <si>
    <t>4 Planes Departamental De Bienestar Laboral De La Sedbolivar Formulado y Ejecutado (1 por año)</t>
  </si>
  <si>
    <t>Número de Planes Departamental de Bienestar Laboral de la Sedbolivar Formulado y Ejecutado</t>
  </si>
  <si>
    <t xml:space="preserve">Del plan año 2017, se han ejecutado algunas actividades cuya finnaciacion ha sido en coordinacion con </t>
  </si>
  <si>
    <t>Valor Ejecucion de la Meta a DIC 2017</t>
  </si>
  <si>
    <t xml:space="preserve">ACTIVIDADES DEL PROYECTO </t>
  </si>
  <si>
    <t>EJECUCION PLAN DE ACCION 2017 - CORTE A DICIEMBRE 31 DE 2017</t>
  </si>
  <si>
    <t>PROGRAMACION PLAN DE ACCION 2018</t>
  </si>
  <si>
    <t>EJECUCION PLAN DE ACCION  CON CORTE A 30 DE DICIEMBRE  DE 2017</t>
  </si>
  <si>
    <t>Valor PROG meta para  2018</t>
  </si>
  <si>
    <t>Total Recursos PROYECTADOS_2018</t>
  </si>
  <si>
    <t>Rpproyectados2018</t>
  </si>
  <si>
    <t>SGPproyectados 2018</t>
  </si>
  <si>
    <t>CNproyectados 2018</t>
  </si>
  <si>
    <t>Cdproyectados2018</t>
  </si>
  <si>
    <t>SGRproyectados2018</t>
  </si>
  <si>
    <t>CreditoProyectado 2018</t>
  </si>
  <si>
    <t>OtrosProyectado2018</t>
  </si>
  <si>
    <t>Rec Gestionados 2018</t>
  </si>
  <si>
    <t>PROYECTO 2018</t>
  </si>
  <si>
    <t>OBJETIVOS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</si>
</sst>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</font>
    <font>
      <sz val="8"/>
      <color theme="1"/>
      <name val="Corbel"/>
      <family val="2"/>
    </font>
    <font>
      <sz val="8"/>
      <name val="Arial"/>
      <family val="2"/>
    </font>
    <font>
      <sz val="8"/>
      <name val="Calibri"/>
      <family val="2"/>
      <scheme val="minor"/>
    </font>
    <font>
      <sz val="8"/>
      <color rgb="FF000000"/>
      <name val="Corbel"/>
      <family val="2"/>
    </font>
    <font>
      <sz val="9"/>
      <color theme="1"/>
      <name val="Corbel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/>
    <xf numFmtId="0" fontId="4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textRotation="90" wrapText="1"/>
    </xf>
    <xf numFmtId="0" fontId="5" fillId="4" borderId="5" xfId="0" applyFont="1" applyFill="1" applyBorder="1" applyAlignment="1">
      <alignment horizontal="center" vertical="center" wrapText="1"/>
    </xf>
    <xf numFmtId="3" fontId="6" fillId="5" borderId="5" xfId="0" applyNumberFormat="1" applyFont="1" applyFill="1" applyBorder="1" applyAlignment="1">
      <alignment horizontal="center" vertical="center" wrapText="1"/>
    </xf>
    <xf numFmtId="4" fontId="6" fillId="5" borderId="5" xfId="0" applyNumberFormat="1" applyFont="1" applyFill="1" applyBorder="1" applyAlignment="1">
      <alignment horizontal="center" vertical="center" wrapText="1"/>
    </xf>
    <xf numFmtId="4" fontId="6" fillId="5" borderId="5" xfId="1" applyNumberFormat="1" applyFont="1" applyFill="1" applyBorder="1" applyAlignment="1">
      <alignment horizontal="center" vertical="center" wrapText="1"/>
    </xf>
    <xf numFmtId="2" fontId="6" fillId="5" borderId="5" xfId="0" applyNumberFormat="1" applyFont="1" applyFill="1" applyBorder="1" applyAlignment="1">
      <alignment horizontal="center" vertical="center" wrapText="1"/>
    </xf>
    <xf numFmtId="43" fontId="6" fillId="5" borderId="5" xfId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5" fillId="0" borderId="0" xfId="0" applyFont="1"/>
    <xf numFmtId="3" fontId="6" fillId="6" borderId="5" xfId="0" applyNumberFormat="1" applyFont="1" applyFill="1" applyBorder="1" applyAlignment="1">
      <alignment horizontal="center" vertical="center" wrapText="1"/>
    </xf>
    <xf numFmtId="4" fontId="6" fillId="6" borderId="5" xfId="0" applyNumberFormat="1" applyFont="1" applyFill="1" applyBorder="1" applyAlignment="1">
      <alignment horizontal="center" vertical="center" wrapText="1"/>
    </xf>
    <xf numFmtId="4" fontId="6" fillId="6" borderId="5" xfId="1" applyNumberFormat="1" applyFont="1" applyFill="1" applyBorder="1" applyAlignment="1">
      <alignment horizontal="center" vertical="center" wrapText="1"/>
    </xf>
    <xf numFmtId="164" fontId="6" fillId="5" borderId="5" xfId="1" applyNumberFormat="1" applyFont="1" applyFill="1" applyBorder="1" applyAlignment="1">
      <alignment horizontal="center" vertical="center" wrapText="1"/>
    </xf>
    <xf numFmtId="9" fontId="4" fillId="5" borderId="5" xfId="3" applyFont="1" applyFill="1" applyBorder="1" applyAlignment="1">
      <alignment horizontal="center" vertical="center" wrapText="1"/>
    </xf>
    <xf numFmtId="3" fontId="8" fillId="0" borderId="5" xfId="0" applyNumberFormat="1" applyFont="1" applyFill="1" applyBorder="1" applyAlignment="1">
      <alignment horizontal="center" vertical="center" wrapText="1"/>
    </xf>
    <xf numFmtId="3" fontId="8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vertical="center" wrapText="1"/>
    </xf>
    <xf numFmtId="9" fontId="5" fillId="0" borderId="5" xfId="3" applyFont="1" applyFill="1" applyBorder="1" applyAlignment="1">
      <alignment horizontal="center" vertical="center"/>
    </xf>
    <xf numFmtId="0" fontId="5" fillId="0" borderId="0" xfId="0" applyFont="1" applyFill="1"/>
    <xf numFmtId="0" fontId="7" fillId="0" borderId="5" xfId="0" applyFont="1" applyFill="1" applyBorder="1" applyAlignment="1">
      <alignment horizontal="center" vertical="center"/>
    </xf>
    <xf numFmtId="0" fontId="9" fillId="0" borderId="5" xfId="0" applyFont="1" applyFill="1" applyBorder="1"/>
    <xf numFmtId="164" fontId="5" fillId="0" borderId="5" xfId="1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wrapText="1"/>
    </xf>
    <xf numFmtId="3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/>
    </xf>
    <xf numFmtId="3" fontId="7" fillId="0" borderId="5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/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0" xfId="0" applyFont="1" applyFill="1" applyBorder="1"/>
    <xf numFmtId="43" fontId="3" fillId="0" borderId="0" xfId="1" applyFont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9" fontId="3" fillId="0" borderId="0" xfId="3" applyFont="1" applyFill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9" fontId="3" fillId="0" borderId="0" xfId="3" applyFont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3" fontId="6" fillId="7" borderId="5" xfId="0" applyNumberFormat="1" applyFont="1" applyFill="1" applyBorder="1" applyAlignment="1">
      <alignment horizontal="center" vertical="center" wrapText="1"/>
    </xf>
    <xf numFmtId="4" fontId="6" fillId="7" borderId="5" xfId="0" applyNumberFormat="1" applyFont="1" applyFill="1" applyBorder="1" applyAlignment="1">
      <alignment horizontal="center" vertical="center" wrapText="1"/>
    </xf>
    <xf numFmtId="4" fontId="6" fillId="7" borderId="5" xfId="1" applyNumberFormat="1" applyFont="1" applyFill="1" applyBorder="1" applyAlignment="1">
      <alignment horizontal="center" vertical="center" wrapText="1"/>
    </xf>
    <xf numFmtId="2" fontId="6" fillId="7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/>
    <xf numFmtId="43" fontId="5" fillId="0" borderId="5" xfId="2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9" fontId="2" fillId="3" borderId="4" xfId="3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center" vertical="center" wrapText="1"/>
    </xf>
    <xf numFmtId="9" fontId="7" fillId="0" borderId="5" xfId="3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left" vertical="center"/>
    </xf>
    <xf numFmtId="0" fontId="2" fillId="7" borderId="10" xfId="0" applyFont="1" applyFill="1" applyBorder="1" applyAlignment="1">
      <alignment horizontal="left" vertical="center"/>
    </xf>
    <xf numFmtId="0" fontId="2" fillId="7" borderId="11" xfId="0" applyFont="1" applyFill="1" applyBorder="1" applyAlignment="1">
      <alignment horizontal="left" vertical="center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Q1039828"/>
  <sheetViews>
    <sheetView tabSelected="1" workbookViewId="0">
      <selection activeCell="CW4" sqref="CW4"/>
    </sheetView>
  </sheetViews>
  <sheetFormatPr baseColWidth="10" defaultRowHeight="12" x14ac:dyDescent="0.2"/>
  <cols>
    <col min="1" max="1" width="5.140625" style="37" customWidth="1"/>
    <col min="2" max="2" width="19.85546875" style="38" customWidth="1"/>
    <col min="3" max="3" width="5.42578125" style="39" customWidth="1"/>
    <col min="4" max="4" width="18.28515625" style="38" customWidth="1"/>
    <col min="5" max="5" width="8.42578125" style="38" hidden="1" customWidth="1"/>
    <col min="6" max="6" width="18" style="40" customWidth="1"/>
    <col min="7" max="8" width="6.85546875" style="40" customWidth="1"/>
    <col min="9" max="9" width="9.140625" style="40" hidden="1" customWidth="1"/>
    <col min="10" max="10" width="6.7109375" style="41" customWidth="1"/>
    <col min="11" max="11" width="18.85546875" style="42" customWidth="1"/>
    <col min="12" max="12" width="21.5703125" style="43" customWidth="1"/>
    <col min="13" max="13" width="23.140625" style="44" hidden="1" customWidth="1"/>
    <col min="14" max="14" width="8.42578125" style="43" customWidth="1"/>
    <col min="15" max="15" width="5.7109375" style="37" customWidth="1"/>
    <col min="16" max="16" width="5.5703125" style="37" customWidth="1"/>
    <col min="17" max="20" width="5.28515625" style="37" customWidth="1"/>
    <col min="21" max="21" width="12.42578125" style="45" customWidth="1"/>
    <col min="22" max="22" width="5.42578125" style="45" customWidth="1"/>
    <col min="23" max="23" width="6.140625" style="37" customWidth="1"/>
    <col min="24" max="24" width="12" style="37" customWidth="1"/>
    <col min="25" max="25" width="12.140625" style="37" customWidth="1"/>
    <col min="26" max="26" width="11.42578125" style="37" customWidth="1"/>
    <col min="27" max="28" width="12" style="37" customWidth="1"/>
    <col min="29" max="29" width="11.140625" style="46" customWidth="1"/>
    <col min="30" max="30" width="12" style="46" customWidth="1"/>
    <col min="31" max="31" width="13.28515625" style="45" hidden="1" customWidth="1"/>
    <col min="32" max="32" width="13.42578125" style="45" hidden="1" customWidth="1"/>
    <col min="33" max="33" width="11" style="47" customWidth="1"/>
    <col min="34" max="34" width="15.7109375" style="47" hidden="1" customWidth="1"/>
    <col min="35" max="35" width="14.28515625" style="47" hidden="1" customWidth="1"/>
    <col min="36" max="36" width="15.5703125" style="47" hidden="1" customWidth="1"/>
    <col min="37" max="37" width="15.140625" style="47" hidden="1" customWidth="1"/>
    <col min="38" max="38" width="14.7109375" style="47" hidden="1" customWidth="1"/>
    <col min="39" max="39" width="14.5703125" style="47" hidden="1" customWidth="1"/>
    <col min="40" max="40" width="13.7109375" style="47" hidden="1" customWidth="1"/>
    <col min="41" max="42" width="13.140625" style="47" hidden="1" customWidth="1"/>
    <col min="43" max="43" width="24.42578125" style="47" hidden="1" customWidth="1"/>
    <col min="44" max="44" width="20.7109375" style="47" hidden="1" customWidth="1"/>
    <col min="45" max="45" width="19.42578125" style="47" hidden="1" customWidth="1"/>
    <col min="46" max="46" width="17.7109375" style="47" hidden="1" customWidth="1"/>
    <col min="47" max="47" width="17.5703125" style="47" hidden="1" customWidth="1"/>
    <col min="48" max="48" width="16.85546875" style="47" hidden="1" customWidth="1"/>
    <col min="49" max="49" width="18.7109375" style="47" hidden="1" customWidth="1"/>
    <col min="50" max="50" width="16" style="47" hidden="1" customWidth="1"/>
    <col min="51" max="51" width="19.85546875" style="47" hidden="1" customWidth="1"/>
    <col min="52" max="52" width="17.42578125" style="47" hidden="1" customWidth="1"/>
    <col min="53" max="53" width="14" style="47" hidden="1" customWidth="1"/>
    <col min="54" max="54" width="11" style="37" hidden="1" customWidth="1"/>
    <col min="55" max="55" width="10.7109375" style="37" customWidth="1"/>
    <col min="56" max="56" width="17" style="48" hidden="1" customWidth="1"/>
    <col min="57" max="57" width="16.140625" style="48" hidden="1" customWidth="1"/>
    <col min="58" max="58" width="15.85546875" style="48" hidden="1" customWidth="1"/>
    <col min="59" max="59" width="16" style="48" hidden="1" customWidth="1"/>
    <col min="60" max="60" width="18.7109375" style="37" hidden="1" customWidth="1"/>
    <col min="61" max="61" width="17.85546875" style="37" hidden="1" customWidth="1"/>
    <col min="62" max="62" width="13.28515625" style="37" hidden="1" customWidth="1"/>
    <col min="63" max="63" width="16.5703125" style="37" hidden="1" customWidth="1"/>
    <col min="64" max="64" width="13.28515625" style="37" hidden="1" customWidth="1"/>
    <col min="65" max="65" width="8.7109375" style="37" hidden="1" customWidth="1"/>
    <col min="66" max="66" width="19" style="45" hidden="1" customWidth="1"/>
    <col min="67" max="70" width="11.42578125" style="4" hidden="1" customWidth="1"/>
    <col min="71" max="71" width="7" style="37" customWidth="1"/>
    <col min="72" max="72" width="9.28515625" style="37" customWidth="1"/>
    <col min="73" max="80" width="13.28515625" style="37" customWidth="1"/>
    <col min="81" max="81" width="9.7109375" style="37" customWidth="1"/>
    <col min="82" max="82" width="9.140625" style="37" customWidth="1"/>
    <col min="83" max="84" width="9.42578125" style="37" customWidth="1"/>
    <col min="85" max="85" width="9" style="37" customWidth="1"/>
    <col min="86" max="86" width="7" style="37" customWidth="1"/>
    <col min="87" max="87" width="13.7109375" style="51" customWidth="1"/>
    <col min="88" max="88" width="13.85546875" style="51" customWidth="1"/>
    <col min="89" max="89" width="14.42578125" style="37" customWidth="1"/>
    <col min="90" max="91" width="13.28515625" style="37" customWidth="1"/>
    <col min="92" max="92" width="13.5703125" style="37" customWidth="1"/>
    <col min="93" max="94" width="13.28515625" style="37" customWidth="1"/>
    <col min="95" max="95" width="14.85546875" style="37" customWidth="1"/>
    <col min="96" max="96" width="41.85546875" style="45" customWidth="1"/>
    <col min="97" max="97" width="10.5703125" style="52" hidden="1" customWidth="1"/>
    <col min="98" max="98" width="8.7109375" style="37" hidden="1" customWidth="1"/>
    <col min="99" max="99" width="7.7109375" style="40" hidden="1" customWidth="1"/>
    <col min="100" max="100" width="10" style="40" hidden="1" customWidth="1"/>
    <col min="101" max="16384" width="11.42578125" style="4"/>
  </cols>
  <sheetData>
    <row r="1" spans="1:121" ht="33.75" x14ac:dyDescent="0.2">
      <c r="A1" s="1" t="s">
        <v>362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  <c r="AF1" s="3"/>
      <c r="AG1" s="60">
        <v>2016</v>
      </c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2" t="s">
        <v>360</v>
      </c>
      <c r="BU1" s="62"/>
      <c r="BV1" s="62"/>
      <c r="BW1" s="62"/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  <c r="CI1" s="62"/>
      <c r="CJ1" s="62"/>
      <c r="CK1" s="62"/>
      <c r="CL1" s="62"/>
      <c r="CM1" s="62"/>
      <c r="CN1" s="62"/>
      <c r="CO1" s="62"/>
      <c r="CP1" s="62"/>
      <c r="CQ1" s="62"/>
      <c r="CR1" s="62"/>
      <c r="CS1" s="63"/>
      <c r="CT1" s="62"/>
      <c r="CU1" s="2"/>
      <c r="CV1" s="2"/>
      <c r="CW1" s="70" t="s">
        <v>361</v>
      </c>
      <c r="CX1" s="71"/>
      <c r="CY1" s="71"/>
      <c r="CZ1" s="71"/>
      <c r="DA1" s="71"/>
      <c r="DB1" s="71"/>
      <c r="DC1" s="71"/>
      <c r="DD1" s="71"/>
      <c r="DE1" s="71"/>
      <c r="DF1" s="71"/>
      <c r="DG1" s="71"/>
      <c r="DH1" s="71"/>
      <c r="DI1" s="71"/>
      <c r="DJ1" s="71"/>
      <c r="DK1" s="71"/>
      <c r="DL1" s="71"/>
      <c r="DM1" s="71"/>
      <c r="DN1" s="71"/>
      <c r="DO1" s="71"/>
      <c r="DP1" s="71"/>
      <c r="DQ1" s="72"/>
    </row>
    <row r="2" spans="1:121" s="14" customFormat="1" ht="62.25" customHeight="1" x14ac:dyDescent="0.2">
      <c r="A2" s="5" t="s">
        <v>0</v>
      </c>
      <c r="B2" s="5" t="s">
        <v>1</v>
      </c>
      <c r="C2" s="5" t="s">
        <v>2</v>
      </c>
      <c r="D2" s="5" t="s">
        <v>3</v>
      </c>
      <c r="E2" s="6" t="s">
        <v>4</v>
      </c>
      <c r="F2" s="5" t="s">
        <v>5</v>
      </c>
      <c r="G2" s="5" t="s">
        <v>6</v>
      </c>
      <c r="H2" s="5" t="s">
        <v>7</v>
      </c>
      <c r="I2" s="6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5" t="s">
        <v>20</v>
      </c>
      <c r="V2" s="5" t="s">
        <v>21</v>
      </c>
      <c r="W2" s="5" t="s">
        <v>22</v>
      </c>
      <c r="X2" s="5" t="s">
        <v>23</v>
      </c>
      <c r="Y2" s="5">
        <v>2016</v>
      </c>
      <c r="Z2" s="5">
        <v>2017</v>
      </c>
      <c r="AA2" s="5">
        <v>2018</v>
      </c>
      <c r="AB2" s="5">
        <v>2019</v>
      </c>
      <c r="AC2" s="5" t="s">
        <v>24</v>
      </c>
      <c r="AD2" s="5" t="s">
        <v>25</v>
      </c>
      <c r="AE2" s="7" t="s">
        <v>26</v>
      </c>
      <c r="AF2" s="7" t="s">
        <v>27</v>
      </c>
      <c r="AG2" s="8" t="s">
        <v>28</v>
      </c>
      <c r="AH2" s="9" t="s">
        <v>29</v>
      </c>
      <c r="AI2" s="10" t="s">
        <v>30</v>
      </c>
      <c r="AJ2" s="10" t="s">
        <v>31</v>
      </c>
      <c r="AK2" s="10" t="s">
        <v>32</v>
      </c>
      <c r="AL2" s="10" t="s">
        <v>33</v>
      </c>
      <c r="AM2" s="10" t="s">
        <v>34</v>
      </c>
      <c r="AN2" s="10" t="s">
        <v>35</v>
      </c>
      <c r="AO2" s="10" t="s">
        <v>36</v>
      </c>
      <c r="AP2" s="10" t="s">
        <v>37</v>
      </c>
      <c r="AQ2" s="11" t="s">
        <v>38</v>
      </c>
      <c r="AR2" s="11" t="s">
        <v>39</v>
      </c>
      <c r="AS2" s="11" t="s">
        <v>40</v>
      </c>
      <c r="AT2" s="11" t="s">
        <v>41</v>
      </c>
      <c r="AU2" s="11" t="s">
        <v>42</v>
      </c>
      <c r="AV2" s="11" t="s">
        <v>43</v>
      </c>
      <c r="AW2" s="11" t="s">
        <v>44</v>
      </c>
      <c r="AX2" s="11" t="s">
        <v>45</v>
      </c>
      <c r="AY2" s="11" t="s">
        <v>46</v>
      </c>
      <c r="AZ2" s="11" t="s">
        <v>47</v>
      </c>
      <c r="BA2" s="11" t="s">
        <v>48</v>
      </c>
      <c r="BB2" s="8" t="s">
        <v>49</v>
      </c>
      <c r="BC2" s="8" t="s">
        <v>50</v>
      </c>
      <c r="BD2" s="12" t="s">
        <v>51</v>
      </c>
      <c r="BE2" s="12" t="s">
        <v>52</v>
      </c>
      <c r="BF2" s="12" t="s">
        <v>53</v>
      </c>
      <c r="BG2" s="12" t="s">
        <v>54</v>
      </c>
      <c r="BH2" s="10" t="s">
        <v>55</v>
      </c>
      <c r="BI2" s="10" t="s">
        <v>56</v>
      </c>
      <c r="BJ2" s="10" t="s">
        <v>57</v>
      </c>
      <c r="BK2" s="10" t="s">
        <v>58</v>
      </c>
      <c r="BL2" s="10" t="s">
        <v>59</v>
      </c>
      <c r="BM2" s="13" t="s">
        <v>60</v>
      </c>
      <c r="BN2" s="13" t="s">
        <v>61</v>
      </c>
      <c r="BS2" s="13" t="s">
        <v>62</v>
      </c>
      <c r="BT2" s="15" t="s">
        <v>63</v>
      </c>
      <c r="BU2" s="16" t="s">
        <v>64</v>
      </c>
      <c r="BV2" s="17" t="s">
        <v>65</v>
      </c>
      <c r="BW2" s="17" t="s">
        <v>66</v>
      </c>
      <c r="BX2" s="17" t="s">
        <v>67</v>
      </c>
      <c r="BY2" s="17" t="s">
        <v>68</v>
      </c>
      <c r="BZ2" s="17" t="s">
        <v>69</v>
      </c>
      <c r="CA2" s="17" t="s">
        <v>70</v>
      </c>
      <c r="CB2" s="17" t="s">
        <v>71</v>
      </c>
      <c r="CC2" s="17" t="s">
        <v>72</v>
      </c>
      <c r="CD2" s="15" t="s">
        <v>73</v>
      </c>
      <c r="CE2" s="15" t="s">
        <v>74</v>
      </c>
      <c r="CF2" s="15" t="s">
        <v>75</v>
      </c>
      <c r="CG2" s="15" t="s">
        <v>358</v>
      </c>
      <c r="CH2" s="13" t="s">
        <v>62</v>
      </c>
      <c r="CI2" s="18" t="s">
        <v>76</v>
      </c>
      <c r="CJ2" s="18" t="s">
        <v>77</v>
      </c>
      <c r="CK2" s="12" t="s">
        <v>78</v>
      </c>
      <c r="CL2" s="12" t="s">
        <v>79</v>
      </c>
      <c r="CM2" s="10" t="s">
        <v>80</v>
      </c>
      <c r="CN2" s="10" t="s">
        <v>81</v>
      </c>
      <c r="CO2" s="10" t="s">
        <v>82</v>
      </c>
      <c r="CP2" s="10" t="s">
        <v>83</v>
      </c>
      <c r="CQ2" s="10" t="s">
        <v>84</v>
      </c>
      <c r="CR2" s="13" t="s">
        <v>61</v>
      </c>
      <c r="CS2" s="19" t="s">
        <v>85</v>
      </c>
      <c r="CT2" s="13" t="s">
        <v>62</v>
      </c>
      <c r="CU2" s="5" t="s">
        <v>86</v>
      </c>
      <c r="CV2" s="5" t="s">
        <v>87</v>
      </c>
      <c r="CW2" s="54" t="s">
        <v>363</v>
      </c>
      <c r="CX2" s="55" t="s">
        <v>364</v>
      </c>
      <c r="CY2" s="56" t="s">
        <v>365</v>
      </c>
      <c r="CZ2" s="56" t="s">
        <v>366</v>
      </c>
      <c r="DA2" s="56" t="s">
        <v>367</v>
      </c>
      <c r="DB2" s="56" t="s">
        <v>368</v>
      </c>
      <c r="DC2" s="56" t="s">
        <v>369</v>
      </c>
      <c r="DD2" s="56" t="s">
        <v>370</v>
      </c>
      <c r="DE2" s="56" t="s">
        <v>371</v>
      </c>
      <c r="DF2" s="56" t="s">
        <v>372</v>
      </c>
      <c r="DG2" s="57" t="s">
        <v>373</v>
      </c>
      <c r="DH2" s="57" t="s">
        <v>374</v>
      </c>
      <c r="DI2" s="57" t="s">
        <v>359</v>
      </c>
      <c r="DJ2" s="57" t="s">
        <v>41</v>
      </c>
      <c r="DK2" s="57" t="s">
        <v>42</v>
      </c>
      <c r="DL2" s="57" t="s">
        <v>43</v>
      </c>
      <c r="DM2" s="57" t="s">
        <v>44</v>
      </c>
      <c r="DN2" s="57" t="s">
        <v>45</v>
      </c>
      <c r="DO2" s="57" t="s">
        <v>46</v>
      </c>
      <c r="DP2" s="57" t="s">
        <v>47</v>
      </c>
      <c r="DQ2" s="57" t="s">
        <v>48</v>
      </c>
    </row>
    <row r="3" spans="1:121" s="14" customFormat="1" ht="45" x14ac:dyDescent="0.2">
      <c r="A3" s="22">
        <v>2</v>
      </c>
      <c r="B3" s="26" t="s">
        <v>96</v>
      </c>
      <c r="C3" s="29" t="s">
        <v>98</v>
      </c>
      <c r="D3" s="26" t="s">
        <v>99</v>
      </c>
      <c r="E3" s="29" t="s">
        <v>100</v>
      </c>
      <c r="F3" s="64" t="s">
        <v>101</v>
      </c>
      <c r="G3" s="64">
        <v>6</v>
      </c>
      <c r="H3" s="64">
        <v>40</v>
      </c>
      <c r="I3" s="29" t="s">
        <v>102</v>
      </c>
      <c r="J3" s="24" t="s">
        <v>103</v>
      </c>
      <c r="K3" s="25" t="s">
        <v>104</v>
      </c>
      <c r="L3" s="24" t="s">
        <v>105</v>
      </c>
      <c r="M3" s="26" t="s">
        <v>106</v>
      </c>
      <c r="N3" s="24" t="s">
        <v>88</v>
      </c>
      <c r="O3" s="29">
        <v>0</v>
      </c>
      <c r="P3" s="29">
        <v>1800</v>
      </c>
      <c r="Q3" s="29">
        <v>76</v>
      </c>
      <c r="R3" s="29">
        <f>64+43</f>
        <v>107</v>
      </c>
      <c r="S3" s="29">
        <f>900-64-43</f>
        <v>793</v>
      </c>
      <c r="T3" s="29">
        <v>824</v>
      </c>
      <c r="U3" s="29" t="s">
        <v>107</v>
      </c>
      <c r="V3" s="29" t="s">
        <v>108</v>
      </c>
      <c r="W3" s="24" t="s">
        <v>109</v>
      </c>
      <c r="X3" s="33">
        <f>SUM(Y3:AB3)</f>
        <v>75791022445.773697</v>
      </c>
      <c r="Y3" s="35">
        <f>16025707912+1822323402</f>
        <v>17848031314</v>
      </c>
      <c r="Z3" s="35">
        <f t="shared" ref="Z3:AB4" si="0">+Y3*1.04</f>
        <v>18561952566.560001</v>
      </c>
      <c r="AA3" s="35">
        <f t="shared" si="0"/>
        <v>19304430669.222401</v>
      </c>
      <c r="AB3" s="35">
        <f t="shared" si="0"/>
        <v>20076607895.991299</v>
      </c>
      <c r="AC3" s="24" t="s">
        <v>110</v>
      </c>
      <c r="AD3" s="24" t="s">
        <v>111</v>
      </c>
      <c r="AE3" s="34" t="s">
        <v>93</v>
      </c>
      <c r="AF3" s="34" t="s">
        <v>90</v>
      </c>
      <c r="AG3" s="20">
        <f t="shared" ref="AG3:AG9" si="1">+Q3</f>
        <v>76</v>
      </c>
      <c r="AH3" s="21">
        <f t="shared" ref="AH3:AH5" si="2">+X3</f>
        <v>75791022445.773697</v>
      </c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22">
        <v>0</v>
      </c>
      <c r="BC3" s="22">
        <v>76</v>
      </c>
      <c r="BD3" s="59">
        <v>0</v>
      </c>
      <c r="BE3" s="59">
        <v>0</v>
      </c>
      <c r="BF3" s="59">
        <v>0</v>
      </c>
      <c r="BG3" s="59">
        <v>0</v>
      </c>
      <c r="BH3" s="59">
        <v>0</v>
      </c>
      <c r="BI3" s="59"/>
      <c r="BJ3" s="59"/>
      <c r="BK3" s="59"/>
      <c r="BL3" s="22"/>
      <c r="BM3" s="27">
        <f t="shared" ref="BM3:BM21" si="3">+BC3/AG3</f>
        <v>1</v>
      </c>
      <c r="BN3" s="34"/>
      <c r="BO3" s="28"/>
      <c r="BP3" s="28"/>
      <c r="BQ3" s="28"/>
      <c r="BR3" s="28"/>
      <c r="BS3" s="27">
        <f t="shared" ref="BS3:BS17" si="4">+BC3/P3</f>
        <v>4.2222222222222223E-2</v>
      </c>
      <c r="BT3" s="22">
        <f t="shared" ref="BT3:BT17" si="5">+R3</f>
        <v>107</v>
      </c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>
        <v>0</v>
      </c>
      <c r="CF3" s="22">
        <v>64</v>
      </c>
      <c r="CG3" s="22">
        <v>64</v>
      </c>
      <c r="CH3" s="27">
        <v>7.7777777777777779E-2</v>
      </c>
      <c r="CI3" s="22"/>
      <c r="CJ3" s="22"/>
      <c r="CK3" s="22"/>
      <c r="CL3" s="22"/>
      <c r="CM3" s="22"/>
      <c r="CN3" s="22"/>
      <c r="CO3" s="22"/>
      <c r="CP3" s="22"/>
      <c r="CQ3" s="22"/>
      <c r="CR3" s="34"/>
      <c r="CS3" s="27">
        <f t="shared" ref="CS3:CS17" si="6">+CG3/BT3</f>
        <v>0.59813084112149528</v>
      </c>
      <c r="CT3" s="27">
        <f t="shared" ref="CT3:CT17" si="7">(BC3+CG3)/P3</f>
        <v>7.7777777777777779E-2</v>
      </c>
      <c r="CU3" s="64">
        <v>0</v>
      </c>
      <c r="CV3" s="65">
        <f>+CU3/H3</f>
        <v>0</v>
      </c>
      <c r="CW3" s="23">
        <v>793</v>
      </c>
      <c r="CX3" s="58"/>
      <c r="CY3" s="58"/>
      <c r="CZ3" s="58"/>
      <c r="DA3" s="58"/>
      <c r="DB3" s="58"/>
      <c r="DC3" s="58"/>
      <c r="DD3" s="58"/>
      <c r="DE3" s="58"/>
      <c r="DF3" s="58"/>
      <c r="DG3" s="58"/>
      <c r="DH3" s="58"/>
      <c r="DI3" s="58"/>
      <c r="DJ3" s="58"/>
      <c r="DK3" s="58"/>
      <c r="DL3" s="58"/>
      <c r="DM3" s="58"/>
      <c r="DN3" s="58"/>
      <c r="DO3" s="58"/>
      <c r="DP3" s="58"/>
      <c r="DQ3" s="58"/>
    </row>
    <row r="4" spans="1:121" s="14" customFormat="1" ht="45" x14ac:dyDescent="0.2">
      <c r="A4" s="22">
        <v>2</v>
      </c>
      <c r="B4" s="26" t="s">
        <v>96</v>
      </c>
      <c r="C4" s="29" t="s">
        <v>98</v>
      </c>
      <c r="D4" s="26" t="s">
        <v>99</v>
      </c>
      <c r="E4" s="29" t="s">
        <v>100</v>
      </c>
      <c r="F4" s="64"/>
      <c r="G4" s="64"/>
      <c r="H4" s="64"/>
      <c r="I4" s="29" t="s">
        <v>112</v>
      </c>
      <c r="J4" s="24" t="s">
        <v>103</v>
      </c>
      <c r="K4" s="25" t="s">
        <v>104</v>
      </c>
      <c r="L4" s="24" t="s">
        <v>113</v>
      </c>
      <c r="M4" s="26" t="s">
        <v>114</v>
      </c>
      <c r="N4" s="24" t="s">
        <v>88</v>
      </c>
      <c r="O4" s="29">
        <v>0</v>
      </c>
      <c r="P4" s="29">
        <v>262</v>
      </c>
      <c r="Q4" s="29">
        <v>0</v>
      </c>
      <c r="R4" s="29">
        <v>38</v>
      </c>
      <c r="S4" s="29">
        <f>131-38</f>
        <v>93</v>
      </c>
      <c r="T4" s="29">
        <v>131</v>
      </c>
      <c r="U4" s="29" t="s">
        <v>107</v>
      </c>
      <c r="V4" s="29" t="s">
        <v>108</v>
      </c>
      <c r="W4" s="24" t="s">
        <v>89</v>
      </c>
      <c r="X4" s="33">
        <f>SUM(Y4:AB4)</f>
        <v>28230831030.251522</v>
      </c>
      <c r="Y4" s="35">
        <f>6648079680</f>
        <v>6648079680</v>
      </c>
      <c r="Z4" s="35">
        <f t="shared" si="0"/>
        <v>6914002867.1999998</v>
      </c>
      <c r="AA4" s="35">
        <f t="shared" si="0"/>
        <v>7190562981.8880005</v>
      </c>
      <c r="AB4" s="35">
        <f t="shared" si="0"/>
        <v>7478185501.1635208</v>
      </c>
      <c r="AC4" s="24" t="s">
        <v>110</v>
      </c>
      <c r="AD4" s="24" t="s">
        <v>111</v>
      </c>
      <c r="AE4" s="34" t="s">
        <v>93</v>
      </c>
      <c r="AF4" s="34" t="s">
        <v>93</v>
      </c>
      <c r="AG4" s="20">
        <f t="shared" si="1"/>
        <v>0</v>
      </c>
      <c r="AH4" s="21">
        <f t="shared" si="2"/>
        <v>28230831030.251522</v>
      </c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22">
        <v>0</v>
      </c>
      <c r="BC4" s="22">
        <v>0</v>
      </c>
      <c r="BD4" s="59">
        <v>0</v>
      </c>
      <c r="BE4" s="59">
        <v>0</v>
      </c>
      <c r="BF4" s="59">
        <v>0</v>
      </c>
      <c r="BG4" s="59"/>
      <c r="BH4" s="59"/>
      <c r="BI4" s="59"/>
      <c r="BJ4" s="59"/>
      <c r="BK4" s="59"/>
      <c r="BL4" s="22"/>
      <c r="BM4" s="27" t="e">
        <f t="shared" si="3"/>
        <v>#DIV/0!</v>
      </c>
      <c r="BN4" s="34"/>
      <c r="BO4" s="28"/>
      <c r="BP4" s="28"/>
      <c r="BQ4" s="28"/>
      <c r="BR4" s="28"/>
      <c r="BS4" s="27">
        <f t="shared" si="4"/>
        <v>0</v>
      </c>
      <c r="BT4" s="22">
        <f t="shared" si="5"/>
        <v>38</v>
      </c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>
        <v>0</v>
      </c>
      <c r="CF4" s="22">
        <v>38</v>
      </c>
      <c r="CG4" s="22">
        <v>38</v>
      </c>
      <c r="CH4" s="27">
        <v>0.14503816793893129</v>
      </c>
      <c r="CI4" s="31"/>
      <c r="CJ4" s="31"/>
      <c r="CK4" s="31"/>
      <c r="CL4" s="31"/>
      <c r="CM4" s="31"/>
      <c r="CN4" s="22"/>
      <c r="CO4" s="22"/>
      <c r="CP4" s="22"/>
      <c r="CQ4" s="22"/>
      <c r="CR4" s="34"/>
      <c r="CS4" s="27">
        <f t="shared" si="6"/>
        <v>1</v>
      </c>
      <c r="CT4" s="27">
        <f t="shared" si="7"/>
        <v>0.14503816793893129</v>
      </c>
      <c r="CU4" s="64"/>
      <c r="CV4" s="65"/>
      <c r="CW4" s="23">
        <v>93</v>
      </c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</row>
    <row r="5" spans="1:121" s="14" customFormat="1" ht="45" x14ac:dyDescent="0.2">
      <c r="A5" s="22">
        <v>2</v>
      </c>
      <c r="B5" s="26" t="s">
        <v>96</v>
      </c>
      <c r="C5" s="29" t="s">
        <v>98</v>
      </c>
      <c r="D5" s="26" t="s">
        <v>99</v>
      </c>
      <c r="E5" s="29" t="s">
        <v>100</v>
      </c>
      <c r="F5" s="64"/>
      <c r="G5" s="64"/>
      <c r="H5" s="64"/>
      <c r="I5" s="29" t="s">
        <v>115</v>
      </c>
      <c r="J5" s="24" t="s">
        <v>103</v>
      </c>
      <c r="K5" s="25" t="s">
        <v>104</v>
      </c>
      <c r="L5" s="24" t="s">
        <v>116</v>
      </c>
      <c r="M5" s="26" t="s">
        <v>117</v>
      </c>
      <c r="N5" s="24" t="s">
        <v>88</v>
      </c>
      <c r="O5" s="29">
        <v>0</v>
      </c>
      <c r="P5" s="29">
        <v>38</v>
      </c>
      <c r="Q5" s="29">
        <v>6</v>
      </c>
      <c r="R5" s="29">
        <v>1</v>
      </c>
      <c r="S5" s="29">
        <v>14</v>
      </c>
      <c r="T5" s="29">
        <v>17</v>
      </c>
      <c r="U5" s="29" t="s">
        <v>107</v>
      </c>
      <c r="V5" s="29" t="s">
        <v>108</v>
      </c>
      <c r="W5" s="24" t="s">
        <v>89</v>
      </c>
      <c r="X5" s="29">
        <v>0</v>
      </c>
      <c r="Y5" s="29">
        <v>0</v>
      </c>
      <c r="Z5" s="29">
        <v>0</v>
      </c>
      <c r="AA5" s="29">
        <v>0</v>
      </c>
      <c r="AB5" s="29">
        <v>0</v>
      </c>
      <c r="AC5" s="24" t="s">
        <v>110</v>
      </c>
      <c r="AD5" s="24" t="s">
        <v>111</v>
      </c>
      <c r="AE5" s="34" t="s">
        <v>93</v>
      </c>
      <c r="AF5" s="34" t="s">
        <v>93</v>
      </c>
      <c r="AG5" s="20">
        <f t="shared" si="1"/>
        <v>6</v>
      </c>
      <c r="AH5" s="21">
        <f t="shared" si="2"/>
        <v>0</v>
      </c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22">
        <v>0</v>
      </c>
      <c r="BC5" s="22">
        <v>6</v>
      </c>
      <c r="BD5" s="59">
        <v>0</v>
      </c>
      <c r="BE5" s="59">
        <v>0</v>
      </c>
      <c r="BF5" s="59">
        <v>0</v>
      </c>
      <c r="BG5" s="59"/>
      <c r="BH5" s="59"/>
      <c r="BI5" s="59"/>
      <c r="BJ5" s="59"/>
      <c r="BK5" s="59"/>
      <c r="BL5" s="22"/>
      <c r="BM5" s="27">
        <f t="shared" si="3"/>
        <v>1</v>
      </c>
      <c r="BN5" s="34"/>
      <c r="BO5" s="28"/>
      <c r="BP5" s="28"/>
      <c r="BQ5" s="28"/>
      <c r="BR5" s="28"/>
      <c r="BS5" s="27">
        <f t="shared" si="4"/>
        <v>0.15789473684210525</v>
      </c>
      <c r="BT5" s="22">
        <f t="shared" si="5"/>
        <v>1</v>
      </c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>
        <v>0</v>
      </c>
      <c r="CF5" s="22">
        <v>0</v>
      </c>
      <c r="CG5" s="22">
        <v>0</v>
      </c>
      <c r="CH5" s="27">
        <v>0.15789473684210525</v>
      </c>
      <c r="CI5" s="31"/>
      <c r="CJ5" s="31"/>
      <c r="CK5" s="31"/>
      <c r="CL5" s="31"/>
      <c r="CM5" s="31"/>
      <c r="CN5" s="22"/>
      <c r="CO5" s="22"/>
      <c r="CP5" s="22"/>
      <c r="CQ5" s="22"/>
      <c r="CR5" s="34" t="s">
        <v>118</v>
      </c>
      <c r="CS5" s="27">
        <f t="shared" si="6"/>
        <v>0</v>
      </c>
      <c r="CT5" s="27">
        <f t="shared" si="7"/>
        <v>0.15789473684210525</v>
      </c>
      <c r="CU5" s="64"/>
      <c r="CV5" s="65"/>
      <c r="CW5" s="23">
        <v>14</v>
      </c>
      <c r="CX5" s="58"/>
      <c r="CY5" s="58"/>
      <c r="CZ5" s="58"/>
      <c r="DA5" s="58"/>
      <c r="DB5" s="58"/>
      <c r="DC5" s="58"/>
      <c r="DD5" s="58"/>
      <c r="DE5" s="58"/>
      <c r="DF5" s="58"/>
      <c r="DG5" s="58"/>
      <c r="DH5" s="58"/>
      <c r="DI5" s="58"/>
      <c r="DJ5" s="58"/>
      <c r="DK5" s="58"/>
      <c r="DL5" s="58"/>
      <c r="DM5" s="58"/>
      <c r="DN5" s="58"/>
      <c r="DO5" s="58"/>
      <c r="DP5" s="58"/>
      <c r="DQ5" s="58"/>
    </row>
    <row r="6" spans="1:121" s="14" customFormat="1" ht="45" x14ac:dyDescent="0.2">
      <c r="A6" s="22">
        <v>2</v>
      </c>
      <c r="B6" s="26" t="s">
        <v>96</v>
      </c>
      <c r="C6" s="29" t="s">
        <v>98</v>
      </c>
      <c r="D6" s="26" t="s">
        <v>99</v>
      </c>
      <c r="E6" s="29" t="s">
        <v>100</v>
      </c>
      <c r="F6" s="64"/>
      <c r="G6" s="64"/>
      <c r="H6" s="64"/>
      <c r="I6" s="29" t="s">
        <v>119</v>
      </c>
      <c r="J6" s="24" t="s">
        <v>103</v>
      </c>
      <c r="K6" s="25" t="s">
        <v>104</v>
      </c>
      <c r="L6" s="24" t="s">
        <v>120</v>
      </c>
      <c r="M6" s="26" t="s">
        <v>121</v>
      </c>
      <c r="N6" s="24" t="s">
        <v>88</v>
      </c>
      <c r="O6" s="29">
        <v>0</v>
      </c>
      <c r="P6" s="29">
        <v>25</v>
      </c>
      <c r="Q6" s="29">
        <v>0</v>
      </c>
      <c r="R6" s="29">
        <v>0</v>
      </c>
      <c r="S6" s="29">
        <v>10</v>
      </c>
      <c r="T6" s="29">
        <v>15</v>
      </c>
      <c r="U6" s="29" t="s">
        <v>107</v>
      </c>
      <c r="V6" s="29" t="s">
        <v>108</v>
      </c>
      <c r="W6" s="24" t="s">
        <v>89</v>
      </c>
      <c r="X6" s="29">
        <v>0</v>
      </c>
      <c r="Y6" s="29">
        <v>0</v>
      </c>
      <c r="Z6" s="29">
        <v>0</v>
      </c>
      <c r="AA6" s="29">
        <v>0</v>
      </c>
      <c r="AB6" s="29">
        <v>0</v>
      </c>
      <c r="AC6" s="24" t="s">
        <v>110</v>
      </c>
      <c r="AD6" s="24" t="s">
        <v>111</v>
      </c>
      <c r="AE6" s="34" t="s">
        <v>93</v>
      </c>
      <c r="AF6" s="34" t="s">
        <v>93</v>
      </c>
      <c r="AG6" s="20">
        <f t="shared" si="1"/>
        <v>0</v>
      </c>
      <c r="AH6" s="21">
        <f t="shared" ref="AH6:AH60" si="8">+X6</f>
        <v>0</v>
      </c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22">
        <v>0</v>
      </c>
      <c r="BC6" s="22">
        <v>0</v>
      </c>
      <c r="BD6" s="59">
        <v>0</v>
      </c>
      <c r="BE6" s="59">
        <v>0</v>
      </c>
      <c r="BF6" s="59">
        <v>0</v>
      </c>
      <c r="BG6" s="59"/>
      <c r="BH6" s="59"/>
      <c r="BI6" s="59"/>
      <c r="BJ6" s="59"/>
      <c r="BK6" s="59"/>
      <c r="BL6" s="22"/>
      <c r="BM6" s="27" t="e">
        <f t="shared" si="3"/>
        <v>#DIV/0!</v>
      </c>
      <c r="BN6" s="34"/>
      <c r="BO6" s="28"/>
      <c r="BP6" s="28"/>
      <c r="BQ6" s="28"/>
      <c r="BR6" s="28"/>
      <c r="BS6" s="27">
        <f t="shared" si="4"/>
        <v>0</v>
      </c>
      <c r="BT6" s="22">
        <f t="shared" si="5"/>
        <v>0</v>
      </c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>
        <v>0</v>
      </c>
      <c r="CF6" s="22">
        <v>0</v>
      </c>
      <c r="CG6" s="22">
        <v>0</v>
      </c>
      <c r="CH6" s="27">
        <v>0</v>
      </c>
      <c r="CI6" s="31"/>
      <c r="CJ6" s="31"/>
      <c r="CK6" s="31"/>
      <c r="CL6" s="31"/>
      <c r="CM6" s="31"/>
      <c r="CN6" s="22"/>
      <c r="CO6" s="22"/>
      <c r="CP6" s="22"/>
      <c r="CQ6" s="22"/>
      <c r="CR6" s="34"/>
      <c r="CS6" s="27" t="s">
        <v>92</v>
      </c>
      <c r="CT6" s="27">
        <f t="shared" si="7"/>
        <v>0</v>
      </c>
      <c r="CU6" s="64"/>
      <c r="CV6" s="65"/>
      <c r="CW6" s="23">
        <v>10</v>
      </c>
      <c r="CX6" s="58"/>
      <c r="CY6" s="58"/>
      <c r="CZ6" s="58"/>
      <c r="DA6" s="58"/>
      <c r="DB6" s="58"/>
      <c r="DC6" s="58"/>
      <c r="DD6" s="58"/>
      <c r="DE6" s="58"/>
      <c r="DF6" s="58"/>
      <c r="DG6" s="58"/>
      <c r="DH6" s="58"/>
      <c r="DI6" s="58"/>
      <c r="DJ6" s="58"/>
      <c r="DK6" s="58"/>
      <c r="DL6" s="58"/>
      <c r="DM6" s="58"/>
      <c r="DN6" s="58"/>
      <c r="DO6" s="58"/>
      <c r="DP6" s="58"/>
      <c r="DQ6" s="58"/>
    </row>
    <row r="7" spans="1:121" s="14" customFormat="1" ht="45" x14ac:dyDescent="0.2">
      <c r="A7" s="22">
        <v>2</v>
      </c>
      <c r="B7" s="26" t="s">
        <v>96</v>
      </c>
      <c r="C7" s="29" t="s">
        <v>98</v>
      </c>
      <c r="D7" s="26" t="s">
        <v>99</v>
      </c>
      <c r="E7" s="29" t="s">
        <v>100</v>
      </c>
      <c r="F7" s="64"/>
      <c r="G7" s="64"/>
      <c r="H7" s="64"/>
      <c r="I7" s="29" t="s">
        <v>122</v>
      </c>
      <c r="J7" s="24" t="s">
        <v>103</v>
      </c>
      <c r="K7" s="25" t="s">
        <v>104</v>
      </c>
      <c r="L7" s="24" t="s">
        <v>123</v>
      </c>
      <c r="M7" s="26" t="s">
        <v>124</v>
      </c>
      <c r="N7" s="24" t="s">
        <v>88</v>
      </c>
      <c r="O7" s="29">
        <v>120.652</v>
      </c>
      <c r="P7" s="29">
        <v>414143</v>
      </c>
      <c r="Q7" s="29">
        <v>103535</v>
      </c>
      <c r="R7" s="29">
        <v>103536</v>
      </c>
      <c r="S7" s="29">
        <v>103536</v>
      </c>
      <c r="T7" s="29">
        <v>103536</v>
      </c>
      <c r="U7" s="29" t="s">
        <v>107</v>
      </c>
      <c r="V7" s="29" t="s">
        <v>108</v>
      </c>
      <c r="W7" s="24" t="s">
        <v>89</v>
      </c>
      <c r="X7" s="29">
        <v>0</v>
      </c>
      <c r="Y7" s="29">
        <v>0</v>
      </c>
      <c r="Z7" s="29">
        <v>0</v>
      </c>
      <c r="AA7" s="29">
        <v>0</v>
      </c>
      <c r="AB7" s="29">
        <v>0</v>
      </c>
      <c r="AC7" s="24" t="s">
        <v>110</v>
      </c>
      <c r="AD7" s="24" t="s">
        <v>111</v>
      </c>
      <c r="AE7" s="34" t="s">
        <v>93</v>
      </c>
      <c r="AF7" s="34" t="s">
        <v>93</v>
      </c>
      <c r="AG7" s="20">
        <f t="shared" si="1"/>
        <v>103535</v>
      </c>
      <c r="AH7" s="21">
        <f t="shared" si="8"/>
        <v>0</v>
      </c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22">
        <v>0</v>
      </c>
      <c r="BC7" s="22">
        <v>103535</v>
      </c>
      <c r="BD7" s="59">
        <v>0</v>
      </c>
      <c r="BE7" s="59">
        <v>0</v>
      </c>
      <c r="BF7" s="59"/>
      <c r="BG7" s="59"/>
      <c r="BH7" s="59"/>
      <c r="BI7" s="59"/>
      <c r="BJ7" s="59"/>
      <c r="BK7" s="59"/>
      <c r="BL7" s="22"/>
      <c r="BM7" s="27">
        <f t="shared" si="3"/>
        <v>1</v>
      </c>
      <c r="BN7" s="34"/>
      <c r="BO7" s="28"/>
      <c r="BP7" s="28"/>
      <c r="BQ7" s="28"/>
      <c r="BR7" s="28"/>
      <c r="BS7" s="27">
        <f t="shared" si="4"/>
        <v>0.24999818903132492</v>
      </c>
      <c r="BT7" s="22">
        <f t="shared" si="5"/>
        <v>103536</v>
      </c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>
        <v>103536</v>
      </c>
      <c r="CF7" s="22">
        <v>103536</v>
      </c>
      <c r="CG7" s="22">
        <v>103536</v>
      </c>
      <c r="CH7" s="27">
        <v>0.49999879268754993</v>
      </c>
      <c r="CI7" s="31">
        <v>26154962010</v>
      </c>
      <c r="CJ7" s="31"/>
      <c r="CK7" s="31"/>
      <c r="CL7" s="31"/>
      <c r="CM7" s="31"/>
      <c r="CN7" s="22"/>
      <c r="CO7" s="22"/>
      <c r="CP7" s="22"/>
      <c r="CQ7" s="22"/>
      <c r="CR7" s="34"/>
      <c r="CS7" s="27">
        <f t="shared" si="6"/>
        <v>1</v>
      </c>
      <c r="CT7" s="27">
        <f t="shared" si="7"/>
        <v>0.49999879268754993</v>
      </c>
      <c r="CU7" s="64"/>
      <c r="CV7" s="65"/>
      <c r="CW7" s="23">
        <v>103536</v>
      </c>
      <c r="CX7" s="58"/>
      <c r="CY7" s="58"/>
      <c r="CZ7" s="58"/>
      <c r="DA7" s="58"/>
      <c r="DB7" s="58"/>
      <c r="DC7" s="58"/>
      <c r="DD7" s="58"/>
      <c r="DE7" s="58"/>
      <c r="DF7" s="58"/>
      <c r="DG7" s="58"/>
      <c r="DH7" s="58"/>
      <c r="DI7" s="58"/>
      <c r="DJ7" s="58"/>
      <c r="DK7" s="58"/>
      <c r="DL7" s="58"/>
      <c r="DM7" s="58"/>
      <c r="DN7" s="58"/>
      <c r="DO7" s="58"/>
      <c r="DP7" s="58"/>
      <c r="DQ7" s="58"/>
    </row>
    <row r="8" spans="1:121" s="14" customFormat="1" ht="45" x14ac:dyDescent="0.2">
      <c r="A8" s="22">
        <v>2</v>
      </c>
      <c r="B8" s="26" t="s">
        <v>96</v>
      </c>
      <c r="C8" s="29" t="s">
        <v>98</v>
      </c>
      <c r="D8" s="26" t="s">
        <v>99</v>
      </c>
      <c r="E8" s="29" t="s">
        <v>100</v>
      </c>
      <c r="F8" s="64"/>
      <c r="G8" s="64"/>
      <c r="H8" s="64"/>
      <c r="I8" s="29" t="s">
        <v>125</v>
      </c>
      <c r="J8" s="24" t="s">
        <v>103</v>
      </c>
      <c r="K8" s="25" t="s">
        <v>104</v>
      </c>
      <c r="L8" s="24" t="s">
        <v>126</v>
      </c>
      <c r="M8" s="26" t="s">
        <v>127</v>
      </c>
      <c r="N8" s="24" t="s">
        <v>88</v>
      </c>
      <c r="O8" s="29">
        <v>8.7550000000000008</v>
      </c>
      <c r="P8" s="29">
        <v>600</v>
      </c>
      <c r="Q8" s="29">
        <v>0</v>
      </c>
      <c r="R8" s="29">
        <v>465</v>
      </c>
      <c r="S8" s="29">
        <v>0</v>
      </c>
      <c r="T8" s="29">
        <f>600-465</f>
        <v>135</v>
      </c>
      <c r="U8" s="29" t="s">
        <v>107</v>
      </c>
      <c r="V8" s="29" t="s">
        <v>108</v>
      </c>
      <c r="W8" s="24" t="s">
        <v>89</v>
      </c>
      <c r="X8" s="29">
        <v>0</v>
      </c>
      <c r="Y8" s="29">
        <v>0</v>
      </c>
      <c r="Z8" s="29">
        <v>0</v>
      </c>
      <c r="AA8" s="29">
        <v>0</v>
      </c>
      <c r="AB8" s="29">
        <v>0</v>
      </c>
      <c r="AC8" s="24" t="s">
        <v>110</v>
      </c>
      <c r="AD8" s="24" t="s">
        <v>111</v>
      </c>
      <c r="AE8" s="34" t="s">
        <v>93</v>
      </c>
      <c r="AF8" s="34" t="s">
        <v>93</v>
      </c>
      <c r="AG8" s="20">
        <f t="shared" si="1"/>
        <v>0</v>
      </c>
      <c r="AH8" s="21">
        <f t="shared" si="8"/>
        <v>0</v>
      </c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22">
        <v>0</v>
      </c>
      <c r="BC8" s="22">
        <v>0</v>
      </c>
      <c r="BD8" s="59">
        <v>0</v>
      </c>
      <c r="BE8" s="59">
        <v>0</v>
      </c>
      <c r="BF8" s="59"/>
      <c r="BG8" s="59"/>
      <c r="BH8" s="59"/>
      <c r="BI8" s="59"/>
      <c r="BJ8" s="59"/>
      <c r="BK8" s="59"/>
      <c r="BL8" s="22"/>
      <c r="BM8" s="27" t="e">
        <f t="shared" si="3"/>
        <v>#DIV/0!</v>
      </c>
      <c r="BN8" s="34"/>
      <c r="BO8" s="28"/>
      <c r="BP8" s="28"/>
      <c r="BQ8" s="28"/>
      <c r="BR8" s="28"/>
      <c r="BS8" s="27">
        <f t="shared" si="4"/>
        <v>0</v>
      </c>
      <c r="BT8" s="22">
        <f t="shared" si="5"/>
        <v>465</v>
      </c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>
        <v>0</v>
      </c>
      <c r="CF8" s="22">
        <v>465</v>
      </c>
      <c r="CG8" s="22">
        <v>465</v>
      </c>
      <c r="CH8" s="27">
        <v>0.77500000000000002</v>
      </c>
      <c r="CI8" s="31"/>
      <c r="CJ8" s="31"/>
      <c r="CK8" s="31"/>
      <c r="CL8" s="31"/>
      <c r="CM8" s="31"/>
      <c r="CN8" s="22"/>
      <c r="CO8" s="22"/>
      <c r="CP8" s="22"/>
      <c r="CQ8" s="22"/>
      <c r="CR8" s="34" t="s">
        <v>128</v>
      </c>
      <c r="CS8" s="27">
        <f t="shared" si="6"/>
        <v>1</v>
      </c>
      <c r="CT8" s="27">
        <f t="shared" si="7"/>
        <v>0.77500000000000002</v>
      </c>
      <c r="CU8" s="64"/>
      <c r="CV8" s="65"/>
      <c r="CW8" s="23">
        <v>0</v>
      </c>
      <c r="CX8" s="58"/>
      <c r="CY8" s="58"/>
      <c r="CZ8" s="58"/>
      <c r="DA8" s="58"/>
      <c r="DB8" s="58"/>
      <c r="DC8" s="58"/>
      <c r="DD8" s="58"/>
      <c r="DE8" s="58"/>
      <c r="DF8" s="58"/>
      <c r="DG8" s="58"/>
      <c r="DH8" s="58"/>
      <c r="DI8" s="58"/>
      <c r="DJ8" s="58"/>
      <c r="DK8" s="58"/>
      <c r="DL8" s="58"/>
      <c r="DM8" s="58"/>
      <c r="DN8" s="58"/>
      <c r="DO8" s="58"/>
      <c r="DP8" s="58"/>
      <c r="DQ8" s="58"/>
    </row>
    <row r="9" spans="1:121" s="14" customFormat="1" ht="56.25" x14ac:dyDescent="0.2">
      <c r="A9" s="22">
        <v>2</v>
      </c>
      <c r="B9" s="26" t="s">
        <v>96</v>
      </c>
      <c r="C9" s="29" t="s">
        <v>98</v>
      </c>
      <c r="D9" s="26" t="s">
        <v>99</v>
      </c>
      <c r="E9" s="29" t="s">
        <v>129</v>
      </c>
      <c r="F9" s="64" t="s">
        <v>130</v>
      </c>
      <c r="G9" s="64">
        <v>4.05</v>
      </c>
      <c r="H9" s="64">
        <v>4.87</v>
      </c>
      <c r="I9" s="29" t="s">
        <v>131</v>
      </c>
      <c r="J9" s="24" t="s">
        <v>132</v>
      </c>
      <c r="K9" s="25" t="s">
        <v>133</v>
      </c>
      <c r="L9" s="24" t="s">
        <v>134</v>
      </c>
      <c r="M9" s="26" t="s">
        <v>135</v>
      </c>
      <c r="N9" s="24" t="s">
        <v>88</v>
      </c>
      <c r="O9" s="29">
        <v>0</v>
      </c>
      <c r="P9" s="29">
        <v>70</v>
      </c>
      <c r="Q9" s="29">
        <v>10</v>
      </c>
      <c r="R9" s="29">
        <v>60</v>
      </c>
      <c r="S9" s="29">
        <v>0</v>
      </c>
      <c r="T9" s="29">
        <v>0</v>
      </c>
      <c r="U9" s="29" t="s">
        <v>107</v>
      </c>
      <c r="V9" s="29" t="s">
        <v>108</v>
      </c>
      <c r="W9" s="24" t="s">
        <v>89</v>
      </c>
      <c r="X9" s="33">
        <f>SUM(Y9:AB9)</f>
        <v>1273939200</v>
      </c>
      <c r="Y9" s="35">
        <v>300000000</v>
      </c>
      <c r="Z9" s="35">
        <f>+Y9*1.04</f>
        <v>312000000</v>
      </c>
      <c r="AA9" s="35">
        <f>+Z9*1.04</f>
        <v>324480000</v>
      </c>
      <c r="AB9" s="35">
        <f>+AA9*1.04</f>
        <v>337459200</v>
      </c>
      <c r="AC9" s="24" t="s">
        <v>110</v>
      </c>
      <c r="AD9" s="24" t="s">
        <v>111</v>
      </c>
      <c r="AE9" s="34" t="s">
        <v>93</v>
      </c>
      <c r="AF9" s="34" t="s">
        <v>93</v>
      </c>
      <c r="AG9" s="20">
        <f t="shared" si="1"/>
        <v>10</v>
      </c>
      <c r="AH9" s="21">
        <f t="shared" si="8"/>
        <v>1273939200</v>
      </c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22">
        <v>0</v>
      </c>
      <c r="BC9" s="22">
        <v>1.53</v>
      </c>
      <c r="BD9" s="59">
        <v>0</v>
      </c>
      <c r="BE9" s="59">
        <v>0</v>
      </c>
      <c r="BF9" s="59"/>
      <c r="BG9" s="59"/>
      <c r="BH9" s="59"/>
      <c r="BI9" s="59"/>
      <c r="BJ9" s="59"/>
      <c r="BK9" s="59"/>
      <c r="BL9" s="22"/>
      <c r="BM9" s="27">
        <f t="shared" si="3"/>
        <v>0.153</v>
      </c>
      <c r="BN9" s="34"/>
      <c r="BO9" s="28"/>
      <c r="BP9" s="28"/>
      <c r="BQ9" s="28"/>
      <c r="BR9" s="28"/>
      <c r="BS9" s="27">
        <f t="shared" si="4"/>
        <v>2.1857142857142856E-2</v>
      </c>
      <c r="BT9" s="22">
        <f t="shared" si="5"/>
        <v>60</v>
      </c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>
        <v>0</v>
      </c>
      <c r="CF9" s="22">
        <v>62</v>
      </c>
      <c r="CG9" s="22">
        <v>62</v>
      </c>
      <c r="CH9" s="27">
        <v>0.90757142857142858</v>
      </c>
      <c r="CI9" s="31"/>
      <c r="CJ9" s="31"/>
      <c r="CK9" s="31"/>
      <c r="CL9" s="31"/>
      <c r="CM9" s="31"/>
      <c r="CN9" s="22"/>
      <c r="CO9" s="22"/>
      <c r="CP9" s="22"/>
      <c r="CQ9" s="22"/>
      <c r="CR9" s="34" t="s">
        <v>136</v>
      </c>
      <c r="CS9" s="27">
        <v>1</v>
      </c>
      <c r="CT9" s="27">
        <f t="shared" si="7"/>
        <v>0.90757142857142858</v>
      </c>
      <c r="CU9" s="64"/>
      <c r="CV9" s="64"/>
      <c r="CW9" s="23">
        <v>0</v>
      </c>
      <c r="CX9" s="58"/>
      <c r="CY9" s="58"/>
      <c r="CZ9" s="58"/>
      <c r="DA9" s="58"/>
      <c r="DB9" s="58"/>
      <c r="DC9" s="58"/>
      <c r="DD9" s="58"/>
      <c r="DE9" s="58"/>
      <c r="DF9" s="58"/>
      <c r="DG9" s="58"/>
      <c r="DH9" s="58"/>
      <c r="DI9" s="58"/>
      <c r="DJ9" s="58"/>
      <c r="DK9" s="58"/>
      <c r="DL9" s="58"/>
      <c r="DM9" s="58"/>
      <c r="DN9" s="58"/>
      <c r="DO9" s="58"/>
      <c r="DP9" s="58"/>
      <c r="DQ9" s="58"/>
    </row>
    <row r="10" spans="1:121" s="14" customFormat="1" ht="45" x14ac:dyDescent="0.2">
      <c r="A10" s="22">
        <v>2</v>
      </c>
      <c r="B10" s="26" t="s">
        <v>96</v>
      </c>
      <c r="C10" s="29" t="s">
        <v>98</v>
      </c>
      <c r="D10" s="26" t="s">
        <v>99</v>
      </c>
      <c r="E10" s="29" t="s">
        <v>129</v>
      </c>
      <c r="F10" s="64"/>
      <c r="G10" s="64"/>
      <c r="H10" s="64"/>
      <c r="I10" s="29" t="s">
        <v>137</v>
      </c>
      <c r="J10" s="24" t="s">
        <v>132</v>
      </c>
      <c r="K10" s="25" t="s">
        <v>133</v>
      </c>
      <c r="L10" s="24" t="s">
        <v>138</v>
      </c>
      <c r="M10" s="26" t="s">
        <v>139</v>
      </c>
      <c r="N10" s="24" t="s">
        <v>88</v>
      </c>
      <c r="O10" s="29">
        <v>140</v>
      </c>
      <c r="P10" s="29">
        <v>300</v>
      </c>
      <c r="Q10" s="29">
        <v>0</v>
      </c>
      <c r="R10" s="29">
        <v>0</v>
      </c>
      <c r="S10" s="29">
        <v>150</v>
      </c>
      <c r="T10" s="29">
        <v>150</v>
      </c>
      <c r="U10" s="29" t="s">
        <v>107</v>
      </c>
      <c r="V10" s="29" t="s">
        <v>108</v>
      </c>
      <c r="W10" s="24" t="s">
        <v>140</v>
      </c>
      <c r="X10" s="33">
        <f>SUM(Y10:AB10)</f>
        <v>20000000000</v>
      </c>
      <c r="Y10" s="35">
        <v>20000000000</v>
      </c>
      <c r="Z10" s="29">
        <v>0</v>
      </c>
      <c r="AA10" s="29">
        <v>0</v>
      </c>
      <c r="AB10" s="29">
        <v>0</v>
      </c>
      <c r="AC10" s="24" t="s">
        <v>110</v>
      </c>
      <c r="AD10" s="24" t="s">
        <v>111</v>
      </c>
      <c r="AE10" s="34" t="s">
        <v>93</v>
      </c>
      <c r="AF10" s="34" t="s">
        <v>93</v>
      </c>
      <c r="AG10" s="20">
        <v>70</v>
      </c>
      <c r="AH10" s="21">
        <f t="shared" si="8"/>
        <v>20000000000</v>
      </c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22">
        <v>0</v>
      </c>
      <c r="BC10" s="22">
        <v>0</v>
      </c>
      <c r="BD10" s="59">
        <v>0</v>
      </c>
      <c r="BE10" s="59">
        <v>0</v>
      </c>
      <c r="BF10" s="59"/>
      <c r="BG10" s="59"/>
      <c r="BH10" s="59"/>
      <c r="BI10" s="59"/>
      <c r="BJ10" s="59"/>
      <c r="BK10" s="59"/>
      <c r="BL10" s="22"/>
      <c r="BM10" s="27">
        <f t="shared" si="3"/>
        <v>0</v>
      </c>
      <c r="BN10" s="34"/>
      <c r="BO10" s="28"/>
      <c r="BP10" s="28"/>
      <c r="BQ10" s="28"/>
      <c r="BR10" s="28"/>
      <c r="BS10" s="27">
        <f t="shared" si="4"/>
        <v>0</v>
      </c>
      <c r="BT10" s="22">
        <f t="shared" si="5"/>
        <v>0</v>
      </c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>
        <v>0</v>
      </c>
      <c r="CF10" s="22">
        <v>0</v>
      </c>
      <c r="CG10" s="22">
        <v>0</v>
      </c>
      <c r="CH10" s="27">
        <v>0</v>
      </c>
      <c r="CI10" s="31"/>
      <c r="CJ10" s="31"/>
      <c r="CK10" s="31"/>
      <c r="CL10" s="31"/>
      <c r="CM10" s="31"/>
      <c r="CN10" s="22"/>
      <c r="CO10" s="22"/>
      <c r="CP10" s="22"/>
      <c r="CQ10" s="22"/>
      <c r="CR10" s="34" t="s">
        <v>141</v>
      </c>
      <c r="CS10" s="27" t="s">
        <v>92</v>
      </c>
      <c r="CT10" s="27">
        <f t="shared" si="7"/>
        <v>0</v>
      </c>
      <c r="CU10" s="64"/>
      <c r="CV10" s="64"/>
      <c r="CW10" s="23">
        <v>150</v>
      </c>
      <c r="CX10" s="58"/>
      <c r="CY10" s="58"/>
      <c r="CZ10" s="58"/>
      <c r="DA10" s="58"/>
      <c r="DB10" s="58"/>
      <c r="DC10" s="58"/>
      <c r="DD10" s="58"/>
      <c r="DE10" s="58"/>
      <c r="DF10" s="58"/>
      <c r="DG10" s="58"/>
      <c r="DH10" s="58"/>
      <c r="DI10" s="58"/>
      <c r="DJ10" s="58"/>
      <c r="DK10" s="58"/>
      <c r="DL10" s="58"/>
      <c r="DM10" s="58"/>
      <c r="DN10" s="58"/>
      <c r="DO10" s="58"/>
      <c r="DP10" s="58"/>
      <c r="DQ10" s="58"/>
    </row>
    <row r="11" spans="1:121" s="14" customFormat="1" ht="45" x14ac:dyDescent="0.2">
      <c r="A11" s="22">
        <v>2</v>
      </c>
      <c r="B11" s="26" t="s">
        <v>96</v>
      </c>
      <c r="C11" s="29" t="s">
        <v>98</v>
      </c>
      <c r="D11" s="26" t="s">
        <v>99</v>
      </c>
      <c r="E11" s="29" t="s">
        <v>129</v>
      </c>
      <c r="F11" s="64"/>
      <c r="G11" s="64"/>
      <c r="H11" s="64"/>
      <c r="I11" s="29" t="s">
        <v>142</v>
      </c>
      <c r="J11" s="24" t="s">
        <v>132</v>
      </c>
      <c r="K11" s="25" t="s">
        <v>133</v>
      </c>
      <c r="L11" s="24" t="s">
        <v>143</v>
      </c>
      <c r="M11" s="26" t="s">
        <v>144</v>
      </c>
      <c r="N11" s="24" t="s">
        <v>88</v>
      </c>
      <c r="O11" s="29">
        <v>5</v>
      </c>
      <c r="P11" s="29">
        <v>20</v>
      </c>
      <c r="Q11" s="29">
        <v>3</v>
      </c>
      <c r="R11" s="29">
        <v>1</v>
      </c>
      <c r="S11" s="29">
        <v>8</v>
      </c>
      <c r="T11" s="29">
        <v>8</v>
      </c>
      <c r="U11" s="29" t="s">
        <v>107</v>
      </c>
      <c r="V11" s="29" t="s">
        <v>108</v>
      </c>
      <c r="W11" s="24" t="s">
        <v>89</v>
      </c>
      <c r="X11" s="29">
        <v>0</v>
      </c>
      <c r="Y11" s="29">
        <v>0</v>
      </c>
      <c r="Z11" s="29">
        <v>0</v>
      </c>
      <c r="AA11" s="29">
        <v>0</v>
      </c>
      <c r="AB11" s="29">
        <v>0</v>
      </c>
      <c r="AC11" s="24" t="s">
        <v>110</v>
      </c>
      <c r="AD11" s="24" t="s">
        <v>111</v>
      </c>
      <c r="AE11" s="34" t="s">
        <v>93</v>
      </c>
      <c r="AF11" s="34" t="s">
        <v>93</v>
      </c>
      <c r="AG11" s="20">
        <f>+Q11</f>
        <v>3</v>
      </c>
      <c r="AH11" s="21">
        <f t="shared" si="8"/>
        <v>0</v>
      </c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22">
        <v>3</v>
      </c>
      <c r="BC11" s="22">
        <v>3</v>
      </c>
      <c r="BD11" s="59">
        <v>0</v>
      </c>
      <c r="BE11" s="59">
        <v>0</v>
      </c>
      <c r="BF11" s="59"/>
      <c r="BG11" s="59"/>
      <c r="BH11" s="59"/>
      <c r="BI11" s="59"/>
      <c r="BJ11" s="59"/>
      <c r="BK11" s="59"/>
      <c r="BL11" s="22"/>
      <c r="BM11" s="27">
        <f t="shared" si="3"/>
        <v>1</v>
      </c>
      <c r="BN11" s="34"/>
      <c r="BO11" s="28"/>
      <c r="BP11" s="28"/>
      <c r="BQ11" s="28"/>
      <c r="BR11" s="28"/>
      <c r="BS11" s="27">
        <f t="shared" si="4"/>
        <v>0.15</v>
      </c>
      <c r="BT11" s="22">
        <f t="shared" si="5"/>
        <v>1</v>
      </c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>
        <v>1</v>
      </c>
      <c r="CF11" s="22">
        <v>1</v>
      </c>
      <c r="CG11" s="22">
        <v>1</v>
      </c>
      <c r="CH11" s="27">
        <v>0.2</v>
      </c>
      <c r="CI11" s="31"/>
      <c r="CJ11" s="31"/>
      <c r="CK11" s="31"/>
      <c r="CL11" s="31"/>
      <c r="CM11" s="31"/>
      <c r="CN11" s="22"/>
      <c r="CO11" s="22"/>
      <c r="CP11" s="22"/>
      <c r="CQ11" s="22"/>
      <c r="CR11" s="34" t="s">
        <v>145</v>
      </c>
      <c r="CS11" s="27">
        <f t="shared" si="6"/>
        <v>1</v>
      </c>
      <c r="CT11" s="27">
        <f t="shared" si="7"/>
        <v>0.2</v>
      </c>
      <c r="CU11" s="64"/>
      <c r="CV11" s="64"/>
      <c r="CW11" s="23">
        <v>8</v>
      </c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N11" s="58"/>
      <c r="DO11" s="58"/>
      <c r="DP11" s="58"/>
      <c r="DQ11" s="58"/>
    </row>
    <row r="12" spans="1:121" s="14" customFormat="1" ht="56.25" x14ac:dyDescent="0.2">
      <c r="A12" s="22">
        <v>2</v>
      </c>
      <c r="B12" s="26" t="s">
        <v>96</v>
      </c>
      <c r="C12" s="29" t="s">
        <v>98</v>
      </c>
      <c r="D12" s="26" t="s">
        <v>99</v>
      </c>
      <c r="E12" s="29" t="s">
        <v>129</v>
      </c>
      <c r="F12" s="64"/>
      <c r="G12" s="64"/>
      <c r="H12" s="64"/>
      <c r="I12" s="29" t="s">
        <v>146</v>
      </c>
      <c r="J12" s="24" t="s">
        <v>132</v>
      </c>
      <c r="K12" s="25" t="s">
        <v>133</v>
      </c>
      <c r="L12" s="24" t="s">
        <v>147</v>
      </c>
      <c r="M12" s="26" t="s">
        <v>148</v>
      </c>
      <c r="N12" s="24" t="s">
        <v>88</v>
      </c>
      <c r="O12" s="29">
        <v>102</v>
      </c>
      <c r="P12" s="29">
        <v>216</v>
      </c>
      <c r="Q12" s="29">
        <v>14</v>
      </c>
      <c r="R12" s="29">
        <v>0</v>
      </c>
      <c r="S12" s="29">
        <v>100</v>
      </c>
      <c r="T12" s="29">
        <v>102</v>
      </c>
      <c r="U12" s="29" t="s">
        <v>107</v>
      </c>
      <c r="V12" s="29" t="s">
        <v>108</v>
      </c>
      <c r="W12" s="24" t="s">
        <v>89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4" t="s">
        <v>110</v>
      </c>
      <c r="AD12" s="24" t="s">
        <v>111</v>
      </c>
      <c r="AE12" s="34" t="s">
        <v>93</v>
      </c>
      <c r="AF12" s="34" t="s">
        <v>93</v>
      </c>
      <c r="AG12" s="20">
        <f>+Q12</f>
        <v>14</v>
      </c>
      <c r="AH12" s="21">
        <f t="shared" si="8"/>
        <v>0</v>
      </c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22">
        <v>14</v>
      </c>
      <c r="BC12" s="22">
        <v>14</v>
      </c>
      <c r="BD12" s="59">
        <v>0</v>
      </c>
      <c r="BE12" s="59">
        <v>0</v>
      </c>
      <c r="BF12" s="59"/>
      <c r="BG12" s="59"/>
      <c r="BH12" s="59"/>
      <c r="BI12" s="59"/>
      <c r="BJ12" s="59"/>
      <c r="BK12" s="59"/>
      <c r="BL12" s="22"/>
      <c r="BM12" s="27">
        <f t="shared" si="3"/>
        <v>1</v>
      </c>
      <c r="BN12" s="34"/>
      <c r="BO12" s="28"/>
      <c r="BP12" s="28"/>
      <c r="BQ12" s="28"/>
      <c r="BR12" s="28"/>
      <c r="BS12" s="27">
        <f t="shared" si="4"/>
        <v>6.4814814814814811E-2</v>
      </c>
      <c r="BT12" s="22">
        <f t="shared" si="5"/>
        <v>0</v>
      </c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>
        <v>0</v>
      </c>
      <c r="CF12" s="22">
        <v>0</v>
      </c>
      <c r="CG12" s="22">
        <v>0</v>
      </c>
      <c r="CH12" s="27">
        <v>6.4814814814814811E-2</v>
      </c>
      <c r="CI12" s="31"/>
      <c r="CJ12" s="31"/>
      <c r="CK12" s="31"/>
      <c r="CL12" s="31"/>
      <c r="CM12" s="31"/>
      <c r="CN12" s="22"/>
      <c r="CO12" s="22"/>
      <c r="CP12" s="22"/>
      <c r="CQ12" s="22"/>
      <c r="CR12" s="34"/>
      <c r="CS12" s="27" t="s">
        <v>92</v>
      </c>
      <c r="CT12" s="27">
        <f t="shared" si="7"/>
        <v>6.4814814814814811E-2</v>
      </c>
      <c r="CU12" s="64"/>
      <c r="CV12" s="64"/>
      <c r="CW12" s="23">
        <v>100</v>
      </c>
      <c r="CX12" s="58"/>
      <c r="CY12" s="58"/>
      <c r="CZ12" s="58"/>
      <c r="DA12" s="58"/>
      <c r="DB12" s="58"/>
      <c r="DC12" s="58"/>
      <c r="DD12" s="58"/>
      <c r="DE12" s="58"/>
      <c r="DF12" s="58"/>
      <c r="DG12" s="58"/>
      <c r="DH12" s="58"/>
      <c r="DI12" s="58"/>
      <c r="DJ12" s="58"/>
      <c r="DK12" s="58"/>
      <c r="DL12" s="58"/>
      <c r="DM12" s="58"/>
      <c r="DN12" s="58"/>
      <c r="DO12" s="58"/>
      <c r="DP12" s="58"/>
      <c r="DQ12" s="58"/>
    </row>
    <row r="13" spans="1:121" s="14" customFormat="1" ht="45" x14ac:dyDescent="0.2">
      <c r="A13" s="22">
        <v>2</v>
      </c>
      <c r="B13" s="26" t="s">
        <v>96</v>
      </c>
      <c r="C13" s="29" t="s">
        <v>98</v>
      </c>
      <c r="D13" s="26" t="s">
        <v>99</v>
      </c>
      <c r="E13" s="29" t="s">
        <v>129</v>
      </c>
      <c r="F13" s="64"/>
      <c r="G13" s="64"/>
      <c r="H13" s="64"/>
      <c r="I13" s="29" t="s">
        <v>149</v>
      </c>
      <c r="J13" s="24" t="s">
        <v>132</v>
      </c>
      <c r="K13" s="25" t="s">
        <v>133</v>
      </c>
      <c r="L13" s="24" t="s">
        <v>150</v>
      </c>
      <c r="M13" s="26" t="s">
        <v>151</v>
      </c>
      <c r="N13" s="24" t="s">
        <v>88</v>
      </c>
      <c r="O13" s="29">
        <v>0</v>
      </c>
      <c r="P13" s="29">
        <v>24</v>
      </c>
      <c r="Q13" s="29">
        <v>6</v>
      </c>
      <c r="R13" s="29">
        <v>6</v>
      </c>
      <c r="S13" s="29">
        <v>6</v>
      </c>
      <c r="T13" s="29">
        <v>6</v>
      </c>
      <c r="U13" s="29" t="s">
        <v>107</v>
      </c>
      <c r="V13" s="29" t="s">
        <v>108</v>
      </c>
      <c r="W13" s="24" t="s">
        <v>89</v>
      </c>
      <c r="X13" s="29">
        <v>0</v>
      </c>
      <c r="Y13" s="29">
        <v>0</v>
      </c>
      <c r="Z13" s="29">
        <v>0</v>
      </c>
      <c r="AA13" s="29">
        <v>0</v>
      </c>
      <c r="AB13" s="29">
        <v>0</v>
      </c>
      <c r="AC13" s="24" t="s">
        <v>110</v>
      </c>
      <c r="AD13" s="24" t="s">
        <v>111</v>
      </c>
      <c r="AE13" s="34" t="s">
        <v>93</v>
      </c>
      <c r="AF13" s="34" t="s">
        <v>93</v>
      </c>
      <c r="AG13" s="20">
        <f>+Q13</f>
        <v>6</v>
      </c>
      <c r="AH13" s="21">
        <f t="shared" si="8"/>
        <v>0</v>
      </c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22">
        <v>6</v>
      </c>
      <c r="BC13" s="22">
        <v>6</v>
      </c>
      <c r="BD13" s="59">
        <v>0</v>
      </c>
      <c r="BE13" s="59">
        <v>0</v>
      </c>
      <c r="BF13" s="59"/>
      <c r="BG13" s="59"/>
      <c r="BH13" s="59"/>
      <c r="BI13" s="59"/>
      <c r="BJ13" s="59"/>
      <c r="BK13" s="59"/>
      <c r="BL13" s="22"/>
      <c r="BM13" s="27">
        <f t="shared" si="3"/>
        <v>1</v>
      </c>
      <c r="BN13" s="34"/>
      <c r="BO13" s="28"/>
      <c r="BP13" s="28"/>
      <c r="BQ13" s="28"/>
      <c r="BR13" s="28"/>
      <c r="BS13" s="27">
        <f t="shared" si="4"/>
        <v>0.25</v>
      </c>
      <c r="BT13" s="22">
        <f t="shared" si="5"/>
        <v>6</v>
      </c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>
        <v>0</v>
      </c>
      <c r="CF13" s="22">
        <v>0</v>
      </c>
      <c r="CG13" s="22">
        <v>6</v>
      </c>
      <c r="CH13" s="27">
        <v>0.5</v>
      </c>
      <c r="CI13" s="31"/>
      <c r="CJ13" s="31"/>
      <c r="CK13" s="31"/>
      <c r="CL13" s="31"/>
      <c r="CM13" s="31"/>
      <c r="CN13" s="22"/>
      <c r="CO13" s="22"/>
      <c r="CP13" s="22"/>
      <c r="CQ13" s="22"/>
      <c r="CR13" s="34" t="s">
        <v>152</v>
      </c>
      <c r="CS13" s="27">
        <f t="shared" si="6"/>
        <v>1</v>
      </c>
      <c r="CT13" s="27">
        <f t="shared" si="7"/>
        <v>0.5</v>
      </c>
      <c r="CU13" s="64"/>
      <c r="CV13" s="64"/>
      <c r="CW13" s="23">
        <v>6</v>
      </c>
      <c r="CX13" s="58"/>
      <c r="CY13" s="58"/>
      <c r="CZ13" s="58"/>
      <c r="DA13" s="58"/>
      <c r="DB13" s="58"/>
      <c r="DC13" s="58"/>
      <c r="DD13" s="58"/>
      <c r="DE13" s="58"/>
      <c r="DF13" s="58"/>
      <c r="DG13" s="58"/>
      <c r="DH13" s="58"/>
      <c r="DI13" s="58"/>
      <c r="DJ13" s="58"/>
      <c r="DK13" s="58"/>
      <c r="DL13" s="58"/>
      <c r="DM13" s="58"/>
      <c r="DN13" s="58"/>
      <c r="DO13" s="58"/>
      <c r="DP13" s="58"/>
      <c r="DQ13" s="58"/>
    </row>
    <row r="14" spans="1:121" s="14" customFormat="1" ht="45" x14ac:dyDescent="0.2">
      <c r="A14" s="22">
        <v>2</v>
      </c>
      <c r="B14" s="26" t="s">
        <v>96</v>
      </c>
      <c r="C14" s="29" t="s">
        <v>98</v>
      </c>
      <c r="D14" s="26" t="s">
        <v>99</v>
      </c>
      <c r="E14" s="29" t="s">
        <v>129</v>
      </c>
      <c r="F14" s="64"/>
      <c r="G14" s="64"/>
      <c r="H14" s="64"/>
      <c r="I14" s="29" t="s">
        <v>153</v>
      </c>
      <c r="J14" s="24" t="s">
        <v>132</v>
      </c>
      <c r="K14" s="25" t="s">
        <v>133</v>
      </c>
      <c r="L14" s="24" t="s">
        <v>154</v>
      </c>
      <c r="M14" s="26" t="s">
        <v>155</v>
      </c>
      <c r="N14" s="24" t="s">
        <v>95</v>
      </c>
      <c r="O14" s="29">
        <v>21</v>
      </c>
      <c r="P14" s="29">
        <v>224</v>
      </c>
      <c r="Q14" s="29">
        <v>224</v>
      </c>
      <c r="R14" s="29">
        <v>224</v>
      </c>
      <c r="S14" s="29">
        <v>224</v>
      </c>
      <c r="T14" s="29">
        <v>224</v>
      </c>
      <c r="U14" s="29" t="s">
        <v>107</v>
      </c>
      <c r="V14" s="29" t="s">
        <v>108</v>
      </c>
      <c r="W14" s="24" t="s">
        <v>89</v>
      </c>
      <c r="X14" s="29">
        <v>0</v>
      </c>
      <c r="Y14" s="29">
        <v>0</v>
      </c>
      <c r="Z14" s="29">
        <v>0</v>
      </c>
      <c r="AA14" s="29">
        <v>0</v>
      </c>
      <c r="AB14" s="29">
        <v>0</v>
      </c>
      <c r="AC14" s="24" t="s">
        <v>110</v>
      </c>
      <c r="AD14" s="24" t="s">
        <v>111</v>
      </c>
      <c r="AE14" s="34" t="s">
        <v>93</v>
      </c>
      <c r="AF14" s="34" t="s">
        <v>93</v>
      </c>
      <c r="AG14" s="20">
        <v>224</v>
      </c>
      <c r="AH14" s="21">
        <f t="shared" si="8"/>
        <v>0</v>
      </c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22">
        <v>114</v>
      </c>
      <c r="BC14" s="22">
        <v>114</v>
      </c>
      <c r="BD14" s="59">
        <v>0</v>
      </c>
      <c r="BE14" s="59">
        <v>0</v>
      </c>
      <c r="BF14" s="59"/>
      <c r="BG14" s="59"/>
      <c r="BH14" s="59"/>
      <c r="BI14" s="59"/>
      <c r="BJ14" s="59"/>
      <c r="BK14" s="59"/>
      <c r="BL14" s="22"/>
      <c r="BM14" s="27">
        <f t="shared" si="3"/>
        <v>0.5089285714285714</v>
      </c>
      <c r="BN14" s="34"/>
      <c r="BO14" s="28"/>
      <c r="BP14" s="28"/>
      <c r="BQ14" s="28"/>
      <c r="BR14" s="28"/>
      <c r="BS14" s="27">
        <f t="shared" si="4"/>
        <v>0.5089285714285714</v>
      </c>
      <c r="BT14" s="22">
        <f t="shared" si="5"/>
        <v>224</v>
      </c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>
        <v>123</v>
      </c>
      <c r="CF14" s="22">
        <v>123</v>
      </c>
      <c r="CG14" s="22">
        <v>185</v>
      </c>
      <c r="CH14" s="27">
        <v>0.6674107142857143</v>
      </c>
      <c r="CI14" s="31"/>
      <c r="CJ14" s="31"/>
      <c r="CK14" s="31"/>
      <c r="CL14" s="31"/>
      <c r="CM14" s="31"/>
      <c r="CN14" s="22"/>
      <c r="CO14" s="22"/>
      <c r="CP14" s="22"/>
      <c r="CQ14" s="22"/>
      <c r="CR14" s="34" t="s">
        <v>156</v>
      </c>
      <c r="CS14" s="27">
        <f t="shared" si="6"/>
        <v>0.8258928571428571</v>
      </c>
      <c r="CT14" s="27">
        <f>((BC14+CG14))/2/P14</f>
        <v>0.6674107142857143</v>
      </c>
      <c r="CU14" s="64"/>
      <c r="CV14" s="64"/>
      <c r="CW14" s="23">
        <v>224</v>
      </c>
      <c r="CX14" s="58"/>
      <c r="CY14" s="58"/>
      <c r="CZ14" s="58"/>
      <c r="DA14" s="58"/>
      <c r="DB14" s="58"/>
      <c r="DC14" s="58"/>
      <c r="DD14" s="58"/>
      <c r="DE14" s="58"/>
      <c r="DF14" s="58"/>
      <c r="DG14" s="58"/>
      <c r="DH14" s="58"/>
      <c r="DI14" s="58"/>
      <c r="DJ14" s="58"/>
      <c r="DK14" s="58"/>
      <c r="DL14" s="58"/>
      <c r="DM14" s="58"/>
      <c r="DN14" s="58"/>
      <c r="DO14" s="58"/>
      <c r="DP14" s="58"/>
      <c r="DQ14" s="58"/>
    </row>
    <row r="15" spans="1:121" s="14" customFormat="1" ht="45" x14ac:dyDescent="0.2">
      <c r="A15" s="22">
        <v>2</v>
      </c>
      <c r="B15" s="26" t="s">
        <v>96</v>
      </c>
      <c r="C15" s="29" t="s">
        <v>98</v>
      </c>
      <c r="D15" s="26" t="s">
        <v>99</v>
      </c>
      <c r="E15" s="29" t="s">
        <v>129</v>
      </c>
      <c r="F15" s="64"/>
      <c r="G15" s="64"/>
      <c r="H15" s="64"/>
      <c r="I15" s="29" t="s">
        <v>157</v>
      </c>
      <c r="J15" s="24" t="s">
        <v>132</v>
      </c>
      <c r="K15" s="25" t="s">
        <v>133</v>
      </c>
      <c r="L15" s="24" t="s">
        <v>158</v>
      </c>
      <c r="M15" s="26" t="s">
        <v>159</v>
      </c>
      <c r="N15" s="24" t="s">
        <v>95</v>
      </c>
      <c r="O15" s="29">
        <v>0</v>
      </c>
      <c r="P15" s="29">
        <v>224</v>
      </c>
      <c r="Q15" s="29">
        <v>224</v>
      </c>
      <c r="R15" s="29">
        <v>224</v>
      </c>
      <c r="S15" s="29">
        <v>224</v>
      </c>
      <c r="T15" s="29">
        <v>224</v>
      </c>
      <c r="U15" s="29" t="s">
        <v>107</v>
      </c>
      <c r="V15" s="29" t="s">
        <v>108</v>
      </c>
      <c r="W15" s="24" t="s">
        <v>89</v>
      </c>
      <c r="X15" s="29">
        <v>0</v>
      </c>
      <c r="Y15" s="29">
        <v>0</v>
      </c>
      <c r="Z15" s="29">
        <v>0</v>
      </c>
      <c r="AA15" s="29">
        <v>0</v>
      </c>
      <c r="AB15" s="29">
        <v>0</v>
      </c>
      <c r="AC15" s="24" t="s">
        <v>110</v>
      </c>
      <c r="AD15" s="24" t="s">
        <v>111</v>
      </c>
      <c r="AE15" s="34" t="s">
        <v>93</v>
      </c>
      <c r="AF15" s="34" t="s">
        <v>93</v>
      </c>
      <c r="AG15" s="20">
        <v>224</v>
      </c>
      <c r="AH15" s="21">
        <f t="shared" si="8"/>
        <v>0</v>
      </c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22">
        <v>0</v>
      </c>
      <c r="BC15" s="22">
        <v>200</v>
      </c>
      <c r="BD15" s="59">
        <v>0</v>
      </c>
      <c r="BE15" s="59">
        <v>0</v>
      </c>
      <c r="BF15" s="59"/>
      <c r="BG15" s="59"/>
      <c r="BH15" s="59"/>
      <c r="BI15" s="59"/>
      <c r="BJ15" s="59"/>
      <c r="BK15" s="59"/>
      <c r="BL15" s="22"/>
      <c r="BM15" s="27">
        <f t="shared" si="3"/>
        <v>0.8928571428571429</v>
      </c>
      <c r="BN15" s="34"/>
      <c r="BO15" s="28"/>
      <c r="BP15" s="28"/>
      <c r="BQ15" s="28"/>
      <c r="BR15" s="28"/>
      <c r="BS15" s="27">
        <f t="shared" si="4"/>
        <v>0.8928571428571429</v>
      </c>
      <c r="BT15" s="22">
        <f t="shared" si="5"/>
        <v>224</v>
      </c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>
        <v>4</v>
      </c>
      <c r="CF15" s="22">
        <v>20</v>
      </c>
      <c r="CG15" s="22">
        <v>112</v>
      </c>
      <c r="CH15" s="27">
        <v>0.5</v>
      </c>
      <c r="CI15" s="31"/>
      <c r="CJ15" s="31"/>
      <c r="CK15" s="31"/>
      <c r="CL15" s="31"/>
      <c r="CM15" s="31"/>
      <c r="CN15" s="22"/>
      <c r="CO15" s="22"/>
      <c r="CP15" s="22"/>
      <c r="CQ15" s="22"/>
      <c r="CR15" s="34" t="s">
        <v>152</v>
      </c>
      <c r="CS15" s="27">
        <f t="shared" si="6"/>
        <v>0.5</v>
      </c>
      <c r="CT15" s="27">
        <f t="shared" si="7"/>
        <v>1.3928571428571428</v>
      </c>
      <c r="CU15" s="64"/>
      <c r="CV15" s="64"/>
      <c r="CW15" s="23">
        <v>224</v>
      </c>
      <c r="CX15" s="58"/>
      <c r="CY15" s="58"/>
      <c r="CZ15" s="58"/>
      <c r="DA15" s="58"/>
      <c r="DB15" s="58"/>
      <c r="DC15" s="58"/>
      <c r="DD15" s="58"/>
      <c r="DE15" s="58"/>
      <c r="DF15" s="58"/>
      <c r="DG15" s="58"/>
      <c r="DH15" s="58"/>
      <c r="DI15" s="58"/>
      <c r="DJ15" s="58"/>
      <c r="DK15" s="58"/>
      <c r="DL15" s="58"/>
      <c r="DM15" s="58"/>
      <c r="DN15" s="58"/>
      <c r="DO15" s="58"/>
      <c r="DP15" s="58"/>
      <c r="DQ15" s="58"/>
    </row>
    <row r="16" spans="1:121" s="14" customFormat="1" ht="56.25" x14ac:dyDescent="0.2">
      <c r="A16" s="22">
        <v>2</v>
      </c>
      <c r="B16" s="26" t="s">
        <v>96</v>
      </c>
      <c r="C16" s="29" t="s">
        <v>98</v>
      </c>
      <c r="D16" s="26" t="s">
        <v>99</v>
      </c>
      <c r="E16" s="29" t="s">
        <v>129</v>
      </c>
      <c r="F16" s="64"/>
      <c r="G16" s="64"/>
      <c r="H16" s="64"/>
      <c r="I16" s="29" t="s">
        <v>160</v>
      </c>
      <c r="J16" s="24" t="s">
        <v>132</v>
      </c>
      <c r="K16" s="25" t="s">
        <v>133</v>
      </c>
      <c r="L16" s="24" t="s">
        <v>161</v>
      </c>
      <c r="M16" s="26" t="s">
        <v>162</v>
      </c>
      <c r="N16" s="24" t="s">
        <v>95</v>
      </c>
      <c r="O16" s="29">
        <v>224</v>
      </c>
      <c r="P16" s="29">
        <v>224</v>
      </c>
      <c r="Q16" s="29">
        <v>224</v>
      </c>
      <c r="R16" s="29">
        <v>224</v>
      </c>
      <c r="S16" s="29">
        <v>224</v>
      </c>
      <c r="T16" s="29">
        <v>224</v>
      </c>
      <c r="U16" s="29" t="s">
        <v>107</v>
      </c>
      <c r="V16" s="29" t="s">
        <v>108</v>
      </c>
      <c r="W16" s="24" t="s">
        <v>89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4" t="s">
        <v>110</v>
      </c>
      <c r="AD16" s="24" t="s">
        <v>111</v>
      </c>
      <c r="AE16" s="34" t="s">
        <v>93</v>
      </c>
      <c r="AF16" s="34" t="s">
        <v>93</v>
      </c>
      <c r="AG16" s="20">
        <f>+Q16</f>
        <v>224</v>
      </c>
      <c r="AH16" s="21">
        <f t="shared" si="8"/>
        <v>0</v>
      </c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22">
        <v>190</v>
      </c>
      <c r="BC16" s="22">
        <v>190</v>
      </c>
      <c r="BD16" s="59">
        <v>0</v>
      </c>
      <c r="BE16" s="59">
        <v>0</v>
      </c>
      <c r="BF16" s="59"/>
      <c r="BG16" s="59"/>
      <c r="BH16" s="59"/>
      <c r="BI16" s="59"/>
      <c r="BJ16" s="59"/>
      <c r="BK16" s="59"/>
      <c r="BL16" s="22"/>
      <c r="BM16" s="27">
        <f t="shared" si="3"/>
        <v>0.8482142857142857</v>
      </c>
      <c r="BN16" s="34"/>
      <c r="BO16" s="28"/>
      <c r="BP16" s="28"/>
      <c r="BQ16" s="28"/>
      <c r="BR16" s="28"/>
      <c r="BS16" s="27">
        <f t="shared" si="4"/>
        <v>0.8482142857142857</v>
      </c>
      <c r="BT16" s="22">
        <f t="shared" si="5"/>
        <v>224</v>
      </c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>
        <v>4</v>
      </c>
      <c r="CF16" s="22">
        <v>20</v>
      </c>
      <c r="CG16" s="22">
        <v>112</v>
      </c>
      <c r="CH16" s="27">
        <v>0.5</v>
      </c>
      <c r="CI16" s="31"/>
      <c r="CJ16" s="31"/>
      <c r="CK16" s="31"/>
      <c r="CL16" s="31"/>
      <c r="CM16" s="31"/>
      <c r="CN16" s="22"/>
      <c r="CO16" s="22"/>
      <c r="CP16" s="22"/>
      <c r="CQ16" s="22"/>
      <c r="CR16" s="34" t="s">
        <v>152</v>
      </c>
      <c r="CS16" s="27">
        <f t="shared" si="6"/>
        <v>0.5</v>
      </c>
      <c r="CT16" s="27">
        <f t="shared" si="7"/>
        <v>1.3482142857142858</v>
      </c>
      <c r="CU16" s="64"/>
      <c r="CV16" s="64"/>
      <c r="CW16" s="23">
        <v>224</v>
      </c>
      <c r="CX16" s="58"/>
      <c r="CY16" s="58"/>
      <c r="CZ16" s="58"/>
      <c r="DA16" s="58"/>
      <c r="DB16" s="58"/>
      <c r="DC16" s="58"/>
      <c r="DD16" s="58"/>
      <c r="DE16" s="58"/>
      <c r="DF16" s="58"/>
      <c r="DG16" s="58"/>
      <c r="DH16" s="58"/>
      <c r="DI16" s="58"/>
      <c r="DJ16" s="58"/>
      <c r="DK16" s="58"/>
      <c r="DL16" s="58"/>
      <c r="DM16" s="58"/>
      <c r="DN16" s="58"/>
      <c r="DO16" s="58"/>
      <c r="DP16" s="58"/>
      <c r="DQ16" s="58"/>
    </row>
    <row r="17" spans="1:121" s="14" customFormat="1" ht="45" x14ac:dyDescent="0.2">
      <c r="A17" s="22">
        <v>2</v>
      </c>
      <c r="B17" s="26" t="s">
        <v>96</v>
      </c>
      <c r="C17" s="29" t="s">
        <v>98</v>
      </c>
      <c r="D17" s="26" t="s">
        <v>99</v>
      </c>
      <c r="E17" s="29" t="s">
        <v>129</v>
      </c>
      <c r="F17" s="64"/>
      <c r="G17" s="64"/>
      <c r="H17" s="64"/>
      <c r="I17" s="29" t="s">
        <v>163</v>
      </c>
      <c r="J17" s="24" t="s">
        <v>132</v>
      </c>
      <c r="K17" s="25" t="s">
        <v>133</v>
      </c>
      <c r="L17" s="24" t="s">
        <v>164</v>
      </c>
      <c r="M17" s="26" t="s">
        <v>165</v>
      </c>
      <c r="N17" s="24" t="s">
        <v>95</v>
      </c>
      <c r="O17" s="29">
        <v>224</v>
      </c>
      <c r="P17" s="29">
        <v>224</v>
      </c>
      <c r="Q17" s="29">
        <v>224</v>
      </c>
      <c r="R17" s="29">
        <v>224</v>
      </c>
      <c r="S17" s="29">
        <v>224</v>
      </c>
      <c r="T17" s="29">
        <v>224</v>
      </c>
      <c r="U17" s="29" t="s">
        <v>107</v>
      </c>
      <c r="V17" s="29" t="s">
        <v>108</v>
      </c>
      <c r="W17" s="24" t="s">
        <v>89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4" t="s">
        <v>110</v>
      </c>
      <c r="AD17" s="24" t="s">
        <v>111</v>
      </c>
      <c r="AE17" s="34" t="s">
        <v>93</v>
      </c>
      <c r="AF17" s="34" t="s">
        <v>93</v>
      </c>
      <c r="AG17" s="20">
        <f>+Q17</f>
        <v>224</v>
      </c>
      <c r="AH17" s="21">
        <f t="shared" si="8"/>
        <v>0</v>
      </c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22">
        <v>90</v>
      </c>
      <c r="BC17" s="22">
        <v>90</v>
      </c>
      <c r="BD17" s="59">
        <v>0</v>
      </c>
      <c r="BE17" s="59">
        <v>0</v>
      </c>
      <c r="BF17" s="59"/>
      <c r="BG17" s="59"/>
      <c r="BH17" s="59"/>
      <c r="BI17" s="59"/>
      <c r="BJ17" s="59"/>
      <c r="BK17" s="59"/>
      <c r="BL17" s="22"/>
      <c r="BM17" s="27">
        <f t="shared" si="3"/>
        <v>0.4017857142857143</v>
      </c>
      <c r="BN17" s="34"/>
      <c r="BO17" s="28"/>
      <c r="BP17" s="28"/>
      <c r="BQ17" s="28"/>
      <c r="BR17" s="28"/>
      <c r="BS17" s="27">
        <f t="shared" si="4"/>
        <v>0.4017857142857143</v>
      </c>
      <c r="BT17" s="22">
        <f t="shared" si="5"/>
        <v>224</v>
      </c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>
        <v>120</v>
      </c>
      <c r="CF17" s="22">
        <v>120</v>
      </c>
      <c r="CG17" s="22">
        <v>120</v>
      </c>
      <c r="CH17" s="27">
        <v>0.9375</v>
      </c>
      <c r="CI17" s="31"/>
      <c r="CJ17" s="31"/>
      <c r="CK17" s="31"/>
      <c r="CL17" s="31"/>
      <c r="CM17" s="31"/>
      <c r="CN17" s="22"/>
      <c r="CO17" s="22"/>
      <c r="CP17" s="22"/>
      <c r="CQ17" s="22"/>
      <c r="CR17" s="34"/>
      <c r="CS17" s="27">
        <f t="shared" si="6"/>
        <v>0.5357142857142857</v>
      </c>
      <c r="CT17" s="27">
        <f t="shared" si="7"/>
        <v>0.9375</v>
      </c>
      <c r="CU17" s="64"/>
      <c r="CV17" s="64"/>
      <c r="CW17" s="23">
        <v>224</v>
      </c>
      <c r="CX17" s="58"/>
      <c r="CY17" s="58"/>
      <c r="CZ17" s="58"/>
      <c r="DA17" s="58"/>
      <c r="DB17" s="58"/>
      <c r="DC17" s="58"/>
      <c r="DD17" s="58"/>
      <c r="DE17" s="58"/>
      <c r="DF17" s="58"/>
      <c r="DG17" s="58"/>
      <c r="DH17" s="58"/>
      <c r="DI17" s="58"/>
      <c r="DJ17" s="58"/>
      <c r="DK17" s="58"/>
      <c r="DL17" s="58"/>
      <c r="DM17" s="58"/>
      <c r="DN17" s="58"/>
      <c r="DO17" s="58"/>
      <c r="DP17" s="58"/>
      <c r="DQ17" s="58"/>
    </row>
    <row r="18" spans="1:121" s="14" customFormat="1" ht="45" x14ac:dyDescent="0.2">
      <c r="A18" s="22">
        <v>2</v>
      </c>
      <c r="B18" s="26" t="s">
        <v>96</v>
      </c>
      <c r="C18" s="29" t="s">
        <v>98</v>
      </c>
      <c r="D18" s="26" t="s">
        <v>99</v>
      </c>
      <c r="E18" s="29" t="s">
        <v>129</v>
      </c>
      <c r="F18" s="64"/>
      <c r="G18" s="64"/>
      <c r="H18" s="64"/>
      <c r="I18" s="29" t="s">
        <v>166</v>
      </c>
      <c r="J18" s="24" t="s">
        <v>132</v>
      </c>
      <c r="K18" s="25" t="s">
        <v>133</v>
      </c>
      <c r="L18" s="24" t="s">
        <v>167</v>
      </c>
      <c r="M18" s="26" t="s">
        <v>168</v>
      </c>
      <c r="N18" s="24" t="s">
        <v>88</v>
      </c>
      <c r="O18" s="29">
        <v>30</v>
      </c>
      <c r="P18" s="29">
        <v>96</v>
      </c>
      <c r="Q18" s="29">
        <v>24</v>
      </c>
      <c r="R18" s="29">
        <v>24</v>
      </c>
      <c r="S18" s="29">
        <v>24</v>
      </c>
      <c r="T18" s="29">
        <v>24</v>
      </c>
      <c r="U18" s="29" t="s">
        <v>107</v>
      </c>
      <c r="V18" s="29" t="s">
        <v>108</v>
      </c>
      <c r="W18" s="24" t="s">
        <v>89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4" t="s">
        <v>110</v>
      </c>
      <c r="AD18" s="24" t="s">
        <v>111</v>
      </c>
      <c r="AE18" s="34" t="s">
        <v>93</v>
      </c>
      <c r="AF18" s="34" t="s">
        <v>93</v>
      </c>
      <c r="AG18" s="20">
        <v>21</v>
      </c>
      <c r="AH18" s="21">
        <f t="shared" si="8"/>
        <v>0</v>
      </c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22">
        <v>2</v>
      </c>
      <c r="BC18" s="22">
        <v>5</v>
      </c>
      <c r="BD18" s="59">
        <v>0</v>
      </c>
      <c r="BE18" s="59">
        <v>0</v>
      </c>
      <c r="BF18" s="59"/>
      <c r="BG18" s="59"/>
      <c r="BH18" s="59"/>
      <c r="BI18" s="59"/>
      <c r="BJ18" s="59"/>
      <c r="BK18" s="59"/>
      <c r="BL18" s="22"/>
      <c r="BM18" s="27">
        <f t="shared" si="3"/>
        <v>0.23809523809523808</v>
      </c>
      <c r="BN18" s="34"/>
      <c r="BO18" s="28"/>
      <c r="BP18" s="28"/>
      <c r="BQ18" s="28"/>
      <c r="BR18" s="28"/>
      <c r="BS18" s="27">
        <f t="shared" ref="BS18:BS60" si="9">+BC18/P18</f>
        <v>5.2083333333333336E-2</v>
      </c>
      <c r="BT18" s="22">
        <f t="shared" ref="BT18:BT60" si="10">+R18</f>
        <v>24</v>
      </c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>
        <v>0</v>
      </c>
      <c r="CF18" s="22">
        <v>0</v>
      </c>
      <c r="CG18" s="22">
        <v>0</v>
      </c>
      <c r="CH18" s="27">
        <v>5.2083333333333336E-2</v>
      </c>
      <c r="CI18" s="31"/>
      <c r="CJ18" s="31"/>
      <c r="CK18" s="31"/>
      <c r="CL18" s="31"/>
      <c r="CM18" s="31"/>
      <c r="CN18" s="22"/>
      <c r="CO18" s="22"/>
      <c r="CP18" s="22"/>
      <c r="CQ18" s="22"/>
      <c r="CR18" s="34" t="s">
        <v>169</v>
      </c>
      <c r="CS18" s="27">
        <f t="shared" ref="CS18:CS60" si="11">+CG18/BT18</f>
        <v>0</v>
      </c>
      <c r="CT18" s="27">
        <f t="shared" ref="CT18:CT60" si="12">(BC18+CG18)/P18</f>
        <v>5.2083333333333336E-2</v>
      </c>
      <c r="CU18" s="64"/>
      <c r="CV18" s="64"/>
      <c r="CW18" s="23">
        <v>24</v>
      </c>
      <c r="CX18" s="58"/>
      <c r="CY18" s="58"/>
      <c r="CZ18" s="58"/>
      <c r="DA18" s="58"/>
      <c r="DB18" s="58"/>
      <c r="DC18" s="58"/>
      <c r="DD18" s="58"/>
      <c r="DE18" s="58"/>
      <c r="DF18" s="58"/>
      <c r="DG18" s="58"/>
      <c r="DH18" s="58"/>
      <c r="DI18" s="58"/>
      <c r="DJ18" s="58"/>
      <c r="DK18" s="58"/>
      <c r="DL18" s="58"/>
      <c r="DM18" s="58"/>
      <c r="DN18" s="58"/>
      <c r="DO18" s="58"/>
      <c r="DP18" s="58"/>
      <c r="DQ18" s="58"/>
    </row>
    <row r="19" spans="1:121" s="14" customFormat="1" ht="45" x14ac:dyDescent="0.2">
      <c r="A19" s="22">
        <v>2</v>
      </c>
      <c r="B19" s="26" t="s">
        <v>96</v>
      </c>
      <c r="C19" s="29" t="s">
        <v>98</v>
      </c>
      <c r="D19" s="26" t="s">
        <v>99</v>
      </c>
      <c r="E19" s="29" t="s">
        <v>129</v>
      </c>
      <c r="F19" s="64"/>
      <c r="G19" s="64"/>
      <c r="H19" s="64"/>
      <c r="I19" s="29" t="s">
        <v>170</v>
      </c>
      <c r="J19" s="24" t="s">
        <v>132</v>
      </c>
      <c r="K19" s="25" t="s">
        <v>133</v>
      </c>
      <c r="L19" s="24" t="s">
        <v>171</v>
      </c>
      <c r="M19" s="26" t="s">
        <v>172</v>
      </c>
      <c r="N19" s="24" t="s">
        <v>88</v>
      </c>
      <c r="O19" s="29">
        <v>0</v>
      </c>
      <c r="P19" s="29">
        <v>55</v>
      </c>
      <c r="Q19" s="29">
        <v>17</v>
      </c>
      <c r="R19" s="29">
        <v>10</v>
      </c>
      <c r="S19" s="29">
        <v>15</v>
      </c>
      <c r="T19" s="29">
        <v>13</v>
      </c>
      <c r="U19" s="29" t="s">
        <v>107</v>
      </c>
      <c r="V19" s="29" t="s">
        <v>108</v>
      </c>
      <c r="W19" s="24" t="s">
        <v>89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4" t="s">
        <v>110</v>
      </c>
      <c r="AD19" s="24" t="s">
        <v>111</v>
      </c>
      <c r="AE19" s="34" t="s">
        <v>93</v>
      </c>
      <c r="AF19" s="34" t="s">
        <v>93</v>
      </c>
      <c r="AG19" s="20">
        <f>+Q19</f>
        <v>17</v>
      </c>
      <c r="AH19" s="21">
        <f t="shared" si="8"/>
        <v>0</v>
      </c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22">
        <v>1</v>
      </c>
      <c r="BC19" s="22">
        <v>17</v>
      </c>
      <c r="BD19" s="59">
        <v>0</v>
      </c>
      <c r="BE19" s="59">
        <v>0</v>
      </c>
      <c r="BF19" s="59"/>
      <c r="BG19" s="59"/>
      <c r="BH19" s="59"/>
      <c r="BI19" s="59"/>
      <c r="BJ19" s="59"/>
      <c r="BK19" s="59"/>
      <c r="BL19" s="22"/>
      <c r="BM19" s="27">
        <f t="shared" si="3"/>
        <v>1</v>
      </c>
      <c r="BN19" s="34"/>
      <c r="BO19" s="28"/>
      <c r="BP19" s="28"/>
      <c r="BQ19" s="28"/>
      <c r="BR19" s="28"/>
      <c r="BS19" s="27">
        <f t="shared" si="9"/>
        <v>0.30909090909090908</v>
      </c>
      <c r="BT19" s="22">
        <f t="shared" si="10"/>
        <v>10</v>
      </c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>
        <v>0</v>
      </c>
      <c r="CF19" s="22">
        <v>0</v>
      </c>
      <c r="CG19" s="22">
        <v>0</v>
      </c>
      <c r="CH19" s="27">
        <v>0.30909090909090908</v>
      </c>
      <c r="CI19" s="31"/>
      <c r="CJ19" s="31"/>
      <c r="CK19" s="31"/>
      <c r="CL19" s="31"/>
      <c r="CM19" s="31"/>
      <c r="CN19" s="22"/>
      <c r="CO19" s="22"/>
      <c r="CP19" s="22"/>
      <c r="CQ19" s="22"/>
      <c r="CR19" s="34" t="s">
        <v>169</v>
      </c>
      <c r="CS19" s="27">
        <f t="shared" si="11"/>
        <v>0</v>
      </c>
      <c r="CT19" s="27">
        <f t="shared" si="12"/>
        <v>0.30909090909090908</v>
      </c>
      <c r="CU19" s="64"/>
      <c r="CV19" s="64"/>
      <c r="CW19" s="23">
        <v>15</v>
      </c>
      <c r="CX19" s="58"/>
      <c r="CY19" s="58"/>
      <c r="CZ19" s="58"/>
      <c r="DA19" s="58"/>
      <c r="DB19" s="58"/>
      <c r="DC19" s="58"/>
      <c r="DD19" s="58"/>
      <c r="DE19" s="58"/>
      <c r="DF19" s="58"/>
      <c r="DG19" s="58"/>
      <c r="DH19" s="58"/>
      <c r="DI19" s="58"/>
      <c r="DJ19" s="58"/>
      <c r="DK19" s="58"/>
      <c r="DL19" s="58"/>
      <c r="DM19" s="58"/>
      <c r="DN19" s="58"/>
      <c r="DO19" s="58"/>
      <c r="DP19" s="58"/>
      <c r="DQ19" s="58"/>
    </row>
    <row r="20" spans="1:121" s="14" customFormat="1" ht="45" x14ac:dyDescent="0.2">
      <c r="A20" s="22">
        <v>2</v>
      </c>
      <c r="B20" s="26" t="s">
        <v>96</v>
      </c>
      <c r="C20" s="29" t="s">
        <v>98</v>
      </c>
      <c r="D20" s="26" t="s">
        <v>99</v>
      </c>
      <c r="E20" s="29" t="s">
        <v>129</v>
      </c>
      <c r="F20" s="64"/>
      <c r="G20" s="64"/>
      <c r="H20" s="64"/>
      <c r="I20" s="29" t="s">
        <v>173</v>
      </c>
      <c r="J20" s="24" t="s">
        <v>132</v>
      </c>
      <c r="K20" s="25" t="s">
        <v>133</v>
      </c>
      <c r="L20" s="24" t="s">
        <v>174</v>
      </c>
      <c r="M20" s="26" t="s">
        <v>175</v>
      </c>
      <c r="N20" s="24" t="s">
        <v>88</v>
      </c>
      <c r="O20" s="29">
        <v>0</v>
      </c>
      <c r="P20" s="29">
        <v>32</v>
      </c>
      <c r="Q20" s="29">
        <v>8</v>
      </c>
      <c r="R20" s="29">
        <v>8</v>
      </c>
      <c r="S20" s="29">
        <v>8</v>
      </c>
      <c r="T20" s="29">
        <v>8</v>
      </c>
      <c r="U20" s="29" t="s">
        <v>107</v>
      </c>
      <c r="V20" s="29" t="s">
        <v>108</v>
      </c>
      <c r="W20" s="24" t="s">
        <v>89</v>
      </c>
      <c r="X20" s="29">
        <v>0</v>
      </c>
      <c r="Y20" s="29">
        <v>0</v>
      </c>
      <c r="Z20" s="29">
        <v>0</v>
      </c>
      <c r="AA20" s="29">
        <v>0</v>
      </c>
      <c r="AB20" s="29">
        <v>0</v>
      </c>
      <c r="AC20" s="24" t="s">
        <v>110</v>
      </c>
      <c r="AD20" s="24" t="s">
        <v>111</v>
      </c>
      <c r="AE20" s="34" t="s">
        <v>93</v>
      </c>
      <c r="AF20" s="34" t="s">
        <v>93</v>
      </c>
      <c r="AG20" s="20">
        <f>+Q20</f>
        <v>8</v>
      </c>
      <c r="AH20" s="21">
        <f t="shared" si="8"/>
        <v>0</v>
      </c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22">
        <v>0</v>
      </c>
      <c r="BC20" s="22">
        <v>0</v>
      </c>
      <c r="BD20" s="59">
        <v>0</v>
      </c>
      <c r="BE20" s="59">
        <v>0</v>
      </c>
      <c r="BF20" s="59"/>
      <c r="BG20" s="59"/>
      <c r="BH20" s="59"/>
      <c r="BI20" s="59"/>
      <c r="BJ20" s="59"/>
      <c r="BK20" s="59"/>
      <c r="BL20" s="22"/>
      <c r="BM20" s="27">
        <f t="shared" si="3"/>
        <v>0</v>
      </c>
      <c r="BN20" s="34"/>
      <c r="BO20" s="28"/>
      <c r="BP20" s="28"/>
      <c r="BQ20" s="28"/>
      <c r="BR20" s="28"/>
      <c r="BS20" s="27">
        <f t="shared" si="9"/>
        <v>0</v>
      </c>
      <c r="BT20" s="22">
        <f t="shared" si="10"/>
        <v>8</v>
      </c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>
        <v>0</v>
      </c>
      <c r="CF20" s="22">
        <v>0</v>
      </c>
      <c r="CG20" s="22">
        <v>0</v>
      </c>
      <c r="CH20" s="27">
        <v>0</v>
      </c>
      <c r="CI20" s="31"/>
      <c r="CJ20" s="31"/>
      <c r="CK20" s="31"/>
      <c r="CL20" s="31"/>
      <c r="CM20" s="31"/>
      <c r="CN20" s="22"/>
      <c r="CO20" s="22"/>
      <c r="CP20" s="22"/>
      <c r="CQ20" s="22"/>
      <c r="CR20" s="34" t="s">
        <v>176</v>
      </c>
      <c r="CS20" s="27">
        <f t="shared" si="11"/>
        <v>0</v>
      </c>
      <c r="CT20" s="27">
        <f t="shared" si="12"/>
        <v>0</v>
      </c>
      <c r="CU20" s="64"/>
      <c r="CV20" s="64"/>
      <c r="CW20" s="23">
        <v>8</v>
      </c>
      <c r="CX20" s="58"/>
      <c r="CY20" s="58"/>
      <c r="CZ20" s="58"/>
      <c r="DA20" s="58"/>
      <c r="DB20" s="58"/>
      <c r="DC20" s="58"/>
      <c r="DD20" s="58"/>
      <c r="DE20" s="58"/>
      <c r="DF20" s="58"/>
      <c r="DG20" s="58"/>
      <c r="DH20" s="58"/>
      <c r="DI20" s="58"/>
      <c r="DJ20" s="58"/>
      <c r="DK20" s="58"/>
      <c r="DL20" s="58"/>
      <c r="DM20" s="58"/>
      <c r="DN20" s="58"/>
      <c r="DO20" s="58"/>
      <c r="DP20" s="58"/>
      <c r="DQ20" s="58"/>
    </row>
    <row r="21" spans="1:121" s="14" customFormat="1" ht="45" x14ac:dyDescent="0.2">
      <c r="A21" s="22">
        <v>2</v>
      </c>
      <c r="B21" s="26" t="s">
        <v>96</v>
      </c>
      <c r="C21" s="29" t="s">
        <v>98</v>
      </c>
      <c r="D21" s="26" t="s">
        <v>99</v>
      </c>
      <c r="E21" s="29" t="s">
        <v>129</v>
      </c>
      <c r="F21" s="64"/>
      <c r="G21" s="64"/>
      <c r="H21" s="64"/>
      <c r="I21" s="29" t="s">
        <v>177</v>
      </c>
      <c r="J21" s="24" t="s">
        <v>132</v>
      </c>
      <c r="K21" s="25" t="s">
        <v>133</v>
      </c>
      <c r="L21" s="24" t="s">
        <v>178</v>
      </c>
      <c r="M21" s="26" t="s">
        <v>179</v>
      </c>
      <c r="N21" s="24" t="s">
        <v>88</v>
      </c>
      <c r="O21" s="29">
        <v>60</v>
      </c>
      <c r="P21" s="29">
        <v>112</v>
      </c>
      <c r="Q21" s="29">
        <v>28</v>
      </c>
      <c r="R21" s="29">
        <v>28</v>
      </c>
      <c r="S21" s="29">
        <v>28</v>
      </c>
      <c r="T21" s="29">
        <v>28</v>
      </c>
      <c r="U21" s="29" t="s">
        <v>107</v>
      </c>
      <c r="V21" s="29" t="s">
        <v>108</v>
      </c>
      <c r="W21" s="24" t="s">
        <v>89</v>
      </c>
      <c r="X21" s="29">
        <v>0</v>
      </c>
      <c r="Y21" s="29">
        <v>0</v>
      </c>
      <c r="Z21" s="29">
        <v>0</v>
      </c>
      <c r="AA21" s="29">
        <v>0</v>
      </c>
      <c r="AB21" s="29">
        <v>0</v>
      </c>
      <c r="AC21" s="24" t="s">
        <v>110</v>
      </c>
      <c r="AD21" s="24" t="s">
        <v>111</v>
      </c>
      <c r="AE21" s="34" t="s">
        <v>93</v>
      </c>
      <c r="AF21" s="34" t="s">
        <v>93</v>
      </c>
      <c r="AG21" s="20">
        <f>+Q21</f>
        <v>28</v>
      </c>
      <c r="AH21" s="21">
        <f t="shared" si="8"/>
        <v>0</v>
      </c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22">
        <v>25</v>
      </c>
      <c r="BC21" s="22">
        <v>25</v>
      </c>
      <c r="BD21" s="59">
        <v>0</v>
      </c>
      <c r="BE21" s="59">
        <v>0</v>
      </c>
      <c r="BF21" s="59"/>
      <c r="BG21" s="59"/>
      <c r="BH21" s="59"/>
      <c r="BI21" s="59"/>
      <c r="BJ21" s="59"/>
      <c r="BK21" s="59"/>
      <c r="BL21" s="22"/>
      <c r="BM21" s="27">
        <f t="shared" si="3"/>
        <v>0.8928571428571429</v>
      </c>
      <c r="BN21" s="34"/>
      <c r="BO21" s="28"/>
      <c r="BP21" s="28"/>
      <c r="BQ21" s="28"/>
      <c r="BR21" s="28"/>
      <c r="BS21" s="27">
        <f t="shared" si="9"/>
        <v>0.22321428571428573</v>
      </c>
      <c r="BT21" s="22">
        <f t="shared" si="10"/>
        <v>28</v>
      </c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>
        <v>5</v>
      </c>
      <c r="CF21" s="22">
        <v>5</v>
      </c>
      <c r="CG21" s="22">
        <v>5</v>
      </c>
      <c r="CH21" s="27">
        <v>0.26785714285714285</v>
      </c>
      <c r="CI21" s="31"/>
      <c r="CJ21" s="31"/>
      <c r="CK21" s="31"/>
      <c r="CL21" s="31"/>
      <c r="CM21" s="31"/>
      <c r="CN21" s="22"/>
      <c r="CO21" s="22"/>
      <c r="CP21" s="22"/>
      <c r="CQ21" s="22"/>
      <c r="CR21" s="34"/>
      <c r="CS21" s="27">
        <f t="shared" si="11"/>
        <v>0.17857142857142858</v>
      </c>
      <c r="CT21" s="27">
        <f t="shared" si="12"/>
        <v>0.26785714285714285</v>
      </c>
      <c r="CU21" s="64"/>
      <c r="CV21" s="64"/>
      <c r="CW21" s="23">
        <v>28</v>
      </c>
      <c r="CX21" s="58"/>
      <c r="CY21" s="58"/>
      <c r="CZ21" s="58"/>
      <c r="DA21" s="58"/>
      <c r="DB21" s="58"/>
      <c r="DC21" s="58"/>
      <c r="DD21" s="58"/>
      <c r="DE21" s="58"/>
      <c r="DF21" s="58"/>
      <c r="DG21" s="58"/>
      <c r="DH21" s="58"/>
      <c r="DI21" s="58"/>
      <c r="DJ21" s="58"/>
      <c r="DK21" s="58"/>
      <c r="DL21" s="58"/>
      <c r="DM21" s="58"/>
      <c r="DN21" s="58"/>
      <c r="DO21" s="58"/>
      <c r="DP21" s="58"/>
      <c r="DQ21" s="58"/>
    </row>
    <row r="22" spans="1:121" s="14" customFormat="1" ht="67.5" x14ac:dyDescent="0.2">
      <c r="A22" s="22">
        <v>2</v>
      </c>
      <c r="B22" s="26" t="s">
        <v>96</v>
      </c>
      <c r="C22" s="29" t="s">
        <v>98</v>
      </c>
      <c r="D22" s="26" t="s">
        <v>99</v>
      </c>
      <c r="E22" s="29" t="s">
        <v>180</v>
      </c>
      <c r="F22" s="64"/>
      <c r="G22" s="64"/>
      <c r="H22" s="64"/>
      <c r="I22" s="29" t="s">
        <v>181</v>
      </c>
      <c r="J22" s="24" t="s">
        <v>132</v>
      </c>
      <c r="K22" s="25" t="s">
        <v>133</v>
      </c>
      <c r="L22" s="24" t="s">
        <v>182</v>
      </c>
      <c r="M22" s="26" t="s">
        <v>183</v>
      </c>
      <c r="N22" s="24" t="s">
        <v>88</v>
      </c>
      <c r="O22" s="29">
        <v>0</v>
      </c>
      <c r="P22" s="29">
        <v>100</v>
      </c>
      <c r="Q22" s="29">
        <v>0</v>
      </c>
      <c r="R22" s="29">
        <v>10</v>
      </c>
      <c r="S22" s="29">
        <v>40</v>
      </c>
      <c r="T22" s="29">
        <v>50</v>
      </c>
      <c r="U22" s="29" t="s">
        <v>107</v>
      </c>
      <c r="V22" s="29" t="s">
        <v>108</v>
      </c>
      <c r="W22" s="24" t="s">
        <v>89</v>
      </c>
      <c r="X22" s="29">
        <v>0</v>
      </c>
      <c r="Y22" s="29">
        <v>0</v>
      </c>
      <c r="Z22" s="29">
        <v>0</v>
      </c>
      <c r="AA22" s="29">
        <v>0</v>
      </c>
      <c r="AB22" s="29">
        <v>0</v>
      </c>
      <c r="AC22" s="24" t="s">
        <v>110</v>
      </c>
      <c r="AD22" s="24" t="s">
        <v>111</v>
      </c>
      <c r="AE22" s="34" t="s">
        <v>93</v>
      </c>
      <c r="AF22" s="34" t="s">
        <v>93</v>
      </c>
      <c r="AG22" s="20">
        <v>0</v>
      </c>
      <c r="AH22" s="21">
        <f t="shared" si="8"/>
        <v>0</v>
      </c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22">
        <v>0</v>
      </c>
      <c r="BC22" s="22">
        <v>0</v>
      </c>
      <c r="BD22" s="59">
        <v>0</v>
      </c>
      <c r="BE22" s="59">
        <v>0</v>
      </c>
      <c r="BF22" s="59"/>
      <c r="BG22" s="59"/>
      <c r="BH22" s="59"/>
      <c r="BI22" s="59"/>
      <c r="BJ22" s="59"/>
      <c r="BK22" s="59"/>
      <c r="BL22" s="22"/>
      <c r="BM22" s="27" t="s">
        <v>91</v>
      </c>
      <c r="BN22" s="34"/>
      <c r="BO22" s="28"/>
      <c r="BP22" s="28"/>
      <c r="BQ22" s="28"/>
      <c r="BR22" s="28"/>
      <c r="BS22" s="27">
        <f t="shared" si="9"/>
        <v>0</v>
      </c>
      <c r="BT22" s="22">
        <f t="shared" si="10"/>
        <v>10</v>
      </c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>
        <v>10</v>
      </c>
      <c r="CF22" s="22">
        <v>10</v>
      </c>
      <c r="CG22" s="22">
        <v>10</v>
      </c>
      <c r="CH22" s="27">
        <v>0.1</v>
      </c>
      <c r="CI22" s="31"/>
      <c r="CJ22" s="31"/>
      <c r="CK22" s="31"/>
      <c r="CL22" s="31"/>
      <c r="CM22" s="31"/>
      <c r="CN22" s="22"/>
      <c r="CO22" s="22"/>
      <c r="CP22" s="22"/>
      <c r="CQ22" s="22"/>
      <c r="CR22" s="34" t="s">
        <v>184</v>
      </c>
      <c r="CS22" s="27">
        <f t="shared" si="11"/>
        <v>1</v>
      </c>
      <c r="CT22" s="27">
        <f t="shared" si="12"/>
        <v>0.1</v>
      </c>
      <c r="CU22" s="64"/>
      <c r="CV22" s="64"/>
      <c r="CW22" s="23">
        <v>40</v>
      </c>
      <c r="CX22" s="58"/>
      <c r="CY22" s="58"/>
      <c r="CZ22" s="58"/>
      <c r="DA22" s="58"/>
      <c r="DB22" s="58"/>
      <c r="DC22" s="58"/>
      <c r="DD22" s="58"/>
      <c r="DE22" s="58"/>
      <c r="DF22" s="58"/>
      <c r="DG22" s="58"/>
      <c r="DH22" s="58"/>
      <c r="DI22" s="58"/>
      <c r="DJ22" s="58"/>
      <c r="DK22" s="58"/>
      <c r="DL22" s="58"/>
      <c r="DM22" s="58"/>
      <c r="DN22" s="58"/>
      <c r="DO22" s="58"/>
      <c r="DP22" s="58"/>
      <c r="DQ22" s="58"/>
    </row>
    <row r="23" spans="1:121" s="14" customFormat="1" ht="45" x14ac:dyDescent="0.2">
      <c r="A23" s="22">
        <v>2</v>
      </c>
      <c r="B23" s="26" t="s">
        <v>96</v>
      </c>
      <c r="C23" s="29" t="s">
        <v>98</v>
      </c>
      <c r="D23" s="26" t="s">
        <v>99</v>
      </c>
      <c r="E23" s="29" t="s">
        <v>129</v>
      </c>
      <c r="F23" s="64"/>
      <c r="G23" s="64"/>
      <c r="H23" s="64"/>
      <c r="I23" s="29" t="s">
        <v>185</v>
      </c>
      <c r="J23" s="24" t="s">
        <v>132</v>
      </c>
      <c r="K23" s="25" t="s">
        <v>133</v>
      </c>
      <c r="L23" s="24" t="s">
        <v>186</v>
      </c>
      <c r="M23" s="26" t="s">
        <v>187</v>
      </c>
      <c r="N23" s="24" t="s">
        <v>88</v>
      </c>
      <c r="O23" s="29">
        <v>641</v>
      </c>
      <c r="P23" s="29">
        <v>3031</v>
      </c>
      <c r="Q23" s="29">
        <v>2856</v>
      </c>
      <c r="R23" s="29">
        <v>0</v>
      </c>
      <c r="S23" s="29">
        <v>175</v>
      </c>
      <c r="T23" s="29">
        <v>0</v>
      </c>
      <c r="U23" s="29" t="s">
        <v>107</v>
      </c>
      <c r="V23" s="29" t="s">
        <v>108</v>
      </c>
      <c r="W23" s="24" t="s">
        <v>89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4" t="s">
        <v>110</v>
      </c>
      <c r="AD23" s="24" t="s">
        <v>111</v>
      </c>
      <c r="AE23" s="34" t="s">
        <v>93</v>
      </c>
      <c r="AF23" s="34" t="s">
        <v>93</v>
      </c>
      <c r="AG23" s="20">
        <v>2856</v>
      </c>
      <c r="AH23" s="21">
        <f t="shared" si="8"/>
        <v>0</v>
      </c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22">
        <v>2856</v>
      </c>
      <c r="BC23" s="22">
        <v>2856</v>
      </c>
      <c r="BD23" s="59">
        <v>0</v>
      </c>
      <c r="BE23" s="59">
        <v>0</v>
      </c>
      <c r="BF23" s="59"/>
      <c r="BG23" s="59"/>
      <c r="BH23" s="59"/>
      <c r="BI23" s="59"/>
      <c r="BJ23" s="59"/>
      <c r="BK23" s="59"/>
      <c r="BL23" s="22"/>
      <c r="BM23" s="27">
        <f t="shared" ref="BM23:BM60" si="13">+BC23/AG23</f>
        <v>1</v>
      </c>
      <c r="BN23" s="34"/>
      <c r="BO23" s="28"/>
      <c r="BP23" s="28"/>
      <c r="BQ23" s="28"/>
      <c r="BR23" s="28"/>
      <c r="BS23" s="27">
        <f t="shared" si="9"/>
        <v>0.94226327944572752</v>
      </c>
      <c r="BT23" s="22">
        <f t="shared" si="10"/>
        <v>0</v>
      </c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>
        <v>0</v>
      </c>
      <c r="CF23" s="22">
        <v>0</v>
      </c>
      <c r="CG23" s="22">
        <v>0</v>
      </c>
      <c r="CH23" s="27">
        <v>0.94226327944572752</v>
      </c>
      <c r="CI23" s="31"/>
      <c r="CJ23" s="31"/>
      <c r="CK23" s="31"/>
      <c r="CL23" s="31"/>
      <c r="CM23" s="31"/>
      <c r="CN23" s="22"/>
      <c r="CO23" s="22"/>
      <c r="CP23" s="22"/>
      <c r="CQ23" s="22"/>
      <c r="CR23" s="34" t="s">
        <v>188</v>
      </c>
      <c r="CS23" s="27" t="s">
        <v>92</v>
      </c>
      <c r="CT23" s="27">
        <f t="shared" si="12"/>
        <v>0.94226327944572752</v>
      </c>
      <c r="CU23" s="64"/>
      <c r="CV23" s="64"/>
      <c r="CW23" s="23">
        <v>175</v>
      </c>
      <c r="CX23" s="58"/>
      <c r="CY23" s="58"/>
      <c r="CZ23" s="58"/>
      <c r="DA23" s="58"/>
      <c r="DB23" s="58"/>
      <c r="DC23" s="58"/>
      <c r="DD23" s="58"/>
      <c r="DE23" s="58"/>
      <c r="DF23" s="58"/>
      <c r="DG23" s="58"/>
      <c r="DH23" s="58"/>
      <c r="DI23" s="58"/>
      <c r="DJ23" s="58"/>
      <c r="DK23" s="58"/>
      <c r="DL23" s="58"/>
      <c r="DM23" s="58"/>
      <c r="DN23" s="58"/>
      <c r="DO23" s="58"/>
      <c r="DP23" s="58"/>
      <c r="DQ23" s="58"/>
    </row>
    <row r="24" spans="1:121" s="14" customFormat="1" ht="45" x14ac:dyDescent="0.2">
      <c r="A24" s="22">
        <v>2</v>
      </c>
      <c r="B24" s="26" t="s">
        <v>96</v>
      </c>
      <c r="C24" s="29" t="s">
        <v>98</v>
      </c>
      <c r="D24" s="26" t="s">
        <v>99</v>
      </c>
      <c r="E24" s="29" t="s">
        <v>129</v>
      </c>
      <c r="F24" s="64"/>
      <c r="G24" s="64"/>
      <c r="H24" s="64"/>
      <c r="I24" s="29" t="s">
        <v>189</v>
      </c>
      <c r="J24" s="24" t="s">
        <v>132</v>
      </c>
      <c r="K24" s="25" t="s">
        <v>133</v>
      </c>
      <c r="L24" s="24" t="s">
        <v>190</v>
      </c>
      <c r="M24" s="26" t="s">
        <v>191</v>
      </c>
      <c r="N24" s="24" t="s">
        <v>88</v>
      </c>
      <c r="O24" s="29">
        <v>88</v>
      </c>
      <c r="P24" s="29">
        <v>426</v>
      </c>
      <c r="Q24" s="29">
        <v>401</v>
      </c>
      <c r="R24" s="29">
        <v>0</v>
      </c>
      <c r="S24" s="29">
        <v>25</v>
      </c>
      <c r="T24" s="29">
        <v>0</v>
      </c>
      <c r="U24" s="29" t="s">
        <v>107</v>
      </c>
      <c r="V24" s="29" t="s">
        <v>108</v>
      </c>
      <c r="W24" s="24" t="s">
        <v>89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4" t="s">
        <v>110</v>
      </c>
      <c r="AD24" s="24" t="s">
        <v>111</v>
      </c>
      <c r="AE24" s="34" t="s">
        <v>93</v>
      </c>
      <c r="AF24" s="34" t="s">
        <v>93</v>
      </c>
      <c r="AG24" s="20">
        <v>401</v>
      </c>
      <c r="AH24" s="21">
        <f t="shared" si="8"/>
        <v>0</v>
      </c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22">
        <v>401</v>
      </c>
      <c r="BC24" s="22">
        <v>401</v>
      </c>
      <c r="BD24" s="59">
        <v>0</v>
      </c>
      <c r="BE24" s="59">
        <v>0</v>
      </c>
      <c r="BF24" s="59"/>
      <c r="BG24" s="59"/>
      <c r="BH24" s="59"/>
      <c r="BI24" s="59"/>
      <c r="BJ24" s="59"/>
      <c r="BK24" s="59"/>
      <c r="BL24" s="22"/>
      <c r="BM24" s="27">
        <f t="shared" si="13"/>
        <v>1</v>
      </c>
      <c r="BN24" s="34"/>
      <c r="BO24" s="28"/>
      <c r="BP24" s="28"/>
      <c r="BQ24" s="28"/>
      <c r="BR24" s="28"/>
      <c r="BS24" s="27">
        <f t="shared" si="9"/>
        <v>0.94131455399061037</v>
      </c>
      <c r="BT24" s="22">
        <f t="shared" si="10"/>
        <v>0</v>
      </c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>
        <v>0</v>
      </c>
      <c r="CF24" s="22">
        <v>0</v>
      </c>
      <c r="CG24" s="22">
        <v>0</v>
      </c>
      <c r="CH24" s="27">
        <v>0.94131455399061037</v>
      </c>
      <c r="CI24" s="31"/>
      <c r="CJ24" s="31"/>
      <c r="CK24" s="31"/>
      <c r="CL24" s="31"/>
      <c r="CM24" s="31"/>
      <c r="CN24" s="22"/>
      <c r="CO24" s="22"/>
      <c r="CP24" s="22"/>
      <c r="CQ24" s="22"/>
      <c r="CR24" s="34" t="s">
        <v>188</v>
      </c>
      <c r="CS24" s="27" t="s">
        <v>92</v>
      </c>
      <c r="CT24" s="27">
        <f t="shared" si="12"/>
        <v>0.94131455399061037</v>
      </c>
      <c r="CU24" s="64"/>
      <c r="CV24" s="64"/>
      <c r="CW24" s="23">
        <v>25</v>
      </c>
      <c r="CX24" s="58"/>
      <c r="CY24" s="58"/>
      <c r="CZ24" s="58"/>
      <c r="DA24" s="58"/>
      <c r="DB24" s="58"/>
      <c r="DC24" s="58"/>
      <c r="DD24" s="58"/>
      <c r="DE24" s="58"/>
      <c r="DF24" s="58"/>
      <c r="DG24" s="58"/>
      <c r="DH24" s="58"/>
      <c r="DI24" s="58"/>
      <c r="DJ24" s="58"/>
      <c r="DK24" s="58"/>
      <c r="DL24" s="58"/>
      <c r="DM24" s="58"/>
      <c r="DN24" s="58"/>
      <c r="DO24" s="58"/>
      <c r="DP24" s="58"/>
      <c r="DQ24" s="58"/>
    </row>
    <row r="25" spans="1:121" s="14" customFormat="1" ht="45" x14ac:dyDescent="0.2">
      <c r="A25" s="22">
        <v>2</v>
      </c>
      <c r="B25" s="26" t="s">
        <v>96</v>
      </c>
      <c r="C25" s="29" t="s">
        <v>98</v>
      </c>
      <c r="D25" s="26" t="s">
        <v>99</v>
      </c>
      <c r="E25" s="29" t="s">
        <v>129</v>
      </c>
      <c r="F25" s="64"/>
      <c r="G25" s="64"/>
      <c r="H25" s="64"/>
      <c r="I25" s="29" t="s">
        <v>192</v>
      </c>
      <c r="J25" s="24" t="s">
        <v>132</v>
      </c>
      <c r="K25" s="25" t="s">
        <v>133</v>
      </c>
      <c r="L25" s="24" t="s">
        <v>193</v>
      </c>
      <c r="M25" s="26" t="s">
        <v>194</v>
      </c>
      <c r="N25" s="24" t="s">
        <v>88</v>
      </c>
      <c r="O25" s="29">
        <v>12</v>
      </c>
      <c r="P25" s="29">
        <v>20</v>
      </c>
      <c r="Q25" s="29">
        <v>14</v>
      </c>
      <c r="R25" s="29">
        <v>5</v>
      </c>
      <c r="S25" s="29">
        <v>1</v>
      </c>
      <c r="T25" s="29">
        <v>0</v>
      </c>
      <c r="U25" s="29" t="s">
        <v>107</v>
      </c>
      <c r="V25" s="29" t="s">
        <v>108</v>
      </c>
      <c r="W25" s="24" t="s">
        <v>89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4" t="s">
        <v>110</v>
      </c>
      <c r="AD25" s="24" t="s">
        <v>111</v>
      </c>
      <c r="AE25" s="34" t="s">
        <v>93</v>
      </c>
      <c r="AF25" s="34" t="s">
        <v>93</v>
      </c>
      <c r="AG25" s="20">
        <f>+Q25</f>
        <v>14</v>
      </c>
      <c r="AH25" s="21">
        <f t="shared" si="8"/>
        <v>0</v>
      </c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22">
        <v>0</v>
      </c>
      <c r="BC25" s="22">
        <v>0</v>
      </c>
      <c r="BD25" s="59">
        <v>0</v>
      </c>
      <c r="BE25" s="59">
        <v>0</v>
      </c>
      <c r="BF25" s="59"/>
      <c r="BG25" s="59"/>
      <c r="BH25" s="59"/>
      <c r="BI25" s="59"/>
      <c r="BJ25" s="59"/>
      <c r="BK25" s="59"/>
      <c r="BL25" s="22"/>
      <c r="BM25" s="27">
        <f t="shared" si="13"/>
        <v>0</v>
      </c>
      <c r="BN25" s="34"/>
      <c r="BO25" s="28"/>
      <c r="BP25" s="28"/>
      <c r="BQ25" s="28"/>
      <c r="BR25" s="28"/>
      <c r="BS25" s="27">
        <f t="shared" si="9"/>
        <v>0</v>
      </c>
      <c r="BT25" s="22">
        <f t="shared" si="10"/>
        <v>5</v>
      </c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>
        <v>0</v>
      </c>
      <c r="CF25" s="22">
        <v>0</v>
      </c>
      <c r="CG25" s="22">
        <v>5</v>
      </c>
      <c r="CH25" s="27">
        <v>0.25</v>
      </c>
      <c r="CI25" s="31"/>
      <c r="CJ25" s="31"/>
      <c r="CK25" s="31"/>
      <c r="CL25" s="31"/>
      <c r="CM25" s="31"/>
      <c r="CN25" s="22"/>
      <c r="CO25" s="22"/>
      <c r="CP25" s="22"/>
      <c r="CQ25" s="22"/>
      <c r="CR25" s="34" t="s">
        <v>195</v>
      </c>
      <c r="CS25" s="27">
        <f t="shared" si="11"/>
        <v>1</v>
      </c>
      <c r="CT25" s="27">
        <f t="shared" si="12"/>
        <v>0.25</v>
      </c>
      <c r="CU25" s="64"/>
      <c r="CV25" s="64"/>
      <c r="CW25" s="23">
        <v>1</v>
      </c>
      <c r="CX25" s="58"/>
      <c r="CY25" s="58"/>
      <c r="CZ25" s="58"/>
      <c r="DA25" s="58"/>
      <c r="DB25" s="58"/>
      <c r="DC25" s="58"/>
      <c r="DD25" s="58"/>
      <c r="DE25" s="58"/>
      <c r="DF25" s="58"/>
      <c r="DG25" s="58"/>
      <c r="DH25" s="58"/>
      <c r="DI25" s="58"/>
      <c r="DJ25" s="58"/>
      <c r="DK25" s="58"/>
      <c r="DL25" s="58"/>
      <c r="DM25" s="58"/>
      <c r="DN25" s="58"/>
      <c r="DO25" s="58"/>
      <c r="DP25" s="58"/>
      <c r="DQ25" s="58"/>
    </row>
    <row r="26" spans="1:121" s="14" customFormat="1" ht="45" x14ac:dyDescent="0.2">
      <c r="A26" s="22">
        <v>2</v>
      </c>
      <c r="B26" s="26" t="s">
        <v>96</v>
      </c>
      <c r="C26" s="29" t="s">
        <v>98</v>
      </c>
      <c r="D26" s="26" t="s">
        <v>99</v>
      </c>
      <c r="E26" s="29" t="s">
        <v>196</v>
      </c>
      <c r="F26" s="64" t="s">
        <v>197</v>
      </c>
      <c r="G26" s="24">
        <v>100</v>
      </c>
      <c r="H26" s="24">
        <v>100</v>
      </c>
      <c r="I26" s="29" t="s">
        <v>198</v>
      </c>
      <c r="J26" s="24" t="s">
        <v>199</v>
      </c>
      <c r="K26" s="25" t="s">
        <v>200</v>
      </c>
      <c r="L26" s="24" t="s">
        <v>201</v>
      </c>
      <c r="M26" s="26" t="s">
        <v>202</v>
      </c>
      <c r="N26" s="24" t="s">
        <v>88</v>
      </c>
      <c r="O26" s="29">
        <v>100</v>
      </c>
      <c r="P26" s="29">
        <v>224</v>
      </c>
      <c r="Q26" s="29">
        <v>0</v>
      </c>
      <c r="R26" s="29">
        <v>224</v>
      </c>
      <c r="S26" s="29">
        <v>0</v>
      </c>
      <c r="T26" s="29">
        <v>0</v>
      </c>
      <c r="U26" s="29" t="s">
        <v>107</v>
      </c>
      <c r="V26" s="29" t="s">
        <v>108</v>
      </c>
      <c r="W26" s="24" t="s">
        <v>89</v>
      </c>
      <c r="X26" s="29">
        <v>0</v>
      </c>
      <c r="Y26" s="29">
        <v>0</v>
      </c>
      <c r="Z26" s="29">
        <v>0</v>
      </c>
      <c r="AA26" s="29">
        <v>0</v>
      </c>
      <c r="AB26" s="29">
        <v>0</v>
      </c>
      <c r="AC26" s="24" t="s">
        <v>110</v>
      </c>
      <c r="AD26" s="24" t="s">
        <v>111</v>
      </c>
      <c r="AE26" s="34" t="s">
        <v>93</v>
      </c>
      <c r="AF26" s="34" t="s">
        <v>93</v>
      </c>
      <c r="AG26" s="20">
        <f>+Q26</f>
        <v>0</v>
      </c>
      <c r="AH26" s="21">
        <f t="shared" si="8"/>
        <v>0</v>
      </c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22">
        <v>0</v>
      </c>
      <c r="BC26" s="22">
        <v>0</v>
      </c>
      <c r="BD26" s="59">
        <v>0</v>
      </c>
      <c r="BE26" s="59">
        <v>0</v>
      </c>
      <c r="BF26" s="59"/>
      <c r="BG26" s="59"/>
      <c r="BH26" s="59"/>
      <c r="BI26" s="59"/>
      <c r="BJ26" s="59"/>
      <c r="BK26" s="59"/>
      <c r="BL26" s="22"/>
      <c r="BM26" s="27" t="e">
        <f t="shared" si="13"/>
        <v>#DIV/0!</v>
      </c>
      <c r="BN26" s="34"/>
      <c r="BO26" s="28"/>
      <c r="BP26" s="28"/>
      <c r="BQ26" s="28"/>
      <c r="BR26" s="28"/>
      <c r="BS26" s="27">
        <f t="shared" si="9"/>
        <v>0</v>
      </c>
      <c r="BT26" s="22">
        <f t="shared" si="10"/>
        <v>224</v>
      </c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>
        <v>0</v>
      </c>
      <c r="CF26" s="22">
        <v>224</v>
      </c>
      <c r="CG26" s="22">
        <v>224</v>
      </c>
      <c r="CH26" s="27">
        <v>1</v>
      </c>
      <c r="CI26" s="31"/>
      <c r="CJ26" s="31"/>
      <c r="CK26" s="31"/>
      <c r="CL26" s="31"/>
      <c r="CM26" s="31"/>
      <c r="CN26" s="22"/>
      <c r="CO26" s="22"/>
      <c r="CP26" s="22"/>
      <c r="CQ26" s="22"/>
      <c r="CR26" s="34"/>
      <c r="CS26" s="27">
        <f t="shared" si="11"/>
        <v>1</v>
      </c>
      <c r="CT26" s="27">
        <f t="shared" si="12"/>
        <v>1</v>
      </c>
      <c r="CU26" s="66"/>
      <c r="CV26" s="66"/>
      <c r="CW26" s="23">
        <v>0</v>
      </c>
      <c r="CX26" s="58"/>
      <c r="CY26" s="58"/>
      <c r="CZ26" s="58"/>
      <c r="DA26" s="58"/>
      <c r="DB26" s="58"/>
      <c r="DC26" s="58"/>
      <c r="DD26" s="58"/>
      <c r="DE26" s="58"/>
      <c r="DF26" s="58"/>
      <c r="DG26" s="58"/>
      <c r="DH26" s="58"/>
      <c r="DI26" s="58"/>
      <c r="DJ26" s="58"/>
      <c r="DK26" s="58"/>
      <c r="DL26" s="58"/>
      <c r="DM26" s="58"/>
      <c r="DN26" s="58"/>
      <c r="DO26" s="58"/>
      <c r="DP26" s="58"/>
      <c r="DQ26" s="58"/>
    </row>
    <row r="27" spans="1:121" s="14" customFormat="1" ht="67.5" x14ac:dyDescent="0.2">
      <c r="A27" s="22">
        <v>2</v>
      </c>
      <c r="B27" s="26" t="s">
        <v>96</v>
      </c>
      <c r="C27" s="29" t="s">
        <v>98</v>
      </c>
      <c r="D27" s="26" t="s">
        <v>99</v>
      </c>
      <c r="E27" s="29" t="s">
        <v>196</v>
      </c>
      <c r="F27" s="64"/>
      <c r="G27" s="64">
        <v>40</v>
      </c>
      <c r="H27" s="64">
        <v>100</v>
      </c>
      <c r="I27" s="29" t="s">
        <v>203</v>
      </c>
      <c r="J27" s="24" t="s">
        <v>199</v>
      </c>
      <c r="K27" s="25" t="s">
        <v>200</v>
      </c>
      <c r="L27" s="24" t="s">
        <v>204</v>
      </c>
      <c r="M27" s="26" t="s">
        <v>205</v>
      </c>
      <c r="N27" s="24" t="s">
        <v>88</v>
      </c>
      <c r="O27" s="29">
        <v>0</v>
      </c>
      <c r="P27" s="29">
        <v>1</v>
      </c>
      <c r="Q27" s="29">
        <v>0</v>
      </c>
      <c r="R27" s="29">
        <v>0</v>
      </c>
      <c r="S27" s="29">
        <v>1</v>
      </c>
      <c r="T27" s="29">
        <v>0</v>
      </c>
      <c r="U27" s="29" t="s">
        <v>107</v>
      </c>
      <c r="V27" s="29" t="s">
        <v>108</v>
      </c>
      <c r="W27" s="24" t="s">
        <v>89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24" t="s">
        <v>110</v>
      </c>
      <c r="AD27" s="24" t="s">
        <v>111</v>
      </c>
      <c r="AE27" s="34" t="s">
        <v>93</v>
      </c>
      <c r="AF27" s="34" t="s">
        <v>93</v>
      </c>
      <c r="AG27" s="20">
        <f>+Q27</f>
        <v>0</v>
      </c>
      <c r="AH27" s="21">
        <f t="shared" si="8"/>
        <v>0</v>
      </c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22">
        <v>0</v>
      </c>
      <c r="BC27" s="22">
        <v>0</v>
      </c>
      <c r="BD27" s="59">
        <v>0</v>
      </c>
      <c r="BE27" s="59">
        <v>0</v>
      </c>
      <c r="BF27" s="59"/>
      <c r="BG27" s="59"/>
      <c r="BH27" s="59"/>
      <c r="BI27" s="59"/>
      <c r="BJ27" s="59"/>
      <c r="BK27" s="59"/>
      <c r="BL27" s="22"/>
      <c r="BM27" s="27" t="e">
        <f t="shared" si="13"/>
        <v>#DIV/0!</v>
      </c>
      <c r="BN27" s="34"/>
      <c r="BO27" s="28"/>
      <c r="BP27" s="28"/>
      <c r="BQ27" s="28"/>
      <c r="BR27" s="28"/>
      <c r="BS27" s="27">
        <f t="shared" si="9"/>
        <v>0</v>
      </c>
      <c r="BT27" s="22">
        <f t="shared" si="10"/>
        <v>0</v>
      </c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>
        <v>0</v>
      </c>
      <c r="CF27" s="22">
        <v>0</v>
      </c>
      <c r="CG27" s="22">
        <v>0</v>
      </c>
      <c r="CH27" s="27">
        <v>0</v>
      </c>
      <c r="CI27" s="31"/>
      <c r="CJ27" s="31"/>
      <c r="CK27" s="31"/>
      <c r="CL27" s="31"/>
      <c r="CM27" s="31"/>
      <c r="CN27" s="22"/>
      <c r="CO27" s="22"/>
      <c r="CP27" s="22"/>
      <c r="CQ27" s="22"/>
      <c r="CR27" s="34"/>
      <c r="CS27" s="27" t="s">
        <v>92</v>
      </c>
      <c r="CT27" s="27">
        <f t="shared" si="12"/>
        <v>0</v>
      </c>
      <c r="CU27" s="67"/>
      <c r="CV27" s="67"/>
      <c r="CW27" s="23">
        <v>1</v>
      </c>
      <c r="CX27" s="58"/>
      <c r="CY27" s="58"/>
      <c r="CZ27" s="58"/>
      <c r="DA27" s="58"/>
      <c r="DB27" s="58"/>
      <c r="DC27" s="58"/>
      <c r="DD27" s="58"/>
      <c r="DE27" s="58"/>
      <c r="DF27" s="58"/>
      <c r="DG27" s="58"/>
      <c r="DH27" s="58"/>
      <c r="DI27" s="58"/>
      <c r="DJ27" s="58"/>
      <c r="DK27" s="58"/>
      <c r="DL27" s="58"/>
      <c r="DM27" s="58"/>
      <c r="DN27" s="58"/>
      <c r="DO27" s="58"/>
      <c r="DP27" s="58"/>
      <c r="DQ27" s="58"/>
    </row>
    <row r="28" spans="1:121" s="14" customFormat="1" ht="67.5" x14ac:dyDescent="0.2">
      <c r="A28" s="22">
        <v>2</v>
      </c>
      <c r="B28" s="26" t="s">
        <v>96</v>
      </c>
      <c r="C28" s="29" t="s">
        <v>98</v>
      </c>
      <c r="D28" s="26" t="s">
        <v>99</v>
      </c>
      <c r="E28" s="29" t="s">
        <v>196</v>
      </c>
      <c r="F28" s="64"/>
      <c r="G28" s="64"/>
      <c r="H28" s="64"/>
      <c r="I28" s="29" t="s">
        <v>206</v>
      </c>
      <c r="J28" s="24" t="s">
        <v>199</v>
      </c>
      <c r="K28" s="25" t="s">
        <v>200</v>
      </c>
      <c r="L28" s="24" t="s">
        <v>207</v>
      </c>
      <c r="M28" s="26" t="s">
        <v>208</v>
      </c>
      <c r="N28" s="24" t="s">
        <v>95</v>
      </c>
      <c r="O28" s="29">
        <v>100</v>
      </c>
      <c r="P28" s="29">
        <v>224</v>
      </c>
      <c r="Q28" s="29">
        <v>224</v>
      </c>
      <c r="R28" s="29">
        <v>224</v>
      </c>
      <c r="S28" s="29">
        <v>224</v>
      </c>
      <c r="T28" s="29">
        <v>224</v>
      </c>
      <c r="U28" s="29" t="s">
        <v>107</v>
      </c>
      <c r="V28" s="29" t="s">
        <v>108</v>
      </c>
      <c r="W28" s="24" t="s">
        <v>89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4" t="s">
        <v>110</v>
      </c>
      <c r="AD28" s="24" t="s">
        <v>111</v>
      </c>
      <c r="AE28" s="34" t="s">
        <v>93</v>
      </c>
      <c r="AF28" s="34" t="s">
        <v>93</v>
      </c>
      <c r="AG28" s="20">
        <v>224</v>
      </c>
      <c r="AH28" s="21">
        <f t="shared" si="8"/>
        <v>0</v>
      </c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22">
        <v>224</v>
      </c>
      <c r="BC28" s="22">
        <v>224</v>
      </c>
      <c r="BD28" s="59">
        <v>0</v>
      </c>
      <c r="BE28" s="59">
        <v>0</v>
      </c>
      <c r="BF28" s="59"/>
      <c r="BG28" s="59"/>
      <c r="BH28" s="59"/>
      <c r="BI28" s="59"/>
      <c r="BJ28" s="59"/>
      <c r="BK28" s="59"/>
      <c r="BL28" s="22"/>
      <c r="BM28" s="27">
        <f t="shared" si="13"/>
        <v>1</v>
      </c>
      <c r="BN28" s="34"/>
      <c r="BO28" s="28"/>
      <c r="BP28" s="28"/>
      <c r="BQ28" s="28"/>
      <c r="BR28" s="28"/>
      <c r="BS28" s="27">
        <f t="shared" si="9"/>
        <v>1</v>
      </c>
      <c r="BT28" s="22">
        <f t="shared" si="10"/>
        <v>224</v>
      </c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>
        <v>128</v>
      </c>
      <c r="CF28" s="22">
        <v>128</v>
      </c>
      <c r="CG28" s="22">
        <v>224</v>
      </c>
      <c r="CH28" s="27">
        <v>1</v>
      </c>
      <c r="CI28" s="31">
        <v>9473000</v>
      </c>
      <c r="CJ28" s="31"/>
      <c r="CK28" s="31">
        <v>9473000</v>
      </c>
      <c r="CL28" s="31"/>
      <c r="CM28" s="31"/>
      <c r="CN28" s="22"/>
      <c r="CO28" s="22"/>
      <c r="CP28" s="22"/>
      <c r="CQ28" s="22"/>
      <c r="CR28" s="34"/>
      <c r="CS28" s="27">
        <f t="shared" si="11"/>
        <v>1</v>
      </c>
      <c r="CT28" s="27">
        <f>((BC28+CG28))/2/P28</f>
        <v>1</v>
      </c>
      <c r="CU28" s="68"/>
      <c r="CV28" s="68"/>
      <c r="CW28" s="23">
        <v>224</v>
      </c>
      <c r="CX28" s="58"/>
      <c r="CY28" s="58"/>
      <c r="CZ28" s="58"/>
      <c r="DA28" s="58"/>
      <c r="DB28" s="58"/>
      <c r="DC28" s="58"/>
      <c r="DD28" s="58"/>
      <c r="DE28" s="58"/>
      <c r="DF28" s="58"/>
      <c r="DG28" s="58"/>
      <c r="DH28" s="58"/>
      <c r="DI28" s="58"/>
      <c r="DJ28" s="58"/>
      <c r="DK28" s="58"/>
      <c r="DL28" s="58"/>
      <c r="DM28" s="58"/>
      <c r="DN28" s="58"/>
      <c r="DO28" s="58"/>
      <c r="DP28" s="58"/>
      <c r="DQ28" s="58"/>
    </row>
    <row r="29" spans="1:121" s="14" customFormat="1" ht="45" x14ac:dyDescent="0.2">
      <c r="A29" s="22">
        <v>2</v>
      </c>
      <c r="B29" s="26" t="s">
        <v>96</v>
      </c>
      <c r="C29" s="29" t="s">
        <v>98</v>
      </c>
      <c r="D29" s="26" t="s">
        <v>99</v>
      </c>
      <c r="E29" s="29" t="s">
        <v>209</v>
      </c>
      <c r="F29" s="64" t="s">
        <v>210</v>
      </c>
      <c r="G29" s="64">
        <v>7</v>
      </c>
      <c r="H29" s="64">
        <v>50</v>
      </c>
      <c r="I29" s="29" t="s">
        <v>211</v>
      </c>
      <c r="J29" s="24" t="s">
        <v>212</v>
      </c>
      <c r="K29" s="25" t="s">
        <v>213</v>
      </c>
      <c r="L29" s="24" t="s">
        <v>214</v>
      </c>
      <c r="M29" s="26" t="s">
        <v>215</v>
      </c>
      <c r="N29" s="24" t="s">
        <v>88</v>
      </c>
      <c r="O29" s="29">
        <v>0</v>
      </c>
      <c r="P29" s="29">
        <v>1</v>
      </c>
      <c r="Q29" s="29">
        <v>0</v>
      </c>
      <c r="R29" s="29">
        <v>0</v>
      </c>
      <c r="S29" s="29">
        <v>1</v>
      </c>
      <c r="T29" s="29">
        <v>0</v>
      </c>
      <c r="U29" s="29" t="s">
        <v>107</v>
      </c>
      <c r="V29" s="29" t="s">
        <v>108</v>
      </c>
      <c r="W29" s="24" t="s">
        <v>89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4" t="s">
        <v>110</v>
      </c>
      <c r="AD29" s="24" t="s">
        <v>111</v>
      </c>
      <c r="AE29" s="34" t="s">
        <v>93</v>
      </c>
      <c r="AF29" s="34" t="s">
        <v>93</v>
      </c>
      <c r="AG29" s="20">
        <f t="shared" ref="AG29:AG37" si="14">+Q29</f>
        <v>0</v>
      </c>
      <c r="AH29" s="21">
        <f t="shared" si="8"/>
        <v>0</v>
      </c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22">
        <v>0</v>
      </c>
      <c r="BC29" s="22">
        <v>0</v>
      </c>
      <c r="BD29" s="59">
        <v>0</v>
      </c>
      <c r="BE29" s="59">
        <v>0</v>
      </c>
      <c r="BF29" s="59"/>
      <c r="BG29" s="59"/>
      <c r="BH29" s="59"/>
      <c r="BI29" s="59"/>
      <c r="BJ29" s="59"/>
      <c r="BK29" s="59"/>
      <c r="BL29" s="22"/>
      <c r="BM29" s="27" t="s">
        <v>91</v>
      </c>
      <c r="BN29" s="34"/>
      <c r="BO29" s="28"/>
      <c r="BP29" s="28"/>
      <c r="BQ29" s="28"/>
      <c r="BR29" s="28"/>
      <c r="BS29" s="27">
        <f t="shared" si="9"/>
        <v>0</v>
      </c>
      <c r="BT29" s="22">
        <f t="shared" si="10"/>
        <v>0</v>
      </c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>
        <v>0</v>
      </c>
      <c r="CF29" s="22">
        <v>0</v>
      </c>
      <c r="CG29" s="22">
        <v>0</v>
      </c>
      <c r="CH29" s="27">
        <v>0</v>
      </c>
      <c r="CI29" s="31"/>
      <c r="CJ29" s="31"/>
      <c r="CK29" s="31"/>
      <c r="CL29" s="31"/>
      <c r="CM29" s="31"/>
      <c r="CN29" s="22"/>
      <c r="CO29" s="22"/>
      <c r="CP29" s="22"/>
      <c r="CQ29" s="22"/>
      <c r="CR29" s="34" t="s">
        <v>195</v>
      </c>
      <c r="CS29" s="27" t="s">
        <v>92</v>
      </c>
      <c r="CT29" s="27">
        <f t="shared" si="12"/>
        <v>0</v>
      </c>
      <c r="CU29" s="64"/>
      <c r="CV29" s="64"/>
      <c r="CW29" s="23">
        <v>1</v>
      </c>
      <c r="CX29" s="58"/>
      <c r="CY29" s="58"/>
      <c r="CZ29" s="58"/>
      <c r="DA29" s="58"/>
      <c r="DB29" s="58"/>
      <c r="DC29" s="58"/>
      <c r="DD29" s="58"/>
      <c r="DE29" s="58"/>
      <c r="DF29" s="58"/>
      <c r="DG29" s="58"/>
      <c r="DH29" s="58"/>
      <c r="DI29" s="58"/>
      <c r="DJ29" s="58"/>
      <c r="DK29" s="58"/>
      <c r="DL29" s="58"/>
      <c r="DM29" s="58"/>
      <c r="DN29" s="58"/>
      <c r="DO29" s="58"/>
      <c r="DP29" s="58"/>
      <c r="DQ29" s="58"/>
    </row>
    <row r="30" spans="1:121" s="14" customFormat="1" ht="45" x14ac:dyDescent="0.2">
      <c r="A30" s="22">
        <v>2</v>
      </c>
      <c r="B30" s="26" t="s">
        <v>96</v>
      </c>
      <c r="C30" s="29" t="s">
        <v>98</v>
      </c>
      <c r="D30" s="26" t="s">
        <v>99</v>
      </c>
      <c r="E30" s="29" t="s">
        <v>209</v>
      </c>
      <c r="F30" s="64"/>
      <c r="G30" s="64"/>
      <c r="H30" s="64"/>
      <c r="I30" s="29" t="s">
        <v>216</v>
      </c>
      <c r="J30" s="24" t="s">
        <v>212</v>
      </c>
      <c r="K30" s="25" t="s">
        <v>213</v>
      </c>
      <c r="L30" s="24" t="s">
        <v>217</v>
      </c>
      <c r="M30" s="26" t="s">
        <v>218</v>
      </c>
      <c r="N30" s="24" t="s">
        <v>88</v>
      </c>
      <c r="O30" s="29">
        <v>0</v>
      </c>
      <c r="P30" s="29">
        <v>60</v>
      </c>
      <c r="Q30" s="29">
        <v>4</v>
      </c>
      <c r="R30" s="29">
        <v>0</v>
      </c>
      <c r="S30" s="29">
        <v>30</v>
      </c>
      <c r="T30" s="29">
        <v>26</v>
      </c>
      <c r="U30" s="29" t="s">
        <v>107</v>
      </c>
      <c r="V30" s="29" t="s">
        <v>108</v>
      </c>
      <c r="W30" s="24" t="s">
        <v>89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4" t="s">
        <v>110</v>
      </c>
      <c r="AD30" s="24" t="s">
        <v>111</v>
      </c>
      <c r="AE30" s="34" t="s">
        <v>93</v>
      </c>
      <c r="AF30" s="34" t="s">
        <v>93</v>
      </c>
      <c r="AG30" s="20">
        <f t="shared" si="14"/>
        <v>4</v>
      </c>
      <c r="AH30" s="21">
        <f t="shared" si="8"/>
        <v>0</v>
      </c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22">
        <v>4</v>
      </c>
      <c r="BC30" s="22">
        <v>4</v>
      </c>
      <c r="BD30" s="59">
        <v>0</v>
      </c>
      <c r="BE30" s="59">
        <v>0</v>
      </c>
      <c r="BF30" s="59"/>
      <c r="BG30" s="59"/>
      <c r="BH30" s="59"/>
      <c r="BI30" s="59"/>
      <c r="BJ30" s="59"/>
      <c r="BK30" s="59"/>
      <c r="BL30" s="22"/>
      <c r="BM30" s="27">
        <f t="shared" si="13"/>
        <v>1</v>
      </c>
      <c r="BN30" s="34"/>
      <c r="BO30" s="28"/>
      <c r="BP30" s="28"/>
      <c r="BQ30" s="28"/>
      <c r="BR30" s="28"/>
      <c r="BS30" s="27">
        <f t="shared" si="9"/>
        <v>6.6666666666666666E-2</v>
      </c>
      <c r="BT30" s="22">
        <f t="shared" si="10"/>
        <v>0</v>
      </c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>
        <v>0</v>
      </c>
      <c r="CF30" s="22">
        <v>0</v>
      </c>
      <c r="CG30" s="22">
        <v>0</v>
      </c>
      <c r="CH30" s="27">
        <v>6.6666666666666666E-2</v>
      </c>
      <c r="CI30" s="31"/>
      <c r="CJ30" s="31"/>
      <c r="CK30" s="31"/>
      <c r="CL30" s="31"/>
      <c r="CM30" s="31"/>
      <c r="CN30" s="22"/>
      <c r="CO30" s="22"/>
      <c r="CP30" s="22"/>
      <c r="CQ30" s="22"/>
      <c r="CR30" s="34"/>
      <c r="CS30" s="27" t="s">
        <v>92</v>
      </c>
      <c r="CT30" s="27">
        <f t="shared" si="12"/>
        <v>6.6666666666666666E-2</v>
      </c>
      <c r="CU30" s="64"/>
      <c r="CV30" s="64"/>
      <c r="CW30" s="23">
        <v>30</v>
      </c>
      <c r="CX30" s="58"/>
      <c r="CY30" s="58"/>
      <c r="CZ30" s="58"/>
      <c r="DA30" s="58"/>
      <c r="DB30" s="58"/>
      <c r="DC30" s="58"/>
      <c r="DD30" s="58"/>
      <c r="DE30" s="58"/>
      <c r="DF30" s="58"/>
      <c r="DG30" s="58"/>
      <c r="DH30" s="58"/>
      <c r="DI30" s="58"/>
      <c r="DJ30" s="58"/>
      <c r="DK30" s="58"/>
      <c r="DL30" s="58"/>
      <c r="DM30" s="58"/>
      <c r="DN30" s="58"/>
      <c r="DO30" s="58"/>
      <c r="DP30" s="58"/>
      <c r="DQ30" s="58"/>
    </row>
    <row r="31" spans="1:121" s="14" customFormat="1" ht="45" x14ac:dyDescent="0.2">
      <c r="A31" s="22">
        <v>2</v>
      </c>
      <c r="B31" s="26" t="s">
        <v>96</v>
      </c>
      <c r="C31" s="29" t="s">
        <v>98</v>
      </c>
      <c r="D31" s="26" t="s">
        <v>99</v>
      </c>
      <c r="E31" s="29" t="s">
        <v>209</v>
      </c>
      <c r="F31" s="64"/>
      <c r="G31" s="64"/>
      <c r="H31" s="64"/>
      <c r="I31" s="29" t="s">
        <v>219</v>
      </c>
      <c r="J31" s="24" t="s">
        <v>212</v>
      </c>
      <c r="K31" s="25" t="s">
        <v>213</v>
      </c>
      <c r="L31" s="24" t="s">
        <v>220</v>
      </c>
      <c r="M31" s="26" t="s">
        <v>221</v>
      </c>
      <c r="N31" s="24" t="s">
        <v>88</v>
      </c>
      <c r="O31" s="29">
        <v>20</v>
      </c>
      <c r="P31" s="29">
        <v>350</v>
      </c>
      <c r="Q31" s="29">
        <v>109</v>
      </c>
      <c r="R31" s="29">
        <v>0</v>
      </c>
      <c r="S31" s="29">
        <v>120</v>
      </c>
      <c r="T31" s="29">
        <v>121</v>
      </c>
      <c r="U31" s="29" t="s">
        <v>107</v>
      </c>
      <c r="V31" s="29" t="s">
        <v>108</v>
      </c>
      <c r="W31" s="24" t="s">
        <v>89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4" t="s">
        <v>110</v>
      </c>
      <c r="AD31" s="24" t="s">
        <v>111</v>
      </c>
      <c r="AE31" s="34" t="s">
        <v>93</v>
      </c>
      <c r="AF31" s="34" t="s">
        <v>93</v>
      </c>
      <c r="AG31" s="20">
        <f t="shared" si="14"/>
        <v>109</v>
      </c>
      <c r="AH31" s="21">
        <f t="shared" si="8"/>
        <v>0</v>
      </c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22">
        <v>62</v>
      </c>
      <c r="BC31" s="22">
        <v>109</v>
      </c>
      <c r="BD31" s="59">
        <v>0</v>
      </c>
      <c r="BE31" s="59">
        <v>0</v>
      </c>
      <c r="BF31" s="59"/>
      <c r="BG31" s="59"/>
      <c r="BH31" s="59"/>
      <c r="BI31" s="59"/>
      <c r="BJ31" s="59"/>
      <c r="BK31" s="59"/>
      <c r="BL31" s="22"/>
      <c r="BM31" s="27">
        <v>1</v>
      </c>
      <c r="BN31" s="34"/>
      <c r="BO31" s="28"/>
      <c r="BP31" s="28"/>
      <c r="BQ31" s="28"/>
      <c r="BR31" s="28"/>
      <c r="BS31" s="27">
        <f t="shared" si="9"/>
        <v>0.31142857142857144</v>
      </c>
      <c r="BT31" s="22">
        <f t="shared" si="10"/>
        <v>0</v>
      </c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>
        <v>0</v>
      </c>
      <c r="CF31" s="22">
        <v>0</v>
      </c>
      <c r="CG31" s="22">
        <v>0</v>
      </c>
      <c r="CH31" s="27">
        <v>0.31142857142857144</v>
      </c>
      <c r="CI31" s="31"/>
      <c r="CJ31" s="31"/>
      <c r="CK31" s="31"/>
      <c r="CL31" s="31"/>
      <c r="CM31" s="31"/>
      <c r="CN31" s="22"/>
      <c r="CO31" s="22"/>
      <c r="CP31" s="22"/>
      <c r="CQ31" s="22"/>
      <c r="CR31" s="34" t="s">
        <v>222</v>
      </c>
      <c r="CS31" s="27" t="s">
        <v>92</v>
      </c>
      <c r="CT31" s="27">
        <f t="shared" si="12"/>
        <v>0.31142857142857144</v>
      </c>
      <c r="CU31" s="64"/>
      <c r="CV31" s="64"/>
      <c r="CW31" s="23">
        <v>120</v>
      </c>
      <c r="CX31" s="58"/>
      <c r="CY31" s="58"/>
      <c r="CZ31" s="58"/>
      <c r="DA31" s="58"/>
      <c r="DB31" s="58"/>
      <c r="DC31" s="58"/>
      <c r="DD31" s="58"/>
      <c r="DE31" s="58"/>
      <c r="DF31" s="58"/>
      <c r="DG31" s="58"/>
      <c r="DH31" s="58"/>
      <c r="DI31" s="58"/>
      <c r="DJ31" s="58"/>
      <c r="DK31" s="58"/>
      <c r="DL31" s="58"/>
      <c r="DM31" s="58"/>
      <c r="DN31" s="58"/>
      <c r="DO31" s="58"/>
      <c r="DP31" s="58"/>
      <c r="DQ31" s="58"/>
    </row>
    <row r="32" spans="1:121" s="14" customFormat="1" ht="45" x14ac:dyDescent="0.2">
      <c r="A32" s="22">
        <v>2</v>
      </c>
      <c r="B32" s="26" t="s">
        <v>96</v>
      </c>
      <c r="C32" s="29" t="s">
        <v>98</v>
      </c>
      <c r="D32" s="26" t="s">
        <v>99</v>
      </c>
      <c r="E32" s="29" t="s">
        <v>223</v>
      </c>
      <c r="F32" s="69" t="s">
        <v>224</v>
      </c>
      <c r="G32" s="69">
        <v>28.9</v>
      </c>
      <c r="H32" s="69">
        <v>30</v>
      </c>
      <c r="I32" s="29" t="s">
        <v>225</v>
      </c>
      <c r="J32" s="24" t="s">
        <v>226</v>
      </c>
      <c r="K32" s="25" t="s">
        <v>227</v>
      </c>
      <c r="L32" s="24" t="s">
        <v>228</v>
      </c>
      <c r="M32" s="26" t="s">
        <v>229</v>
      </c>
      <c r="N32" s="24" t="s">
        <v>88</v>
      </c>
      <c r="O32" s="29">
        <v>6</v>
      </c>
      <c r="P32" s="29">
        <v>20</v>
      </c>
      <c r="Q32" s="29">
        <v>1</v>
      </c>
      <c r="R32" s="29">
        <v>1</v>
      </c>
      <c r="S32" s="29">
        <v>9</v>
      </c>
      <c r="T32" s="29">
        <v>9</v>
      </c>
      <c r="U32" s="29" t="s">
        <v>107</v>
      </c>
      <c r="V32" s="29" t="s">
        <v>108</v>
      </c>
      <c r="W32" s="24" t="s">
        <v>89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4" t="s">
        <v>110</v>
      </c>
      <c r="AD32" s="24" t="s">
        <v>111</v>
      </c>
      <c r="AE32" s="34" t="s">
        <v>93</v>
      </c>
      <c r="AF32" s="34" t="s">
        <v>93</v>
      </c>
      <c r="AG32" s="20">
        <f t="shared" si="14"/>
        <v>1</v>
      </c>
      <c r="AH32" s="21">
        <f t="shared" si="8"/>
        <v>0</v>
      </c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22">
        <v>1</v>
      </c>
      <c r="BC32" s="22">
        <v>1</v>
      </c>
      <c r="BD32" s="59">
        <v>0</v>
      </c>
      <c r="BE32" s="59">
        <v>0</v>
      </c>
      <c r="BF32" s="59"/>
      <c r="BG32" s="59"/>
      <c r="BH32" s="59"/>
      <c r="BI32" s="59"/>
      <c r="BJ32" s="59"/>
      <c r="BK32" s="59"/>
      <c r="BL32" s="22"/>
      <c r="BM32" s="27">
        <f t="shared" si="13"/>
        <v>1</v>
      </c>
      <c r="BN32" s="34"/>
      <c r="BO32" s="28"/>
      <c r="BP32" s="28"/>
      <c r="BQ32" s="28"/>
      <c r="BR32" s="28"/>
      <c r="BS32" s="27">
        <f t="shared" si="9"/>
        <v>0.05</v>
      </c>
      <c r="BT32" s="22">
        <f t="shared" si="10"/>
        <v>1</v>
      </c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>
        <v>1</v>
      </c>
      <c r="CF32" s="22">
        <v>1</v>
      </c>
      <c r="CG32" s="22">
        <v>1</v>
      </c>
      <c r="CH32" s="27">
        <v>0.1</v>
      </c>
      <c r="CI32" s="31"/>
      <c r="CJ32" s="31"/>
      <c r="CK32" s="31"/>
      <c r="CL32" s="31"/>
      <c r="CM32" s="31"/>
      <c r="CN32" s="22"/>
      <c r="CO32" s="22"/>
      <c r="CP32" s="22"/>
      <c r="CQ32" s="22"/>
      <c r="CR32" s="34"/>
      <c r="CS32" s="27">
        <f t="shared" si="11"/>
        <v>1</v>
      </c>
      <c r="CT32" s="27">
        <f t="shared" si="12"/>
        <v>0.1</v>
      </c>
      <c r="CU32" s="69"/>
      <c r="CV32" s="69"/>
      <c r="CW32" s="23">
        <v>9</v>
      </c>
      <c r="CX32" s="58"/>
      <c r="CY32" s="58"/>
      <c r="CZ32" s="58"/>
      <c r="DA32" s="58"/>
      <c r="DB32" s="58"/>
      <c r="DC32" s="58"/>
      <c r="DD32" s="58"/>
      <c r="DE32" s="58"/>
      <c r="DF32" s="58"/>
      <c r="DG32" s="58"/>
      <c r="DH32" s="58"/>
      <c r="DI32" s="58"/>
      <c r="DJ32" s="58"/>
      <c r="DK32" s="58"/>
      <c r="DL32" s="58"/>
      <c r="DM32" s="58"/>
      <c r="DN32" s="58"/>
      <c r="DO32" s="58"/>
      <c r="DP32" s="58"/>
      <c r="DQ32" s="58"/>
    </row>
    <row r="33" spans="1:121" s="14" customFormat="1" ht="56.25" x14ac:dyDescent="0.2">
      <c r="A33" s="22">
        <v>2</v>
      </c>
      <c r="B33" s="26" t="s">
        <v>96</v>
      </c>
      <c r="C33" s="29" t="s">
        <v>98</v>
      </c>
      <c r="D33" s="26" t="s">
        <v>99</v>
      </c>
      <c r="E33" s="29" t="s">
        <v>223</v>
      </c>
      <c r="F33" s="69"/>
      <c r="G33" s="69"/>
      <c r="H33" s="69"/>
      <c r="I33" s="29" t="s">
        <v>230</v>
      </c>
      <c r="J33" s="24" t="s">
        <v>226</v>
      </c>
      <c r="K33" s="25" t="s">
        <v>227</v>
      </c>
      <c r="L33" s="24" t="s">
        <v>231</v>
      </c>
      <c r="M33" s="26" t="s">
        <v>232</v>
      </c>
      <c r="N33" s="24" t="s">
        <v>88</v>
      </c>
      <c r="O33" s="29">
        <v>0</v>
      </c>
      <c r="P33" s="29">
        <v>224</v>
      </c>
      <c r="Q33" s="29">
        <v>14</v>
      </c>
      <c r="R33" s="29">
        <v>0</v>
      </c>
      <c r="S33" s="29">
        <v>100</v>
      </c>
      <c r="T33" s="29">
        <v>110</v>
      </c>
      <c r="U33" s="29" t="s">
        <v>107</v>
      </c>
      <c r="V33" s="29" t="s">
        <v>108</v>
      </c>
      <c r="W33" s="24" t="s">
        <v>89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24" t="s">
        <v>110</v>
      </c>
      <c r="AD33" s="24" t="s">
        <v>111</v>
      </c>
      <c r="AE33" s="34" t="s">
        <v>93</v>
      </c>
      <c r="AF33" s="34" t="s">
        <v>93</v>
      </c>
      <c r="AG33" s="20">
        <f t="shared" si="14"/>
        <v>14</v>
      </c>
      <c r="AH33" s="21">
        <f t="shared" si="8"/>
        <v>0</v>
      </c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22">
        <v>14</v>
      </c>
      <c r="BC33" s="22">
        <v>14</v>
      </c>
      <c r="BD33" s="59">
        <v>0</v>
      </c>
      <c r="BE33" s="59">
        <v>0</v>
      </c>
      <c r="BF33" s="59"/>
      <c r="BG33" s="59"/>
      <c r="BH33" s="59"/>
      <c r="BI33" s="59"/>
      <c r="BJ33" s="59"/>
      <c r="BK33" s="59"/>
      <c r="BL33" s="22"/>
      <c r="BM33" s="27">
        <f t="shared" si="13"/>
        <v>1</v>
      </c>
      <c r="BN33" s="34"/>
      <c r="BO33" s="28"/>
      <c r="BP33" s="28"/>
      <c r="BQ33" s="28"/>
      <c r="BR33" s="28"/>
      <c r="BS33" s="27">
        <f t="shared" si="9"/>
        <v>6.25E-2</v>
      </c>
      <c r="BT33" s="22">
        <f t="shared" si="10"/>
        <v>0</v>
      </c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>
        <v>0</v>
      </c>
      <c r="CF33" s="22">
        <v>0</v>
      </c>
      <c r="CG33" s="22">
        <v>0</v>
      </c>
      <c r="CH33" s="27">
        <v>6.25E-2</v>
      </c>
      <c r="CI33" s="31"/>
      <c r="CJ33" s="31"/>
      <c r="CK33" s="31"/>
      <c r="CL33" s="31"/>
      <c r="CM33" s="31"/>
      <c r="CN33" s="22"/>
      <c r="CO33" s="22"/>
      <c r="CP33" s="22"/>
      <c r="CQ33" s="22"/>
      <c r="CR33" s="34"/>
      <c r="CS33" s="27" t="s">
        <v>92</v>
      </c>
      <c r="CT33" s="27">
        <f t="shared" si="12"/>
        <v>6.25E-2</v>
      </c>
      <c r="CU33" s="69"/>
      <c r="CV33" s="69"/>
      <c r="CW33" s="23">
        <v>100</v>
      </c>
      <c r="CX33" s="58"/>
      <c r="CY33" s="58"/>
      <c r="CZ33" s="58"/>
      <c r="DA33" s="58"/>
      <c r="DB33" s="58"/>
      <c r="DC33" s="58"/>
      <c r="DD33" s="58"/>
      <c r="DE33" s="58"/>
      <c r="DF33" s="58"/>
      <c r="DG33" s="58"/>
      <c r="DH33" s="58"/>
      <c r="DI33" s="58"/>
      <c r="DJ33" s="58"/>
      <c r="DK33" s="58"/>
      <c r="DL33" s="58"/>
      <c r="DM33" s="58"/>
      <c r="DN33" s="58"/>
      <c r="DO33" s="58"/>
      <c r="DP33" s="58"/>
      <c r="DQ33" s="58"/>
    </row>
    <row r="34" spans="1:121" s="14" customFormat="1" ht="45" x14ac:dyDescent="0.2">
      <c r="A34" s="22">
        <v>2</v>
      </c>
      <c r="B34" s="26" t="s">
        <v>96</v>
      </c>
      <c r="C34" s="29" t="s">
        <v>98</v>
      </c>
      <c r="D34" s="26" t="s">
        <v>99</v>
      </c>
      <c r="E34" s="29" t="s">
        <v>233</v>
      </c>
      <c r="F34" s="64" t="s">
        <v>234</v>
      </c>
      <c r="G34" s="64" t="s">
        <v>94</v>
      </c>
      <c r="H34" s="64">
        <v>100</v>
      </c>
      <c r="I34" s="29" t="s">
        <v>235</v>
      </c>
      <c r="J34" s="24" t="s">
        <v>226</v>
      </c>
      <c r="K34" s="25" t="s">
        <v>227</v>
      </c>
      <c r="L34" s="24" t="s">
        <v>236</v>
      </c>
      <c r="M34" s="26" t="s">
        <v>237</v>
      </c>
      <c r="N34" s="24" t="s">
        <v>88</v>
      </c>
      <c r="O34" s="29">
        <v>0</v>
      </c>
      <c r="P34" s="29">
        <v>3</v>
      </c>
      <c r="Q34" s="29">
        <v>0</v>
      </c>
      <c r="R34" s="29">
        <v>0</v>
      </c>
      <c r="S34" s="29">
        <v>1</v>
      </c>
      <c r="T34" s="29">
        <v>2</v>
      </c>
      <c r="U34" s="29" t="s">
        <v>107</v>
      </c>
      <c r="V34" s="29" t="s">
        <v>108</v>
      </c>
      <c r="W34" s="24" t="s">
        <v>89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4" t="s">
        <v>110</v>
      </c>
      <c r="AD34" s="24" t="s">
        <v>111</v>
      </c>
      <c r="AE34" s="34" t="s">
        <v>93</v>
      </c>
      <c r="AF34" s="34" t="s">
        <v>93</v>
      </c>
      <c r="AG34" s="20">
        <f t="shared" si="14"/>
        <v>0</v>
      </c>
      <c r="AH34" s="21">
        <f t="shared" si="8"/>
        <v>0</v>
      </c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22">
        <v>0</v>
      </c>
      <c r="BC34" s="22">
        <v>0</v>
      </c>
      <c r="BD34" s="59">
        <v>0</v>
      </c>
      <c r="BE34" s="59">
        <v>0</v>
      </c>
      <c r="BF34" s="59"/>
      <c r="BG34" s="59"/>
      <c r="BH34" s="59"/>
      <c r="BI34" s="59"/>
      <c r="BJ34" s="59"/>
      <c r="BK34" s="59"/>
      <c r="BL34" s="22"/>
      <c r="BM34" s="27" t="s">
        <v>91</v>
      </c>
      <c r="BN34" s="34"/>
      <c r="BO34" s="28"/>
      <c r="BP34" s="28"/>
      <c r="BQ34" s="28"/>
      <c r="BR34" s="28"/>
      <c r="BS34" s="27">
        <f t="shared" si="9"/>
        <v>0</v>
      </c>
      <c r="BT34" s="22">
        <f t="shared" si="10"/>
        <v>0</v>
      </c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>
        <v>0</v>
      </c>
      <c r="CF34" s="22">
        <v>0</v>
      </c>
      <c r="CG34" s="22">
        <v>0</v>
      </c>
      <c r="CH34" s="27">
        <v>0</v>
      </c>
      <c r="CI34" s="31"/>
      <c r="CJ34" s="31"/>
      <c r="CK34" s="31"/>
      <c r="CL34" s="31"/>
      <c r="CM34" s="31"/>
      <c r="CN34" s="22"/>
      <c r="CO34" s="22"/>
      <c r="CP34" s="22"/>
      <c r="CQ34" s="22"/>
      <c r="CR34" s="34"/>
      <c r="CS34" s="27" t="s">
        <v>92</v>
      </c>
      <c r="CT34" s="27">
        <f t="shared" si="12"/>
        <v>0</v>
      </c>
      <c r="CU34" s="64"/>
      <c r="CV34" s="64"/>
      <c r="CW34" s="23">
        <v>1</v>
      </c>
      <c r="CX34" s="58"/>
      <c r="CY34" s="58"/>
      <c r="CZ34" s="58"/>
      <c r="DA34" s="58"/>
      <c r="DB34" s="58"/>
      <c r="DC34" s="58"/>
      <c r="DD34" s="58"/>
      <c r="DE34" s="58"/>
      <c r="DF34" s="58"/>
      <c r="DG34" s="58"/>
      <c r="DH34" s="58"/>
      <c r="DI34" s="58"/>
      <c r="DJ34" s="58"/>
      <c r="DK34" s="58"/>
      <c r="DL34" s="58"/>
      <c r="DM34" s="58"/>
      <c r="DN34" s="58"/>
      <c r="DO34" s="58"/>
      <c r="DP34" s="58"/>
      <c r="DQ34" s="58"/>
    </row>
    <row r="35" spans="1:121" s="14" customFormat="1" ht="67.5" x14ac:dyDescent="0.2">
      <c r="A35" s="22">
        <v>2</v>
      </c>
      <c r="B35" s="26" t="s">
        <v>96</v>
      </c>
      <c r="C35" s="29" t="s">
        <v>98</v>
      </c>
      <c r="D35" s="26" t="s">
        <v>99</v>
      </c>
      <c r="E35" s="29" t="s">
        <v>233</v>
      </c>
      <c r="F35" s="64"/>
      <c r="G35" s="64"/>
      <c r="H35" s="64"/>
      <c r="I35" s="29" t="s">
        <v>238</v>
      </c>
      <c r="J35" s="24" t="s">
        <v>226</v>
      </c>
      <c r="K35" s="25" t="s">
        <v>227</v>
      </c>
      <c r="L35" s="24" t="s">
        <v>239</v>
      </c>
      <c r="M35" s="26" t="s">
        <v>240</v>
      </c>
      <c r="N35" s="24" t="s">
        <v>88</v>
      </c>
      <c r="O35" s="29">
        <v>0</v>
      </c>
      <c r="P35" s="29">
        <v>2</v>
      </c>
      <c r="Q35" s="29">
        <v>0</v>
      </c>
      <c r="R35" s="29">
        <v>0</v>
      </c>
      <c r="S35" s="29">
        <v>1</v>
      </c>
      <c r="T35" s="29">
        <v>1</v>
      </c>
      <c r="U35" s="29" t="s">
        <v>107</v>
      </c>
      <c r="V35" s="29" t="s">
        <v>108</v>
      </c>
      <c r="W35" s="24" t="s">
        <v>89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4" t="s">
        <v>110</v>
      </c>
      <c r="AD35" s="24" t="s">
        <v>111</v>
      </c>
      <c r="AE35" s="34" t="s">
        <v>93</v>
      </c>
      <c r="AF35" s="34" t="s">
        <v>93</v>
      </c>
      <c r="AG35" s="20">
        <f t="shared" si="14"/>
        <v>0</v>
      </c>
      <c r="AH35" s="21">
        <f t="shared" si="8"/>
        <v>0</v>
      </c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22">
        <v>0</v>
      </c>
      <c r="BC35" s="22">
        <v>0</v>
      </c>
      <c r="BD35" s="59">
        <v>0</v>
      </c>
      <c r="BE35" s="59">
        <v>0</v>
      </c>
      <c r="BF35" s="59"/>
      <c r="BG35" s="59"/>
      <c r="BH35" s="59"/>
      <c r="BI35" s="59"/>
      <c r="BJ35" s="59"/>
      <c r="BK35" s="59"/>
      <c r="BL35" s="22"/>
      <c r="BM35" s="27" t="s">
        <v>91</v>
      </c>
      <c r="BN35" s="34"/>
      <c r="BO35" s="28"/>
      <c r="BP35" s="28"/>
      <c r="BQ35" s="28"/>
      <c r="BR35" s="28"/>
      <c r="BS35" s="27">
        <f t="shared" si="9"/>
        <v>0</v>
      </c>
      <c r="BT35" s="22">
        <f t="shared" si="10"/>
        <v>0</v>
      </c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>
        <v>0</v>
      </c>
      <c r="CF35" s="22">
        <v>0</v>
      </c>
      <c r="CG35" s="22">
        <v>0</v>
      </c>
      <c r="CH35" s="27">
        <v>0</v>
      </c>
      <c r="CI35" s="31"/>
      <c r="CJ35" s="31"/>
      <c r="CK35" s="31"/>
      <c r="CL35" s="31"/>
      <c r="CM35" s="31"/>
      <c r="CN35" s="22"/>
      <c r="CO35" s="22"/>
      <c r="CP35" s="22"/>
      <c r="CQ35" s="22"/>
      <c r="CR35" s="34"/>
      <c r="CS35" s="27" t="s">
        <v>92</v>
      </c>
      <c r="CT35" s="27">
        <f t="shared" si="12"/>
        <v>0</v>
      </c>
      <c r="CU35" s="64"/>
      <c r="CV35" s="64"/>
      <c r="CW35" s="23">
        <v>1</v>
      </c>
      <c r="CX35" s="58"/>
      <c r="CY35" s="58"/>
      <c r="CZ35" s="58"/>
      <c r="DA35" s="58"/>
      <c r="DB35" s="58"/>
      <c r="DC35" s="58"/>
      <c r="DD35" s="58"/>
      <c r="DE35" s="58"/>
      <c r="DF35" s="58"/>
      <c r="DG35" s="58"/>
      <c r="DH35" s="58"/>
      <c r="DI35" s="58"/>
      <c r="DJ35" s="58"/>
      <c r="DK35" s="58"/>
      <c r="DL35" s="58"/>
      <c r="DM35" s="58"/>
      <c r="DN35" s="58"/>
      <c r="DO35" s="58"/>
      <c r="DP35" s="58"/>
      <c r="DQ35" s="58"/>
    </row>
    <row r="36" spans="1:121" s="14" customFormat="1" ht="45" x14ac:dyDescent="0.2">
      <c r="A36" s="22">
        <v>2</v>
      </c>
      <c r="B36" s="26" t="s">
        <v>96</v>
      </c>
      <c r="C36" s="29" t="s">
        <v>98</v>
      </c>
      <c r="D36" s="26" t="s">
        <v>99</v>
      </c>
      <c r="E36" s="29" t="s">
        <v>241</v>
      </c>
      <c r="F36" s="64" t="s">
        <v>242</v>
      </c>
      <c r="G36" s="64">
        <v>5</v>
      </c>
      <c r="H36" s="64">
        <v>70</v>
      </c>
      <c r="I36" s="29" t="s">
        <v>243</v>
      </c>
      <c r="J36" s="24" t="s">
        <v>244</v>
      </c>
      <c r="K36" s="25" t="s">
        <v>245</v>
      </c>
      <c r="L36" s="24" t="s">
        <v>246</v>
      </c>
      <c r="M36" s="26" t="s">
        <v>247</v>
      </c>
      <c r="N36" s="24" t="s">
        <v>88</v>
      </c>
      <c r="O36" s="29">
        <v>10</v>
      </c>
      <c r="P36" s="29">
        <v>224</v>
      </c>
      <c r="Q36" s="29">
        <v>4</v>
      </c>
      <c r="R36" s="29">
        <v>0</v>
      </c>
      <c r="S36" s="29">
        <v>100</v>
      </c>
      <c r="T36" s="29">
        <v>110</v>
      </c>
      <c r="U36" s="29" t="s">
        <v>107</v>
      </c>
      <c r="V36" s="29" t="s">
        <v>108</v>
      </c>
      <c r="W36" s="24" t="s">
        <v>89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4" t="s">
        <v>110</v>
      </c>
      <c r="AD36" s="24" t="s">
        <v>111</v>
      </c>
      <c r="AE36" s="34" t="s">
        <v>93</v>
      </c>
      <c r="AF36" s="34" t="s">
        <v>93</v>
      </c>
      <c r="AG36" s="20">
        <f t="shared" si="14"/>
        <v>4</v>
      </c>
      <c r="AH36" s="21">
        <f t="shared" si="8"/>
        <v>0</v>
      </c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22">
        <v>4</v>
      </c>
      <c r="BC36" s="22">
        <v>4</v>
      </c>
      <c r="BD36" s="59">
        <v>0</v>
      </c>
      <c r="BE36" s="59">
        <v>0</v>
      </c>
      <c r="BF36" s="59"/>
      <c r="BG36" s="59"/>
      <c r="BH36" s="59"/>
      <c r="BI36" s="59"/>
      <c r="BJ36" s="59"/>
      <c r="BK36" s="59"/>
      <c r="BL36" s="22"/>
      <c r="BM36" s="27">
        <f t="shared" si="13"/>
        <v>1</v>
      </c>
      <c r="BN36" s="34"/>
      <c r="BO36" s="28"/>
      <c r="BP36" s="28"/>
      <c r="BQ36" s="28"/>
      <c r="BR36" s="28"/>
      <c r="BS36" s="27">
        <f t="shared" si="9"/>
        <v>1.7857142857142856E-2</v>
      </c>
      <c r="BT36" s="22">
        <f t="shared" si="10"/>
        <v>0</v>
      </c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>
        <v>0</v>
      </c>
      <c r="CF36" s="22">
        <v>0</v>
      </c>
      <c r="CG36" s="22">
        <v>0</v>
      </c>
      <c r="CH36" s="27">
        <v>1.7857142857142856E-2</v>
      </c>
      <c r="CI36" s="31"/>
      <c r="CJ36" s="31"/>
      <c r="CK36" s="31"/>
      <c r="CL36" s="31"/>
      <c r="CM36" s="31"/>
      <c r="CN36" s="22"/>
      <c r="CO36" s="22"/>
      <c r="CP36" s="22"/>
      <c r="CQ36" s="22"/>
      <c r="CR36" s="34"/>
      <c r="CS36" s="27" t="s">
        <v>92</v>
      </c>
      <c r="CT36" s="27">
        <f t="shared" si="12"/>
        <v>1.7857142857142856E-2</v>
      </c>
      <c r="CU36" s="64"/>
      <c r="CV36" s="64"/>
      <c r="CW36" s="23">
        <v>100</v>
      </c>
      <c r="CX36" s="58"/>
      <c r="CY36" s="58"/>
      <c r="CZ36" s="58"/>
      <c r="DA36" s="58"/>
      <c r="DB36" s="58"/>
      <c r="DC36" s="58"/>
      <c r="DD36" s="58"/>
      <c r="DE36" s="58"/>
      <c r="DF36" s="58"/>
      <c r="DG36" s="58"/>
      <c r="DH36" s="58"/>
      <c r="DI36" s="58"/>
      <c r="DJ36" s="58"/>
      <c r="DK36" s="58"/>
      <c r="DL36" s="58"/>
      <c r="DM36" s="58"/>
      <c r="DN36" s="58"/>
      <c r="DO36" s="58"/>
      <c r="DP36" s="58"/>
      <c r="DQ36" s="58"/>
    </row>
    <row r="37" spans="1:121" s="14" customFormat="1" ht="45" x14ac:dyDescent="0.2">
      <c r="A37" s="22">
        <v>2</v>
      </c>
      <c r="B37" s="26" t="s">
        <v>96</v>
      </c>
      <c r="C37" s="29" t="s">
        <v>98</v>
      </c>
      <c r="D37" s="26" t="s">
        <v>99</v>
      </c>
      <c r="E37" s="29" t="s">
        <v>241</v>
      </c>
      <c r="F37" s="64"/>
      <c r="G37" s="64"/>
      <c r="H37" s="64"/>
      <c r="I37" s="29" t="s">
        <v>248</v>
      </c>
      <c r="J37" s="24" t="s">
        <v>244</v>
      </c>
      <c r="K37" s="25" t="s">
        <v>245</v>
      </c>
      <c r="L37" s="24" t="s">
        <v>249</v>
      </c>
      <c r="M37" s="26" t="s">
        <v>250</v>
      </c>
      <c r="N37" s="24" t="s">
        <v>88</v>
      </c>
      <c r="O37" s="29">
        <v>3</v>
      </c>
      <c r="P37" s="29">
        <v>224</v>
      </c>
      <c r="Q37" s="29">
        <v>3</v>
      </c>
      <c r="R37" s="29">
        <v>10</v>
      </c>
      <c r="S37" s="29">
        <v>104</v>
      </c>
      <c r="T37" s="29">
        <v>107</v>
      </c>
      <c r="U37" s="29" t="s">
        <v>107</v>
      </c>
      <c r="V37" s="29" t="s">
        <v>108</v>
      </c>
      <c r="W37" s="24" t="s">
        <v>89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4" t="s">
        <v>110</v>
      </c>
      <c r="AD37" s="24" t="s">
        <v>111</v>
      </c>
      <c r="AE37" s="34" t="s">
        <v>93</v>
      </c>
      <c r="AF37" s="34" t="s">
        <v>93</v>
      </c>
      <c r="AG37" s="20">
        <f t="shared" si="14"/>
        <v>3</v>
      </c>
      <c r="AH37" s="21">
        <f t="shared" si="8"/>
        <v>0</v>
      </c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22">
        <v>3</v>
      </c>
      <c r="BC37" s="22">
        <v>3</v>
      </c>
      <c r="BD37" s="59">
        <v>0</v>
      </c>
      <c r="BE37" s="59">
        <v>0</v>
      </c>
      <c r="BF37" s="59"/>
      <c r="BG37" s="59"/>
      <c r="BH37" s="59"/>
      <c r="BI37" s="59"/>
      <c r="BJ37" s="59"/>
      <c r="BK37" s="59"/>
      <c r="BL37" s="22"/>
      <c r="BM37" s="27">
        <f t="shared" si="13"/>
        <v>1</v>
      </c>
      <c r="BN37" s="34"/>
      <c r="BO37" s="28"/>
      <c r="BP37" s="28"/>
      <c r="BQ37" s="28"/>
      <c r="BR37" s="28"/>
      <c r="BS37" s="27">
        <f t="shared" si="9"/>
        <v>1.3392857142857142E-2</v>
      </c>
      <c r="BT37" s="22">
        <f t="shared" si="10"/>
        <v>10</v>
      </c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>
        <v>10</v>
      </c>
      <c r="CF37" s="22">
        <v>10</v>
      </c>
      <c r="CG37" s="22">
        <v>10</v>
      </c>
      <c r="CH37" s="27">
        <v>5.8035714285714288E-2</v>
      </c>
      <c r="CI37" s="31"/>
      <c r="CJ37" s="31"/>
      <c r="CK37" s="31"/>
      <c r="CL37" s="31"/>
      <c r="CM37" s="31"/>
      <c r="CN37" s="22"/>
      <c r="CO37" s="22"/>
      <c r="CP37" s="22"/>
      <c r="CQ37" s="22"/>
      <c r="CR37" s="34"/>
      <c r="CS37" s="27">
        <f t="shared" si="11"/>
        <v>1</v>
      </c>
      <c r="CT37" s="27">
        <f t="shared" si="12"/>
        <v>5.8035714285714288E-2</v>
      </c>
      <c r="CU37" s="64"/>
      <c r="CV37" s="64"/>
      <c r="CW37" s="23">
        <v>104</v>
      </c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8"/>
      <c r="DI37" s="58"/>
      <c r="DJ37" s="58"/>
      <c r="DK37" s="58"/>
      <c r="DL37" s="58"/>
      <c r="DM37" s="58"/>
      <c r="DN37" s="58"/>
      <c r="DO37" s="58"/>
      <c r="DP37" s="58"/>
      <c r="DQ37" s="58"/>
    </row>
    <row r="38" spans="1:121" s="14" customFormat="1" ht="45" x14ac:dyDescent="0.2">
      <c r="A38" s="22">
        <v>2</v>
      </c>
      <c r="B38" s="26" t="s">
        <v>96</v>
      </c>
      <c r="C38" s="29" t="s">
        <v>98</v>
      </c>
      <c r="D38" s="26" t="s">
        <v>99</v>
      </c>
      <c r="E38" s="29" t="s">
        <v>241</v>
      </c>
      <c r="F38" s="64"/>
      <c r="G38" s="64"/>
      <c r="H38" s="64"/>
      <c r="I38" s="29" t="s">
        <v>251</v>
      </c>
      <c r="J38" s="24" t="s">
        <v>244</v>
      </c>
      <c r="K38" s="25" t="s">
        <v>245</v>
      </c>
      <c r="L38" s="24" t="s">
        <v>252</v>
      </c>
      <c r="M38" s="26" t="s">
        <v>253</v>
      </c>
      <c r="N38" s="24" t="s">
        <v>88</v>
      </c>
      <c r="O38" s="29">
        <v>0</v>
      </c>
      <c r="P38" s="29">
        <v>224</v>
      </c>
      <c r="Q38" s="29">
        <v>4</v>
      </c>
      <c r="R38" s="29">
        <v>0</v>
      </c>
      <c r="S38" s="29">
        <v>110</v>
      </c>
      <c r="T38" s="29">
        <v>110</v>
      </c>
      <c r="U38" s="29" t="s">
        <v>107</v>
      </c>
      <c r="V38" s="29" t="s">
        <v>108</v>
      </c>
      <c r="W38" s="24" t="s">
        <v>89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4" t="s">
        <v>110</v>
      </c>
      <c r="AD38" s="24" t="s">
        <v>111</v>
      </c>
      <c r="AE38" s="34" t="s">
        <v>93</v>
      </c>
      <c r="AF38" s="34" t="s">
        <v>93</v>
      </c>
      <c r="AG38" s="20">
        <v>10</v>
      </c>
      <c r="AH38" s="21">
        <f t="shared" si="8"/>
        <v>0</v>
      </c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22">
        <v>4</v>
      </c>
      <c r="BC38" s="22">
        <v>4</v>
      </c>
      <c r="BD38" s="59">
        <v>0</v>
      </c>
      <c r="BE38" s="59">
        <v>0</v>
      </c>
      <c r="BF38" s="59"/>
      <c r="BG38" s="59"/>
      <c r="BH38" s="59"/>
      <c r="BI38" s="59"/>
      <c r="BJ38" s="59"/>
      <c r="BK38" s="59"/>
      <c r="BL38" s="22"/>
      <c r="BM38" s="27">
        <f t="shared" si="13"/>
        <v>0.4</v>
      </c>
      <c r="BN38" s="34"/>
      <c r="BO38" s="28"/>
      <c r="BP38" s="28"/>
      <c r="BQ38" s="28"/>
      <c r="BR38" s="28"/>
      <c r="BS38" s="27">
        <f t="shared" si="9"/>
        <v>1.7857142857142856E-2</v>
      </c>
      <c r="BT38" s="22">
        <f t="shared" si="10"/>
        <v>0</v>
      </c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>
        <v>0</v>
      </c>
      <c r="CF38" s="22">
        <v>0</v>
      </c>
      <c r="CG38" s="22">
        <v>0</v>
      </c>
      <c r="CH38" s="27">
        <v>1.7857142857142856E-2</v>
      </c>
      <c r="CI38" s="31"/>
      <c r="CJ38" s="31"/>
      <c r="CK38" s="31"/>
      <c r="CL38" s="31"/>
      <c r="CM38" s="31"/>
      <c r="CN38" s="22"/>
      <c r="CO38" s="22"/>
      <c r="CP38" s="22"/>
      <c r="CQ38" s="22"/>
      <c r="CR38" s="34"/>
      <c r="CS38" s="27" t="s">
        <v>92</v>
      </c>
      <c r="CT38" s="27">
        <f t="shared" si="12"/>
        <v>1.7857142857142856E-2</v>
      </c>
      <c r="CU38" s="64"/>
      <c r="CV38" s="64"/>
      <c r="CW38" s="23">
        <v>110</v>
      </c>
      <c r="CX38" s="58"/>
      <c r="CY38" s="58"/>
      <c r="CZ38" s="58"/>
      <c r="DA38" s="58"/>
      <c r="DB38" s="58"/>
      <c r="DC38" s="58"/>
      <c r="DD38" s="58"/>
      <c r="DE38" s="58"/>
      <c r="DF38" s="58"/>
      <c r="DG38" s="58"/>
      <c r="DH38" s="58"/>
      <c r="DI38" s="58"/>
      <c r="DJ38" s="58"/>
      <c r="DK38" s="58"/>
      <c r="DL38" s="58"/>
      <c r="DM38" s="58"/>
      <c r="DN38" s="58"/>
      <c r="DO38" s="58"/>
      <c r="DP38" s="58"/>
      <c r="DQ38" s="58"/>
    </row>
    <row r="39" spans="1:121" s="14" customFormat="1" ht="67.5" x14ac:dyDescent="0.2">
      <c r="A39" s="22">
        <v>2</v>
      </c>
      <c r="B39" s="26" t="s">
        <v>96</v>
      </c>
      <c r="C39" s="29" t="s">
        <v>98</v>
      </c>
      <c r="D39" s="26" t="s">
        <v>99</v>
      </c>
      <c r="E39" s="29" t="s">
        <v>254</v>
      </c>
      <c r="F39" s="26" t="s">
        <v>255</v>
      </c>
      <c r="G39" s="24">
        <v>0</v>
      </c>
      <c r="H39" s="24">
        <v>20</v>
      </c>
      <c r="I39" s="29" t="s">
        <v>256</v>
      </c>
      <c r="J39" s="24" t="s">
        <v>257</v>
      </c>
      <c r="K39" s="25" t="s">
        <v>258</v>
      </c>
      <c r="L39" s="24" t="s">
        <v>259</v>
      </c>
      <c r="M39" s="25" t="s">
        <v>260</v>
      </c>
      <c r="N39" s="24" t="s">
        <v>88</v>
      </c>
      <c r="O39" s="29">
        <v>0</v>
      </c>
      <c r="P39" s="29">
        <v>20</v>
      </c>
      <c r="Q39" s="29">
        <v>0</v>
      </c>
      <c r="R39" s="29">
        <v>0</v>
      </c>
      <c r="S39" s="29">
        <v>10</v>
      </c>
      <c r="T39" s="29">
        <v>10</v>
      </c>
      <c r="U39" s="29" t="s">
        <v>107</v>
      </c>
      <c r="V39" s="29" t="s">
        <v>108</v>
      </c>
      <c r="W39" s="24" t="s">
        <v>89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4" t="s">
        <v>110</v>
      </c>
      <c r="AD39" s="24" t="s">
        <v>111</v>
      </c>
      <c r="AE39" s="34" t="s">
        <v>93</v>
      </c>
      <c r="AF39" s="34" t="s">
        <v>93</v>
      </c>
      <c r="AG39" s="20">
        <f>+Q39</f>
        <v>0</v>
      </c>
      <c r="AH39" s="21">
        <f t="shared" si="8"/>
        <v>0</v>
      </c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22">
        <v>0</v>
      </c>
      <c r="BC39" s="22">
        <v>0</v>
      </c>
      <c r="BD39" s="59">
        <v>0</v>
      </c>
      <c r="BE39" s="59">
        <v>0</v>
      </c>
      <c r="BF39" s="59"/>
      <c r="BG39" s="59"/>
      <c r="BH39" s="59"/>
      <c r="BI39" s="59"/>
      <c r="BJ39" s="59"/>
      <c r="BK39" s="59"/>
      <c r="BL39" s="22"/>
      <c r="BM39" s="27" t="e">
        <f t="shared" si="13"/>
        <v>#DIV/0!</v>
      </c>
      <c r="BN39" s="34"/>
      <c r="BO39" s="28"/>
      <c r="BP39" s="28"/>
      <c r="BQ39" s="28"/>
      <c r="BR39" s="28"/>
      <c r="BS39" s="27">
        <f t="shared" si="9"/>
        <v>0</v>
      </c>
      <c r="BT39" s="22">
        <f t="shared" si="10"/>
        <v>0</v>
      </c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>
        <v>0</v>
      </c>
      <c r="CF39" s="22">
        <v>0</v>
      </c>
      <c r="CG39" s="22">
        <v>2</v>
      </c>
      <c r="CH39" s="27">
        <v>0.1</v>
      </c>
      <c r="CI39" s="31"/>
      <c r="CJ39" s="31"/>
      <c r="CK39" s="31"/>
      <c r="CL39" s="31"/>
      <c r="CM39" s="31"/>
      <c r="CN39" s="22"/>
      <c r="CO39" s="22"/>
      <c r="CP39" s="22"/>
      <c r="CQ39" s="22"/>
      <c r="CR39" s="34"/>
      <c r="CS39" s="27" t="s">
        <v>92</v>
      </c>
      <c r="CT39" s="27">
        <f t="shared" si="12"/>
        <v>0.1</v>
      </c>
      <c r="CU39" s="24"/>
      <c r="CV39" s="24"/>
      <c r="CW39" s="23">
        <v>10</v>
      </c>
      <c r="CX39" s="58"/>
      <c r="CY39" s="58"/>
      <c r="CZ39" s="58"/>
      <c r="DA39" s="58"/>
      <c r="DB39" s="58"/>
      <c r="DC39" s="58"/>
      <c r="DD39" s="58"/>
      <c r="DE39" s="58"/>
      <c r="DF39" s="58"/>
      <c r="DG39" s="58"/>
      <c r="DH39" s="58"/>
      <c r="DI39" s="58"/>
      <c r="DJ39" s="58"/>
      <c r="DK39" s="58"/>
      <c r="DL39" s="58"/>
      <c r="DM39" s="58"/>
      <c r="DN39" s="58"/>
      <c r="DO39" s="58"/>
      <c r="DP39" s="58"/>
      <c r="DQ39" s="58"/>
    </row>
    <row r="40" spans="1:121" s="14" customFormat="1" ht="45" x14ac:dyDescent="0.2">
      <c r="A40" s="22">
        <v>2</v>
      </c>
      <c r="B40" s="26" t="s">
        <v>96</v>
      </c>
      <c r="C40" s="29" t="s">
        <v>261</v>
      </c>
      <c r="D40" s="26" t="s">
        <v>262</v>
      </c>
      <c r="E40" s="29" t="s">
        <v>263</v>
      </c>
      <c r="F40" s="64" t="s">
        <v>264</v>
      </c>
      <c r="G40" s="64">
        <v>78</v>
      </c>
      <c r="H40" s="64">
        <v>98</v>
      </c>
      <c r="I40" s="29" t="s">
        <v>265</v>
      </c>
      <c r="J40" s="24" t="s">
        <v>266</v>
      </c>
      <c r="K40" s="25" t="s">
        <v>267</v>
      </c>
      <c r="L40" s="24" t="s">
        <v>268</v>
      </c>
      <c r="M40" s="26" t="s">
        <v>269</v>
      </c>
      <c r="N40" s="24" t="s">
        <v>88</v>
      </c>
      <c r="O40" s="29">
        <v>18.143999999999998</v>
      </c>
      <c r="P40" s="29">
        <v>55816</v>
      </c>
      <c r="Q40" s="29">
        <v>16369</v>
      </c>
      <c r="R40" s="29">
        <v>13954</v>
      </c>
      <c r="S40" s="29">
        <v>13954</v>
      </c>
      <c r="T40" s="29">
        <v>11539</v>
      </c>
      <c r="U40" s="29" t="s">
        <v>107</v>
      </c>
      <c r="V40" s="29" t="s">
        <v>108</v>
      </c>
      <c r="W40" s="24" t="s">
        <v>97</v>
      </c>
      <c r="X40" s="33">
        <f>SUM(Y40:AB40)</f>
        <v>2112876402368.5918</v>
      </c>
      <c r="Y40" s="35">
        <v>497561359844</v>
      </c>
      <c r="Z40" s="35">
        <f>+Y40*1.04</f>
        <v>517463814237.76001</v>
      </c>
      <c r="AA40" s="35">
        <f>+Z40*1.04</f>
        <v>538162366807.27045</v>
      </c>
      <c r="AB40" s="35">
        <f>+AA40*1.04</f>
        <v>559688861479.56128</v>
      </c>
      <c r="AC40" s="24" t="s">
        <v>110</v>
      </c>
      <c r="AD40" s="24" t="s">
        <v>111</v>
      </c>
      <c r="AE40" s="34" t="s">
        <v>93</v>
      </c>
      <c r="AF40" s="34" t="s">
        <v>93</v>
      </c>
      <c r="AG40" s="20">
        <v>16369</v>
      </c>
      <c r="AH40" s="21">
        <f t="shared" si="8"/>
        <v>2112876402368.5918</v>
      </c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22">
        <v>16369</v>
      </c>
      <c r="BC40" s="22">
        <v>16369</v>
      </c>
      <c r="BD40" s="59">
        <v>0</v>
      </c>
      <c r="BE40" s="59">
        <v>0</v>
      </c>
      <c r="BF40" s="59"/>
      <c r="BG40" s="59"/>
      <c r="BH40" s="59"/>
      <c r="BI40" s="59"/>
      <c r="BJ40" s="59"/>
      <c r="BK40" s="59"/>
      <c r="BL40" s="22"/>
      <c r="BM40" s="27">
        <f t="shared" si="13"/>
        <v>1</v>
      </c>
      <c r="BN40" s="34"/>
      <c r="BO40" s="28"/>
      <c r="BP40" s="28"/>
      <c r="BQ40" s="28"/>
      <c r="BR40" s="28"/>
      <c r="BS40" s="27">
        <f t="shared" si="9"/>
        <v>0.29326716353733695</v>
      </c>
      <c r="BT40" s="22">
        <f t="shared" si="10"/>
        <v>13954</v>
      </c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>
        <v>790</v>
      </c>
      <c r="CF40" s="22">
        <v>790</v>
      </c>
      <c r="CG40" s="22">
        <v>790</v>
      </c>
      <c r="CH40" s="27">
        <v>0.30742081123692133</v>
      </c>
      <c r="CI40" s="31">
        <v>673000000</v>
      </c>
      <c r="CJ40" s="31"/>
      <c r="CK40" s="31">
        <v>673000000</v>
      </c>
      <c r="CL40" s="31"/>
      <c r="CM40" s="31"/>
      <c r="CN40" s="22"/>
      <c r="CO40" s="22"/>
      <c r="CP40" s="22"/>
      <c r="CQ40" s="22"/>
      <c r="CR40" s="34"/>
      <c r="CS40" s="27">
        <f t="shared" si="11"/>
        <v>5.6614590798337396E-2</v>
      </c>
      <c r="CT40" s="27">
        <f t="shared" si="12"/>
        <v>0.30742081123692133</v>
      </c>
      <c r="CU40" s="64"/>
      <c r="CV40" s="64"/>
      <c r="CW40" s="23">
        <v>13954</v>
      </c>
      <c r="CX40" s="58"/>
      <c r="CY40" s="58"/>
      <c r="CZ40" s="58"/>
      <c r="DA40" s="58"/>
      <c r="DB40" s="58"/>
      <c r="DC40" s="58"/>
      <c r="DD40" s="58"/>
      <c r="DE40" s="58"/>
      <c r="DF40" s="58"/>
      <c r="DG40" s="58"/>
      <c r="DH40" s="58"/>
      <c r="DI40" s="58"/>
      <c r="DJ40" s="58"/>
      <c r="DK40" s="58"/>
      <c r="DL40" s="58"/>
      <c r="DM40" s="58"/>
      <c r="DN40" s="58"/>
      <c r="DO40" s="58"/>
      <c r="DP40" s="58"/>
      <c r="DQ40" s="58"/>
    </row>
    <row r="41" spans="1:121" s="14" customFormat="1" ht="45" x14ac:dyDescent="0.2">
      <c r="A41" s="22">
        <v>2</v>
      </c>
      <c r="B41" s="26" t="s">
        <v>96</v>
      </c>
      <c r="C41" s="29" t="s">
        <v>261</v>
      </c>
      <c r="D41" s="26" t="s">
        <v>262</v>
      </c>
      <c r="E41" s="29" t="s">
        <v>263</v>
      </c>
      <c r="F41" s="64"/>
      <c r="G41" s="64"/>
      <c r="H41" s="64"/>
      <c r="I41" s="29" t="s">
        <v>270</v>
      </c>
      <c r="J41" s="24" t="s">
        <v>266</v>
      </c>
      <c r="K41" s="25" t="s">
        <v>267</v>
      </c>
      <c r="L41" s="24" t="s">
        <v>271</v>
      </c>
      <c r="M41" s="26" t="s">
        <v>272</v>
      </c>
      <c r="N41" s="24" t="s">
        <v>88</v>
      </c>
      <c r="O41" s="29">
        <v>1</v>
      </c>
      <c r="P41" s="29">
        <v>4</v>
      </c>
      <c r="Q41" s="29">
        <v>0</v>
      </c>
      <c r="R41" s="29">
        <v>1</v>
      </c>
      <c r="S41" s="29">
        <v>2</v>
      </c>
      <c r="T41" s="29">
        <v>1</v>
      </c>
      <c r="U41" s="29" t="s">
        <v>107</v>
      </c>
      <c r="V41" s="29" t="s">
        <v>108</v>
      </c>
      <c r="W41" s="24" t="s">
        <v>140</v>
      </c>
      <c r="X41" s="33">
        <f>SUM(Y41:AB41)</f>
        <v>39147829184</v>
      </c>
      <c r="Y41" s="35">
        <f>59147829184-20000000000</f>
        <v>39147829184</v>
      </c>
      <c r="Z41" s="29">
        <v>0</v>
      </c>
      <c r="AA41" s="29">
        <v>0</v>
      </c>
      <c r="AB41" s="29">
        <v>0</v>
      </c>
      <c r="AC41" s="24" t="s">
        <v>110</v>
      </c>
      <c r="AD41" s="24" t="s">
        <v>111</v>
      </c>
      <c r="AE41" s="34" t="s">
        <v>93</v>
      </c>
      <c r="AF41" s="34" t="s">
        <v>93</v>
      </c>
      <c r="AG41" s="20">
        <f>+Q41</f>
        <v>0</v>
      </c>
      <c r="AH41" s="21">
        <f t="shared" si="8"/>
        <v>39147829184</v>
      </c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22">
        <v>0</v>
      </c>
      <c r="BC41" s="22">
        <v>0</v>
      </c>
      <c r="BD41" s="59">
        <v>0</v>
      </c>
      <c r="BE41" s="59">
        <v>0</v>
      </c>
      <c r="BF41" s="59"/>
      <c r="BG41" s="59"/>
      <c r="BH41" s="59"/>
      <c r="BI41" s="59"/>
      <c r="BJ41" s="59"/>
      <c r="BK41" s="59"/>
      <c r="BL41" s="22"/>
      <c r="BM41" s="27" t="e">
        <f t="shared" si="13"/>
        <v>#DIV/0!</v>
      </c>
      <c r="BN41" s="34"/>
      <c r="BO41" s="28"/>
      <c r="BP41" s="28"/>
      <c r="BQ41" s="28"/>
      <c r="BR41" s="28"/>
      <c r="BS41" s="27">
        <f t="shared" si="9"/>
        <v>0</v>
      </c>
      <c r="BT41" s="22">
        <f t="shared" si="10"/>
        <v>1</v>
      </c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>
        <v>0</v>
      </c>
      <c r="CF41" s="22">
        <v>0</v>
      </c>
      <c r="CG41" s="22">
        <v>1</v>
      </c>
      <c r="CH41" s="27">
        <v>0.25</v>
      </c>
      <c r="CI41" s="31"/>
      <c r="CJ41" s="31"/>
      <c r="CK41" s="31"/>
      <c r="CL41" s="31"/>
      <c r="CM41" s="31"/>
      <c r="CN41" s="22"/>
      <c r="CO41" s="22"/>
      <c r="CP41" s="22"/>
      <c r="CQ41" s="22"/>
      <c r="CR41" s="34"/>
      <c r="CS41" s="27">
        <f t="shared" si="11"/>
        <v>1</v>
      </c>
      <c r="CT41" s="27">
        <f t="shared" si="12"/>
        <v>0.25</v>
      </c>
      <c r="CU41" s="64"/>
      <c r="CV41" s="64"/>
      <c r="CW41" s="23">
        <v>2</v>
      </c>
      <c r="CX41" s="58"/>
      <c r="CY41" s="58"/>
      <c r="CZ41" s="58"/>
      <c r="DA41" s="58"/>
      <c r="DB41" s="58"/>
      <c r="DC41" s="58"/>
      <c r="DD41" s="58"/>
      <c r="DE41" s="58"/>
      <c r="DF41" s="58"/>
      <c r="DG41" s="58"/>
      <c r="DH41" s="58"/>
      <c r="DI41" s="58"/>
      <c r="DJ41" s="58"/>
      <c r="DK41" s="58"/>
      <c r="DL41" s="58"/>
      <c r="DM41" s="58"/>
      <c r="DN41" s="58"/>
      <c r="DO41" s="58"/>
      <c r="DP41" s="58"/>
      <c r="DQ41" s="58"/>
    </row>
    <row r="42" spans="1:121" s="14" customFormat="1" ht="45" x14ac:dyDescent="0.2">
      <c r="A42" s="22">
        <v>2</v>
      </c>
      <c r="B42" s="26" t="s">
        <v>96</v>
      </c>
      <c r="C42" s="29" t="s">
        <v>261</v>
      </c>
      <c r="D42" s="26" t="s">
        <v>262</v>
      </c>
      <c r="E42" s="29" t="s">
        <v>263</v>
      </c>
      <c r="F42" s="64"/>
      <c r="G42" s="64"/>
      <c r="H42" s="64"/>
      <c r="I42" s="29" t="s">
        <v>273</v>
      </c>
      <c r="J42" s="24" t="s">
        <v>266</v>
      </c>
      <c r="K42" s="25" t="s">
        <v>267</v>
      </c>
      <c r="L42" s="24" t="s">
        <v>274</v>
      </c>
      <c r="M42" s="26" t="s">
        <v>275</v>
      </c>
      <c r="N42" s="24" t="s">
        <v>88</v>
      </c>
      <c r="O42" s="29">
        <v>3300</v>
      </c>
      <c r="P42" s="29">
        <v>10000</v>
      </c>
      <c r="Q42" s="29">
        <v>2000</v>
      </c>
      <c r="R42" s="29">
        <v>0</v>
      </c>
      <c r="S42" s="29">
        <v>2700</v>
      </c>
      <c r="T42" s="29">
        <v>3000</v>
      </c>
      <c r="U42" s="29" t="s">
        <v>107</v>
      </c>
      <c r="V42" s="29" t="s">
        <v>108</v>
      </c>
      <c r="W42" s="24" t="s">
        <v>97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4" t="s">
        <v>110</v>
      </c>
      <c r="AD42" s="24" t="s">
        <v>111</v>
      </c>
      <c r="AE42" s="34" t="s">
        <v>93</v>
      </c>
      <c r="AF42" s="34" t="s">
        <v>93</v>
      </c>
      <c r="AG42" s="20">
        <f t="shared" ref="AG42:AG60" si="15">+Q42</f>
        <v>2000</v>
      </c>
      <c r="AH42" s="21">
        <f t="shared" si="8"/>
        <v>0</v>
      </c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22">
        <v>2000</v>
      </c>
      <c r="BC42" s="22">
        <v>2000</v>
      </c>
      <c r="BD42" s="59">
        <v>0</v>
      </c>
      <c r="BE42" s="59">
        <v>0</v>
      </c>
      <c r="BF42" s="59"/>
      <c r="BG42" s="59"/>
      <c r="BH42" s="59"/>
      <c r="BI42" s="59"/>
      <c r="BJ42" s="59"/>
      <c r="BK42" s="59"/>
      <c r="BL42" s="22"/>
      <c r="BM42" s="27">
        <f t="shared" si="13"/>
        <v>1</v>
      </c>
      <c r="BN42" s="34"/>
      <c r="BO42" s="28"/>
      <c r="BP42" s="28"/>
      <c r="BQ42" s="28"/>
      <c r="BR42" s="28"/>
      <c r="BS42" s="27">
        <f t="shared" si="9"/>
        <v>0.2</v>
      </c>
      <c r="BT42" s="22">
        <f t="shared" si="10"/>
        <v>0</v>
      </c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>
        <v>0</v>
      </c>
      <c r="CF42" s="22">
        <v>0</v>
      </c>
      <c r="CG42" s="22">
        <v>1047</v>
      </c>
      <c r="CH42" s="27">
        <v>0.30470000000000003</v>
      </c>
      <c r="CI42" s="31"/>
      <c r="CJ42" s="31"/>
      <c r="CK42" s="31"/>
      <c r="CL42" s="31"/>
      <c r="CM42" s="31"/>
      <c r="CN42" s="22"/>
      <c r="CO42" s="22"/>
      <c r="CP42" s="22"/>
      <c r="CQ42" s="22"/>
      <c r="CR42" s="34"/>
      <c r="CS42" s="27" t="s">
        <v>92</v>
      </c>
      <c r="CT42" s="27">
        <f t="shared" si="12"/>
        <v>0.30470000000000003</v>
      </c>
      <c r="CU42" s="64"/>
      <c r="CV42" s="64"/>
      <c r="CW42" s="23">
        <v>2700</v>
      </c>
      <c r="CX42" s="58"/>
      <c r="CY42" s="58"/>
      <c r="CZ42" s="58"/>
      <c r="DA42" s="58"/>
      <c r="DB42" s="58"/>
      <c r="DC42" s="58"/>
      <c r="DD42" s="58"/>
      <c r="DE42" s="58"/>
      <c r="DF42" s="58"/>
      <c r="DG42" s="58"/>
      <c r="DH42" s="58"/>
      <c r="DI42" s="58"/>
      <c r="DJ42" s="58"/>
      <c r="DK42" s="58"/>
      <c r="DL42" s="58"/>
      <c r="DM42" s="58"/>
      <c r="DN42" s="58"/>
      <c r="DO42" s="58"/>
      <c r="DP42" s="58"/>
      <c r="DQ42" s="58"/>
    </row>
    <row r="43" spans="1:121" s="14" customFormat="1" ht="56.25" x14ac:dyDescent="0.2">
      <c r="A43" s="22">
        <v>2</v>
      </c>
      <c r="B43" s="26" t="s">
        <v>96</v>
      </c>
      <c r="C43" s="29" t="s">
        <v>261</v>
      </c>
      <c r="D43" s="26" t="s">
        <v>262</v>
      </c>
      <c r="E43" s="29" t="s">
        <v>263</v>
      </c>
      <c r="F43" s="64"/>
      <c r="G43" s="64"/>
      <c r="H43" s="64"/>
      <c r="I43" s="29" t="s">
        <v>276</v>
      </c>
      <c r="J43" s="24" t="s">
        <v>266</v>
      </c>
      <c r="K43" s="25" t="s">
        <v>267</v>
      </c>
      <c r="L43" s="24" t="s">
        <v>277</v>
      </c>
      <c r="M43" s="26" t="s">
        <v>278</v>
      </c>
      <c r="N43" s="24" t="s">
        <v>88</v>
      </c>
      <c r="O43" s="29">
        <v>350</v>
      </c>
      <c r="P43" s="29">
        <v>652</v>
      </c>
      <c r="Q43" s="29">
        <v>0</v>
      </c>
      <c r="R43" s="29">
        <v>0</v>
      </c>
      <c r="S43" s="29">
        <v>326</v>
      </c>
      <c r="T43" s="29">
        <v>326</v>
      </c>
      <c r="U43" s="29" t="s">
        <v>107</v>
      </c>
      <c r="V43" s="29" t="s">
        <v>108</v>
      </c>
      <c r="W43" s="24" t="s">
        <v>97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4" t="s">
        <v>110</v>
      </c>
      <c r="AD43" s="24" t="s">
        <v>111</v>
      </c>
      <c r="AE43" s="34" t="s">
        <v>93</v>
      </c>
      <c r="AF43" s="34" t="s">
        <v>93</v>
      </c>
      <c r="AG43" s="20">
        <f t="shared" si="15"/>
        <v>0</v>
      </c>
      <c r="AH43" s="21">
        <f t="shared" si="8"/>
        <v>0</v>
      </c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22">
        <v>0</v>
      </c>
      <c r="BC43" s="22">
        <v>0</v>
      </c>
      <c r="BD43" s="59">
        <v>0</v>
      </c>
      <c r="BE43" s="59">
        <v>0</v>
      </c>
      <c r="BF43" s="59"/>
      <c r="BG43" s="59"/>
      <c r="BH43" s="59"/>
      <c r="BI43" s="59"/>
      <c r="BJ43" s="59"/>
      <c r="BK43" s="59"/>
      <c r="BL43" s="22"/>
      <c r="BM43" s="27" t="e">
        <f t="shared" si="13"/>
        <v>#DIV/0!</v>
      </c>
      <c r="BN43" s="34"/>
      <c r="BO43" s="28"/>
      <c r="BP43" s="28"/>
      <c r="BQ43" s="28"/>
      <c r="BR43" s="28"/>
      <c r="BS43" s="27">
        <f t="shared" si="9"/>
        <v>0</v>
      </c>
      <c r="BT43" s="22">
        <f t="shared" si="10"/>
        <v>0</v>
      </c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>
        <v>0</v>
      </c>
      <c r="CF43" s="22">
        <v>0</v>
      </c>
      <c r="CG43" s="22">
        <v>0</v>
      </c>
      <c r="CH43" s="27">
        <v>0</v>
      </c>
      <c r="CI43" s="31"/>
      <c r="CJ43" s="31"/>
      <c r="CK43" s="31"/>
      <c r="CL43" s="31"/>
      <c r="CM43" s="31"/>
      <c r="CN43" s="22"/>
      <c r="CO43" s="22"/>
      <c r="CP43" s="22"/>
      <c r="CQ43" s="22"/>
      <c r="CR43" s="34"/>
      <c r="CS43" s="27" t="s">
        <v>92</v>
      </c>
      <c r="CT43" s="27">
        <f t="shared" si="12"/>
        <v>0</v>
      </c>
      <c r="CU43" s="64"/>
      <c r="CV43" s="64"/>
      <c r="CW43" s="23">
        <v>326</v>
      </c>
      <c r="CX43" s="58"/>
      <c r="CY43" s="58"/>
      <c r="CZ43" s="58"/>
      <c r="DA43" s="58"/>
      <c r="DB43" s="58"/>
      <c r="DC43" s="58"/>
      <c r="DD43" s="58"/>
      <c r="DE43" s="58"/>
      <c r="DF43" s="58"/>
      <c r="DG43" s="58"/>
      <c r="DH43" s="58"/>
      <c r="DI43" s="58"/>
      <c r="DJ43" s="58"/>
      <c r="DK43" s="58"/>
      <c r="DL43" s="58"/>
      <c r="DM43" s="58"/>
      <c r="DN43" s="58"/>
      <c r="DO43" s="58"/>
      <c r="DP43" s="58"/>
      <c r="DQ43" s="58"/>
    </row>
    <row r="44" spans="1:121" s="14" customFormat="1" ht="45" x14ac:dyDescent="0.2">
      <c r="A44" s="22">
        <v>2</v>
      </c>
      <c r="B44" s="26" t="s">
        <v>96</v>
      </c>
      <c r="C44" s="29" t="s">
        <v>261</v>
      </c>
      <c r="D44" s="26" t="s">
        <v>262</v>
      </c>
      <c r="E44" s="29" t="s">
        <v>279</v>
      </c>
      <c r="F44" s="64" t="s">
        <v>280</v>
      </c>
      <c r="G44" s="64">
        <v>3.8</v>
      </c>
      <c r="H44" s="64">
        <v>4.45</v>
      </c>
      <c r="I44" s="29" t="s">
        <v>281</v>
      </c>
      <c r="J44" s="24" t="s">
        <v>282</v>
      </c>
      <c r="K44" s="25" t="s">
        <v>283</v>
      </c>
      <c r="L44" s="24" t="s">
        <v>284</v>
      </c>
      <c r="M44" s="26" t="s">
        <v>285</v>
      </c>
      <c r="N44" s="24" t="s">
        <v>88</v>
      </c>
      <c r="O44" s="29" t="s">
        <v>94</v>
      </c>
      <c r="P44" s="29">
        <v>5000</v>
      </c>
      <c r="Q44" s="29">
        <v>0</v>
      </c>
      <c r="R44" s="29">
        <v>1000</v>
      </c>
      <c r="S44" s="29">
        <v>2000</v>
      </c>
      <c r="T44" s="29">
        <v>2000</v>
      </c>
      <c r="U44" s="29" t="s">
        <v>107</v>
      </c>
      <c r="V44" s="29" t="s">
        <v>108</v>
      </c>
      <c r="W44" s="24" t="s">
        <v>97</v>
      </c>
      <c r="X44" s="29">
        <v>0</v>
      </c>
      <c r="Y44" s="29">
        <v>0</v>
      </c>
      <c r="Z44" s="29">
        <v>0</v>
      </c>
      <c r="AA44" s="29">
        <v>0</v>
      </c>
      <c r="AB44" s="29">
        <v>0</v>
      </c>
      <c r="AC44" s="24" t="s">
        <v>110</v>
      </c>
      <c r="AD44" s="24" t="s">
        <v>111</v>
      </c>
      <c r="AE44" s="34" t="s">
        <v>93</v>
      </c>
      <c r="AF44" s="34" t="s">
        <v>93</v>
      </c>
      <c r="AG44" s="20">
        <f t="shared" si="15"/>
        <v>0</v>
      </c>
      <c r="AH44" s="21">
        <f t="shared" si="8"/>
        <v>0</v>
      </c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22">
        <v>0</v>
      </c>
      <c r="BC44" s="22">
        <v>0</v>
      </c>
      <c r="BD44" s="59">
        <v>0</v>
      </c>
      <c r="BE44" s="59">
        <v>0</v>
      </c>
      <c r="BF44" s="59"/>
      <c r="BG44" s="59"/>
      <c r="BH44" s="59"/>
      <c r="BI44" s="59"/>
      <c r="BJ44" s="59"/>
      <c r="BK44" s="59"/>
      <c r="BL44" s="22"/>
      <c r="BM44" s="27" t="e">
        <f t="shared" si="13"/>
        <v>#DIV/0!</v>
      </c>
      <c r="BN44" s="34"/>
      <c r="BO44" s="28"/>
      <c r="BP44" s="28"/>
      <c r="BQ44" s="28"/>
      <c r="BR44" s="28"/>
      <c r="BS44" s="27">
        <f t="shared" si="9"/>
        <v>0</v>
      </c>
      <c r="BT44" s="22">
        <f t="shared" si="10"/>
        <v>1000</v>
      </c>
      <c r="BU44" s="22"/>
      <c r="BV44" s="22"/>
      <c r="BW44" s="22"/>
      <c r="BX44" s="22"/>
      <c r="BY44" s="22"/>
      <c r="BZ44" s="22"/>
      <c r="CA44" s="22"/>
      <c r="CB44" s="22"/>
      <c r="CC44" s="22"/>
      <c r="CD44" s="22"/>
      <c r="CE44" s="22">
        <v>1000</v>
      </c>
      <c r="CF44" s="22">
        <v>1000</v>
      </c>
      <c r="CG44" s="22">
        <v>1000</v>
      </c>
      <c r="CH44" s="27">
        <v>0.2</v>
      </c>
      <c r="CI44" s="31">
        <v>354700000</v>
      </c>
      <c r="CJ44" s="31">
        <v>354700000</v>
      </c>
      <c r="CK44" s="31"/>
      <c r="CL44" s="31"/>
      <c r="CM44" s="31"/>
      <c r="CN44" s="22"/>
      <c r="CO44" s="22"/>
      <c r="CP44" s="22"/>
      <c r="CQ44" s="22"/>
      <c r="CR44" s="34"/>
      <c r="CS44" s="27">
        <f t="shared" si="11"/>
        <v>1</v>
      </c>
      <c r="CT44" s="27">
        <f t="shared" si="12"/>
        <v>0.2</v>
      </c>
      <c r="CU44" s="64"/>
      <c r="CV44" s="65"/>
      <c r="CW44" s="23">
        <v>2000</v>
      </c>
      <c r="CX44" s="58"/>
      <c r="CY44" s="58"/>
      <c r="CZ44" s="58"/>
      <c r="DA44" s="58"/>
      <c r="DB44" s="58"/>
      <c r="DC44" s="58"/>
      <c r="DD44" s="58"/>
      <c r="DE44" s="58"/>
      <c r="DF44" s="58"/>
      <c r="DG44" s="58"/>
      <c r="DH44" s="58"/>
      <c r="DI44" s="58"/>
      <c r="DJ44" s="58"/>
      <c r="DK44" s="58"/>
      <c r="DL44" s="58"/>
      <c r="DM44" s="58"/>
      <c r="DN44" s="58"/>
      <c r="DO44" s="58"/>
      <c r="DP44" s="58"/>
      <c r="DQ44" s="58"/>
    </row>
    <row r="45" spans="1:121" s="14" customFormat="1" ht="45" x14ac:dyDescent="0.2">
      <c r="A45" s="22">
        <v>2</v>
      </c>
      <c r="B45" s="26" t="s">
        <v>96</v>
      </c>
      <c r="C45" s="29" t="s">
        <v>261</v>
      </c>
      <c r="D45" s="26" t="s">
        <v>262</v>
      </c>
      <c r="E45" s="29" t="s">
        <v>279</v>
      </c>
      <c r="F45" s="64"/>
      <c r="G45" s="64"/>
      <c r="H45" s="64"/>
      <c r="I45" s="29" t="s">
        <v>286</v>
      </c>
      <c r="J45" s="24" t="s">
        <v>282</v>
      </c>
      <c r="K45" s="25" t="s">
        <v>283</v>
      </c>
      <c r="L45" s="24" t="s">
        <v>287</v>
      </c>
      <c r="M45" s="26" t="s">
        <v>124</v>
      </c>
      <c r="N45" s="24" t="s">
        <v>88</v>
      </c>
      <c r="O45" s="29">
        <v>120562</v>
      </c>
      <c r="P45" s="29">
        <v>414143</v>
      </c>
      <c r="Q45" s="29">
        <v>103535</v>
      </c>
      <c r="R45" s="29">
        <v>103536</v>
      </c>
      <c r="S45" s="29">
        <v>103536</v>
      </c>
      <c r="T45" s="29">
        <v>103536</v>
      </c>
      <c r="U45" s="29" t="s">
        <v>107</v>
      </c>
      <c r="V45" s="29" t="s">
        <v>108</v>
      </c>
      <c r="W45" s="24" t="s">
        <v>97</v>
      </c>
      <c r="X45" s="29">
        <v>0</v>
      </c>
      <c r="Y45" s="29">
        <v>0</v>
      </c>
      <c r="Z45" s="29">
        <v>0</v>
      </c>
      <c r="AA45" s="29">
        <v>0</v>
      </c>
      <c r="AB45" s="29">
        <v>0</v>
      </c>
      <c r="AC45" s="24" t="s">
        <v>110</v>
      </c>
      <c r="AD45" s="24" t="s">
        <v>111</v>
      </c>
      <c r="AE45" s="34" t="s">
        <v>93</v>
      </c>
      <c r="AF45" s="34" t="s">
        <v>93</v>
      </c>
      <c r="AG45" s="20">
        <f t="shared" si="15"/>
        <v>103535</v>
      </c>
      <c r="AH45" s="21">
        <f t="shared" si="8"/>
        <v>0</v>
      </c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22">
        <v>103535</v>
      </c>
      <c r="BC45" s="22">
        <v>103535</v>
      </c>
      <c r="BD45" s="59">
        <v>0</v>
      </c>
      <c r="BE45" s="59">
        <v>0</v>
      </c>
      <c r="BF45" s="59"/>
      <c r="BG45" s="59"/>
      <c r="BH45" s="59"/>
      <c r="BI45" s="59"/>
      <c r="BJ45" s="59"/>
      <c r="BK45" s="59"/>
      <c r="BL45" s="22"/>
      <c r="BM45" s="27">
        <f t="shared" si="13"/>
        <v>1</v>
      </c>
      <c r="BN45" s="34"/>
      <c r="BO45" s="28"/>
      <c r="BP45" s="28"/>
      <c r="BQ45" s="28"/>
      <c r="BR45" s="28"/>
      <c r="BS45" s="27">
        <f t="shared" si="9"/>
        <v>0.24999818903132492</v>
      </c>
      <c r="BT45" s="22">
        <f t="shared" si="10"/>
        <v>103536</v>
      </c>
      <c r="BU45" s="22"/>
      <c r="BV45" s="22"/>
      <c r="BW45" s="22"/>
      <c r="BX45" s="22"/>
      <c r="BY45" s="22"/>
      <c r="BZ45" s="22"/>
      <c r="CA45" s="22"/>
      <c r="CB45" s="22"/>
      <c r="CC45" s="22"/>
      <c r="CD45" s="22"/>
      <c r="CE45" s="22">
        <v>103356</v>
      </c>
      <c r="CF45" s="22">
        <v>103356</v>
      </c>
      <c r="CG45" s="22">
        <v>103356</v>
      </c>
      <c r="CH45" s="27">
        <v>0.49956416020553285</v>
      </c>
      <c r="CI45" s="31">
        <v>26154962010</v>
      </c>
      <c r="CJ45" s="31">
        <v>7414479634</v>
      </c>
      <c r="CK45" s="31">
        <v>18740482376</v>
      </c>
      <c r="CL45" s="31"/>
      <c r="CM45" s="31"/>
      <c r="CN45" s="22"/>
      <c r="CO45" s="22"/>
      <c r="CP45" s="22"/>
      <c r="CQ45" s="22"/>
      <c r="CR45" s="34"/>
      <c r="CS45" s="27">
        <f t="shared" si="11"/>
        <v>0.99826147426981915</v>
      </c>
      <c r="CT45" s="27">
        <f t="shared" si="12"/>
        <v>0.49956416020553285</v>
      </c>
      <c r="CU45" s="64"/>
      <c r="CV45" s="65"/>
      <c r="CW45" s="23">
        <v>103536</v>
      </c>
      <c r="CX45" s="58"/>
      <c r="CY45" s="58"/>
      <c r="CZ45" s="58"/>
      <c r="DA45" s="58"/>
      <c r="DB45" s="58"/>
      <c r="DC45" s="58"/>
      <c r="DD45" s="58"/>
      <c r="DE45" s="58"/>
      <c r="DF45" s="58"/>
      <c r="DG45" s="58"/>
      <c r="DH45" s="58"/>
      <c r="DI45" s="58"/>
      <c r="DJ45" s="58"/>
      <c r="DK45" s="58"/>
      <c r="DL45" s="58"/>
      <c r="DM45" s="58"/>
      <c r="DN45" s="58"/>
      <c r="DO45" s="58"/>
      <c r="DP45" s="58"/>
      <c r="DQ45" s="58"/>
    </row>
    <row r="46" spans="1:121" s="14" customFormat="1" ht="45" x14ac:dyDescent="0.2">
      <c r="A46" s="22">
        <v>2</v>
      </c>
      <c r="B46" s="26" t="s">
        <v>96</v>
      </c>
      <c r="C46" s="29" t="s">
        <v>261</v>
      </c>
      <c r="D46" s="26" t="s">
        <v>262</v>
      </c>
      <c r="E46" s="29" t="s">
        <v>279</v>
      </c>
      <c r="F46" s="64"/>
      <c r="G46" s="64"/>
      <c r="H46" s="64"/>
      <c r="I46" s="29" t="s">
        <v>288</v>
      </c>
      <c r="J46" s="24" t="s">
        <v>282</v>
      </c>
      <c r="K46" s="25" t="s">
        <v>283</v>
      </c>
      <c r="L46" s="24" t="s">
        <v>289</v>
      </c>
      <c r="M46" s="26" t="s">
        <v>290</v>
      </c>
      <c r="N46" s="24" t="s">
        <v>88</v>
      </c>
      <c r="O46" s="29">
        <v>0</v>
      </c>
      <c r="P46" s="29">
        <v>820000</v>
      </c>
      <c r="Q46" s="29">
        <v>201000</v>
      </c>
      <c r="R46" s="29">
        <v>205000</v>
      </c>
      <c r="S46" s="29">
        <v>205000</v>
      </c>
      <c r="T46" s="29">
        <v>209000</v>
      </c>
      <c r="U46" s="29" t="s">
        <v>107</v>
      </c>
      <c r="V46" s="29" t="s">
        <v>108</v>
      </c>
      <c r="W46" s="24" t="s">
        <v>97</v>
      </c>
      <c r="X46" s="29">
        <v>0</v>
      </c>
      <c r="Y46" s="29">
        <v>0</v>
      </c>
      <c r="Z46" s="29">
        <v>0</v>
      </c>
      <c r="AA46" s="29">
        <v>0</v>
      </c>
      <c r="AB46" s="29">
        <v>0</v>
      </c>
      <c r="AC46" s="24" t="s">
        <v>110</v>
      </c>
      <c r="AD46" s="24" t="s">
        <v>111</v>
      </c>
      <c r="AE46" s="34" t="s">
        <v>93</v>
      </c>
      <c r="AF46" s="34" t="s">
        <v>93</v>
      </c>
      <c r="AG46" s="20">
        <f t="shared" si="15"/>
        <v>201000</v>
      </c>
      <c r="AH46" s="21">
        <f t="shared" si="8"/>
        <v>0</v>
      </c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22">
        <v>201000</v>
      </c>
      <c r="BC46" s="22">
        <v>201000</v>
      </c>
      <c r="BD46" s="59">
        <v>0</v>
      </c>
      <c r="BE46" s="59">
        <v>0</v>
      </c>
      <c r="BF46" s="59"/>
      <c r="BG46" s="59"/>
      <c r="BH46" s="59"/>
      <c r="BI46" s="59"/>
      <c r="BJ46" s="59"/>
      <c r="BK46" s="59"/>
      <c r="BL46" s="22"/>
      <c r="BM46" s="27">
        <f t="shared" si="13"/>
        <v>1</v>
      </c>
      <c r="BN46" s="34"/>
      <c r="BO46" s="28"/>
      <c r="BP46" s="28"/>
      <c r="BQ46" s="28"/>
      <c r="BR46" s="28"/>
      <c r="BS46" s="27">
        <f t="shared" si="9"/>
        <v>0.24512195121951219</v>
      </c>
      <c r="BT46" s="22">
        <f t="shared" si="10"/>
        <v>205000</v>
      </c>
      <c r="BU46" s="22"/>
      <c r="BV46" s="22"/>
      <c r="BW46" s="22"/>
      <c r="BX46" s="22"/>
      <c r="BY46" s="22"/>
      <c r="BZ46" s="22"/>
      <c r="CA46" s="22"/>
      <c r="CB46" s="22"/>
      <c r="CC46" s="22"/>
      <c r="CD46" s="22"/>
      <c r="CE46" s="22">
        <v>0</v>
      </c>
      <c r="CF46" s="22">
        <v>0</v>
      </c>
      <c r="CG46" s="22">
        <v>20500</v>
      </c>
      <c r="CH46" s="27">
        <v>0.27012195121951221</v>
      </c>
      <c r="CI46" s="31"/>
      <c r="CJ46" s="31"/>
      <c r="CK46" s="31"/>
      <c r="CL46" s="31"/>
      <c r="CM46" s="31"/>
      <c r="CN46" s="22"/>
      <c r="CO46" s="22"/>
      <c r="CP46" s="22"/>
      <c r="CQ46" s="22"/>
      <c r="CR46" s="34" t="s">
        <v>291</v>
      </c>
      <c r="CS46" s="27">
        <f t="shared" si="11"/>
        <v>0.1</v>
      </c>
      <c r="CT46" s="27">
        <f t="shared" si="12"/>
        <v>0.27012195121951221</v>
      </c>
      <c r="CU46" s="64"/>
      <c r="CV46" s="65"/>
      <c r="CW46" s="23">
        <v>205000</v>
      </c>
      <c r="CX46" s="58"/>
      <c r="CY46" s="58"/>
      <c r="CZ46" s="58"/>
      <c r="DA46" s="58"/>
      <c r="DB46" s="58"/>
      <c r="DC46" s="58"/>
      <c r="DD46" s="58"/>
      <c r="DE46" s="58"/>
      <c r="DF46" s="58"/>
      <c r="DG46" s="58"/>
      <c r="DH46" s="58"/>
      <c r="DI46" s="58"/>
      <c r="DJ46" s="58"/>
      <c r="DK46" s="58"/>
      <c r="DL46" s="58"/>
      <c r="DM46" s="58"/>
      <c r="DN46" s="58"/>
      <c r="DO46" s="58"/>
      <c r="DP46" s="58"/>
      <c r="DQ46" s="58"/>
    </row>
    <row r="47" spans="1:121" s="14" customFormat="1" ht="45" x14ac:dyDescent="0.2">
      <c r="A47" s="22">
        <v>2</v>
      </c>
      <c r="B47" s="26" t="s">
        <v>96</v>
      </c>
      <c r="C47" s="29" t="s">
        <v>261</v>
      </c>
      <c r="D47" s="26" t="s">
        <v>262</v>
      </c>
      <c r="E47" s="29" t="s">
        <v>279</v>
      </c>
      <c r="F47" s="64"/>
      <c r="G47" s="64"/>
      <c r="H47" s="64"/>
      <c r="I47" s="29" t="s">
        <v>292</v>
      </c>
      <c r="J47" s="24" t="s">
        <v>282</v>
      </c>
      <c r="K47" s="25" t="s">
        <v>283</v>
      </c>
      <c r="L47" s="24" t="s">
        <v>293</v>
      </c>
      <c r="M47" s="26" t="s">
        <v>294</v>
      </c>
      <c r="N47" s="24" t="s">
        <v>88</v>
      </c>
      <c r="O47" s="29">
        <v>0</v>
      </c>
      <c r="P47" s="29">
        <v>10000</v>
      </c>
      <c r="Q47" s="29">
        <v>4357</v>
      </c>
      <c r="R47" s="29">
        <v>0</v>
      </c>
      <c r="S47" s="29">
        <v>2821</v>
      </c>
      <c r="T47" s="29">
        <v>2822</v>
      </c>
      <c r="U47" s="29" t="s">
        <v>107</v>
      </c>
      <c r="V47" s="29" t="s">
        <v>108</v>
      </c>
      <c r="W47" s="24" t="s">
        <v>97</v>
      </c>
      <c r="X47" s="29">
        <v>0</v>
      </c>
      <c r="Y47" s="29">
        <v>0</v>
      </c>
      <c r="Z47" s="29">
        <v>0</v>
      </c>
      <c r="AA47" s="29">
        <v>0</v>
      </c>
      <c r="AB47" s="29">
        <v>0</v>
      </c>
      <c r="AC47" s="24" t="s">
        <v>110</v>
      </c>
      <c r="AD47" s="24" t="s">
        <v>111</v>
      </c>
      <c r="AE47" s="34" t="s">
        <v>93</v>
      </c>
      <c r="AF47" s="34" t="s">
        <v>93</v>
      </c>
      <c r="AG47" s="20">
        <f t="shared" si="15"/>
        <v>4357</v>
      </c>
      <c r="AH47" s="21">
        <f t="shared" si="8"/>
        <v>0</v>
      </c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22">
        <v>0</v>
      </c>
      <c r="BC47" s="22">
        <v>4357</v>
      </c>
      <c r="BD47" s="59">
        <v>0</v>
      </c>
      <c r="BE47" s="59">
        <v>0</v>
      </c>
      <c r="BF47" s="59"/>
      <c r="BG47" s="59"/>
      <c r="BH47" s="59"/>
      <c r="BI47" s="59"/>
      <c r="BJ47" s="59"/>
      <c r="BK47" s="59"/>
      <c r="BL47" s="22"/>
      <c r="BM47" s="27">
        <v>1</v>
      </c>
      <c r="BN47" s="34"/>
      <c r="BO47" s="28"/>
      <c r="BP47" s="28"/>
      <c r="BQ47" s="28"/>
      <c r="BR47" s="28"/>
      <c r="BS47" s="27">
        <f t="shared" si="9"/>
        <v>0.43569999999999998</v>
      </c>
      <c r="BT47" s="22">
        <f t="shared" si="10"/>
        <v>0</v>
      </c>
      <c r="BU47" s="22"/>
      <c r="BV47" s="22"/>
      <c r="BW47" s="22"/>
      <c r="BX47" s="22"/>
      <c r="BY47" s="22"/>
      <c r="BZ47" s="22"/>
      <c r="CA47" s="22"/>
      <c r="CB47" s="22"/>
      <c r="CC47" s="22"/>
      <c r="CD47" s="22"/>
      <c r="CE47" s="22">
        <v>0</v>
      </c>
      <c r="CF47" s="22">
        <v>0</v>
      </c>
      <c r="CG47" s="22">
        <v>0</v>
      </c>
      <c r="CH47" s="27">
        <v>0.43569999999999998</v>
      </c>
      <c r="CI47" s="31"/>
      <c r="CJ47" s="31"/>
      <c r="CK47" s="31"/>
      <c r="CL47" s="31"/>
      <c r="CM47" s="31"/>
      <c r="CN47" s="22"/>
      <c r="CO47" s="22"/>
      <c r="CP47" s="22"/>
      <c r="CQ47" s="22"/>
      <c r="CR47" s="34"/>
      <c r="CS47" s="27" t="s">
        <v>92</v>
      </c>
      <c r="CT47" s="27">
        <f t="shared" si="12"/>
        <v>0.43569999999999998</v>
      </c>
      <c r="CU47" s="64"/>
      <c r="CV47" s="65"/>
      <c r="CW47" s="23">
        <v>2821</v>
      </c>
      <c r="CX47" s="58"/>
      <c r="CY47" s="58"/>
      <c r="CZ47" s="58"/>
      <c r="DA47" s="58"/>
      <c r="DB47" s="58"/>
      <c r="DC47" s="58"/>
      <c r="DD47" s="58"/>
      <c r="DE47" s="58"/>
      <c r="DF47" s="58"/>
      <c r="DG47" s="58"/>
      <c r="DH47" s="58"/>
      <c r="DI47" s="58"/>
      <c r="DJ47" s="58"/>
      <c r="DK47" s="58"/>
      <c r="DL47" s="58"/>
      <c r="DM47" s="58"/>
      <c r="DN47" s="58"/>
      <c r="DO47" s="58"/>
      <c r="DP47" s="58"/>
      <c r="DQ47" s="58"/>
    </row>
    <row r="48" spans="1:121" s="14" customFormat="1" ht="78.75" x14ac:dyDescent="0.2">
      <c r="A48" s="22">
        <v>2</v>
      </c>
      <c r="B48" s="26" t="s">
        <v>96</v>
      </c>
      <c r="C48" s="29" t="s">
        <v>295</v>
      </c>
      <c r="D48" s="26" t="s">
        <v>296</v>
      </c>
      <c r="E48" s="29" t="s">
        <v>297</v>
      </c>
      <c r="F48" s="64" t="s">
        <v>298</v>
      </c>
      <c r="G48" s="64">
        <v>4</v>
      </c>
      <c r="H48" s="64">
        <v>100</v>
      </c>
      <c r="I48" s="29" t="s">
        <v>299</v>
      </c>
      <c r="J48" s="24" t="s">
        <v>300</v>
      </c>
      <c r="K48" s="25" t="s">
        <v>301</v>
      </c>
      <c r="L48" s="24" t="s">
        <v>302</v>
      </c>
      <c r="M48" s="26" t="s">
        <v>303</v>
      </c>
      <c r="N48" s="24" t="s">
        <v>88</v>
      </c>
      <c r="O48" s="29">
        <v>4</v>
      </c>
      <c r="P48" s="29">
        <v>4</v>
      </c>
      <c r="Q48" s="29">
        <v>1</v>
      </c>
      <c r="R48" s="29">
        <v>1</v>
      </c>
      <c r="S48" s="29">
        <v>1</v>
      </c>
      <c r="T48" s="29">
        <v>1</v>
      </c>
      <c r="U48" s="29" t="s">
        <v>107</v>
      </c>
      <c r="V48" s="29" t="s">
        <v>108</v>
      </c>
      <c r="W48" s="24" t="s">
        <v>97</v>
      </c>
      <c r="X48" s="29">
        <v>0</v>
      </c>
      <c r="Y48" s="29">
        <v>0</v>
      </c>
      <c r="Z48" s="29">
        <v>0</v>
      </c>
      <c r="AA48" s="29">
        <v>0</v>
      </c>
      <c r="AB48" s="29">
        <v>0</v>
      </c>
      <c r="AC48" s="24" t="s">
        <v>110</v>
      </c>
      <c r="AD48" s="24" t="s">
        <v>111</v>
      </c>
      <c r="AE48" s="34" t="s">
        <v>93</v>
      </c>
      <c r="AF48" s="34" t="s">
        <v>93</v>
      </c>
      <c r="AG48" s="20">
        <f t="shared" si="15"/>
        <v>1</v>
      </c>
      <c r="AH48" s="21">
        <f t="shared" si="8"/>
        <v>0</v>
      </c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22">
        <v>0</v>
      </c>
      <c r="BC48" s="22">
        <v>4</v>
      </c>
      <c r="BD48" s="59">
        <v>0</v>
      </c>
      <c r="BE48" s="59">
        <v>0</v>
      </c>
      <c r="BF48" s="59"/>
      <c r="BG48" s="59"/>
      <c r="BH48" s="59"/>
      <c r="BI48" s="59"/>
      <c r="BJ48" s="59"/>
      <c r="BK48" s="59"/>
      <c r="BL48" s="22"/>
      <c r="BM48" s="27">
        <v>1</v>
      </c>
      <c r="BN48" s="34"/>
      <c r="BO48" s="28"/>
      <c r="BP48" s="28"/>
      <c r="BQ48" s="28"/>
      <c r="BR48" s="28"/>
      <c r="BS48" s="27">
        <f t="shared" si="9"/>
        <v>1</v>
      </c>
      <c r="BT48" s="22">
        <f t="shared" si="10"/>
        <v>1</v>
      </c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>
        <v>1</v>
      </c>
      <c r="CF48" s="22">
        <v>1</v>
      </c>
      <c r="CG48" s="22">
        <v>1</v>
      </c>
      <c r="CH48" s="27">
        <v>1</v>
      </c>
      <c r="CI48" s="31"/>
      <c r="CJ48" s="31"/>
      <c r="CK48" s="31"/>
      <c r="CL48" s="31"/>
      <c r="CM48" s="31"/>
      <c r="CN48" s="22"/>
      <c r="CO48" s="22"/>
      <c r="CP48" s="22"/>
      <c r="CQ48" s="22"/>
      <c r="CR48" s="34" t="s">
        <v>304</v>
      </c>
      <c r="CS48" s="27">
        <f t="shared" si="11"/>
        <v>1</v>
      </c>
      <c r="CT48" s="27">
        <v>1</v>
      </c>
      <c r="CU48" s="64">
        <v>100</v>
      </c>
      <c r="CV48" s="65">
        <f>+CU48/H48</f>
        <v>1</v>
      </c>
      <c r="CW48" s="23">
        <v>1</v>
      </c>
      <c r="CX48" s="58"/>
      <c r="CY48" s="58"/>
      <c r="CZ48" s="58"/>
      <c r="DA48" s="58"/>
      <c r="DB48" s="58"/>
      <c r="DC48" s="58"/>
      <c r="DD48" s="58"/>
      <c r="DE48" s="58"/>
      <c r="DF48" s="58"/>
      <c r="DG48" s="58"/>
      <c r="DH48" s="58"/>
      <c r="DI48" s="58"/>
      <c r="DJ48" s="58"/>
      <c r="DK48" s="58"/>
      <c r="DL48" s="58"/>
      <c r="DM48" s="58"/>
      <c r="DN48" s="58"/>
      <c r="DO48" s="58"/>
      <c r="DP48" s="58"/>
      <c r="DQ48" s="58"/>
    </row>
    <row r="49" spans="1:121" s="14" customFormat="1" ht="45" x14ac:dyDescent="0.2">
      <c r="A49" s="22">
        <v>2</v>
      </c>
      <c r="B49" s="26" t="s">
        <v>96</v>
      </c>
      <c r="C49" s="29" t="s">
        <v>295</v>
      </c>
      <c r="D49" s="26" t="s">
        <v>296</v>
      </c>
      <c r="E49" s="29" t="s">
        <v>297</v>
      </c>
      <c r="F49" s="64"/>
      <c r="G49" s="64"/>
      <c r="H49" s="64"/>
      <c r="I49" s="29" t="s">
        <v>305</v>
      </c>
      <c r="J49" s="24" t="s">
        <v>300</v>
      </c>
      <c r="K49" s="32" t="s">
        <v>301</v>
      </c>
      <c r="L49" s="24" t="s">
        <v>306</v>
      </c>
      <c r="M49" s="26" t="s">
        <v>307</v>
      </c>
      <c r="N49" s="24" t="s">
        <v>88</v>
      </c>
      <c r="O49" s="29">
        <v>0</v>
      </c>
      <c r="P49" s="29">
        <v>132</v>
      </c>
      <c r="Q49" s="29">
        <v>0</v>
      </c>
      <c r="R49" s="29">
        <v>0</v>
      </c>
      <c r="S49" s="29">
        <v>66</v>
      </c>
      <c r="T49" s="29">
        <v>66</v>
      </c>
      <c r="U49" s="29" t="s">
        <v>107</v>
      </c>
      <c r="V49" s="29" t="s">
        <v>108</v>
      </c>
      <c r="W49" s="24" t="s">
        <v>97</v>
      </c>
      <c r="X49" s="29">
        <v>0</v>
      </c>
      <c r="Y49" s="29">
        <v>0</v>
      </c>
      <c r="Z49" s="29">
        <v>0</v>
      </c>
      <c r="AA49" s="29">
        <v>0</v>
      </c>
      <c r="AB49" s="29">
        <v>0</v>
      </c>
      <c r="AC49" s="24" t="s">
        <v>110</v>
      </c>
      <c r="AD49" s="24" t="s">
        <v>111</v>
      </c>
      <c r="AE49" s="34" t="s">
        <v>93</v>
      </c>
      <c r="AF49" s="34" t="s">
        <v>93</v>
      </c>
      <c r="AG49" s="20">
        <f t="shared" si="15"/>
        <v>0</v>
      </c>
      <c r="AH49" s="21">
        <f t="shared" si="8"/>
        <v>0</v>
      </c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22">
        <v>0</v>
      </c>
      <c r="BC49" s="22">
        <v>0</v>
      </c>
      <c r="BD49" s="59">
        <v>0</v>
      </c>
      <c r="BE49" s="59">
        <v>0</v>
      </c>
      <c r="BF49" s="59"/>
      <c r="BG49" s="59"/>
      <c r="BH49" s="59"/>
      <c r="BI49" s="59"/>
      <c r="BJ49" s="59"/>
      <c r="BK49" s="59"/>
      <c r="BL49" s="22"/>
      <c r="BM49" s="27" t="e">
        <f t="shared" si="13"/>
        <v>#DIV/0!</v>
      </c>
      <c r="BN49" s="34"/>
      <c r="BO49" s="28"/>
      <c r="BP49" s="28"/>
      <c r="BQ49" s="28"/>
      <c r="BR49" s="28"/>
      <c r="BS49" s="27">
        <f t="shared" si="9"/>
        <v>0</v>
      </c>
      <c r="BT49" s="22">
        <f t="shared" si="10"/>
        <v>0</v>
      </c>
      <c r="BU49" s="22"/>
      <c r="BV49" s="22"/>
      <c r="BW49" s="22"/>
      <c r="BX49" s="22"/>
      <c r="BY49" s="22"/>
      <c r="BZ49" s="22"/>
      <c r="CA49" s="22"/>
      <c r="CB49" s="22"/>
      <c r="CC49" s="22"/>
      <c r="CD49" s="22"/>
      <c r="CE49" s="22">
        <v>0</v>
      </c>
      <c r="CF49" s="22">
        <v>0</v>
      </c>
      <c r="CG49" s="22">
        <v>0</v>
      </c>
      <c r="CH49" s="27">
        <v>0</v>
      </c>
      <c r="CI49" s="31"/>
      <c r="CJ49" s="31"/>
      <c r="CK49" s="31"/>
      <c r="CL49" s="31"/>
      <c r="CM49" s="31"/>
      <c r="CN49" s="22"/>
      <c r="CO49" s="22"/>
      <c r="CP49" s="22"/>
      <c r="CQ49" s="22"/>
      <c r="CR49" s="34" t="s">
        <v>308</v>
      </c>
      <c r="CS49" s="27" t="s">
        <v>92</v>
      </c>
      <c r="CT49" s="27">
        <f t="shared" si="12"/>
        <v>0</v>
      </c>
      <c r="CU49" s="64"/>
      <c r="CV49" s="65"/>
      <c r="CW49" s="23">
        <v>66</v>
      </c>
      <c r="CX49" s="58"/>
      <c r="CY49" s="58"/>
      <c r="CZ49" s="58"/>
      <c r="DA49" s="58"/>
      <c r="DB49" s="58"/>
      <c r="DC49" s="58"/>
      <c r="DD49" s="58"/>
      <c r="DE49" s="58"/>
      <c r="DF49" s="58"/>
      <c r="DG49" s="58"/>
      <c r="DH49" s="58"/>
      <c r="DI49" s="58"/>
      <c r="DJ49" s="58"/>
      <c r="DK49" s="58"/>
      <c r="DL49" s="58"/>
      <c r="DM49" s="58"/>
      <c r="DN49" s="58"/>
      <c r="DO49" s="58"/>
      <c r="DP49" s="58"/>
      <c r="DQ49" s="58"/>
    </row>
    <row r="50" spans="1:121" s="14" customFormat="1" ht="45" x14ac:dyDescent="0.2">
      <c r="A50" s="22">
        <v>2</v>
      </c>
      <c r="B50" s="26" t="s">
        <v>96</v>
      </c>
      <c r="C50" s="29" t="s">
        <v>295</v>
      </c>
      <c r="D50" s="26" t="s">
        <v>296</v>
      </c>
      <c r="E50" s="29" t="s">
        <v>297</v>
      </c>
      <c r="F50" s="64"/>
      <c r="G50" s="64"/>
      <c r="H50" s="64"/>
      <c r="I50" s="29" t="s">
        <v>309</v>
      </c>
      <c r="J50" s="24" t="s">
        <v>300</v>
      </c>
      <c r="K50" s="25" t="s">
        <v>301</v>
      </c>
      <c r="L50" s="24" t="s">
        <v>310</v>
      </c>
      <c r="M50" s="26" t="s">
        <v>311</v>
      </c>
      <c r="N50" s="24" t="s">
        <v>88</v>
      </c>
      <c r="O50" s="29">
        <v>0</v>
      </c>
      <c r="P50" s="29">
        <v>100</v>
      </c>
      <c r="Q50" s="29">
        <v>0</v>
      </c>
      <c r="R50" s="29">
        <v>0</v>
      </c>
      <c r="S50" s="29">
        <v>50</v>
      </c>
      <c r="T50" s="29">
        <v>50</v>
      </c>
      <c r="U50" s="29" t="s">
        <v>107</v>
      </c>
      <c r="V50" s="29" t="s">
        <v>108</v>
      </c>
      <c r="W50" s="24" t="s">
        <v>97</v>
      </c>
      <c r="X50" s="29">
        <v>0</v>
      </c>
      <c r="Y50" s="29">
        <v>0</v>
      </c>
      <c r="Z50" s="29">
        <v>0</v>
      </c>
      <c r="AA50" s="29">
        <v>0</v>
      </c>
      <c r="AB50" s="29">
        <v>0</v>
      </c>
      <c r="AC50" s="24" t="s">
        <v>110</v>
      </c>
      <c r="AD50" s="24" t="s">
        <v>111</v>
      </c>
      <c r="AE50" s="34" t="s">
        <v>93</v>
      </c>
      <c r="AF50" s="34" t="s">
        <v>93</v>
      </c>
      <c r="AG50" s="20">
        <f t="shared" si="15"/>
        <v>0</v>
      </c>
      <c r="AH50" s="21">
        <f t="shared" si="8"/>
        <v>0</v>
      </c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22">
        <v>0</v>
      </c>
      <c r="BC50" s="22">
        <v>0</v>
      </c>
      <c r="BD50" s="59">
        <v>0</v>
      </c>
      <c r="BE50" s="59">
        <v>0</v>
      </c>
      <c r="BF50" s="59"/>
      <c r="BG50" s="59"/>
      <c r="BH50" s="59"/>
      <c r="BI50" s="59"/>
      <c r="BJ50" s="59"/>
      <c r="BK50" s="59"/>
      <c r="BL50" s="22"/>
      <c r="BM50" s="27" t="e">
        <f t="shared" si="13"/>
        <v>#DIV/0!</v>
      </c>
      <c r="BN50" s="34"/>
      <c r="BO50" s="28"/>
      <c r="BP50" s="28"/>
      <c r="BQ50" s="28"/>
      <c r="BR50" s="28"/>
      <c r="BS50" s="27">
        <f t="shared" si="9"/>
        <v>0</v>
      </c>
      <c r="BT50" s="22">
        <f t="shared" si="10"/>
        <v>0</v>
      </c>
      <c r="BU50" s="22"/>
      <c r="BV50" s="22"/>
      <c r="BW50" s="22"/>
      <c r="BX50" s="22"/>
      <c r="BY50" s="22"/>
      <c r="BZ50" s="22"/>
      <c r="CA50" s="22"/>
      <c r="CB50" s="22"/>
      <c r="CC50" s="22"/>
      <c r="CD50" s="22"/>
      <c r="CE50" s="22">
        <v>0</v>
      </c>
      <c r="CF50" s="22">
        <v>0</v>
      </c>
      <c r="CG50" s="22">
        <v>0</v>
      </c>
      <c r="CH50" s="27">
        <v>0</v>
      </c>
      <c r="CI50" s="31"/>
      <c r="CJ50" s="31"/>
      <c r="CK50" s="31"/>
      <c r="CL50" s="31"/>
      <c r="CM50" s="31"/>
      <c r="CN50" s="22"/>
      <c r="CO50" s="22"/>
      <c r="CP50" s="22"/>
      <c r="CQ50" s="22"/>
      <c r="CR50" s="34" t="s">
        <v>308</v>
      </c>
      <c r="CS50" s="27" t="s">
        <v>92</v>
      </c>
      <c r="CT50" s="27">
        <f t="shared" si="12"/>
        <v>0</v>
      </c>
      <c r="CU50" s="64"/>
      <c r="CV50" s="65"/>
      <c r="CW50" s="23">
        <v>50</v>
      </c>
      <c r="CX50" s="58"/>
      <c r="CY50" s="58"/>
      <c r="CZ50" s="58"/>
      <c r="DA50" s="58"/>
      <c r="DB50" s="58"/>
      <c r="DC50" s="58"/>
      <c r="DD50" s="58"/>
      <c r="DE50" s="58"/>
      <c r="DF50" s="58"/>
      <c r="DG50" s="58"/>
      <c r="DH50" s="58"/>
      <c r="DI50" s="58"/>
      <c r="DJ50" s="58"/>
      <c r="DK50" s="58"/>
      <c r="DL50" s="58"/>
      <c r="DM50" s="58"/>
      <c r="DN50" s="58"/>
      <c r="DO50" s="58"/>
      <c r="DP50" s="58"/>
      <c r="DQ50" s="58"/>
    </row>
    <row r="51" spans="1:121" s="14" customFormat="1" ht="45" x14ac:dyDescent="0.2">
      <c r="A51" s="22">
        <v>2</v>
      </c>
      <c r="B51" s="26" t="s">
        <v>96</v>
      </c>
      <c r="C51" s="29" t="s">
        <v>295</v>
      </c>
      <c r="D51" s="26" t="s">
        <v>296</v>
      </c>
      <c r="E51" s="29" t="s">
        <v>297</v>
      </c>
      <c r="F51" s="64"/>
      <c r="G51" s="64"/>
      <c r="H51" s="64"/>
      <c r="I51" s="29" t="s">
        <v>312</v>
      </c>
      <c r="J51" s="24" t="s">
        <v>300</v>
      </c>
      <c r="K51" s="25" t="s">
        <v>301</v>
      </c>
      <c r="L51" s="24" t="s">
        <v>313</v>
      </c>
      <c r="M51" s="26" t="s">
        <v>314</v>
      </c>
      <c r="N51" s="24" t="s">
        <v>88</v>
      </c>
      <c r="O51" s="29">
        <v>0</v>
      </c>
      <c r="P51" s="29">
        <v>140</v>
      </c>
      <c r="Q51" s="29">
        <v>0</v>
      </c>
      <c r="R51" s="29">
        <v>140</v>
      </c>
      <c r="S51" s="29">
        <v>0</v>
      </c>
      <c r="T51" s="29">
        <v>0</v>
      </c>
      <c r="U51" s="29" t="s">
        <v>107</v>
      </c>
      <c r="V51" s="29" t="s">
        <v>108</v>
      </c>
      <c r="W51" s="24" t="s">
        <v>97</v>
      </c>
      <c r="X51" s="29">
        <v>0</v>
      </c>
      <c r="Y51" s="29">
        <v>0</v>
      </c>
      <c r="Z51" s="29">
        <v>0</v>
      </c>
      <c r="AA51" s="29">
        <v>0</v>
      </c>
      <c r="AB51" s="29">
        <v>0</v>
      </c>
      <c r="AC51" s="24" t="s">
        <v>110</v>
      </c>
      <c r="AD51" s="24" t="s">
        <v>111</v>
      </c>
      <c r="AE51" s="34" t="s">
        <v>93</v>
      </c>
      <c r="AF51" s="34" t="s">
        <v>93</v>
      </c>
      <c r="AG51" s="20">
        <f t="shared" si="15"/>
        <v>0</v>
      </c>
      <c r="AH51" s="21">
        <f t="shared" si="8"/>
        <v>0</v>
      </c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22">
        <v>0</v>
      </c>
      <c r="BC51" s="22">
        <v>0</v>
      </c>
      <c r="BD51" s="59">
        <v>0</v>
      </c>
      <c r="BE51" s="59">
        <v>0</v>
      </c>
      <c r="BF51" s="59"/>
      <c r="BG51" s="59"/>
      <c r="BH51" s="59"/>
      <c r="BI51" s="59"/>
      <c r="BJ51" s="59"/>
      <c r="BK51" s="59"/>
      <c r="BL51" s="22"/>
      <c r="BM51" s="27" t="e">
        <f t="shared" si="13"/>
        <v>#DIV/0!</v>
      </c>
      <c r="BN51" s="34"/>
      <c r="BO51" s="28"/>
      <c r="BP51" s="28"/>
      <c r="BQ51" s="28"/>
      <c r="BR51" s="28"/>
      <c r="BS51" s="27">
        <f t="shared" si="9"/>
        <v>0</v>
      </c>
      <c r="BT51" s="22">
        <f t="shared" si="10"/>
        <v>140</v>
      </c>
      <c r="BU51" s="22"/>
      <c r="BV51" s="22"/>
      <c r="BW51" s="22"/>
      <c r="BX51" s="22"/>
      <c r="BY51" s="22"/>
      <c r="BZ51" s="22"/>
      <c r="CA51" s="22"/>
      <c r="CB51" s="22"/>
      <c r="CC51" s="22"/>
      <c r="CD51" s="22"/>
      <c r="CE51" s="22">
        <v>0</v>
      </c>
      <c r="CF51" s="22">
        <v>140</v>
      </c>
      <c r="CG51" s="22">
        <v>140</v>
      </c>
      <c r="CH51" s="27">
        <v>1</v>
      </c>
      <c r="CI51" s="31"/>
      <c r="CJ51" s="31"/>
      <c r="CK51" s="31"/>
      <c r="CL51" s="31"/>
      <c r="CM51" s="31"/>
      <c r="CN51" s="22"/>
      <c r="CO51" s="22"/>
      <c r="CP51" s="22"/>
      <c r="CQ51" s="22"/>
      <c r="CR51" s="34" t="s">
        <v>315</v>
      </c>
      <c r="CS51" s="27">
        <f t="shared" si="11"/>
        <v>1</v>
      </c>
      <c r="CT51" s="27">
        <f t="shared" si="12"/>
        <v>1</v>
      </c>
      <c r="CU51" s="64"/>
      <c r="CV51" s="65"/>
      <c r="CW51" s="23">
        <v>0</v>
      </c>
      <c r="CX51" s="58"/>
      <c r="CY51" s="58"/>
      <c r="CZ51" s="58"/>
      <c r="DA51" s="58"/>
      <c r="DB51" s="58"/>
      <c r="DC51" s="58"/>
      <c r="DD51" s="58"/>
      <c r="DE51" s="58"/>
      <c r="DF51" s="58"/>
      <c r="DG51" s="58"/>
      <c r="DH51" s="58"/>
      <c r="DI51" s="58"/>
      <c r="DJ51" s="58"/>
      <c r="DK51" s="58"/>
      <c r="DL51" s="58"/>
      <c r="DM51" s="58"/>
      <c r="DN51" s="58"/>
      <c r="DO51" s="58"/>
      <c r="DP51" s="58"/>
      <c r="DQ51" s="58"/>
    </row>
    <row r="52" spans="1:121" s="14" customFormat="1" ht="45" x14ac:dyDescent="0.2">
      <c r="A52" s="22">
        <v>2</v>
      </c>
      <c r="B52" s="26" t="s">
        <v>96</v>
      </c>
      <c r="C52" s="29" t="s">
        <v>295</v>
      </c>
      <c r="D52" s="26" t="s">
        <v>296</v>
      </c>
      <c r="E52" s="29" t="s">
        <v>297</v>
      </c>
      <c r="F52" s="64"/>
      <c r="G52" s="64"/>
      <c r="H52" s="64"/>
      <c r="I52" s="29" t="s">
        <v>316</v>
      </c>
      <c r="J52" s="24" t="s">
        <v>300</v>
      </c>
      <c r="K52" s="25" t="s">
        <v>301</v>
      </c>
      <c r="L52" s="24" t="s">
        <v>317</v>
      </c>
      <c r="M52" s="26" t="s">
        <v>318</v>
      </c>
      <c r="N52" s="24" t="s">
        <v>88</v>
      </c>
      <c r="O52" s="29">
        <v>0</v>
      </c>
      <c r="P52" s="29">
        <v>11</v>
      </c>
      <c r="Q52" s="29">
        <v>0</v>
      </c>
      <c r="R52" s="29">
        <v>0</v>
      </c>
      <c r="S52" s="29">
        <v>5</v>
      </c>
      <c r="T52" s="29">
        <v>6</v>
      </c>
      <c r="U52" s="29" t="s">
        <v>107</v>
      </c>
      <c r="V52" s="29" t="s">
        <v>108</v>
      </c>
      <c r="W52" s="24" t="s">
        <v>97</v>
      </c>
      <c r="X52" s="29">
        <v>0</v>
      </c>
      <c r="Y52" s="29">
        <v>0</v>
      </c>
      <c r="Z52" s="29">
        <v>0</v>
      </c>
      <c r="AA52" s="29">
        <v>0</v>
      </c>
      <c r="AB52" s="29">
        <v>0</v>
      </c>
      <c r="AC52" s="24" t="s">
        <v>110</v>
      </c>
      <c r="AD52" s="24" t="s">
        <v>111</v>
      </c>
      <c r="AE52" s="34" t="s">
        <v>93</v>
      </c>
      <c r="AF52" s="34" t="s">
        <v>93</v>
      </c>
      <c r="AG52" s="20">
        <f t="shared" si="15"/>
        <v>0</v>
      </c>
      <c r="AH52" s="21">
        <f t="shared" si="8"/>
        <v>0</v>
      </c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22">
        <v>0</v>
      </c>
      <c r="BC52" s="22">
        <v>0</v>
      </c>
      <c r="BD52" s="59">
        <v>0</v>
      </c>
      <c r="BE52" s="59">
        <v>0</v>
      </c>
      <c r="BF52" s="59"/>
      <c r="BG52" s="59"/>
      <c r="BH52" s="59"/>
      <c r="BI52" s="59"/>
      <c r="BJ52" s="59"/>
      <c r="BK52" s="59"/>
      <c r="BL52" s="22"/>
      <c r="BM52" s="27" t="e">
        <f t="shared" si="13"/>
        <v>#DIV/0!</v>
      </c>
      <c r="BN52" s="34"/>
      <c r="BO52" s="28"/>
      <c r="BP52" s="28"/>
      <c r="BQ52" s="28"/>
      <c r="BR52" s="28"/>
      <c r="BS52" s="27">
        <f t="shared" si="9"/>
        <v>0</v>
      </c>
      <c r="BT52" s="22">
        <f t="shared" si="10"/>
        <v>0</v>
      </c>
      <c r="BU52" s="22"/>
      <c r="BV52" s="22"/>
      <c r="BW52" s="22"/>
      <c r="BX52" s="22"/>
      <c r="BY52" s="22"/>
      <c r="BZ52" s="22"/>
      <c r="CA52" s="22"/>
      <c r="CB52" s="22"/>
      <c r="CC52" s="22"/>
      <c r="CD52" s="22"/>
      <c r="CE52" s="22">
        <v>0</v>
      </c>
      <c r="CF52" s="22">
        <v>0</v>
      </c>
      <c r="CG52" s="22">
        <v>0</v>
      </c>
      <c r="CH52" s="27">
        <v>0</v>
      </c>
      <c r="CI52" s="31"/>
      <c r="CJ52" s="31"/>
      <c r="CK52" s="31"/>
      <c r="CL52" s="31"/>
      <c r="CM52" s="31"/>
      <c r="CN52" s="22"/>
      <c r="CO52" s="22"/>
      <c r="CP52" s="22"/>
      <c r="CQ52" s="22"/>
      <c r="CR52" s="34" t="s">
        <v>308</v>
      </c>
      <c r="CS52" s="27" t="s">
        <v>92</v>
      </c>
      <c r="CT52" s="27">
        <f t="shared" si="12"/>
        <v>0</v>
      </c>
      <c r="CU52" s="64"/>
      <c r="CV52" s="65"/>
      <c r="CW52" s="23">
        <v>5</v>
      </c>
      <c r="CX52" s="58"/>
      <c r="CY52" s="58"/>
      <c r="CZ52" s="58"/>
      <c r="DA52" s="58"/>
      <c r="DB52" s="58"/>
      <c r="DC52" s="58"/>
      <c r="DD52" s="58"/>
      <c r="DE52" s="58"/>
      <c r="DF52" s="58"/>
      <c r="DG52" s="58"/>
      <c r="DH52" s="58"/>
      <c r="DI52" s="58"/>
      <c r="DJ52" s="58"/>
      <c r="DK52" s="58"/>
      <c r="DL52" s="58"/>
      <c r="DM52" s="58"/>
      <c r="DN52" s="58"/>
      <c r="DO52" s="58"/>
      <c r="DP52" s="58"/>
      <c r="DQ52" s="58"/>
    </row>
    <row r="53" spans="1:121" s="14" customFormat="1" ht="45" x14ac:dyDescent="0.2">
      <c r="A53" s="22">
        <v>2</v>
      </c>
      <c r="B53" s="26" t="s">
        <v>96</v>
      </c>
      <c r="C53" s="29" t="s">
        <v>295</v>
      </c>
      <c r="D53" s="26" t="s">
        <v>296</v>
      </c>
      <c r="E53" s="29" t="s">
        <v>319</v>
      </c>
      <c r="F53" s="64" t="s">
        <v>320</v>
      </c>
      <c r="G53" s="64">
        <v>83</v>
      </c>
      <c r="H53" s="64">
        <v>224</v>
      </c>
      <c r="I53" s="29" t="s">
        <v>321</v>
      </c>
      <c r="J53" s="24" t="s">
        <v>322</v>
      </c>
      <c r="K53" s="25" t="s">
        <v>323</v>
      </c>
      <c r="L53" s="24" t="s">
        <v>324</v>
      </c>
      <c r="M53" s="26" t="s">
        <v>325</v>
      </c>
      <c r="N53" s="24" t="s">
        <v>88</v>
      </c>
      <c r="O53" s="29">
        <v>9</v>
      </c>
      <c r="P53" s="29">
        <v>2</v>
      </c>
      <c r="Q53" s="29">
        <v>0</v>
      </c>
      <c r="R53" s="29">
        <v>7</v>
      </c>
      <c r="S53" s="29">
        <v>5</v>
      </c>
      <c r="T53" s="29">
        <v>2</v>
      </c>
      <c r="U53" s="29" t="s">
        <v>107</v>
      </c>
      <c r="V53" s="29" t="s">
        <v>108</v>
      </c>
      <c r="W53" s="24" t="s">
        <v>97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4" t="s">
        <v>110</v>
      </c>
      <c r="AD53" s="24" t="s">
        <v>111</v>
      </c>
      <c r="AE53" s="34" t="s">
        <v>93</v>
      </c>
      <c r="AF53" s="34" t="s">
        <v>93</v>
      </c>
      <c r="AG53" s="20">
        <f t="shared" si="15"/>
        <v>0</v>
      </c>
      <c r="AH53" s="21">
        <f t="shared" si="8"/>
        <v>0</v>
      </c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22">
        <v>0</v>
      </c>
      <c r="BC53" s="22">
        <v>0</v>
      </c>
      <c r="BD53" s="59">
        <v>0</v>
      </c>
      <c r="BE53" s="59">
        <v>0</v>
      </c>
      <c r="BF53" s="59"/>
      <c r="BG53" s="59"/>
      <c r="BH53" s="59"/>
      <c r="BI53" s="59"/>
      <c r="BJ53" s="59"/>
      <c r="BK53" s="59"/>
      <c r="BL53" s="22"/>
      <c r="BM53" s="27" t="s">
        <v>91</v>
      </c>
      <c r="BN53" s="34"/>
      <c r="BO53" s="28"/>
      <c r="BP53" s="28"/>
      <c r="BQ53" s="28"/>
      <c r="BR53" s="28"/>
      <c r="BS53" s="27">
        <f t="shared" si="9"/>
        <v>0</v>
      </c>
      <c r="BT53" s="22">
        <f t="shared" si="10"/>
        <v>7</v>
      </c>
      <c r="BU53" s="22"/>
      <c r="BV53" s="22"/>
      <c r="BW53" s="22"/>
      <c r="BX53" s="22"/>
      <c r="BY53" s="22"/>
      <c r="BZ53" s="22"/>
      <c r="CA53" s="22"/>
      <c r="CB53" s="22"/>
      <c r="CC53" s="22"/>
      <c r="CD53" s="22"/>
      <c r="CE53" s="22">
        <v>0</v>
      </c>
      <c r="CF53" s="22">
        <v>7</v>
      </c>
      <c r="CG53" s="22">
        <v>7</v>
      </c>
      <c r="CH53" s="27">
        <v>0.2857142857142857</v>
      </c>
      <c r="CI53" s="31"/>
      <c r="CJ53" s="31"/>
      <c r="CK53" s="31"/>
      <c r="CL53" s="31"/>
      <c r="CM53" s="31"/>
      <c r="CN53" s="22"/>
      <c r="CO53" s="22"/>
      <c r="CP53" s="22"/>
      <c r="CQ53" s="22"/>
      <c r="CR53" s="34" t="s">
        <v>326</v>
      </c>
      <c r="CS53" s="27">
        <f t="shared" si="11"/>
        <v>1</v>
      </c>
      <c r="CT53" s="27">
        <f>+P53/CG53</f>
        <v>0.2857142857142857</v>
      </c>
      <c r="CU53" s="64"/>
      <c r="CV53" s="64"/>
      <c r="CW53" s="23">
        <v>5</v>
      </c>
      <c r="CX53" s="58"/>
      <c r="CY53" s="58"/>
      <c r="CZ53" s="58"/>
      <c r="DA53" s="58"/>
      <c r="DB53" s="58"/>
      <c r="DC53" s="58"/>
      <c r="DD53" s="58"/>
      <c r="DE53" s="58"/>
      <c r="DF53" s="58"/>
      <c r="DG53" s="58"/>
      <c r="DH53" s="58"/>
      <c r="DI53" s="58"/>
      <c r="DJ53" s="58"/>
      <c r="DK53" s="58"/>
      <c r="DL53" s="58"/>
      <c r="DM53" s="58"/>
      <c r="DN53" s="58"/>
      <c r="DO53" s="58"/>
      <c r="DP53" s="58"/>
      <c r="DQ53" s="58"/>
    </row>
    <row r="54" spans="1:121" s="14" customFormat="1" ht="56.25" x14ac:dyDescent="0.2">
      <c r="A54" s="22">
        <v>2</v>
      </c>
      <c r="B54" s="26" t="s">
        <v>96</v>
      </c>
      <c r="C54" s="29" t="s">
        <v>295</v>
      </c>
      <c r="D54" s="26" t="s">
        <v>296</v>
      </c>
      <c r="E54" s="29" t="s">
        <v>319</v>
      </c>
      <c r="F54" s="64"/>
      <c r="G54" s="64"/>
      <c r="H54" s="64"/>
      <c r="I54" s="29" t="s">
        <v>327</v>
      </c>
      <c r="J54" s="24" t="s">
        <v>322</v>
      </c>
      <c r="K54" s="25" t="s">
        <v>323</v>
      </c>
      <c r="L54" s="24" t="s">
        <v>328</v>
      </c>
      <c r="M54" s="26" t="s">
        <v>329</v>
      </c>
      <c r="N54" s="24" t="s">
        <v>88</v>
      </c>
      <c r="O54" s="29">
        <v>28</v>
      </c>
      <c r="P54" s="29">
        <v>100</v>
      </c>
      <c r="Q54" s="29">
        <v>58</v>
      </c>
      <c r="R54" s="29">
        <v>0</v>
      </c>
      <c r="S54" s="29">
        <v>20</v>
      </c>
      <c r="T54" s="29">
        <v>22</v>
      </c>
      <c r="U54" s="29" t="s">
        <v>107</v>
      </c>
      <c r="V54" s="29" t="s">
        <v>108</v>
      </c>
      <c r="W54" s="24" t="s">
        <v>97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24" t="s">
        <v>110</v>
      </c>
      <c r="AD54" s="24" t="s">
        <v>111</v>
      </c>
      <c r="AE54" s="34" t="s">
        <v>93</v>
      </c>
      <c r="AF54" s="34" t="s">
        <v>93</v>
      </c>
      <c r="AG54" s="20">
        <f t="shared" si="15"/>
        <v>58</v>
      </c>
      <c r="AH54" s="21">
        <f t="shared" si="8"/>
        <v>0</v>
      </c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22">
        <v>25</v>
      </c>
      <c r="BC54" s="22">
        <v>58</v>
      </c>
      <c r="BD54" s="59">
        <v>3122353455</v>
      </c>
      <c r="BE54" s="59">
        <v>0</v>
      </c>
      <c r="BF54" s="59">
        <v>3122353455</v>
      </c>
      <c r="BG54" s="59">
        <v>0</v>
      </c>
      <c r="BH54" s="59">
        <v>0</v>
      </c>
      <c r="BI54" s="59"/>
      <c r="BJ54" s="59"/>
      <c r="BK54" s="59"/>
      <c r="BL54" s="22"/>
      <c r="BM54" s="27">
        <v>1</v>
      </c>
      <c r="BN54" s="34"/>
      <c r="BO54" s="28"/>
      <c r="BP54" s="28"/>
      <c r="BQ54" s="28"/>
      <c r="BR54" s="28"/>
      <c r="BS54" s="27">
        <f t="shared" si="9"/>
        <v>0.57999999999999996</v>
      </c>
      <c r="BT54" s="22">
        <f t="shared" si="10"/>
        <v>0</v>
      </c>
      <c r="BU54" s="22"/>
      <c r="BV54" s="22"/>
      <c r="BW54" s="22"/>
      <c r="BX54" s="22"/>
      <c r="BY54" s="22"/>
      <c r="BZ54" s="22"/>
      <c r="CA54" s="22"/>
      <c r="CB54" s="22"/>
      <c r="CC54" s="22"/>
      <c r="CD54" s="22"/>
      <c r="CE54" s="22">
        <v>0</v>
      </c>
      <c r="CF54" s="22">
        <v>0</v>
      </c>
      <c r="CG54" s="22">
        <v>0</v>
      </c>
      <c r="CH54" s="27">
        <v>0.57999999999999996</v>
      </c>
      <c r="CI54" s="31"/>
      <c r="CJ54" s="31"/>
      <c r="CK54" s="31"/>
      <c r="CL54" s="31"/>
      <c r="CM54" s="31"/>
      <c r="CN54" s="22"/>
      <c r="CO54" s="22"/>
      <c r="CP54" s="22"/>
      <c r="CQ54" s="22"/>
      <c r="CR54" s="34" t="s">
        <v>330</v>
      </c>
      <c r="CS54" s="27" t="s">
        <v>92</v>
      </c>
      <c r="CT54" s="27">
        <f t="shared" si="12"/>
        <v>0.57999999999999996</v>
      </c>
      <c r="CU54" s="64"/>
      <c r="CV54" s="64"/>
      <c r="CW54" s="23">
        <v>20</v>
      </c>
      <c r="CX54" s="58"/>
      <c r="CY54" s="58"/>
      <c r="CZ54" s="58"/>
      <c r="DA54" s="58"/>
      <c r="DB54" s="58"/>
      <c r="DC54" s="58"/>
      <c r="DD54" s="58"/>
      <c r="DE54" s="58"/>
      <c r="DF54" s="58"/>
      <c r="DG54" s="58"/>
      <c r="DH54" s="58"/>
      <c r="DI54" s="58"/>
      <c r="DJ54" s="58"/>
      <c r="DK54" s="58"/>
      <c r="DL54" s="58"/>
      <c r="DM54" s="58"/>
      <c r="DN54" s="58"/>
      <c r="DO54" s="58"/>
      <c r="DP54" s="58"/>
      <c r="DQ54" s="58"/>
    </row>
    <row r="55" spans="1:121" s="14" customFormat="1" ht="45" x14ac:dyDescent="0.2">
      <c r="A55" s="22">
        <v>2</v>
      </c>
      <c r="B55" s="26" t="s">
        <v>96</v>
      </c>
      <c r="C55" s="29" t="s">
        <v>295</v>
      </c>
      <c r="D55" s="26" t="s">
        <v>296</v>
      </c>
      <c r="E55" s="29" t="s">
        <v>319</v>
      </c>
      <c r="F55" s="64"/>
      <c r="G55" s="64"/>
      <c r="H55" s="64"/>
      <c r="I55" s="29" t="s">
        <v>331</v>
      </c>
      <c r="J55" s="24" t="s">
        <v>322</v>
      </c>
      <c r="K55" s="25" t="s">
        <v>323</v>
      </c>
      <c r="L55" s="24" t="s">
        <v>332</v>
      </c>
      <c r="M55" s="26" t="s">
        <v>333</v>
      </c>
      <c r="N55" s="24" t="s">
        <v>88</v>
      </c>
      <c r="O55" s="36">
        <v>1200</v>
      </c>
      <c r="P55" s="29">
        <v>4000</v>
      </c>
      <c r="Q55" s="29">
        <v>1172</v>
      </c>
      <c r="R55" s="29">
        <v>602</v>
      </c>
      <c r="S55" s="29">
        <f>1414-602</f>
        <v>812</v>
      </c>
      <c r="T55" s="29">
        <v>1414</v>
      </c>
      <c r="U55" s="29" t="s">
        <v>107</v>
      </c>
      <c r="V55" s="29" t="s">
        <v>108</v>
      </c>
      <c r="W55" s="24" t="s">
        <v>97</v>
      </c>
      <c r="X55" s="29">
        <v>0</v>
      </c>
      <c r="Y55" s="29">
        <v>0</v>
      </c>
      <c r="Z55" s="29">
        <v>0</v>
      </c>
      <c r="AA55" s="29">
        <v>0</v>
      </c>
      <c r="AB55" s="29">
        <v>0</v>
      </c>
      <c r="AC55" s="24" t="s">
        <v>110</v>
      </c>
      <c r="AD55" s="24" t="s">
        <v>111</v>
      </c>
      <c r="AE55" s="34" t="s">
        <v>93</v>
      </c>
      <c r="AF55" s="34" t="s">
        <v>93</v>
      </c>
      <c r="AG55" s="20">
        <f t="shared" si="15"/>
        <v>1172</v>
      </c>
      <c r="AH55" s="21">
        <f t="shared" si="8"/>
        <v>0</v>
      </c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22">
        <v>0</v>
      </c>
      <c r="BC55" s="22">
        <v>1172</v>
      </c>
      <c r="BD55" s="59">
        <v>0</v>
      </c>
      <c r="BE55" s="59">
        <v>0</v>
      </c>
      <c r="BF55" s="59"/>
      <c r="BG55" s="59"/>
      <c r="BH55" s="59"/>
      <c r="BI55" s="59"/>
      <c r="BJ55" s="59"/>
      <c r="BK55" s="59"/>
      <c r="BL55" s="22"/>
      <c r="BM55" s="27">
        <v>1</v>
      </c>
      <c r="BN55" s="34"/>
      <c r="BO55" s="28"/>
      <c r="BP55" s="28"/>
      <c r="BQ55" s="28"/>
      <c r="BR55" s="28"/>
      <c r="BS55" s="27">
        <f t="shared" si="9"/>
        <v>0.29299999999999998</v>
      </c>
      <c r="BT55" s="22">
        <f t="shared" si="10"/>
        <v>602</v>
      </c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>
        <v>0</v>
      </c>
      <c r="CF55" s="22">
        <v>602</v>
      </c>
      <c r="CG55" s="22">
        <v>602</v>
      </c>
      <c r="CH55" s="27">
        <v>0.44350000000000001</v>
      </c>
      <c r="CI55" s="31"/>
      <c r="CJ55" s="31"/>
      <c r="CK55" s="31"/>
      <c r="CL55" s="31"/>
      <c r="CM55" s="31"/>
      <c r="CN55" s="22"/>
      <c r="CO55" s="22"/>
      <c r="CP55" s="22"/>
      <c r="CQ55" s="22"/>
      <c r="CR55" s="34" t="s">
        <v>330</v>
      </c>
      <c r="CS55" s="27">
        <f t="shared" si="11"/>
        <v>1</v>
      </c>
      <c r="CT55" s="27">
        <f t="shared" si="12"/>
        <v>0.44350000000000001</v>
      </c>
      <c r="CU55" s="64"/>
      <c r="CV55" s="64"/>
      <c r="CW55" s="23">
        <v>812</v>
      </c>
      <c r="CX55" s="58"/>
      <c r="CY55" s="58"/>
      <c r="CZ55" s="58"/>
      <c r="DA55" s="58"/>
      <c r="DB55" s="58"/>
      <c r="DC55" s="58"/>
      <c r="DD55" s="58"/>
      <c r="DE55" s="58"/>
      <c r="DF55" s="58"/>
      <c r="DG55" s="58"/>
      <c r="DH55" s="58"/>
      <c r="DI55" s="58"/>
      <c r="DJ55" s="58"/>
      <c r="DK55" s="58"/>
      <c r="DL55" s="58"/>
      <c r="DM55" s="58"/>
      <c r="DN55" s="58"/>
      <c r="DO55" s="58"/>
      <c r="DP55" s="58"/>
      <c r="DQ55" s="58"/>
    </row>
    <row r="56" spans="1:121" s="14" customFormat="1" ht="56.25" x14ac:dyDescent="0.2">
      <c r="A56" s="22">
        <v>2</v>
      </c>
      <c r="B56" s="26" t="s">
        <v>96</v>
      </c>
      <c r="C56" s="29" t="s">
        <v>295</v>
      </c>
      <c r="D56" s="26" t="s">
        <v>296</v>
      </c>
      <c r="E56" s="29" t="s">
        <v>319</v>
      </c>
      <c r="F56" s="64"/>
      <c r="G56" s="64"/>
      <c r="H56" s="64"/>
      <c r="I56" s="29" t="s">
        <v>334</v>
      </c>
      <c r="J56" s="24" t="s">
        <v>322</v>
      </c>
      <c r="K56" s="25" t="s">
        <v>323</v>
      </c>
      <c r="L56" s="24" t="s">
        <v>335</v>
      </c>
      <c r="M56" s="26" t="s">
        <v>336</v>
      </c>
      <c r="N56" s="24" t="s">
        <v>88</v>
      </c>
      <c r="O56" s="29">
        <v>65</v>
      </c>
      <c r="P56" s="29">
        <v>600</v>
      </c>
      <c r="Q56" s="29">
        <v>57</v>
      </c>
      <c r="R56" s="29">
        <v>0</v>
      </c>
      <c r="S56" s="29">
        <v>271</v>
      </c>
      <c r="T56" s="29">
        <v>272</v>
      </c>
      <c r="U56" s="29" t="s">
        <v>107</v>
      </c>
      <c r="V56" s="29" t="s">
        <v>108</v>
      </c>
      <c r="W56" s="24" t="s">
        <v>97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4" t="s">
        <v>110</v>
      </c>
      <c r="AD56" s="24" t="s">
        <v>111</v>
      </c>
      <c r="AE56" s="34" t="s">
        <v>93</v>
      </c>
      <c r="AF56" s="34" t="s">
        <v>93</v>
      </c>
      <c r="AG56" s="20">
        <f t="shared" si="15"/>
        <v>57</v>
      </c>
      <c r="AH56" s="21">
        <f t="shared" si="8"/>
        <v>0</v>
      </c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22">
        <v>0</v>
      </c>
      <c r="BC56" s="22">
        <v>57</v>
      </c>
      <c r="BD56" s="59">
        <v>0</v>
      </c>
      <c r="BE56" s="59">
        <v>0</v>
      </c>
      <c r="BF56" s="59"/>
      <c r="BG56" s="59"/>
      <c r="BH56" s="59"/>
      <c r="BI56" s="59"/>
      <c r="BJ56" s="59"/>
      <c r="BK56" s="59"/>
      <c r="BL56" s="22"/>
      <c r="BM56" s="27">
        <f t="shared" si="13"/>
        <v>1</v>
      </c>
      <c r="BN56" s="34"/>
      <c r="BO56" s="28"/>
      <c r="BP56" s="28"/>
      <c r="BQ56" s="28"/>
      <c r="BR56" s="28"/>
      <c r="BS56" s="27">
        <f t="shared" si="9"/>
        <v>9.5000000000000001E-2</v>
      </c>
      <c r="BT56" s="22">
        <f t="shared" si="10"/>
        <v>0</v>
      </c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>
        <v>0</v>
      </c>
      <c r="CF56" s="22">
        <v>0</v>
      </c>
      <c r="CG56" s="22">
        <v>0</v>
      </c>
      <c r="CH56" s="27">
        <v>9.5000000000000001E-2</v>
      </c>
      <c r="CI56" s="31"/>
      <c r="CJ56" s="31"/>
      <c r="CK56" s="31"/>
      <c r="CL56" s="31"/>
      <c r="CM56" s="31"/>
      <c r="CN56" s="22"/>
      <c r="CO56" s="22"/>
      <c r="CP56" s="22"/>
      <c r="CQ56" s="22"/>
      <c r="CR56" s="34" t="s">
        <v>330</v>
      </c>
      <c r="CS56" s="27" t="s">
        <v>92</v>
      </c>
      <c r="CT56" s="27">
        <f t="shared" si="12"/>
        <v>9.5000000000000001E-2</v>
      </c>
      <c r="CU56" s="64"/>
      <c r="CV56" s="64"/>
      <c r="CW56" s="23">
        <v>271</v>
      </c>
      <c r="CX56" s="58"/>
      <c r="CY56" s="58"/>
      <c r="CZ56" s="58"/>
      <c r="DA56" s="58"/>
      <c r="DB56" s="58"/>
      <c r="DC56" s="58"/>
      <c r="DD56" s="58"/>
      <c r="DE56" s="58"/>
      <c r="DF56" s="58"/>
      <c r="DG56" s="58"/>
      <c r="DH56" s="58"/>
      <c r="DI56" s="58"/>
      <c r="DJ56" s="58"/>
      <c r="DK56" s="58"/>
      <c r="DL56" s="58"/>
      <c r="DM56" s="58"/>
      <c r="DN56" s="58"/>
      <c r="DO56" s="58"/>
      <c r="DP56" s="58"/>
      <c r="DQ56" s="58"/>
    </row>
    <row r="57" spans="1:121" s="14" customFormat="1" ht="45" x14ac:dyDescent="0.2">
      <c r="A57" s="22">
        <v>2</v>
      </c>
      <c r="B57" s="26" t="s">
        <v>96</v>
      </c>
      <c r="C57" s="29" t="s">
        <v>295</v>
      </c>
      <c r="D57" s="26" t="s">
        <v>296</v>
      </c>
      <c r="E57" s="29" t="s">
        <v>319</v>
      </c>
      <c r="F57" s="64"/>
      <c r="G57" s="64"/>
      <c r="H57" s="64"/>
      <c r="I57" s="29" t="s">
        <v>337</v>
      </c>
      <c r="J57" s="24" t="s">
        <v>322</v>
      </c>
      <c r="K57" s="25" t="s">
        <v>323</v>
      </c>
      <c r="L57" s="24" t="s">
        <v>338</v>
      </c>
      <c r="M57" s="26" t="s">
        <v>339</v>
      </c>
      <c r="N57" s="24" t="s">
        <v>88</v>
      </c>
      <c r="O57" s="29">
        <v>0</v>
      </c>
      <c r="P57" s="29">
        <v>224</v>
      </c>
      <c r="Q57" s="29">
        <v>10</v>
      </c>
      <c r="R57" s="29">
        <v>0</v>
      </c>
      <c r="S57" s="29">
        <v>100</v>
      </c>
      <c r="T57" s="29">
        <v>114</v>
      </c>
      <c r="U57" s="29" t="s">
        <v>107</v>
      </c>
      <c r="V57" s="29" t="s">
        <v>108</v>
      </c>
      <c r="W57" s="24" t="s">
        <v>97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4" t="s">
        <v>110</v>
      </c>
      <c r="AD57" s="24" t="s">
        <v>111</v>
      </c>
      <c r="AE57" s="34" t="s">
        <v>93</v>
      </c>
      <c r="AF57" s="34" t="s">
        <v>93</v>
      </c>
      <c r="AG57" s="20">
        <f t="shared" si="15"/>
        <v>10</v>
      </c>
      <c r="AH57" s="21">
        <f t="shared" si="8"/>
        <v>0</v>
      </c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22">
        <v>10</v>
      </c>
      <c r="BC57" s="22">
        <v>10</v>
      </c>
      <c r="BD57" s="59">
        <v>0</v>
      </c>
      <c r="BE57" s="59">
        <v>0</v>
      </c>
      <c r="BF57" s="59"/>
      <c r="BG57" s="59"/>
      <c r="BH57" s="59"/>
      <c r="BI57" s="59"/>
      <c r="BJ57" s="59"/>
      <c r="BK57" s="59"/>
      <c r="BL57" s="22"/>
      <c r="BM57" s="27">
        <f t="shared" si="13"/>
        <v>1</v>
      </c>
      <c r="BN57" s="34"/>
      <c r="BO57" s="28"/>
      <c r="BP57" s="28"/>
      <c r="BQ57" s="28"/>
      <c r="BR57" s="28"/>
      <c r="BS57" s="27">
        <f t="shared" si="9"/>
        <v>4.4642857142857144E-2</v>
      </c>
      <c r="BT57" s="22">
        <f t="shared" si="10"/>
        <v>0</v>
      </c>
      <c r="BU57" s="22"/>
      <c r="BV57" s="22"/>
      <c r="BW57" s="22"/>
      <c r="BX57" s="22"/>
      <c r="BY57" s="22"/>
      <c r="BZ57" s="22"/>
      <c r="CA57" s="22"/>
      <c r="CB57" s="22"/>
      <c r="CC57" s="22"/>
      <c r="CD57" s="22"/>
      <c r="CE57" s="22">
        <v>0</v>
      </c>
      <c r="CF57" s="22">
        <v>0</v>
      </c>
      <c r="CG57" s="22">
        <v>0</v>
      </c>
      <c r="CH57" s="27">
        <v>4.4642857142857144E-2</v>
      </c>
      <c r="CI57" s="31"/>
      <c r="CJ57" s="31"/>
      <c r="CK57" s="31"/>
      <c r="CL57" s="31"/>
      <c r="CM57" s="31"/>
      <c r="CN57" s="22"/>
      <c r="CO57" s="22"/>
      <c r="CP57" s="22"/>
      <c r="CQ57" s="22"/>
      <c r="CR57" s="34"/>
      <c r="CS57" s="27" t="s">
        <v>92</v>
      </c>
      <c r="CT57" s="27">
        <f t="shared" si="12"/>
        <v>4.4642857142857144E-2</v>
      </c>
      <c r="CU57" s="64"/>
      <c r="CV57" s="64"/>
      <c r="CW57" s="23">
        <v>100</v>
      </c>
      <c r="CX57" s="58"/>
      <c r="CY57" s="58"/>
      <c r="CZ57" s="58"/>
      <c r="DA57" s="58"/>
      <c r="DB57" s="58"/>
      <c r="DC57" s="58"/>
      <c r="DD57" s="58"/>
      <c r="DE57" s="58"/>
      <c r="DF57" s="58"/>
      <c r="DG57" s="58"/>
      <c r="DH57" s="58"/>
      <c r="DI57" s="58"/>
      <c r="DJ57" s="58"/>
      <c r="DK57" s="58"/>
      <c r="DL57" s="58"/>
      <c r="DM57" s="58"/>
      <c r="DN57" s="58"/>
      <c r="DO57" s="58"/>
      <c r="DP57" s="58"/>
      <c r="DQ57" s="58"/>
    </row>
    <row r="58" spans="1:121" s="14" customFormat="1" ht="56.25" x14ac:dyDescent="0.2">
      <c r="A58" s="22">
        <v>2</v>
      </c>
      <c r="B58" s="26" t="s">
        <v>96</v>
      </c>
      <c r="C58" s="29" t="s">
        <v>295</v>
      </c>
      <c r="D58" s="26" t="s">
        <v>296</v>
      </c>
      <c r="E58" s="29" t="s">
        <v>319</v>
      </c>
      <c r="F58" s="64"/>
      <c r="G58" s="64"/>
      <c r="H58" s="64"/>
      <c r="I58" s="29" t="s">
        <v>340</v>
      </c>
      <c r="J58" s="24" t="s">
        <v>322</v>
      </c>
      <c r="K58" s="25" t="s">
        <v>323</v>
      </c>
      <c r="L58" s="24" t="s">
        <v>341</v>
      </c>
      <c r="M58" s="26" t="s">
        <v>342</v>
      </c>
      <c r="N58" s="24" t="s">
        <v>88</v>
      </c>
      <c r="O58" s="29">
        <v>0</v>
      </c>
      <c r="P58" s="29">
        <v>4</v>
      </c>
      <c r="Q58" s="29">
        <v>1</v>
      </c>
      <c r="R58" s="29">
        <v>0</v>
      </c>
      <c r="S58" s="29">
        <v>2</v>
      </c>
      <c r="T58" s="29">
        <v>1</v>
      </c>
      <c r="U58" s="29" t="s">
        <v>107</v>
      </c>
      <c r="V58" s="29" t="s">
        <v>108</v>
      </c>
      <c r="W58" s="24" t="s">
        <v>97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4" t="s">
        <v>110</v>
      </c>
      <c r="AD58" s="24" t="s">
        <v>111</v>
      </c>
      <c r="AE58" s="34" t="s">
        <v>93</v>
      </c>
      <c r="AF58" s="34" t="s">
        <v>93</v>
      </c>
      <c r="AG58" s="20">
        <f t="shared" si="15"/>
        <v>1</v>
      </c>
      <c r="AH58" s="21">
        <f t="shared" si="8"/>
        <v>0</v>
      </c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22">
        <v>0</v>
      </c>
      <c r="BC58" s="22">
        <v>1</v>
      </c>
      <c r="BD58" s="59">
        <v>0</v>
      </c>
      <c r="BE58" s="59">
        <v>0</v>
      </c>
      <c r="BF58" s="59"/>
      <c r="BG58" s="59"/>
      <c r="BH58" s="59"/>
      <c r="BI58" s="59"/>
      <c r="BJ58" s="59"/>
      <c r="BK58" s="59"/>
      <c r="BL58" s="22"/>
      <c r="BM58" s="27">
        <f t="shared" si="13"/>
        <v>1</v>
      </c>
      <c r="BN58" s="34"/>
      <c r="BO58" s="28"/>
      <c r="BP58" s="28"/>
      <c r="BQ58" s="28"/>
      <c r="BR58" s="28"/>
      <c r="BS58" s="27">
        <f t="shared" si="9"/>
        <v>0.25</v>
      </c>
      <c r="BT58" s="22">
        <f t="shared" si="10"/>
        <v>0</v>
      </c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>
        <v>0</v>
      </c>
      <c r="CF58" s="22">
        <v>0</v>
      </c>
      <c r="CG58" s="22">
        <v>0</v>
      </c>
      <c r="CH58" s="27">
        <v>0.25</v>
      </c>
      <c r="CI58" s="31"/>
      <c r="CJ58" s="31"/>
      <c r="CK58" s="31"/>
      <c r="CL58" s="31"/>
      <c r="CM58" s="31"/>
      <c r="CN58" s="22"/>
      <c r="CO58" s="22"/>
      <c r="CP58" s="22"/>
      <c r="CQ58" s="22"/>
      <c r="CR58" s="34" t="s">
        <v>326</v>
      </c>
      <c r="CS58" s="27" t="s">
        <v>92</v>
      </c>
      <c r="CT58" s="27">
        <f t="shared" si="12"/>
        <v>0.25</v>
      </c>
      <c r="CU58" s="64"/>
      <c r="CV58" s="64"/>
      <c r="CW58" s="23">
        <v>2</v>
      </c>
      <c r="CX58" s="58"/>
      <c r="CY58" s="58"/>
      <c r="CZ58" s="58"/>
      <c r="DA58" s="58"/>
      <c r="DB58" s="58"/>
      <c r="DC58" s="58"/>
      <c r="DD58" s="58"/>
      <c r="DE58" s="58"/>
      <c r="DF58" s="58"/>
      <c r="DG58" s="58"/>
      <c r="DH58" s="58"/>
      <c r="DI58" s="58"/>
      <c r="DJ58" s="58"/>
      <c r="DK58" s="58"/>
      <c r="DL58" s="58"/>
      <c r="DM58" s="58"/>
      <c r="DN58" s="58"/>
      <c r="DO58" s="58"/>
      <c r="DP58" s="58"/>
      <c r="DQ58" s="58"/>
    </row>
    <row r="59" spans="1:121" s="14" customFormat="1" ht="67.5" x14ac:dyDescent="0.2">
      <c r="A59" s="22">
        <v>2</v>
      </c>
      <c r="B59" s="26" t="s">
        <v>96</v>
      </c>
      <c r="C59" s="29" t="s">
        <v>295</v>
      </c>
      <c r="D59" s="26" t="s">
        <v>296</v>
      </c>
      <c r="E59" s="29" t="s">
        <v>343</v>
      </c>
      <c r="F59" s="24" t="s">
        <v>344</v>
      </c>
      <c r="G59" s="24">
        <v>67</v>
      </c>
      <c r="H59" s="24">
        <v>100</v>
      </c>
      <c r="I59" s="29" t="s">
        <v>345</v>
      </c>
      <c r="J59" s="24" t="s">
        <v>346</v>
      </c>
      <c r="K59" s="25" t="s">
        <v>347</v>
      </c>
      <c r="L59" s="24" t="s">
        <v>348</v>
      </c>
      <c r="M59" s="26" t="s">
        <v>349</v>
      </c>
      <c r="N59" s="24" t="s">
        <v>88</v>
      </c>
      <c r="O59" s="29">
        <v>133</v>
      </c>
      <c r="P59" s="29">
        <v>224</v>
      </c>
      <c r="Q59" s="29">
        <v>43</v>
      </c>
      <c r="R59" s="29">
        <v>6</v>
      </c>
      <c r="S59" s="29">
        <v>85</v>
      </c>
      <c r="T59" s="29">
        <v>90</v>
      </c>
      <c r="U59" s="29" t="s">
        <v>107</v>
      </c>
      <c r="V59" s="29" t="s">
        <v>108</v>
      </c>
      <c r="W59" s="24" t="s">
        <v>97</v>
      </c>
      <c r="X59" s="29">
        <v>0</v>
      </c>
      <c r="Y59" s="29">
        <v>0</v>
      </c>
      <c r="Z59" s="29">
        <v>0</v>
      </c>
      <c r="AA59" s="29">
        <v>0</v>
      </c>
      <c r="AB59" s="29">
        <v>0</v>
      </c>
      <c r="AC59" s="24" t="s">
        <v>110</v>
      </c>
      <c r="AD59" s="24" t="s">
        <v>111</v>
      </c>
      <c r="AE59" s="34" t="s">
        <v>93</v>
      </c>
      <c r="AF59" s="34" t="s">
        <v>93</v>
      </c>
      <c r="AG59" s="20">
        <f t="shared" si="15"/>
        <v>43</v>
      </c>
      <c r="AH59" s="21">
        <f t="shared" si="8"/>
        <v>0</v>
      </c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22">
        <v>31</v>
      </c>
      <c r="BC59" s="22">
        <v>43</v>
      </c>
      <c r="BD59" s="59">
        <v>21417000</v>
      </c>
      <c r="BE59" s="59">
        <v>5850000</v>
      </c>
      <c r="BF59" s="59">
        <v>15567000</v>
      </c>
      <c r="BG59" s="59">
        <v>0</v>
      </c>
      <c r="BH59" s="59"/>
      <c r="BI59" s="59"/>
      <c r="BJ59" s="59"/>
      <c r="BK59" s="59"/>
      <c r="BL59" s="22"/>
      <c r="BM59" s="27">
        <f t="shared" si="13"/>
        <v>1</v>
      </c>
      <c r="BN59" s="34"/>
      <c r="BO59" s="28"/>
      <c r="BP59" s="28"/>
      <c r="BQ59" s="28"/>
      <c r="BR59" s="28"/>
      <c r="BS59" s="27">
        <f t="shared" si="9"/>
        <v>0.19196428571428573</v>
      </c>
      <c r="BT59" s="22">
        <f t="shared" si="10"/>
        <v>6</v>
      </c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>
        <v>6</v>
      </c>
      <c r="CF59" s="22">
        <v>6</v>
      </c>
      <c r="CG59" s="22">
        <v>6</v>
      </c>
      <c r="CH59" s="27">
        <v>0.21875</v>
      </c>
      <c r="CI59" s="31">
        <v>2850000</v>
      </c>
      <c r="CJ59" s="31"/>
      <c r="CK59" s="31"/>
      <c r="CL59" s="31"/>
      <c r="CM59" s="31"/>
      <c r="CN59" s="22"/>
      <c r="CO59" s="22"/>
      <c r="CP59" s="22"/>
      <c r="CQ59" s="22"/>
      <c r="CR59" s="34"/>
      <c r="CS59" s="27">
        <f t="shared" si="11"/>
        <v>1</v>
      </c>
      <c r="CT59" s="27">
        <f t="shared" si="12"/>
        <v>0.21875</v>
      </c>
      <c r="CU59" s="24"/>
      <c r="CV59" s="24"/>
      <c r="CW59" s="23">
        <v>85</v>
      </c>
      <c r="CX59" s="58"/>
      <c r="CY59" s="58"/>
      <c r="CZ59" s="58"/>
      <c r="DA59" s="58"/>
      <c r="DB59" s="58"/>
      <c r="DC59" s="58"/>
      <c r="DD59" s="58"/>
      <c r="DE59" s="58"/>
      <c r="DF59" s="58"/>
      <c r="DG59" s="58"/>
      <c r="DH59" s="58"/>
      <c r="DI59" s="58"/>
      <c r="DJ59" s="58"/>
      <c r="DK59" s="58"/>
      <c r="DL59" s="58"/>
      <c r="DM59" s="58"/>
      <c r="DN59" s="58"/>
      <c r="DO59" s="58"/>
      <c r="DP59" s="58"/>
      <c r="DQ59" s="58"/>
    </row>
    <row r="60" spans="1:121" s="14" customFormat="1" ht="67.5" x14ac:dyDescent="0.2">
      <c r="A60" s="22">
        <v>2</v>
      </c>
      <c r="B60" s="26" t="s">
        <v>96</v>
      </c>
      <c r="C60" s="29" t="s">
        <v>295</v>
      </c>
      <c r="D60" s="26" t="s">
        <v>296</v>
      </c>
      <c r="E60" s="29" t="s">
        <v>350</v>
      </c>
      <c r="F60" s="24" t="s">
        <v>351</v>
      </c>
      <c r="G60" s="24">
        <v>3980</v>
      </c>
      <c r="H60" s="24">
        <v>10334</v>
      </c>
      <c r="I60" s="29" t="s">
        <v>352</v>
      </c>
      <c r="J60" s="24" t="s">
        <v>353</v>
      </c>
      <c r="K60" s="25" t="s">
        <v>354</v>
      </c>
      <c r="L60" s="24" t="s">
        <v>355</v>
      </c>
      <c r="M60" s="26" t="s">
        <v>356</v>
      </c>
      <c r="N60" s="24" t="s">
        <v>88</v>
      </c>
      <c r="O60" s="29">
        <v>1</v>
      </c>
      <c r="P60" s="29">
        <v>4</v>
      </c>
      <c r="Q60" s="29">
        <v>1</v>
      </c>
      <c r="R60" s="29">
        <v>1</v>
      </c>
      <c r="S60" s="29">
        <v>1</v>
      </c>
      <c r="T60" s="29">
        <v>1</v>
      </c>
      <c r="U60" s="29" t="s">
        <v>107</v>
      </c>
      <c r="V60" s="29" t="s">
        <v>108</v>
      </c>
      <c r="W60" s="24" t="s">
        <v>97</v>
      </c>
      <c r="X60" s="29">
        <v>0</v>
      </c>
      <c r="Y60" s="29">
        <v>0</v>
      </c>
      <c r="Z60" s="29">
        <v>0</v>
      </c>
      <c r="AA60" s="29">
        <v>0</v>
      </c>
      <c r="AB60" s="29">
        <v>0</v>
      </c>
      <c r="AC60" s="24" t="s">
        <v>110</v>
      </c>
      <c r="AD60" s="24" t="s">
        <v>111</v>
      </c>
      <c r="AE60" s="34" t="s">
        <v>93</v>
      </c>
      <c r="AF60" s="34" t="s">
        <v>93</v>
      </c>
      <c r="AG60" s="20">
        <f t="shared" si="15"/>
        <v>1</v>
      </c>
      <c r="AH60" s="21">
        <f t="shared" si="8"/>
        <v>0</v>
      </c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22">
        <v>1</v>
      </c>
      <c r="BC60" s="22">
        <v>1</v>
      </c>
      <c r="BD60" s="59">
        <v>0</v>
      </c>
      <c r="BE60" s="59">
        <v>0</v>
      </c>
      <c r="BF60" s="59"/>
      <c r="BG60" s="59"/>
      <c r="BH60" s="59"/>
      <c r="BI60" s="59"/>
      <c r="BJ60" s="59"/>
      <c r="BK60" s="59"/>
      <c r="BL60" s="22"/>
      <c r="BM60" s="27">
        <f t="shared" si="13"/>
        <v>1</v>
      </c>
      <c r="BN60" s="34"/>
      <c r="BO60" s="28"/>
      <c r="BP60" s="28"/>
      <c r="BQ60" s="28"/>
      <c r="BR60" s="28"/>
      <c r="BS60" s="27">
        <f t="shared" si="9"/>
        <v>0.25</v>
      </c>
      <c r="BT60" s="22">
        <f t="shared" si="10"/>
        <v>1</v>
      </c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>
        <v>0</v>
      </c>
      <c r="CF60" s="22">
        <v>0</v>
      </c>
      <c r="CG60" s="22">
        <v>1</v>
      </c>
      <c r="CH60" s="27">
        <v>0.5</v>
      </c>
      <c r="CI60" s="31"/>
      <c r="CJ60" s="31"/>
      <c r="CK60" s="31"/>
      <c r="CL60" s="31"/>
      <c r="CM60" s="31"/>
      <c r="CN60" s="22"/>
      <c r="CO60" s="22"/>
      <c r="CP60" s="22"/>
      <c r="CQ60" s="22"/>
      <c r="CR60" s="34" t="s">
        <v>357</v>
      </c>
      <c r="CS60" s="27">
        <f t="shared" si="11"/>
        <v>1</v>
      </c>
      <c r="CT60" s="27">
        <f t="shared" si="12"/>
        <v>0.5</v>
      </c>
      <c r="CU60" s="24"/>
      <c r="CV60" s="24"/>
      <c r="CW60" s="23">
        <v>1</v>
      </c>
      <c r="CX60" s="58"/>
      <c r="CY60" s="58"/>
      <c r="CZ60" s="58"/>
      <c r="DA60" s="58"/>
      <c r="DB60" s="58"/>
      <c r="DC60" s="58"/>
      <c r="DD60" s="58"/>
      <c r="DE60" s="58"/>
      <c r="DF60" s="58"/>
      <c r="DG60" s="58"/>
      <c r="DH60" s="58"/>
      <c r="DI60" s="58"/>
      <c r="DJ60" s="58"/>
      <c r="DK60" s="58"/>
      <c r="DL60" s="58"/>
      <c r="DM60" s="58"/>
      <c r="DN60" s="58"/>
      <c r="DO60" s="58"/>
      <c r="DP60" s="58"/>
      <c r="DQ60" s="58"/>
    </row>
    <row r="61" spans="1:121" ht="12" customHeight="1" x14ac:dyDescent="0.2">
      <c r="BH61" s="49">
        <f>17668357894+174368302732</f>
        <v>192036660626</v>
      </c>
      <c r="CI61" s="37"/>
      <c r="CJ61" s="37"/>
      <c r="CS61" s="45"/>
    </row>
    <row r="63" spans="1:121" x14ac:dyDescent="0.2">
      <c r="L63" s="50"/>
    </row>
    <row r="1039828" spans="3:3" x14ac:dyDescent="0.2">
      <c r="C1039828" s="53"/>
    </row>
  </sheetData>
  <mergeCells count="58">
    <mergeCell ref="CW1:DQ1"/>
    <mergeCell ref="F53:F58"/>
    <mergeCell ref="G53:G58"/>
    <mergeCell ref="H53:H58"/>
    <mergeCell ref="CU53:CU58"/>
    <mergeCell ref="CV53:CV58"/>
    <mergeCell ref="F48:F52"/>
    <mergeCell ref="G48:G52"/>
    <mergeCell ref="H48:H52"/>
    <mergeCell ref="CU48:CU52"/>
    <mergeCell ref="CV48:CV52"/>
    <mergeCell ref="F44:F47"/>
    <mergeCell ref="G44:G47"/>
    <mergeCell ref="H44:H47"/>
    <mergeCell ref="CU44:CU47"/>
    <mergeCell ref="CV44:CV47"/>
    <mergeCell ref="F40:F43"/>
    <mergeCell ref="G40:G43"/>
    <mergeCell ref="H40:H43"/>
    <mergeCell ref="CU40:CU43"/>
    <mergeCell ref="CV40:CV43"/>
    <mergeCell ref="F36:F38"/>
    <mergeCell ref="G36:G38"/>
    <mergeCell ref="H36:H38"/>
    <mergeCell ref="CU36:CU38"/>
    <mergeCell ref="CV36:CV38"/>
    <mergeCell ref="F34:F35"/>
    <mergeCell ref="G34:G35"/>
    <mergeCell ref="H34:H35"/>
    <mergeCell ref="CU34:CU35"/>
    <mergeCell ref="CV34:CV35"/>
    <mergeCell ref="F32:F33"/>
    <mergeCell ref="G32:G33"/>
    <mergeCell ref="H32:H33"/>
    <mergeCell ref="CU32:CU33"/>
    <mergeCell ref="CV32:CV33"/>
    <mergeCell ref="F29:F31"/>
    <mergeCell ref="G29:G31"/>
    <mergeCell ref="H29:H31"/>
    <mergeCell ref="CU29:CU31"/>
    <mergeCell ref="CV29:CV31"/>
    <mergeCell ref="F3:F8"/>
    <mergeCell ref="G3:G8"/>
    <mergeCell ref="F26:F28"/>
    <mergeCell ref="CU26:CU28"/>
    <mergeCell ref="CV26:CV28"/>
    <mergeCell ref="G27:G28"/>
    <mergeCell ref="H27:H28"/>
    <mergeCell ref="F9:F25"/>
    <mergeCell ref="G9:G25"/>
    <mergeCell ref="H9:H25"/>
    <mergeCell ref="CU9:CU25"/>
    <mergeCell ref="CV9:CV25"/>
    <mergeCell ref="AG1:BS1"/>
    <mergeCell ref="BT1:CT1"/>
    <mergeCell ref="H3:H8"/>
    <mergeCell ref="CU3:CU8"/>
    <mergeCell ref="CV3:CV8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Enrique Hernández Vásquez</dc:creator>
  <cp:lastModifiedBy>Miguel Enrique Hernández Vásquez</cp:lastModifiedBy>
  <dcterms:created xsi:type="dcterms:W3CDTF">2017-12-15T17:07:46Z</dcterms:created>
  <dcterms:modified xsi:type="dcterms:W3CDTF">2018-02-26T19:12:55Z</dcterms:modified>
</cp:coreProperties>
</file>