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onzalez\Documents\COPIA SEGURIDAD JULIO 2016\PLAN DE DESARROLLO DUMEK 2016-2019\MATRIZ PLAN DE DESARROLLO\PLAN DE ACCION 2016\"/>
    </mc:Choice>
  </mc:AlternateContent>
  <bookViews>
    <workbookView xWindow="0" yWindow="0" windowWidth="24000" windowHeight="9735" firstSheet="14" activeTab="19"/>
  </bookViews>
  <sheets>
    <sheet name="TOTALES" sheetId="25" r:id="rId1"/>
    <sheet name="INTERIOR " sheetId="7" r:id="rId2"/>
    <sheet name="PAZ-CARCAMO" sheetId="4" r:id="rId3"/>
    <sheet name="VÍCTIMAS " sheetId="5" r:id="rId4"/>
    <sheet name="AGRICULTURA " sheetId="8" r:id="rId5"/>
    <sheet name="DLLO. SOCIAL " sheetId="10" r:id="rId6"/>
    <sheet name="ICULTUR" sheetId="18" r:id="rId7"/>
    <sheet name="IDERBOL " sheetId="17" r:id="rId8"/>
    <sheet name="UNIBAC" sheetId="15" r:id="rId9"/>
    <sheet name="INFRAESTRUCTURA" sheetId="20" r:id="rId10"/>
    <sheet name="TRANSITO Y TRANSPORTE" sheetId="21" r:id="rId11"/>
    <sheet name="HACIENDA" sheetId="22" r:id="rId12"/>
    <sheet name="SEC GENERAL- CONTROL INT." sheetId="23" r:id="rId13"/>
    <sheet name="SEC. HÁBITAT Y AGUAS DE BOL" sheetId="11" r:id="rId14"/>
    <sheet name="PRIVADA" sheetId="24" r:id="rId15"/>
    <sheet name="SALUD" sheetId="16" r:id="rId16"/>
    <sheet name="PLANEACIÓN" sheetId="19" r:id="rId17"/>
    <sheet name="EDUCACIÓN " sheetId="14" r:id="rId18"/>
    <sheet name="SEG ALIMENTARIA " sheetId="12" r:id="rId19"/>
    <sheet name="MINAS Y ENERGIA " sheetId="13" r:id="rId20"/>
  </sheets>
  <definedNames>
    <definedName name="_xlnm.Print_Area" localSheetId="8">UNIBAC!$A$1:$R$16</definedName>
    <definedName name="_xlnm.Print_Titles" localSheetId="5">'DLLO. SOCIAL '!$4:$4</definedName>
    <definedName name="_xlnm.Print_Titles" localSheetId="17">'EDUCACIÓN '!$4:$4</definedName>
    <definedName name="_xlnm.Print_Titles" localSheetId="6">ICULTUR!$4:$4</definedName>
    <definedName name="_xlnm.Print_Titles" localSheetId="7">'IDERBOL '!$13:$13</definedName>
    <definedName name="_xlnm.Print_Titles" localSheetId="1">'INTERIOR '!$4:$4</definedName>
    <definedName name="_xlnm.Print_Titles" localSheetId="19">'MINAS Y ENERGIA '!$4:$4</definedName>
    <definedName name="_xlnm.Print_Titles" localSheetId="16">PLANEACIÓN!$4:$4</definedName>
    <definedName name="_xlnm.Print_Titles" localSheetId="15">SALUD!$4:$4</definedName>
    <definedName name="_xlnm.Print_Titles" localSheetId="12">'SEC GENERAL- CONTROL INT.'!$4:$4</definedName>
    <definedName name="_xlnm.Print_Titles" localSheetId="13">'SEC. HÁBITAT Y AGUAS DE BOL'!$4:$4</definedName>
    <definedName name="_xlnm.Print_Titles" localSheetId="18">'SEG ALIMENTARIA '!$4:$4</definedName>
    <definedName name="_xlnm.Print_Titles" localSheetId="10">'TRANSITO Y TRANSPORTE'!$4:$4</definedName>
    <definedName name="_xlnm.Print_Titles" localSheetId="8">UNIBAC!$4:$4</definedName>
    <definedName name="_xlnm.Print_Titles" localSheetId="3">'VÍCTIMAS '!$4:$4</definedName>
  </definedNames>
  <calcPr calcId="152511"/>
</workbook>
</file>

<file path=xl/calcChain.xml><?xml version="1.0" encoding="utf-8"?>
<calcChain xmlns="http://schemas.openxmlformats.org/spreadsheetml/2006/main">
  <c r="N62" i="19" l="1"/>
  <c r="N61" i="19"/>
  <c r="N60" i="19"/>
  <c r="N59" i="19"/>
  <c r="P58" i="19"/>
  <c r="Q58" i="19" s="1"/>
  <c r="N53" i="19"/>
  <c r="N52" i="19"/>
  <c r="N51" i="19"/>
  <c r="N46" i="19"/>
  <c r="N45" i="19"/>
  <c r="N44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1" i="19"/>
  <c r="N20" i="19"/>
  <c r="N19" i="19"/>
  <c r="N18" i="19"/>
  <c r="N17" i="19"/>
  <c r="N16" i="19"/>
  <c r="N15" i="19"/>
  <c r="N10" i="19"/>
  <c r="N9" i="19"/>
  <c r="N8" i="19"/>
  <c r="N7" i="19"/>
  <c r="N6" i="19"/>
  <c r="N5" i="19"/>
  <c r="R58" i="19" l="1"/>
  <c r="N58" i="19"/>
  <c r="N14" i="21" l="1"/>
  <c r="N13" i="21"/>
  <c r="N12" i="21"/>
  <c r="N11" i="21"/>
  <c r="N10" i="21"/>
  <c r="N9" i="21"/>
  <c r="N8" i="21"/>
  <c r="N7" i="21"/>
  <c r="N6" i="21"/>
  <c r="N5" i="21"/>
  <c r="P11" i="20"/>
  <c r="Q11" i="20" s="1"/>
  <c r="O9" i="20"/>
  <c r="N9" i="20" s="1"/>
  <c r="N8" i="20"/>
  <c r="N7" i="20"/>
  <c r="N6" i="20"/>
  <c r="P5" i="20"/>
  <c r="Q5" i="20" s="1"/>
  <c r="R5" i="20" l="1"/>
  <c r="N5" i="20" s="1"/>
  <c r="R11" i="20"/>
  <c r="N11" i="20"/>
  <c r="L29" i="10" l="1"/>
  <c r="K29" i="10"/>
  <c r="J29" i="10"/>
  <c r="P54" i="7" l="1"/>
  <c r="Q54" i="7"/>
  <c r="R54" i="7" s="1"/>
  <c r="N55" i="7"/>
  <c r="N56" i="7"/>
  <c r="N57" i="7"/>
  <c r="N58" i="7"/>
  <c r="N59" i="7"/>
  <c r="N60" i="7"/>
  <c r="N65" i="7"/>
  <c r="N66" i="7"/>
  <c r="N67" i="7"/>
  <c r="N68" i="7"/>
  <c r="N69" i="7"/>
  <c r="N74" i="7"/>
  <c r="N75" i="7"/>
  <c r="N76" i="7"/>
  <c r="N77" i="7"/>
  <c r="N54" i="7" l="1"/>
  <c r="M11" i="24"/>
  <c r="M10" i="24"/>
  <c r="N5" i="24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78" i="7"/>
  <c r="N79" i="7"/>
  <c r="P80" i="7"/>
  <c r="Q80" i="7" s="1"/>
  <c r="R80" i="7" s="1"/>
  <c r="N81" i="7"/>
  <c r="N82" i="7"/>
  <c r="N10" i="23"/>
  <c r="N9" i="23"/>
  <c r="N8" i="23"/>
  <c r="N7" i="23"/>
  <c r="N6" i="23"/>
  <c r="N5" i="23"/>
  <c r="N5" i="22"/>
  <c r="P6" i="22"/>
  <c r="O7" i="22"/>
  <c r="P7" i="22" s="1"/>
  <c r="Q7" i="22" s="1"/>
  <c r="R7" i="22" s="1"/>
  <c r="P8" i="22"/>
  <c r="Q8" i="22" s="1"/>
  <c r="R8" i="22" s="1"/>
  <c r="N9" i="22"/>
  <c r="N10" i="22"/>
  <c r="N11" i="22"/>
  <c r="N31" i="11"/>
  <c r="N30" i="11"/>
  <c r="N29" i="11"/>
  <c r="N28" i="11"/>
  <c r="N27" i="11"/>
  <c r="N26" i="11"/>
  <c r="O25" i="11"/>
  <c r="P25" i="11" s="1"/>
  <c r="Q25" i="11" s="1"/>
  <c r="R25" i="11" s="1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22" i="18"/>
  <c r="N23" i="18"/>
  <c r="N24" i="18"/>
  <c r="N25" i="18"/>
  <c r="N26" i="18"/>
  <c r="N27" i="18"/>
  <c r="N28" i="18"/>
  <c r="N29" i="18"/>
  <c r="N30" i="18"/>
  <c r="N31" i="18"/>
  <c r="N32" i="18"/>
  <c r="N33" i="18"/>
  <c r="N5" i="18"/>
  <c r="N6" i="18"/>
  <c r="N7" i="18"/>
  <c r="P8" i="18"/>
  <c r="Q8" i="18" s="1"/>
  <c r="N9" i="18"/>
  <c r="N10" i="18"/>
  <c r="N11" i="18"/>
  <c r="N12" i="18"/>
  <c r="P13" i="18"/>
  <c r="Q13" i="18"/>
  <c r="R13" i="18" s="1"/>
  <c r="P14" i="18"/>
  <c r="Q14" i="18"/>
  <c r="R14" i="18" s="1"/>
  <c r="N15" i="18"/>
  <c r="N16" i="18"/>
  <c r="O17" i="18"/>
  <c r="P17" i="18" s="1"/>
  <c r="Q17" i="18" s="1"/>
  <c r="R17" i="18" s="1"/>
  <c r="P5" i="17"/>
  <c r="Q5" i="17" s="1"/>
  <c r="N6" i="17"/>
  <c r="N7" i="17"/>
  <c r="N8" i="17"/>
  <c r="N9" i="17"/>
  <c r="N14" i="17"/>
  <c r="P19" i="17"/>
  <c r="Q19" i="17" s="1"/>
  <c r="R19" i="17" s="1"/>
  <c r="O24" i="17"/>
  <c r="P24" i="17" s="1"/>
  <c r="Q24" i="17" s="1"/>
  <c r="R24" i="17" s="1"/>
  <c r="P29" i="17"/>
  <c r="Q29" i="17" s="1"/>
  <c r="R29" i="17" s="1"/>
  <c r="O5" i="16"/>
  <c r="O6" i="16"/>
  <c r="O7" i="16"/>
  <c r="O8" i="16"/>
  <c r="O9" i="16"/>
  <c r="O10" i="16"/>
  <c r="O11" i="16"/>
  <c r="O103" i="16"/>
  <c r="O102" i="16"/>
  <c r="O101" i="16"/>
  <c r="O100" i="16"/>
  <c r="O99" i="16"/>
  <c r="O98" i="16"/>
  <c r="O97" i="16"/>
  <c r="O96" i="16"/>
  <c r="O95" i="16"/>
  <c r="O94" i="16"/>
  <c r="O93" i="16"/>
  <c r="O92" i="16"/>
  <c r="O91" i="16"/>
  <c r="O90" i="16"/>
  <c r="O89" i="16"/>
  <c r="O88" i="16"/>
  <c r="O87" i="16"/>
  <c r="O86" i="16"/>
  <c r="O85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P66" i="16"/>
  <c r="Q66" i="16" s="1"/>
  <c r="O61" i="16"/>
  <c r="O60" i="16"/>
  <c r="O59" i="16"/>
  <c r="O58" i="16"/>
  <c r="O53" i="16"/>
  <c r="O52" i="16"/>
  <c r="O51" i="16"/>
  <c r="O50" i="16"/>
  <c r="Q49" i="16"/>
  <c r="R49" i="16" s="1"/>
  <c r="O44" i="16"/>
  <c r="O43" i="16"/>
  <c r="O42" i="16"/>
  <c r="O41" i="16"/>
  <c r="O40" i="16"/>
  <c r="O39" i="16"/>
  <c r="O34" i="16"/>
  <c r="O33" i="16"/>
  <c r="O32" i="16"/>
  <c r="O31" i="16"/>
  <c r="O30" i="16"/>
  <c r="O29" i="16"/>
  <c r="O28" i="16"/>
  <c r="O27" i="16"/>
  <c r="O26" i="16"/>
  <c r="O25" i="16"/>
  <c r="O20" i="16"/>
  <c r="O19" i="16"/>
  <c r="O18" i="16"/>
  <c r="O17" i="16"/>
  <c r="O16" i="16"/>
  <c r="O5" i="14"/>
  <c r="O6" i="14"/>
  <c r="P6" i="14"/>
  <c r="Q6" i="14" s="1"/>
  <c r="R6" i="14" s="1"/>
  <c r="P11" i="14"/>
  <c r="Q11" i="14" s="1"/>
  <c r="R11" i="14" s="1"/>
  <c r="N12" i="14"/>
  <c r="I46" i="14"/>
  <c r="P46" i="14"/>
  <c r="O47" i="14"/>
  <c r="N47" i="14" s="1"/>
  <c r="I50" i="14"/>
  <c r="I52" i="14"/>
  <c r="N13" i="13"/>
  <c r="O8" i="13"/>
  <c r="N8" i="13" s="1"/>
  <c r="P5" i="13"/>
  <c r="Q5" i="13" s="1"/>
  <c r="P66" i="10"/>
  <c r="Q66" i="10" s="1"/>
  <c r="R66" i="10" s="1"/>
  <c r="P65" i="10"/>
  <c r="Q65" i="10" s="1"/>
  <c r="R65" i="10" s="1"/>
  <c r="P57" i="10"/>
  <c r="Q57" i="10" s="1"/>
  <c r="R57" i="10" s="1"/>
  <c r="P42" i="10"/>
  <c r="Q42" i="10" s="1"/>
  <c r="R42" i="10" s="1"/>
  <c r="P28" i="10"/>
  <c r="Q28" i="10" s="1"/>
  <c r="R28" i="10" s="1"/>
  <c r="P19" i="10"/>
  <c r="Q19" i="10" s="1"/>
  <c r="R19" i="10" s="1"/>
  <c r="P17" i="10"/>
  <c r="Q17" i="10" s="1"/>
  <c r="R17" i="10" s="1"/>
  <c r="P6" i="12"/>
  <c r="Q6" i="12" s="1"/>
  <c r="P6" i="11"/>
  <c r="Q6" i="11" s="1"/>
  <c r="P5" i="11"/>
  <c r="Q5" i="11" s="1"/>
  <c r="P17" i="7"/>
  <c r="Q17" i="7" s="1"/>
  <c r="P45" i="5"/>
  <c r="Q45" i="5" s="1"/>
  <c r="R45" i="5" s="1"/>
  <c r="P46" i="5"/>
  <c r="Q46" i="5" s="1"/>
  <c r="R46" i="5" s="1"/>
  <c r="P47" i="5"/>
  <c r="Q47" i="5" s="1"/>
  <c r="R47" i="5" s="1"/>
  <c r="P48" i="5"/>
  <c r="Q48" i="5" s="1"/>
  <c r="R48" i="5" s="1"/>
  <c r="P49" i="5"/>
  <c r="Q49" i="5" s="1"/>
  <c r="R49" i="5" s="1"/>
  <c r="P50" i="5"/>
  <c r="Q50" i="5" s="1"/>
  <c r="R50" i="5" s="1"/>
  <c r="P51" i="5"/>
  <c r="Q51" i="5" s="1"/>
  <c r="R51" i="5" s="1"/>
  <c r="P52" i="5"/>
  <c r="Q52" i="5" s="1"/>
  <c r="R52" i="5" s="1"/>
  <c r="P53" i="5"/>
  <c r="Q53" i="5" s="1"/>
  <c r="R53" i="5" s="1"/>
  <c r="P54" i="5"/>
  <c r="Q54" i="5" s="1"/>
  <c r="R54" i="5" s="1"/>
  <c r="P55" i="5"/>
  <c r="Q55" i="5" s="1"/>
  <c r="R55" i="5" s="1"/>
  <c r="P56" i="5"/>
  <c r="Q56" i="5" s="1"/>
  <c r="R56" i="5" s="1"/>
  <c r="P57" i="5"/>
  <c r="Q57" i="5" s="1"/>
  <c r="R57" i="5" s="1"/>
  <c r="P58" i="5"/>
  <c r="Q58" i="5" s="1"/>
  <c r="R58" i="5" s="1"/>
  <c r="P9" i="7"/>
  <c r="Q9" i="7" s="1"/>
  <c r="P5" i="7"/>
  <c r="Q5" i="7" s="1"/>
  <c r="R18" i="5"/>
  <c r="N18" i="5" s="1"/>
  <c r="P5" i="5"/>
  <c r="Q5" i="5" s="1"/>
  <c r="B8" i="4"/>
  <c r="N80" i="7" l="1"/>
  <c r="N8" i="22"/>
  <c r="N7" i="22"/>
  <c r="Q6" i="22"/>
  <c r="R6" i="22" s="1"/>
  <c r="N25" i="11"/>
  <c r="N14" i="18"/>
  <c r="N13" i="18"/>
  <c r="R8" i="18"/>
  <c r="N8" i="18" s="1"/>
  <c r="N17" i="18"/>
  <c r="R5" i="17"/>
  <c r="N5" i="17" s="1"/>
  <c r="N24" i="17"/>
  <c r="N19" i="17"/>
  <c r="N29" i="17"/>
  <c r="R66" i="16"/>
  <c r="S66" i="16" s="1"/>
  <c r="S49" i="16"/>
  <c r="O49" i="16" s="1"/>
  <c r="Q46" i="14"/>
  <c r="R46" i="14" s="1"/>
  <c r="N46" i="14" s="1"/>
  <c r="N11" i="14"/>
  <c r="P5" i="14"/>
  <c r="Q5" i="14" s="1"/>
  <c r="R5" i="14" s="1"/>
  <c r="N6" i="14"/>
  <c r="R5" i="13"/>
  <c r="N5" i="13" s="1"/>
  <c r="N17" i="10"/>
  <c r="N19" i="10"/>
  <c r="N28" i="10"/>
  <c r="N42" i="10"/>
  <c r="N57" i="10"/>
  <c r="N65" i="10"/>
  <c r="N66" i="10"/>
  <c r="R6" i="12"/>
  <c r="N6" i="12" s="1"/>
  <c r="R5" i="11"/>
  <c r="N5" i="11"/>
  <c r="R6" i="11"/>
  <c r="N6" i="11" s="1"/>
  <c r="R17" i="7"/>
  <c r="N17" i="7" s="1"/>
  <c r="R5" i="7"/>
  <c r="N5" i="7" s="1"/>
  <c r="R9" i="7"/>
  <c r="N9" i="7" s="1"/>
  <c r="R5" i="5"/>
  <c r="N5" i="5" s="1"/>
  <c r="N6" i="22" l="1"/>
  <c r="O66" i="16"/>
  <c r="N5" i="14"/>
</calcChain>
</file>

<file path=xl/sharedStrings.xml><?xml version="1.0" encoding="utf-8"?>
<sst xmlns="http://schemas.openxmlformats.org/spreadsheetml/2006/main" count="3475" uniqueCount="1415">
  <si>
    <t>Numero de semilleros y grupos de investigación</t>
  </si>
  <si>
    <t>Número de productos de investigación - creación</t>
  </si>
  <si>
    <t>Implementar la Red de Festivales del Departamento.</t>
  </si>
  <si>
    <t>Impulsar industrias creativas y emprendimientos culturales.</t>
  </si>
  <si>
    <t>Crear e implementar el Consejo Departamental de Cultura y los Consejos Sectoriales.</t>
  </si>
  <si>
    <t>LINEA BASE</t>
  </si>
  <si>
    <t>META AÑO 1</t>
  </si>
  <si>
    <t>META AÑO 2</t>
  </si>
  <si>
    <t>META AÑO 3</t>
  </si>
  <si>
    <t>META AÑO 4</t>
  </si>
  <si>
    <t>Subprograma</t>
  </si>
  <si>
    <t>Fuente</t>
  </si>
  <si>
    <t>Planeación Prospectiva para la Construcción de Paz</t>
  </si>
  <si>
    <t>Alianzas Interinstitucionales para la Construcción de Paz Territorial</t>
  </si>
  <si>
    <t>Diseño de la Política Pública de Atención y Asistencia a Población en Proceso de Desmovilización y Reintegración</t>
  </si>
  <si>
    <t>ICLD</t>
  </si>
  <si>
    <t>Atención y Asistencia a Personas en Proceso de DDR</t>
  </si>
  <si>
    <t>Fortalecimiento de capacidades locales para el DDR</t>
  </si>
  <si>
    <t>Fortalecimiento a Comunidades Receptoras de Población en Proceso de DDR</t>
  </si>
  <si>
    <t>Contribucción Especial</t>
  </si>
  <si>
    <t>Fortalecimiento De La Movilidad De Los Organismos De Seguridad</t>
  </si>
  <si>
    <t>Promoción de los Derechos Humanos y Derecho Internacional Humanitario</t>
  </si>
  <si>
    <t>Desminado Humanitario</t>
  </si>
  <si>
    <t>Prevención del reclutamiento ilícito de Niños, Niñas y Adolescentes en el departamento de Bolívar</t>
  </si>
  <si>
    <t>Fortalecimiento de las instancias de participación ciudadana, y la planeación participativa para la paz</t>
  </si>
  <si>
    <t xml:space="preserve">Educación como medio para edificar una cultura de paz </t>
  </si>
  <si>
    <t>Pedagogía sobre el proceso de paz</t>
  </si>
  <si>
    <t>Infraestructura para la prestación de los servicios</t>
  </si>
  <si>
    <t>SGP</t>
  </si>
  <si>
    <t>Estampilla Prodesarrollo</t>
  </si>
  <si>
    <t>Aseguramiento en la prestación del servicio</t>
  </si>
  <si>
    <t xml:space="preserve">Seguimiento y Control al saneamiento y temas de basuras </t>
  </si>
  <si>
    <t>Energía de Calidad para todos</t>
  </si>
  <si>
    <t>Estampilla Proelectrificación</t>
  </si>
  <si>
    <t>FDR</t>
  </si>
  <si>
    <t>Gas Natural Domiciliario para todos</t>
  </si>
  <si>
    <t>Titulación</t>
  </si>
  <si>
    <t xml:space="preserve">Porcentaje de niños con bajo peso al nacer </t>
  </si>
  <si>
    <t>Asistencia técnica a pequeños y medianos productores de alimentos</t>
  </si>
  <si>
    <t>Disponibilidad y acceso a los alimentos</t>
  </si>
  <si>
    <t>Consumo y aprovechamiento biológico de los alimentos.</t>
  </si>
  <si>
    <t>Implementar la estrategia de Cero a siempre en los 20 Municipios con CDI en el departamento de Bolívar</t>
  </si>
  <si>
    <t>Implementación y actualización de la política pública de infancia, adolescencia y familia</t>
  </si>
  <si>
    <t>Construcción y funcionamiento de 5 ludotecas para la construcción de Paz</t>
  </si>
  <si>
    <t>Implementar proyectos educativos integrales donde se contemple educación sexual y los DSR.</t>
  </si>
  <si>
    <t>Formulación de la Política Pública para los Jóvenes bolivarenses</t>
  </si>
  <si>
    <t>Programa para la sensibilización de los jóvenes en participación política y en el Posconflicto</t>
  </si>
  <si>
    <t>Constitución e implementación trimestral de mesas departamentales y municipales de Juventud</t>
  </si>
  <si>
    <t>Creación del Fondo de Innovación para las Juventudes del Dpto. de Bolívar</t>
  </si>
  <si>
    <t>Fortalecimiento de alianzas interinstitucionales para la creación de la Tarjeta Joven Bolivarense</t>
  </si>
  <si>
    <t>Intervención integral para la disminución de las circunstancias que amenazan a los jóvenes en riesgo</t>
  </si>
  <si>
    <t>Realizar e institucionalizar la semana de la Juventud por la Paz en el Dpto. de Bolívar</t>
  </si>
  <si>
    <t>Creación y Constitución de la Dirección de  Juventudes de Bolívar</t>
  </si>
  <si>
    <t>Mujeres productivas</t>
  </si>
  <si>
    <t>Escuela de Control Político</t>
  </si>
  <si>
    <t>Mujeres libre de violencia</t>
  </si>
  <si>
    <t>Capacitaciones rutas de acceso a la justicia</t>
  </si>
  <si>
    <t>Derechos sexuales y reproductivos de la Mujer</t>
  </si>
  <si>
    <t>Apoyo técnico a municipios en enfoque de género</t>
  </si>
  <si>
    <t>Mujeres Gestoras de Paz</t>
  </si>
  <si>
    <t>Integración de la Memoria Histórica del Adulto Mayor con la construcción de Paz en el departamento de Bolívar</t>
  </si>
  <si>
    <t xml:space="preserve">Encuentros Departamentales Intergeneracionales </t>
  </si>
  <si>
    <t>Sensibilización, visibilización y auto-realización del Adulto Mayor bolivarense</t>
  </si>
  <si>
    <t>Atención presupuestal, a través de la estampilla para el bienestar del Adulto Mayor, a los Centros de Protección del Adulto Mayor</t>
  </si>
  <si>
    <t>Construcción, dotación y funcionamiento de centros de vida en Bolívar</t>
  </si>
  <si>
    <t>Estampilla Proancianato</t>
  </si>
  <si>
    <t>Realizar actividades, estrategias y acciones enmarcadas dentro de la Política Pública para las personas con discapacidad del Departamento de Bolívar</t>
  </si>
  <si>
    <t>Implementación de la Estrategia Rehabilitación Basada en Comunidad (RBC)</t>
  </si>
  <si>
    <t>Inclusión laboral de personas con discapacidad en el sector público y privado</t>
  </si>
  <si>
    <t>Comité de Discapacidad Municipales conformados y en funcionamiento</t>
  </si>
  <si>
    <t>Comité departamental de discapacidad en funcionamiento</t>
  </si>
  <si>
    <t>Adecuación y Construcción de escenarios deportivos y recreativos del Departamento con accesibilidad para personas con discapacidad</t>
  </si>
  <si>
    <t>Consejería Departamental de comunidades étnicas</t>
  </si>
  <si>
    <t>Formación de  funcionarios públicos y de  consejos comunitarios y/o organizaciones en Derecho Étnico, Paz y Posconflicto</t>
  </si>
  <si>
    <t>Caracterización sociocultural de patrimonio inmaterial étnico del Departamento de Bolívar</t>
  </si>
  <si>
    <t>Palenque Zona de Convivencia Social y Cultural, según ordenanza Departamental 07/2002</t>
  </si>
  <si>
    <t>Acceso a la justicia </t>
  </si>
  <si>
    <t>Trabajo y Empleabilidad</t>
  </si>
  <si>
    <t>Atención y protección en salud</t>
  </si>
  <si>
    <t>Jornada Unica</t>
  </si>
  <si>
    <t>MEN</t>
  </si>
  <si>
    <t>Con El Mejoramiento De La Calidad Educativa Bolivar Avanzar</t>
  </si>
  <si>
    <t>FCR</t>
  </si>
  <si>
    <t>Evaluamos Para Avanzar</t>
  </si>
  <si>
    <t>Bolívar Avanza En La Formación De Alto Nivel Para La Excelencia Educativa</t>
  </si>
  <si>
    <t>Bolivar Si Avanza En Oportundiades Para La Educacion Superior</t>
  </si>
  <si>
    <t>Transformacion Del Sistema Educativo Para Fortalecer, Investigacion, Ciencia, Tecnologia</t>
  </si>
  <si>
    <t>Educando Para La Paz Y El Posconflicto</t>
  </si>
  <si>
    <t>Todos A Las Aulas</t>
  </si>
  <si>
    <t>Avanza Quedandote En El Aula</t>
  </si>
  <si>
    <t>Fortalecimiento De La Modernización Y La Gestión Institucional</t>
  </si>
  <si>
    <t>Bolivar Tic,S Avanza</t>
  </si>
  <si>
    <t>Gestion Eficiente De Los Fondos De Servicios Educativos</t>
  </si>
  <si>
    <t>Bolívar Si Avanza en Educación para el Desarrollo - UNIBAC</t>
  </si>
  <si>
    <t>Estampilla Procultura</t>
  </si>
  <si>
    <t>Habitat Saludable</t>
  </si>
  <si>
    <t>Situaciones De Salud Relacionadas Con Condiciones Ambientales</t>
  </si>
  <si>
    <t>Enfermedades Emergentes, Remergentes Y Desatendidas.</t>
  </si>
  <si>
    <t>Enfermedades Inmunoprevenibles.</t>
  </si>
  <si>
    <t>Enfermedades Endemoepidémicas</t>
  </si>
  <si>
    <t>Promoción De La Salud Mental Y La Convivencia.</t>
  </si>
  <si>
    <t>Prevención Y Atención Integral A Problemas, Trastornos Mentales Y Formas De Violencia.</t>
  </si>
  <si>
    <t>Abordaje Integral A La Mujer Antes, Durante Y Después Del Evento Obstétrico</t>
  </si>
  <si>
    <t>Promoción De Derechos Sexuales Y Reproductivos.</t>
  </si>
  <si>
    <t>Prevención Y Atención Integral En Salud Sexual Reproductiva Desde Un Enfoque De Derechos.</t>
  </si>
  <si>
    <t>Seguridad y Salud en el Trabajo.</t>
  </si>
  <si>
    <t>Situaciones Prevalentes De Origen Laboral.</t>
  </si>
  <si>
    <t>Desarrollo Integral De Niñas, Niños Y Adolescentes</t>
  </si>
  <si>
    <t>Destinación Especifica</t>
  </si>
  <si>
    <t>Envejecimiento Y Vejez</t>
  </si>
  <si>
    <t>Salud Y Género</t>
  </si>
  <si>
    <t>Discapacidad</t>
  </si>
  <si>
    <t>Víctimas Del Conflicto Armado</t>
  </si>
  <si>
    <t>Fortalecimiento De La Autoridad Sanitaria</t>
  </si>
  <si>
    <t>Aseguramiento En Salud</t>
  </si>
  <si>
    <t>Prestación y Desarrollo de Servicios de Salud</t>
  </si>
  <si>
    <t>Bolivar Si Avanza En Formación Cultural</t>
  </si>
  <si>
    <t>Bolivar Si Avanza En Fomento A La Cultura Bolivarense</t>
  </si>
  <si>
    <t>Bolivar Si Avanza En Fortalecimiento Cultural</t>
  </si>
  <si>
    <t>Bolívar Sí Avanza En Infraestructura Cultural</t>
  </si>
  <si>
    <t>Bolívar Sí Avanza En Creación De Productos Turísticos Como Fuente De Generación De Empleo Y Productividad.</t>
  </si>
  <si>
    <t>Bolívar Sí Avanza En Infraestructura Turística</t>
  </si>
  <si>
    <t>Producción Científica Ambiciosa Con Enfoque, Gerencia Y Disciplina</t>
  </si>
  <si>
    <t>Cultura Que Valora y Gestiona El Conocimiento</t>
  </si>
  <si>
    <t>Gestión Del Conocimiento, La Investigación Y La Planeación Estratégica</t>
  </si>
  <si>
    <t>Aplicaciones Tic</t>
  </si>
  <si>
    <t>Promoción De La Formalización Laboral</t>
  </si>
  <si>
    <t>Empleo Como Servicio Público</t>
  </si>
  <si>
    <t>Seguridad y Salud en el Trabajo</t>
  </si>
  <si>
    <t>Oportunidades Laborales Y Productivas A Población Con Discapacidad</t>
  </si>
  <si>
    <t>Promoción De La Implementación Del Teletrabajo</t>
  </si>
  <si>
    <t>Alianzas público privadas y Cooperación Intyernacional</t>
  </si>
  <si>
    <t>Vías Para La Paz</t>
  </si>
  <si>
    <t>Infraestructura de uso para La Inclusión Social y La Paz</t>
  </si>
  <si>
    <t>ACPM</t>
  </si>
  <si>
    <t>SECRETARÍA DE TRANSITO</t>
  </si>
  <si>
    <t>Observatorio De Seguridad Vial</t>
  </si>
  <si>
    <t xml:space="preserve"> Herramientas de  Planeación para la Sostenibilidad</t>
  </si>
  <si>
    <t xml:space="preserve">Procesos de formación ciudadana para la sostenibilidad ambiental  </t>
  </si>
  <si>
    <t>Asistencia Técnica en Gestión del riesgo</t>
  </si>
  <si>
    <t xml:space="preserve">Desastres identificados, atendidos  y mitigados </t>
  </si>
  <si>
    <t xml:space="preserve">Desastres atendidos </t>
  </si>
  <si>
    <t xml:space="preserve">Plan de Ordenamiento Territorial Departamental para el Desarrollo Sostenible </t>
  </si>
  <si>
    <t xml:space="preserve">Procesos de Asistencia Tecnica en Ordenamiento Territorial </t>
  </si>
  <si>
    <t xml:space="preserve">Contrato Plan  Bolívar-Sucre </t>
  </si>
  <si>
    <t>Municipios Estratificados</t>
  </si>
  <si>
    <t>Generación de Ingresos Propios</t>
  </si>
  <si>
    <t>Estampilla Prouniversidad de Cartagena</t>
  </si>
  <si>
    <t>Indice de Transparencia Departamental</t>
  </si>
  <si>
    <t>Casa del Alcalde</t>
  </si>
  <si>
    <t>Reconocimiento a organismos de acción comunal</t>
  </si>
  <si>
    <t>Activación de Asociaciones de Juntas de Acción Comunal (Asojac)</t>
  </si>
  <si>
    <t xml:space="preserve">Promoción de la participación ciudadana de grupos étnicos </t>
  </si>
  <si>
    <t>Observatorio de Participación Ciudadana en Bolívar</t>
  </si>
  <si>
    <t>Consejo Departamental de Participación</t>
  </si>
  <si>
    <t>Control Social</t>
  </si>
  <si>
    <t xml:space="preserve">META DE RESULTADO </t>
  </si>
  <si>
    <t xml:space="preserve">META DE PRODUCTO </t>
  </si>
  <si>
    <t>META PARA EL CUTRIENIO</t>
  </si>
  <si>
    <t xml:space="preserve">TOTAL CUATRIENIO </t>
  </si>
  <si>
    <t xml:space="preserve">INDICADOR DE PRODUCTO </t>
  </si>
  <si>
    <t>Un Sistema de monitoreo y análisis del Proceso de Construcción de Paz Territorial del Departamento de Bolívar diseñado.</t>
  </si>
  <si>
    <t>Numero de Sistemas de monitoreo y análisis del Procesos de Construcción de Paz Territorial del Departamento de Bolívar diseñados.</t>
  </si>
  <si>
    <t xml:space="preserve">Cuatro (4) Documentos de análisis sobre los avances, retos y dificultades del proceso de construcción de Paz en el Departamento y sus Municipios presentados </t>
  </si>
  <si>
    <t>Quince (15) Ejercicios de planeación prospectiva territorial para diseñar y desarrollar la estrategia de construcción de paz de la Gobernación de Bolívar.</t>
  </si>
  <si>
    <t>Numero de  Ejercicios de planeación prospectiva territorial para diseñar y desarrollar la estrategia de construcción de paz de la Gobernación de Bolívar.</t>
  </si>
  <si>
    <t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</si>
  <si>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Numero de 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</si>
  <si>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Doce (12) Programas, proyectos e iniciativas gestionadas y ejecutadas en el marco de  alianzas estratégicas interinstitucionales</t>
  </si>
  <si>
    <t>Numero de  Programas, proyectos e iniciativas gestionadas y ejecutadas en el marco de  alianzas estratégicas interinstitucionales</t>
  </si>
  <si>
    <t xml:space="preserve">Seis (6) Mesas de construcción colectiva de la Política Pública de Atención y Asistencia a Población en Proceso de DDR. Soportados en Documentos de sistematización de la información recogida en mesas de trabajo realizadas </t>
  </si>
  <si>
    <t xml:space="preserve">Numero de  Mesas de construcción colectiva de la Política Pública de Atención y Asistencia a Población en Proceso de DDR. Soportados en Documentos de sistematización de la información recogida en mesas de trabajo realizadas </t>
  </si>
  <si>
    <t>Una Política Pública de Atención y Asistencia a Población en Proceso de Reintegración aprobada mediante Ordenanza Departamental.</t>
  </si>
  <si>
    <t>Numero de Politica Pública de Atención y Asistencia a Población en Proceso de Reintegración aprobada mediante Ordenanza Departamental.</t>
  </si>
  <si>
    <t>1 Política pública aprobada e implementada para la atención y asistencia a la pobláción en proceso de Desmovilización y Reintegración.</t>
  </si>
  <si>
    <t>Número de proyectos ejecutados en beneficio de la población en proceso de DDR</t>
  </si>
  <si>
    <t>Seis (6)  proyectos ejecutados en beneficio de la población en proceso de DDR</t>
  </si>
  <si>
    <t>500 personas en proceso de DDR atendidas</t>
  </si>
  <si>
    <t>Numero de Jornadas de fortalecimiento de capacidades para la atención a población en proceso de DDR dirigidas a  funcionarios de las dependencias de la Gobernación y de las Alcaldías Municipales responsables de la atención a población en proceso de DDR</t>
  </si>
  <si>
    <t>Cuatro (4) Jornadas de fortalecimiento de capacidades para la atención a población en proceso de DDR dirigidas a  funcionarios de las dependencias de la Gobernación y de las Alcaldías Municipales responsables de la atención a población en proceso de DDR</t>
  </si>
  <si>
    <t>10 Documentos finales de Planes Municipales de Atención a Población en proceso de DDR</t>
  </si>
  <si>
    <t>Cinco (5) comunidades acompañadas  donde se desarrollan procesos de DDR en el diseño y ejecución de planes de promoción, prevención y protección de Derechos Humanos</t>
  </si>
  <si>
    <t>Numero de  comunidades acompañadas  donde se desarrollan procesos de DDR en el diseño y ejecución de planes de promoción, prevención y protección de Derechos Humanos</t>
  </si>
  <si>
    <t>Seis (6) Iniciativas de reconciliación y Reintegración Comunitaria dirigidas proceso de reintegración social y otros actores comunitarios.</t>
  </si>
  <si>
    <t>Numero de Iniciativas de reconciliación y Reintegración Comunitaria dirigidas proceso de reintegración social y otros actores comunitarios.</t>
  </si>
  <si>
    <t>Un Observatorio Territorial Para La Construcción De La Paz En Bolívar</t>
  </si>
  <si>
    <t xml:space="preserve">Observario de paz territorial </t>
  </si>
  <si>
    <t>Focalización de la Inversión en los municipios de Montes de Maria con enfoque de paz y posconflicto</t>
  </si>
  <si>
    <t>Proyecto  Estratégico “Todos por el Sur”</t>
  </si>
  <si>
    <t>Focalización de la Inversión en los municipios del Sur del Departamento</t>
  </si>
  <si>
    <t>Un  sistema de información y seguimiento al proceso de Desmovilizado , Desarme y Reintegración diseñado  e implementado</t>
  </si>
  <si>
    <t>Numero de  sistemas de información y seguimiento al proceso de Desmovilizado , Desarme y Reintegración diseñadas  e implementadas</t>
  </si>
  <si>
    <t>Siete (7)  informes presentadas , uno por  semestre sobre los avances del proceso de Desmovilizado , Desarme y Reintegración en Bolívar</t>
  </si>
  <si>
    <t>Numero de informes presentadas , uno por  semestre sobre los avances del proceso de Desmovilizado , Desarme y Reintegración en Bolívar</t>
  </si>
  <si>
    <t>Un documento de Caracterización de la Población en proceso deDesmovilizado , Desarme y Reintegración en Bolívar Diseñado</t>
  </si>
  <si>
    <t>Numero de documentos de Caracterización de la Población en proceso de Desmovilizado , Desarme y Reintegraciónen Bolívar Diseñado</t>
  </si>
  <si>
    <t>??</t>
  </si>
  <si>
    <t>Planeación Institucional Para Avanzar En Seguridad Y Convivencia</t>
  </si>
  <si>
    <t>Un Plan Integral de Seguridad y Convivencia formulado e implementado</t>
  </si>
  <si>
    <t>Numero de Planes Integrales de Seguridad y Convivencia formulado e implementado</t>
  </si>
  <si>
    <t>Provisión Tecnológica Para Fortalecer La Seguridad Y Convivencia</t>
  </si>
  <si>
    <t>70% de los municipios de Bolívar beneficiados con equipamiento tecnológico para la seguridad ciudadana</t>
  </si>
  <si>
    <t>100% de los municipios de Bolívar beneficiados con inversión en seguridad y convivencia</t>
  </si>
  <si>
    <t>Infraestructura Para La Seguridad</t>
  </si>
  <si>
    <t>Ampliar en un 20% el número de municipios beneficiados con proyectos de infraestructura para la seguridad</t>
  </si>
  <si>
    <t>Diez (10) apoyos en infraestructura y/o predios para el uso de la fuerza publica</t>
  </si>
  <si>
    <t>Numero de  apoyos en infraestructura y/o predios para el uso de la fuerza publica</t>
  </si>
  <si>
    <t>45  municipios beneficiados con parque automotor de la fuerza pública</t>
  </si>
  <si>
    <t>Numero de  municipios beneficiados con parque automotor de la fuerza pública</t>
  </si>
  <si>
    <t>Observación Y Seguimiento De Delitos</t>
  </si>
  <si>
    <t>Ampliar en un 100% el número de variables de evaluación y seguimiento del delito en el departamento de Bolívar y fortalecer la gestión del conocimiento para la seguridad y convivencia ciudadana.</t>
  </si>
  <si>
    <t>6 nuevas variables de evaluación y seguimiento de delitos implementadas.</t>
  </si>
  <si>
    <t>Numero de nuevas  variables de evaluación y seguimiento de delitos implementadas.</t>
  </si>
  <si>
    <t>4 investigaciones en el cuatrienio sobre delitos que impactan en la seguridad y la convivencia realizadas</t>
  </si>
  <si>
    <t>Numero de investigaciones en el cuatrienio sobre delitos que impactan en la seguridad y la convivencia realizadas</t>
  </si>
  <si>
    <t>Cuatro (4) encuentros para el análisis del delito realizados en el Departamento</t>
  </si>
  <si>
    <t>Numero de encuentros para el análisis del delito realizados en el Departamento</t>
  </si>
  <si>
    <t>Numero de  publicaciones realizadas sobre investigaciones y estadísticas en seguridad y convivencia.</t>
  </si>
  <si>
    <t>Cuatro (4) publicaciones realizadas  sobre investigaciones y estadísticas en seguridad y convivencia.</t>
  </si>
  <si>
    <t>Un documento del plan Departamental de derechos Humanos formulado</t>
  </si>
  <si>
    <t>Numero de  documentos del plan Departamental de derechos Humanos formulados</t>
  </si>
  <si>
    <t xml:space="preserve">Cuatro (4)  diplomados realizados  (dos en Derechos Humanos y Derecho Internacional Humanitario) dirigido a funcionarios y liderez sociales </t>
  </si>
  <si>
    <t xml:space="preserve">Numero de diplomados realizados  (dos en Derechos Humanos y Derecho Internacional Humanitario) dirigido a funcionarios y liderez sociales </t>
  </si>
  <si>
    <t xml:space="preserve"> Numero de capacitaciones realizadas en Derechos Humanos y Derecho Internacional Humanitario dirigido a funcionarios de la Fuerza pública y militares del departamento</t>
  </si>
  <si>
    <t xml:space="preserve"> Siete (7) capacitaciones realizadas en Derechos Humanos y Derecho Internacional Humanitario dirigido a funcionarios de la Fuerza pública y militares del departamento</t>
  </si>
  <si>
    <t>No. de Municipios beneficiados y a través de encuentros, actividades y acciones que promuevan en la población bolivarense los Derechos Humanos y capacite en Derecho Internacional Humanitario</t>
  </si>
  <si>
    <t>Numero de Proyectos elaborados para reducir los casos de violación de los derechos humanos y del Derecho Internacional Humanitario</t>
  </si>
  <si>
    <t>19 municipios con implementación de los planes integrales de prevención</t>
  </si>
  <si>
    <t>Numero de municipios con implementación de los planes integrales de prevención</t>
  </si>
  <si>
    <t>Una estrategia anti discriminación “Bolívar si Avanza contra la Discriminación” diseñada</t>
  </si>
  <si>
    <t>Numero de  estrategias anti discriminación “Bolívar si Avanza contra la Discriminación” diseñadas</t>
  </si>
  <si>
    <t xml:space="preserve">Numero de proyectos para promover la autoprotección contra minas antipersona, en poblaciones con mayor vulnerabilidad formulados </t>
  </si>
  <si>
    <t>Dos (2) proyectos para promover la autoprotección contra minas antipersona, en poblaciones con mayor vulnerabilidad formulados.</t>
  </si>
  <si>
    <t>Numero de talleres de Educación en riesgo de minas realizados en zonas de vulnerabilidad en el departamento</t>
  </si>
  <si>
    <t>Una Caracterización de la población de NNA víctimas del reclutamiento forzoso, zonas de mayor vulnerabilidad, planes de acción intersectorial para la prevención del fenómeno rezalida</t>
  </si>
  <si>
    <t>Numero de caracterizaciones de la población de NNA víctimas del reclutamiento forzoso, zonas de mayor vulnerabilidad, planes de acción intersectorial para la prevención del fenómeno rezalidas</t>
  </si>
  <si>
    <t>Numero de comités de lucha contra la trata creados en el Departamento</t>
  </si>
  <si>
    <t>Lucha contra la trata de personas</t>
  </si>
  <si>
    <t>Cinco (5) Campañas de prevención del delito de trata de personas en zonas vulnerables realizadas</t>
  </si>
  <si>
    <t>Numero de Campañas de prevención del delito de trata de personas en zonas vulnerables realizadas</t>
  </si>
  <si>
    <t>Cinco (5)  de comités de lucha contra la trata creados en el Departamento</t>
  </si>
  <si>
    <t>Incrementar en un 100% los escenarios de oferta institucional en convivencia y solución pacífica de conflictos</t>
  </si>
  <si>
    <t>Centros De Convivencia</t>
  </si>
  <si>
    <t>Dos (2) centros de convivencia construidos</t>
  </si>
  <si>
    <t>Numero de centros de convivencia construidos</t>
  </si>
  <si>
    <t>Fortalecimiento de acceso a la justifica</t>
  </si>
  <si>
    <t>Fortalecer el acceso a la justicia mediante la implementación de una (1) iniciativa.</t>
  </si>
  <si>
    <t>Un (1) proceso pedagógico apoyado en las TICs para promover en el ciudadano el acceso a la justicia Implementado</t>
  </si>
  <si>
    <t>Numero de procesos pedagógicos apoyados en las TICs para promover en el ciudadano el acceso a la justicia Implementados</t>
  </si>
  <si>
    <t>Siete (7) jornadas de fortalecimiento de capacidades a representantes de organizaciones sociales, en especial organizaciones de mujeres constructoras de paz realizadas.</t>
  </si>
  <si>
    <t>Numero de jornadas de fortalecimiento de capacidades a representantes de organizaciones sociales, en especial organizaciones de mujeres constructoras de paz realizadas.</t>
  </si>
  <si>
    <t xml:space="preserve">Un Consejo Departamental de Paz conformado y funcionando </t>
  </si>
  <si>
    <t xml:space="preserve">Numero de Consejos Departamentales de Paz conformados y funcionando </t>
  </si>
  <si>
    <t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</si>
  <si>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 xml:space="preserve">Numero de las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</si>
  <si>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>Implementación de la Cátedra de la Paz en 45 Instituciones oficiales en cada uno de los municipios del Departamento</t>
  </si>
  <si>
    <t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</si>
  <si>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 xml:space="preserve">Numero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</si>
  <si>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>Participación del 100% de los municipios en jornadas para la promoción de la participación y apropiación del proceso de construcción de paz territorial</t>
  </si>
  <si>
    <t>Numero de procesos de formación y sensibilización sobre la ley antidiscriminación y derechos de los grupos históricamente discriminados, tanto a la población como a los funcionarios</t>
  </si>
  <si>
    <t>180 procesos de formación y sensibilización sobre la ley antidiscriminación y derechos de los grupos históricamente discriminados, tanto a la población como a los funcionarios (Uno anual por cada Municipio)</t>
  </si>
  <si>
    <t>Un documento elaborado de sistematización y análisis sobre las discusiones, percepciones y aportes de los participantes alrededor de los temas trabajados en los espacios.</t>
  </si>
  <si>
    <t>Numero de documentos elaborados de sistematización y análisis sobre las discusiones, percepciones y aportes de los participantes alrededor de los temas trabajados en los espacios.</t>
  </si>
  <si>
    <t>Beneficiar a 500 productores con seguimiento y evaluación del servicio de asistencia técnica rural</t>
  </si>
  <si>
    <t>Beneficiar a 500 productores con la construcción de infraestructura agropecuaria y pesquera</t>
  </si>
  <si>
    <t>Atender a 100 productores en zonas de reserva campesina</t>
  </si>
  <si>
    <t>Plan Maestro de Distrito de Riego implementado</t>
  </si>
  <si>
    <t>Apoyo técnico y financiero a los proyectos productivos, agropecuarios y pesqueros para la seguridad alimentaria</t>
  </si>
  <si>
    <t>Seguimiento y evaluación al servicio de Asistencia técnica directa rural</t>
  </si>
  <si>
    <t>Sistema de información agropecuario</t>
  </si>
  <si>
    <t>Construcción de infraestructura agropecuaria y pesquera</t>
  </si>
  <si>
    <t>Apoyo a las zonas de reservas campesina del Departamento de Bolívar</t>
  </si>
  <si>
    <t>Plan Maestro de Distrito de Riego</t>
  </si>
  <si>
    <t>Mapa de Zonificación agrícola  para optimizar el uso del suelo</t>
  </si>
  <si>
    <t>Fortalecimiento a organizaciones campesinas</t>
  </si>
  <si>
    <t>Promoción de escenarios para la comercialización y articulación entre pequeños productores y el sector productivo empresarial</t>
  </si>
  <si>
    <t>Impulso a Zonas de Interés de Desarrollo Rural Económico y Social en el Departamento</t>
  </si>
  <si>
    <t>Número de beneficiados con proyectos productivos, agropecuarios y pesqueros para la seguridad alimentaria</t>
  </si>
  <si>
    <t>3000 beneficiados con proyectos productivos, agropecuarios y pesqueros para la seguridad alimentaria</t>
  </si>
  <si>
    <t>Número de beneficiados con seguimiento y evaluación del servicio de Asistencia técnica rural</t>
  </si>
  <si>
    <t>500  beneficiados con seguimiento y evaluación del servicio de Asistencia técnica rural</t>
  </si>
  <si>
    <t>45 Municipios atendidos con sistema de información Agropecuario</t>
  </si>
  <si>
    <t>Número de Municipios atendidos con sistema de información Agropecuario</t>
  </si>
  <si>
    <t>Número de beneficiarios atendidos con infraestructura agropecuaria</t>
  </si>
  <si>
    <t>100 beneficiarios atendidos en zonas de reserva campesina</t>
  </si>
  <si>
    <t>Numero de beneficiarios atendidos en zonas de reserva campesina</t>
  </si>
  <si>
    <t>Número de distritos de riego en el Departamento optimizados, construídos y/o mejorados</t>
  </si>
  <si>
    <t>Cuatro (4)  distritos de riego en el Departamento optimizados, construídos y/o mejorados</t>
  </si>
  <si>
    <t>Un mapa de zonificación agrícola del Departamento diseñado</t>
  </si>
  <si>
    <t>Numero de mapas de zonificación agrícola del Departamento diseñados</t>
  </si>
  <si>
    <t>Número de organizaciones campesinas creadas y/o fortalecidas</t>
  </si>
  <si>
    <t>45  organizaciones campesinas creadas y/o fortalecidas</t>
  </si>
  <si>
    <t xml:space="preserve">Numero de escenarios creados  para la comercialización y articulación entre pequeños productores y sector empresarial creados </t>
  </si>
  <si>
    <t>Ocho (8) escenarios creados para la comercialización y articulación entre pequeños productores y sector empresarial</t>
  </si>
  <si>
    <t xml:space="preserve">Un ZIDRES en el Departamento para beneficiar a familias campesinas creado </t>
  </si>
  <si>
    <t xml:space="preserve">Numero de ZIDRES en el Departamento para beneficiar a familias campesinas creado </t>
  </si>
  <si>
    <t>Hogares RED UNIDOS acompañados y asistidos</t>
  </si>
  <si>
    <t>Cinco (5)  proyectos productivos elaborados para hogares RED UNIDOS, priorizando a mujeres y víctimas del conflicto armado</t>
  </si>
  <si>
    <t>No. de proyectos productivos  elaborados para hogares RED UNIDOS, priorizando a mujeres y víctimas del conflicto armado</t>
  </si>
  <si>
    <t>Disminuir Índice de Población con NBI Insatisfechas</t>
  </si>
  <si>
    <t>Disminuir a 28% las NBI de la población en Bolívar</t>
  </si>
  <si>
    <t>1 Observatorio para la Superación de la Pobreza</t>
  </si>
  <si>
    <t>Observatorio para la Superación de la Pobreza</t>
  </si>
  <si>
    <t>Siete (7) Análisis estadísticos,  seguimiento e informes semestrales por parte del Observatorio para la Superación de la Pobreza de población que supera la pobreza de acuerdo a IPM – NBI- POBREZA EXTREMA, y demás medidas reconocidas para análisis de su evolución</t>
  </si>
  <si>
    <t>Numero de  Análisis estadísticos,  seguimiento e informes semestrales por parte del Observatorio para la Superación de la Pobreza de población que supera la pobreza de acuerdo a IPM – NBI- POBREZA EXTREMA, y demás medidas reconocidas para análisis de su evolución</t>
  </si>
  <si>
    <t>Construyendo un nuevo hogar para Turbana</t>
  </si>
  <si>
    <t>Laboratorio Social para Santa Catalina</t>
  </si>
  <si>
    <t>PALENQUE productivo, seguro y sostenible</t>
  </si>
  <si>
    <t>1 Plan de acción integral implementado y ejecutado para los habitantes del corregimiento de Palenque</t>
  </si>
  <si>
    <t>1 Laboratorio Social implementado y ejecutado para los habitantes de Santa Catalina</t>
  </si>
  <si>
    <t>Un Laboratorio Social implementado y ejecutado para los habitantes de Santa Catalina</t>
  </si>
  <si>
    <t>Numero de Laboratorios Social implementados y ejecutados para los habitantes de Santa Catalina</t>
  </si>
  <si>
    <t>Un Plan de Seguridad para la convivencia de la población palanquera en alianzas con las fuerzas públicas y militares del país implementado</t>
  </si>
  <si>
    <t>Numero de Planes de Seguridad para la convivencia de la población palanquera en alianzas con las fuerzas públicas y militares del país implementado</t>
  </si>
  <si>
    <t>Aumentar a 100% cobertura de agua en cabeceras  (LB 90%)</t>
  </si>
  <si>
    <t xml:space="preserve">Once (11) proyectos de obras de acueducto para cabeceras municipales elaborados  </t>
  </si>
  <si>
    <t>No. de proyectos de obras de acueducto para cabeceras municipales elaborados</t>
  </si>
  <si>
    <t>No. de proyectos para aumentar la cobertura de agua potable en la zona rural a un 50%</t>
  </si>
  <si>
    <t>64  proyectos para aumentar la cobertura de agua potable en la zona rural a un 50%</t>
  </si>
  <si>
    <t xml:space="preserve">No. de proyectos para ampliación a un 35% del alcantarillado en cabeceras municipales </t>
  </si>
  <si>
    <t xml:space="preserve">Nueve (9) proyectos para ampliación a un 35% del alcantarillado en cabeceras municipales </t>
  </si>
  <si>
    <t>Aumentar a 35% la cobertura del servicio de alcantarillado en cabeceras municipales (LB 17%)</t>
  </si>
  <si>
    <t>Aumentar a 50% la cobertura del servicio de agua en zona rural  (LB 35%)</t>
  </si>
  <si>
    <t>No. de Proyectos para aumentar a 55% cobertura de aseo, a través de obras de de rellenos sanitarios</t>
  </si>
  <si>
    <t>Seis (6)  Proyectos para aumentar a 55% cobertura de aseo, a través de obras de de rellenos sanitarios</t>
  </si>
  <si>
    <t>Aumentar en 55% la cobertura de aseo (LB 44%)</t>
  </si>
  <si>
    <t xml:space="preserve">3000 Unidades de viviendas rurales con baterías sanitarias construidas  </t>
  </si>
  <si>
    <t>No. de Unidades de viviendas rurales con baterías sanitarias  construidas</t>
  </si>
  <si>
    <t>Construir 3000 unidades de baterías sanitarias</t>
  </si>
  <si>
    <t>Aumentar de 36 a 45 municipios asesorados</t>
  </si>
  <si>
    <t>IRCA reducido hasta un 5% que corresponde a categoría “Sin Riesgo”</t>
  </si>
  <si>
    <t xml:space="preserve">45 de municipios asesorados en organización empresarial para la creación y puesta en funcionamiento de sus operadores de servicio de aseo </t>
  </si>
  <si>
    <t xml:space="preserve">Numero de municipios asesorados en organización empresarial para la creación y puesta en funcionamiento de sus operadores de servicio de aseo </t>
  </si>
  <si>
    <t>Procentaje de reducción del IRCA reducido que corresponde a categoría “Sin Riesgo”</t>
  </si>
  <si>
    <t>Disminuir a 5% el promedio de Índice de Riesgo de Calidad de Agua (IRCA) en Cabeceras municipales (LB 26%)</t>
  </si>
  <si>
    <t xml:space="preserve">Aumentar la continuidad del servicio de agua potable de 13 a 18 horas al dia </t>
  </si>
  <si>
    <t>Continuidad del servicio de Agua  potable aumentando en 18 H/día</t>
  </si>
  <si>
    <t xml:space="preserve">Porcentaje de Continuidad del servicio de Agua  potable aumentando por día </t>
  </si>
  <si>
    <t xml:space="preserve">Numero de Botaderos satélites clausurados </t>
  </si>
  <si>
    <t xml:space="preserve">Llegar al 100% en cobertura de energía eléctrica en el Departamento </t>
  </si>
  <si>
    <t xml:space="preserve">No. de proyectos de energías no convencionales para zonas rurales implementados y ejecutados </t>
  </si>
  <si>
    <t>Cinco (5) Asentamientos mineros del sur funcionando con energías alternativas</t>
  </si>
  <si>
    <t>Numero de asentamientos mineros del sur funcionando con energías alternativas</t>
  </si>
  <si>
    <t xml:space="preserve">100% de Cobertura Eléctrica en Bolívar  </t>
  </si>
  <si>
    <t xml:space="preserve">Porcentaje de cubrimeinto de  la Cobertura Eléctrica en Bolívar  </t>
  </si>
  <si>
    <t xml:space="preserve">Cuatro (4) proyectos de energías no convencionales para zonas rurales implementados y ejecutados </t>
  </si>
  <si>
    <t>100 instalaciones de acueductos, administrativas, educativas y de salud convertidas a energías alternativas en Bolívar funcionando</t>
  </si>
  <si>
    <t>N° de instalaciones de acueductos, administrativas, educativas y de salud convertidas a energías alternativas en Bolívar funcionando</t>
  </si>
  <si>
    <t xml:space="preserve">N° de municipios del sur con prestación del servicio de gas natural </t>
  </si>
  <si>
    <t>N° de corregimientos con cobertura ampliada de Gas Natural</t>
  </si>
  <si>
    <t>Porcentaje de cobertura del Servicio de Gas Natural en el Departamento</t>
  </si>
  <si>
    <t>80% de  cobertura del Servicio de Gas Natural en el Departamento</t>
  </si>
  <si>
    <t>Ampliar a un 80% la cobertura de gas natural en el Departamento (LB 60%)</t>
  </si>
  <si>
    <t xml:space="preserve">Quince (15)  municipios del sur con prestación del servicio de gas natural </t>
  </si>
  <si>
    <t>Diez (10)  corregimientos con cobertura ampliada de Gas Natural</t>
  </si>
  <si>
    <t>Legalizar 3.000 VIS ubicadas en predios fiscales</t>
  </si>
  <si>
    <t>Reducción de déficit cualitativo de vivienda en Bolívar</t>
  </si>
  <si>
    <t>No. de Viviendas nuevas iniciadas a partir de la destinación de recursos propios, app’s, gestión ante gobierno nacional y/o cooperación internacional</t>
  </si>
  <si>
    <t>No. de viviendas mejoradas integralmente, con el propósito de reducir el déficit cualitativo de la vivienda en Bolívar</t>
  </si>
  <si>
    <t>8000 Viviendas nuevas iniciadas a partir de la destinación de recursos propios, app’s, gestión ante gobierno nacional y/o cooperación internacional</t>
  </si>
  <si>
    <t>2700 viviendas mejoradas integralmente, con el propósito de reducir el déficit cualitativo de la vivienda en Bolívar</t>
  </si>
  <si>
    <t>3000  Títulos de viviendas legalizados</t>
  </si>
  <si>
    <t>Numero de Títulos de viviendas legalizados</t>
  </si>
  <si>
    <t xml:space="preserve">Reducir a 1,10% porcentaje de niños con bajo peso al nacer en Bolívar 1,5%
(PNUD -2014
</t>
  </si>
  <si>
    <t>Un programa para el acompañamiento, orientación nutricional y  Controles prenatales y cuidados para mujeres en estado de embarazo con alta vulnerabilidad implementado</t>
  </si>
  <si>
    <t>Numero de  programas para el acompañamiento, orientación nutricional y  Controles prenatales y cuidados para mujeres en estado de embarazo con alta vulnerabilidad implementados</t>
  </si>
  <si>
    <t>25 Municipios beneficiados con asistencia técnica a pequeños y medianos productores de alimentos</t>
  </si>
  <si>
    <t>No. de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</si>
  <si>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>Veinte (20)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</si>
  <si>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 xml:space="preserve">Disminuir a 58% población en inseguridad alimentaria (61,7% población
vive en inseguridad alimentaria)
</t>
  </si>
  <si>
    <t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</si>
  <si>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Numero de  estrategias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</si>
  <si>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Reducir a 20% la anemia nutricional</t>
  </si>
  <si>
    <t>100% de cobertura de estrategias de educación y comunicación para el fortalecimiento de la seguridad alimentaria y nutricional en  María la baja,  Barranco de loba, Achi, Zambrano , Turbana, Turbaco, San Estanislao, Arjona, Mahates, Carmen de Bolivar, Magangue, Santa Rosa Sur, Villanueva, Clemencia, Calamar, San Jacinto, El Guamo, Cicuco, Montecristo, San Juan Nepomuceno, Rio Viejo, Santa Catalina.</t>
  </si>
  <si>
    <t>Implementar la estrategia “De Cero a Siempre” en 25 CDI de Bolívar</t>
  </si>
  <si>
    <t>Número de CDI con la Estrategia Implementada Implementar la estrategia de Cero a Siempre</t>
  </si>
  <si>
    <t>25 CDI con la Estrategia Implementada Implementar la estrategia de Cero a Siempre</t>
  </si>
  <si>
    <t>Implementar y actualizar la Política Pública para beneficiar a los NNA de los 45 Municipios</t>
  </si>
  <si>
    <t>Construir y poner en funcionamiento 5 ludotecas para la construcción de Paz</t>
  </si>
  <si>
    <t>Número de ludotecas construidas y funcionando</t>
  </si>
  <si>
    <t>Cinco (5) Número de ludotecas construidas y funcionando</t>
  </si>
  <si>
    <t>Reducir 2% tasa de embarazo en adolescentes</t>
  </si>
  <si>
    <t>Implementar el Proyecto de prevención de abuso y violencia sexual en los 45 Municipios</t>
  </si>
  <si>
    <t>Número de Municipios con la estrategia de prevención de embarazos implementada</t>
  </si>
  <si>
    <t>45 Municipios con la estrategia de prevención de embarazos implementada</t>
  </si>
  <si>
    <t>Un  Proyecto de prevención de abuso y violencia sexual implementado</t>
  </si>
  <si>
    <t>Número de proyectos de prevención de abuso y violencia sexual implementados</t>
  </si>
  <si>
    <t>Proyecto de prevención del trabajo infantil</t>
  </si>
  <si>
    <t>Implementar el Proyecto de prevención del trabajo infantil 10 Municipios priorizados</t>
  </si>
  <si>
    <t>1 Instancia departamental para la implementación de programas y atención Infancia, Niños, Niñas y Adolescente</t>
  </si>
  <si>
    <t>Apoyar y atender 45 comisarías de familia municipales</t>
  </si>
  <si>
    <t>Crear la Instancia departamental para la implementación de programas y atención Infancia, Niños, Niñas y Adolescentes</t>
  </si>
  <si>
    <t>Fortalecimiento de la Gestión de los Comisarios de Familia</t>
  </si>
  <si>
    <t>Número de Municipios con Proyecto de prevención del trabajo infantil implementado</t>
  </si>
  <si>
    <t>No. de Instancia departamental para la implementación de programas y atención Infancia, Niños, Niñas y Adolescente</t>
  </si>
  <si>
    <t>Número de comisarías de familias municipales apoyadas y atendidas</t>
  </si>
  <si>
    <t>Diez (10) Municipios con Proyecto de prevención del trabajo infantil implementado</t>
  </si>
  <si>
    <t>Una Instancia departamental para la implementación de programas y atención Infancia, Niños, Niñas y Adolescente</t>
  </si>
  <si>
    <t>45 comisarías de familias municipales apoyadas y atendidas</t>
  </si>
  <si>
    <t>1 Política Pública para los Jóvenes bolivarenses</t>
  </si>
  <si>
    <t>Una Política Pública para la Juventud de Bolívar formulada</t>
  </si>
  <si>
    <t>Número de Política Pública para la Juventud de Bolívar formulada</t>
  </si>
  <si>
    <t>Ejecución de un programa de sensibilización de los jóvenes bolivarenses en participación política y Posconflicto</t>
  </si>
  <si>
    <t>No. de Jóvenes beneficiarios del programa de sensibilización en participación política y preparación para el posconflicto</t>
  </si>
  <si>
    <t>54000 Jóvenes beneficiarios del programa de sensibilización en participación política y preparación para el posconflicto</t>
  </si>
  <si>
    <t>1 Mesa departamental de juventud, constituida y sesionando trimestralmente</t>
  </si>
  <si>
    <t>6 mesas municipales de Juventud y 1 mesa departamental de Juventud Constituidas e implementadas</t>
  </si>
  <si>
    <t>Numero de  mesas municipales de Juventud y 1 mesa departamental de Juventud Constituidas e implementadas</t>
  </si>
  <si>
    <t>Creación de un Fondo para el Emprendimiento en Bolívar</t>
  </si>
  <si>
    <t>20  Proyectos de Emprendimiento implementados cuyos beneficiarios sean jóvenes</t>
  </si>
  <si>
    <t>Número de  Proyectos de Emprendimiento implementados cuyos beneficiarios sean jóvenes</t>
  </si>
  <si>
    <t>Lograr 4 alianzas interinstitucionales para la creación de la tarjeta joven bolivarense</t>
  </si>
  <si>
    <t>Una Tarjeta Joven creada</t>
  </si>
  <si>
    <t>Numero de Tarjetas Joven creadas</t>
  </si>
  <si>
    <t>Realizar anualmente e institucionalizar una semana de la Juventud por la Paz enmarcada en la promoción de la Paz y el Posconflicto en el departamento de Bolívar</t>
  </si>
  <si>
    <t>Número de jóvenes del departamento de Bolívar beneficiados con el programa para la prevención de los riesgos para su desarrollo</t>
  </si>
  <si>
    <t>Tres (3) Semanas de la juventud por la Paz institucionalizada y realizada (una por año)</t>
  </si>
  <si>
    <t>Numero de Semanas de la juventud por la Paz institucionalizada y realizada (una por año)</t>
  </si>
  <si>
    <t>Creación y Constitución de la Instancia Departamental Responsable los programas de atención a las Juventudes de Bolívar</t>
  </si>
  <si>
    <t>Número de jóvenes gestores de Paz certificados</t>
  </si>
  <si>
    <t>400 jóvenes gestores de Paz certificados</t>
  </si>
  <si>
    <t>Implementación de la Ley Estatutaria 1622 de abril 29 de 2013</t>
  </si>
  <si>
    <t>4 Proyectos implementados en el marco de las acciones dispuestas por la ley estatutaria 1622 de abril 29 de 2013</t>
  </si>
  <si>
    <t>Número de Proyectos implementados en el marco de las acciones dispuestas por la ley estatutaria 1622 de abril 29 de 2013</t>
  </si>
  <si>
    <t>Cuatro (4) Proyectos implementados en el marco de las acciones dispuestas por la ley estatutaria 1622 de abril 29 de 2013</t>
  </si>
  <si>
    <t>Implementar estrategia de mujeres productivas en 30 municipios del Departamento de Bolívar</t>
  </si>
  <si>
    <t>Número de Mujeres Productivas beneficiadas</t>
  </si>
  <si>
    <t>Doscientas (200) Mujeres Productivas beneficiadas</t>
  </si>
  <si>
    <t>Realizar una Escuela de Control Político para la Equidad de Género</t>
  </si>
  <si>
    <t>Número de Mujeres inscritas a la Escuela de Control Político</t>
  </si>
  <si>
    <t>100 Mujeres inscritas a la Escuela de Control Político</t>
  </si>
  <si>
    <t>Sensibilizar a la población sobrela violencia de género</t>
  </si>
  <si>
    <t>No. de campañas y/o actividades anuales para la prevención de la violencia de género</t>
  </si>
  <si>
    <t>Cuatro campañas y/o actividades anuales para la prevención de la violencia de género</t>
  </si>
  <si>
    <t>Puesta en funcionamiento de un Call Center para personas víctimas de violencia</t>
  </si>
  <si>
    <t>Realizar 96 capacitaciones a mujeres bolivarenses para el acceso a la Justicia</t>
  </si>
  <si>
    <t>No. de Call Center funcionando, de manera exclusiva para atención a mujeres víctimas de violencia basada en género</t>
  </si>
  <si>
    <t>Capacitaciones para el acceso a la justicia realizadas</t>
  </si>
  <si>
    <t>Un  Call Center funcionando, de manera exclusiva para atención a mujeres víctimas de violencia basada en género</t>
  </si>
  <si>
    <t>Noventa y seis (96) Capacitaciones para el acceso a la justicia realizadas</t>
  </si>
  <si>
    <t>Política Pública de Equidad y Autonomía de la Mujer Bolivarense</t>
  </si>
  <si>
    <t>Realizar 96 charlas informativas acerca los derechos sexuales y reproductivos de la Mujer</t>
  </si>
  <si>
    <t>Realizas 45 visitas de asesoramiento técnico a los municipios del departamento de Bolívar</t>
  </si>
  <si>
    <t>Realizar dos campañas institucionales para fomentar la equidad de género dentro de la Gobernación de Bolívar</t>
  </si>
  <si>
    <t>Realizar actividades de capacitación a mujeres víctimas del conflicto para la Construcción de Paz y el Posconflicto en el Dpto. de Bolívar</t>
  </si>
  <si>
    <t>Actualización de la Política Pública de Equidad de Género y Autonomía de la mujer bolivarense y creación de 1 plan de acción</t>
  </si>
  <si>
    <t>Número de campañas institucionales para la equidad de género realizadas</t>
  </si>
  <si>
    <t>Número de Mujeres Constructoras de Paz certificadas</t>
  </si>
  <si>
    <t>Número de actualizaciones de la Política Pública de Equidad de Género y Autonomía de la mujer bolivarense con su plan de acción diseñado</t>
  </si>
  <si>
    <t>96 Charlas informativas acerca los derechos sexuales y reproductivos de la Mujer realizadas</t>
  </si>
  <si>
    <t>Numero de Charlas informativas acerca los derechos sexuales y reproductivos de la Mujer realizadas</t>
  </si>
  <si>
    <t xml:space="preserve">45  asesoramientos técnicos rezalizados  a  los municipios del Departamento </t>
  </si>
  <si>
    <t xml:space="preserve">Numero de asesoramientos técnicos rezalizados  a  los municipios del Departamento </t>
  </si>
  <si>
    <t>Dos (2) campañas institucionales para la equidad de género realizadas</t>
  </si>
  <si>
    <t>Cien (100) Mujeres Constructoras de Paz certificadas</t>
  </si>
  <si>
    <t>Una actualización de la Política Pública de Equidad de Género y Autonomía de la mujer bolivarense con su plan de acción diseñado</t>
  </si>
  <si>
    <t>Realización de actividades para la memoria histórica</t>
  </si>
  <si>
    <t>Número de espacios de discusión y socialización generados</t>
  </si>
  <si>
    <t>Realización de 4 Encuentros Departamentales Inter-generacionales</t>
  </si>
  <si>
    <t>4 Encuentros Departamentales Intergeneracionales realizados</t>
  </si>
  <si>
    <t>Numero de Encuentros Departamentales Intergeneracionales realizados</t>
  </si>
  <si>
    <t>Realizar 4 actividades encaminadas a mejorar la dignidad del Adulto Mayor en Bolívar</t>
  </si>
  <si>
    <t>4 actividades encaminadas a mejorar la dignidad del Adulto Mayor en Bolívar realizadas</t>
  </si>
  <si>
    <t>Atender presupuestalmente a 7 Centros de Protección del Departamento de Bolívar, a través de la estampilla Pro Adulto Mayor</t>
  </si>
  <si>
    <t xml:space="preserve">7 Centros de Protección del Departamento de Bolívar, a través de la estampilla Pro Adulto Mayor atendidos </t>
  </si>
  <si>
    <t xml:space="preserve">Numero de Centros de Protección del Departamento de Bolívar, a través de la estampilla Pro Adulto Mayor atendidos </t>
  </si>
  <si>
    <t>45 Centros de Día del Departamento de Bolívar, a través de la estampilla Pro Adulto Mayor Atendidos presupuestalmente</t>
  </si>
  <si>
    <t>Numero de Centros de Día del Departamento de Bolívar, a través de la estampilla Pro Adulto Mayor Atendidos presupuestalmente</t>
  </si>
  <si>
    <t>Construcción, dotación y funcionamiento de 2 de centros de vida</t>
  </si>
  <si>
    <t xml:space="preserve">2 de centros de vida Construidos, dotados  y funcionando </t>
  </si>
  <si>
    <t xml:space="preserve">Dos (2) de centros de vida Construidos, dotados  y funcionando </t>
  </si>
  <si>
    <t xml:space="preserve">Numero de proyectos anuales enmarcados dentro de la Política Pública para las personas con discapacidad del departamento de Bolívar ejecutados </t>
  </si>
  <si>
    <t>Implementar la Estrategia de Rehabilitación Basada en Comunidad (RBC) en 25 municipios del Departamento de Bolívar</t>
  </si>
  <si>
    <t>1 Pacto con 10 empresas de sector privado enfocado en inclusión laboral para personas con discapacidad</t>
  </si>
  <si>
    <t>Número de municipios con estrategia de RBC implementada</t>
  </si>
  <si>
    <t>Desarrollar la firma de un pacto de productividad, con vigencia de tres años, con empresas público y privadas que ponga en marcha la inclusión laboral de personas con discapacidad</t>
  </si>
  <si>
    <t>Comités municipales de discapacidad conformados y en funcionamiento</t>
  </si>
  <si>
    <t>Sesiones trimestrales del comité departamental de discapacidad</t>
  </si>
  <si>
    <t>25  municipios con estrategia de RBC implementada</t>
  </si>
  <si>
    <t>Un pacto de productividad firmado, con vigencia de tres años, con empresas público y privadas que ponga en marcha la inclusión laboral de personas con discapacidad</t>
  </si>
  <si>
    <t>45 Comités municipales de discapacidad conformados y en funcionamiento</t>
  </si>
  <si>
    <t>14 Sesiones (una trimestral) del comité departamental de discapacidad</t>
  </si>
  <si>
    <t>Conformar y poner en funcionamiento los 45 comités municipales de discapacidad</t>
  </si>
  <si>
    <t>1 Comité departamental de discapacidad funcionando, sesionando trimestralmente y activo</t>
  </si>
  <si>
    <t>Adecuar y construir el 100% de escenarios deportivos y recreativos del departamento con accesibilidad para personas con discapacidad</t>
  </si>
  <si>
    <t>100% de los escenarios deportivos y recreativos del Departamento  adecuados con accesibilidad para las personas con discapacidad</t>
  </si>
  <si>
    <t>Porcentaje de los escenarios deportivos y recreativos del Departamento  adecuados con accesibilidad para las personas con discapacidad</t>
  </si>
  <si>
    <t>Coordinar, orientar, impulsar y fomentar las políticas, planes y programas de la administración dirigidos al desarrollo de las comunidades étnicas y Religiosas del Departamento de Bolívar</t>
  </si>
  <si>
    <t>N° de Consejeros departamentales de comunidades étnicas nombrado</t>
  </si>
  <si>
    <t>???</t>
  </si>
  <si>
    <t>Numero de Consejos Departamentales de comunidades étnicas  funcionando</t>
  </si>
  <si>
    <t>Un Consejo Departamental de comunidades étnicas funcionando</t>
  </si>
  <si>
    <t>N° de Funcionarios por secretarías designados para trabajos en asuntos étnicos</t>
  </si>
  <si>
    <t>N° de Capacitaciones comunitarias efectuadas</t>
  </si>
  <si>
    <t>N° de mujeres empoderadas y participando en espacios de coordinación y representación.</t>
  </si>
  <si>
    <t>N° de Funcionarios formados en derechos étnicos</t>
  </si>
  <si>
    <t>Comité de Censo Étnico de Bolívar</t>
  </si>
  <si>
    <t>N° de documentos de caracterización para el Departamento Formulado</t>
  </si>
  <si>
    <t>Un  de documentos de caracterización para el Departamento Formulado</t>
  </si>
  <si>
    <t>Construcción del Centro de Convivencia Ciudadana, para el Fortalecimiento de la guardia cimarrona e Implementación de la justicia ancestral con gestores y promotores de paz.</t>
  </si>
  <si>
    <t>Asuntos Religiosos</t>
  </si>
  <si>
    <t>No de talleres realizados</t>
  </si>
  <si>
    <t>Siete (7)  talleres realizados</t>
  </si>
  <si>
    <t>Talleres formativos en materia de diversidad sexual y de género a funcionarios (as) públicos y otros entes institucionales como Policía Nacional para el reconocimiento y respeto de los derechos de las personas LGBTI.</t>
  </si>
  <si>
    <t>Número de campañas realizadas dentro de espacios laborales frente al tema de la diversidad sexual.</t>
  </si>
  <si>
    <t>Cuatro (4) de campañas realizadas dentro de espacios laborales frente al tema de la diversidad sexual.</t>
  </si>
  <si>
    <t>Impulsar desde lo local y gubernamental campañas en las instituciones generadoras de trabajo para que incluyan a personas LGBTI</t>
  </si>
  <si>
    <t>Número de funcionarios (as) del sector salud capacitados en materia de derechos y atención a personas LGBTI.</t>
  </si>
  <si>
    <t>Un  protocolo y rutas de atención diferenciados en el sistema de salud aplicados .</t>
  </si>
  <si>
    <t>Numero de protocolos y rutas de atención diferenciados en el sistema de salud aplicados .</t>
  </si>
  <si>
    <t>Promover la creación de rutas y protocolos de atención diferenciados y con enfoque de género para las personas LGBTI que busque un mejor trato por parte de funcionarios (as) públicos en pro del acceso con calidad de la salud.</t>
  </si>
  <si>
    <t>Fomentar procesos formativos en materia de salud sexual y reproductiva con enfoque diferencial para personas LGBTI dirigidos a funcionarios (as) públicos que permitan un reconocimiento de derechos de las personas con orientaciones sexuales, identidades y expresiones de género diversas en el departamento.</t>
  </si>
  <si>
    <t>No. de espacios pedagógicos construidos</t>
  </si>
  <si>
    <t>1.800 nuevos espacios pedagógicos construidos</t>
  </si>
  <si>
    <t>No. de espacios pedagógicos mejorados</t>
  </si>
  <si>
    <t>262 espacios pedagógicos mejorados</t>
  </si>
  <si>
    <t>No. de Establecimientos educativos con dotación básica</t>
  </si>
  <si>
    <t>38 Establecimientos educativos con dotación básica</t>
  </si>
  <si>
    <t>No. de establecimientos educativos con dotación especializada</t>
  </si>
  <si>
    <t>38 establecimientos educativos con dotación especializada</t>
  </si>
  <si>
    <t>No. de Niños atendidos con alimentación escolar</t>
  </si>
  <si>
    <t>No de docentes nuevos viabilizados en planta</t>
  </si>
  <si>
    <t>414.143 Niños, Niñas y jóvenes atendidos a través de la estrategia de Alimentación Escolar</t>
  </si>
  <si>
    <t>600 docentes nuevos viabilizados en planta de la Sedbolivar</t>
  </si>
  <si>
    <t>40 Establecimiento s educativos implementando la jornada única</t>
  </si>
  <si>
    <t>Incrementar el índice sintético de calidad educativa del departamento de Bolívar por nivel a: primaria 4,87; secundaria: 4,72 y media 5.31</t>
  </si>
  <si>
    <t>70 % las Establecimientos Educativos  del Programa Todos Aprender mejoraron la resultados  en las Pruebas Saber</t>
  </si>
  <si>
    <t xml:space="preserve"> 300 docentes de preescolar en competencias de educación inicial calificados </t>
  </si>
  <si>
    <t xml:space="preserve">20 alianzas estratégicas o convenios para formación de educación media técnica realizados  </t>
  </si>
  <si>
    <t>216 Instituciones Educativas  con programas de fortalecimiento de estudiantes de la media con miras a la educación superior</t>
  </si>
  <si>
    <t>24 talleres de socialización por Zodes realizados sobre estándares y Derechos Básicos de Aprendizaje.</t>
  </si>
  <si>
    <t>Porcentaje de las Establecimientos Educativos del Programa Todos Aprender que mejoraron la resultados  en las Pruebas Saber</t>
  </si>
  <si>
    <t>Número de docentes cualificados en programas de educación inicial</t>
  </si>
  <si>
    <t>No. de alianzas o convenios para educación formal</t>
  </si>
  <si>
    <t>No. de Instituciones Educativas  con programas de fortalecimiento de estudiantes de la media con miras a la educación superior</t>
  </si>
  <si>
    <t>Número de talleres realizados</t>
  </si>
  <si>
    <t>Acuerdos realizados en función del Día E</t>
  </si>
  <si>
    <t>Número de Establecimientos educativos con asistencia técnica y apoyados en actividades pedagógicas, lúdicas, recreativas y culturales</t>
  </si>
  <si>
    <t>Número de Proyectos Transversales y manuales de convivencia incluidos en el P.E.I.</t>
  </si>
  <si>
    <t>224  Establecimientos Educativos con  Acuerdos por la Excelencia del día E</t>
  </si>
  <si>
    <t>224 EE  con control y seguimiento a las que mejoren su ISCE</t>
  </si>
  <si>
    <t>224 Establecimientos educativos con asistencia técnica y apoyados en actividades pedagógicas, lúdicas, recreativas y culturales</t>
  </si>
  <si>
    <t>224 P.E.I. con Proyectos Transversales y manuales de convivencia</t>
  </si>
  <si>
    <t>Numero de EE  con control y seguimiento a las que mejoren su ISCE</t>
  </si>
  <si>
    <t>96 docentes Capacitados  y certificados en  inglés internacionalmente en nivel de B2.</t>
  </si>
  <si>
    <t>Número de docentes Capacitados  y certificados en  inglés internacionalmente en nivel de B2</t>
  </si>
  <si>
    <t>Número de  docentes que suben de un nivel a otro. Certificación internacional</t>
  </si>
  <si>
    <t>Numero de instituciones educativas dotadas  con laboratorio de bilingüismo</t>
  </si>
  <si>
    <t>Numero de  instituciones educativas del departamento con experiencias significativas en lectura y escritura</t>
  </si>
  <si>
    <t>Número de  estudiantes talentosos con notas superiores en pruebas saber, y que no sean becados por gobierno nacional a través para la formación superior apoyados con Becas</t>
  </si>
  <si>
    <t>No. De estudiantes con discapacidad atendidos</t>
  </si>
  <si>
    <t>No. De estudiantes con talentos excepcionales atendidos</t>
  </si>
  <si>
    <t>55 docentes que suben de un nivel a otro. Certificación internacional.</t>
  </si>
  <si>
    <t>32 instituciones educativas dotadas  con laboratorio de bilingüismo</t>
  </si>
  <si>
    <t>112 instituciones educativas del departamento con experiencias significativas en lectura y escritura</t>
  </si>
  <si>
    <t xml:space="preserve">100 estudiantes talentosos con notas superiores en pruebas saber, y que no sean becados por gobierno nacional a través para la formación superior apoyados con Becas </t>
  </si>
  <si>
    <t xml:space="preserve">3.031 estudiantes con discapacidad atendidos </t>
  </si>
  <si>
    <t xml:space="preserve">426 estudiantes con talentos excepcionales atendidos </t>
  </si>
  <si>
    <t>No. de establecimientos educativos etnoeducativos fortalecidos</t>
  </si>
  <si>
    <t>No. DD capacitados para el manejo de los sistemas de información</t>
  </si>
  <si>
    <t>No. De Sistema de evaluación de alumnos implementado y alimentado.</t>
  </si>
  <si>
    <t>Numero  de  IE de Bolívar con capacitación en la interpretación y manejo de los resultados de las Pruebas Saber para la formulación de planes de mejoramiento</t>
  </si>
  <si>
    <t>20 las instituciones educativas focalizadas en su PEI como etnoeducativas fortalecidos</t>
  </si>
  <si>
    <t>224 D.D. capacitados en los sistemas de evaluación de la calidad, SIGCE, Humano, SIMAT y otros disponibles</t>
  </si>
  <si>
    <t>Un sistema informático para el seguimiento y análisis comparativo de las evaluaciones internas de los EE de Bolívar implementado y alimentado</t>
  </si>
  <si>
    <t>224 D.D.  de las IE de Bolívar capacitados en la interpretación y manejo de los resultados de las Pruebas Saber para la formulación de planes de mejoramiento</t>
  </si>
  <si>
    <t>Numero de   observatorios de calidad de la educación creados</t>
  </si>
  <si>
    <t>No. de personal de planta educativa formado en programas de alto nivel (docentes y directivos docentes</t>
  </si>
  <si>
    <t xml:space="preserve">No. de alianzas o convenios para educación formal realizadas </t>
  </si>
  <si>
    <t>No. De  EE  fortalecidas para mejorar las capacidades de los estudiantes de la media con miras a la educación superior del departamento</t>
  </si>
  <si>
    <t>No. de nuevos centros de formación construidos en los municipios en alianza con el SENA</t>
  </si>
  <si>
    <t xml:space="preserve">Un  observatorio de calidad de la educación creado </t>
  </si>
  <si>
    <t>60% de establecimientos Educativos  liderando investigaciones educativas</t>
  </si>
  <si>
    <t>350  personas de la  planta educativa formados en programas de alto nivel (docentes y directivos docentes</t>
  </si>
  <si>
    <t xml:space="preserve">20 alianzas estratégicas para formación de educación media técnica realizadas </t>
  </si>
  <si>
    <t>224 EE  fortalecidas para mejorar las capacidades de los estudiantes de la media con miras a la educación superior del departamento</t>
  </si>
  <si>
    <t>Tres (3) nuevos centros de formación construidos en los municipios en alianza con el SENA</t>
  </si>
  <si>
    <t>Porcentaje de establecimientos Educativos  liderando investigaciones educativas</t>
  </si>
  <si>
    <t>100% del sistema de evaluación de la calidad educativa fortalecido (indicador de cierre de brechas)</t>
  </si>
  <si>
    <t>Fortalecimiento de las capacidades de excelencia educativa de Bolívar (50%)</t>
  </si>
  <si>
    <t>Aumento de acceso a la educación media técnica en un 30%</t>
  </si>
  <si>
    <t>Incrementar la oferta de formación para el trabajo en los municipios del departamento de Bolívar</t>
  </si>
  <si>
    <t>No de proyectos implementados para la ampliación de la oferta educativa en la Universidad de Cartagena en los municipios de Bolívar</t>
  </si>
  <si>
    <t>Dos (2)  proyectos implementados para la ampliación de la oferta educativa en la Universidad de Cartagena en los municipios de Bolívar</t>
  </si>
  <si>
    <t xml:space="preserve">224 establecimientos fortalecidos en competencias científicas </t>
  </si>
  <si>
    <t xml:space="preserve">224 EE con currículos implementados con tic </t>
  </si>
  <si>
    <t>No. de establecimientos intervenidos en programas de fortalecimiento de la cultura científica</t>
  </si>
  <si>
    <t>No.  de establecimientos con currículos implementados con tic</t>
  </si>
  <si>
    <t>Aumento de la masa crítica para competencias de desarrollo sostenible mediante la ciencia y la innovación (70%)</t>
  </si>
  <si>
    <t>224 establecimientos intervenidos en programas de fortalecimiento de la cultura innovación y emprendimiento</t>
  </si>
  <si>
    <t>No. de establecimientos intervenidos en programas de fortalecimiento de la cultura innovación y emprendimient</t>
  </si>
  <si>
    <t>Aumento de habilidades y competencias de manejo de estrategias de convivencia en un entorno de paz y conflicto (en un 20%)</t>
  </si>
  <si>
    <t>20 convenios  desarrollados de formación de programas de fortalecimiento  de  competencias de educación para la paz, convivencia y democracia</t>
  </si>
  <si>
    <t>Numero de convenios  desarrollados de formación de programas de fortalecimiento  de  competencias de educación para la paz, convivencia y democracia</t>
  </si>
  <si>
    <t>55.816 estudiantes atendidos con matriculas contratada.</t>
  </si>
  <si>
    <t>Cuatro (4)  campañas de difusión  y fomento en  la Matricula en los municipios de Bolívar(una por año).</t>
  </si>
  <si>
    <t>10,000 nuevos cupos en Educación de Adultos y Alfabetización atendidos</t>
  </si>
  <si>
    <t>652  experiencias con modelos flexibles. Implementadas (escuela nueva, grupos juveniles creativos, aceleración del aprendizaje, media rural)</t>
  </si>
  <si>
    <t>Número de Estudiantes atendidos con Matricula contratada</t>
  </si>
  <si>
    <t>Numero de Campañas de Difusión realizadas</t>
  </si>
  <si>
    <t>Numero de Experiencias implementadas con modelos flexibles. (Escuela Nueva, Grupos Juveniles creativos, Aceleración del aprendizaje, Media rural)</t>
  </si>
  <si>
    <t xml:space="preserve">Numero de nuevos cupos en Educación de Adultos y Alfabetización atendidos </t>
  </si>
  <si>
    <t>Incrementar la cobertura educativa en el departamento de Bolívar al 98% (indicador de cierre de brechas)</t>
  </si>
  <si>
    <t>5.000 Niños, Niñas y jóvenes atendidos  a través de la estrategia de Transporte Escolar</t>
  </si>
  <si>
    <t>820.000 Niños, Niñas y jóvenes atendidos  a través de la estrategia de Seguros Estudiantiles</t>
  </si>
  <si>
    <t>Número de  Niños, Niñas y jóvenes atendidos  a través de la estrategia de Transporte Escolar</t>
  </si>
  <si>
    <t>Número  de Estudiantes atendidos con seguros estudiantiles.</t>
  </si>
  <si>
    <t xml:space="preserve">Número de niños, niñas y jóvenes Dotados con material educativo </t>
  </si>
  <si>
    <t xml:space="preserve">10.000 niños, niñas y jóvenes Dotados con material educativo </t>
  </si>
  <si>
    <t>ND</t>
  </si>
  <si>
    <t>Disminuir la deserción escolar en 3,8%</t>
  </si>
  <si>
    <t>Fortalecimiento Del SGCy Recertificación De Los Cuatro (04) Procesos Certificados: Cobertura, Talento Humano, Atención Al ciudadano y calidad.</t>
  </si>
  <si>
    <t>140  funcionarios fortalecidos en desarrollo de habilidades y emprendimiento empresarial</t>
  </si>
  <si>
    <t xml:space="preserve">100 funcionarios del sector educativo departamental con  formación  empresarial en gestión de la calidad </t>
  </si>
  <si>
    <t xml:space="preserve">140 funcionarios de la secretaría de educación de bolívar con espacios de trabajo mejorados </t>
  </si>
  <si>
    <t>11 unidades de gestión de la secretaría de educación de bolívar  con dotación de herramientas tecnológicas a las</t>
  </si>
  <si>
    <t>Cuatro (4) procesos recertificación encobertura, talento humano, atención al ciudadano y calidad) Y tres (3) procesos  adicionales certificados  en el SGC de los de la Secretaría de Educación.</t>
  </si>
  <si>
    <t>No. De procesos auditados y recertificados por ICONTEC</t>
  </si>
  <si>
    <t>No de funcionarios fortalecidos en desarrollo de habilidades y emprendimiento empresarial</t>
  </si>
  <si>
    <t>Número de  funcionarios del sector educativo departamental con  formación  empresarial en gestión de la calidad</t>
  </si>
  <si>
    <t>No. De espacios de trabajo mejorados</t>
  </si>
  <si>
    <t>No. De unidades de gestión dotadas</t>
  </si>
  <si>
    <t>224 Establecimientos educativos oficiales fortalecidos con el acceso, uso y apropiación de las tecnologías de la información y las comunicaciones TICs</t>
  </si>
  <si>
    <t>Dos (2) estudiantes por  Terminales.</t>
  </si>
  <si>
    <t>100%   de la Población Estudiantil Matriculada en los Establecimientos Educativos Principales accediendo a internet</t>
  </si>
  <si>
    <t>4.000 docentes formados en uso y apropiación de Tics</t>
  </si>
  <si>
    <t xml:space="preserve">600 grupos de investigación incentivados para la investigación como estrategia pedagógica apoyadas en las TICs  </t>
  </si>
  <si>
    <t>224 establecimientos educativos participando en proyectos colaborativos en red</t>
  </si>
  <si>
    <t>Crear cuatros (4) centros de innovación a la comunidad educativa para mejorar la educación</t>
  </si>
  <si>
    <t>No.  de estudiantes por terminales</t>
  </si>
  <si>
    <t>Porcentaje  de la Población Estudiantil Matriculada en los Establecimientos Educativos Principales accediendo a internet</t>
  </si>
  <si>
    <t>No. de docentes formados en Apropiación en TICs</t>
  </si>
  <si>
    <t>No. de grupos de investigación en ciencia, tecnología e innovación apoyadas en las Tics</t>
  </si>
  <si>
    <t>No. de Establecimientos Educativos oficiales participando en proyectos colaborativos en red</t>
  </si>
  <si>
    <t>No. de Centros de innovación e Inclusión Digital, para el aprovechamiento de los emprendimientos de la comunidad educativa.</t>
  </si>
  <si>
    <t>4 Planes Departamental De Bienestar Laboral De La Sedbolivar Formulado y Ejecutado (1 por año)</t>
  </si>
  <si>
    <t>224 establecimientos educativos oficiales en seguimiento anual y con asistencia técnica en la ejecución de los recursos de gratuidad</t>
  </si>
  <si>
    <t>No. De establecimientos Educativos en seguimiento anual y con asistencia técnica</t>
  </si>
  <si>
    <t>Número de Planes Departamental de Bienestar Laboral de la Sedbolivar Formulado y Ejecutado</t>
  </si>
  <si>
    <t>Plan De Bienestar Laboral Sedbolivar</t>
  </si>
  <si>
    <t>10.334 Docentes, directivos docentes y administrativos beneficiados con el Plan de Bienestar laboral de la Sedbolivar</t>
  </si>
  <si>
    <t>Número de nuevos programas</t>
  </si>
  <si>
    <t>Número de proyectos de mejoramiento en infraestructura física</t>
  </si>
  <si>
    <t>Número de estudiantes de otros países que visitan UNIBAC con fines académicos, investigativos y de extensión</t>
  </si>
  <si>
    <t>Número de docentes y estudiantes de UNIBAC que viajan al exterior con fines académicos e investigativos</t>
  </si>
  <si>
    <t>Crear un nuevo programa académico profesional</t>
  </si>
  <si>
    <t>Desarrollar 16 proyectos de proyección social incluyentes y pertinente en el departamento</t>
  </si>
  <si>
    <t>Disminuir la tasa de deserción en un 12%</t>
  </si>
  <si>
    <t>Porcentaje de municipios con políticas de salud ambiental incorporadas en los planes, programas y proyectos de los sectores municipales.</t>
  </si>
  <si>
    <t>Porcentaje de municipios con Mapas de Riesgos elaborados.</t>
  </si>
  <si>
    <t>Cobertura de Vigilancia de la calidad del agua para consumo humano.</t>
  </si>
  <si>
    <t>Disminuir la mortalidad por Enfermedad Respiratoria Aguda en menores de 5 años, a menos de 17 X 100.000 nacidos vivos.</t>
  </si>
  <si>
    <t>Cobertura acciones de IVC a factores de riesgo ambiental del departamento.</t>
  </si>
  <si>
    <t>50% de  municipios con políticas de salud ambiental incorporadas en los planes, programas y proyectos de los sectores municipales.</t>
  </si>
  <si>
    <t>50%  de municipios con Mapas de Riesgos elaborados.</t>
  </si>
  <si>
    <t>90% de Cobertura de Vigilancia de la calidad del agua para consumo humano.</t>
  </si>
  <si>
    <t>Mantener la tasa de rabia humana en cero (0), en el departamento de Bolívar.</t>
  </si>
  <si>
    <t>Cobertura de vacunación canina y felina en el departamento de Bolívar</t>
  </si>
  <si>
    <t>90% de Cobertura de vacunación canina y felina en el departamento de Bolívar</t>
  </si>
  <si>
    <t>100% de Cobertura acciones de IVC a factores de riesgo ambiental del departamento.</t>
  </si>
  <si>
    <t xml:space="preserve">Disminuir a menos de 91,3% la tasa de incidencia de violencia intrafamiliar </t>
  </si>
  <si>
    <t>Número de municipios con estrategias intersectoriales en el marco de una política pública municipal de salud mental y convivencia social evaluadas.</t>
  </si>
  <si>
    <t>37 municipios con estrategias intersectoriales en el marco de una política pública municipal de salud mental y convivencia social evaluadas.</t>
  </si>
  <si>
    <t>Porcentaje de entidades territoriales de salud reportando los eventos de violencia intrafamiliar de manera oportuna y con calidad.</t>
  </si>
  <si>
    <t>Número de municipios con plan de prevención del consumo de sustancias psicoactivas</t>
  </si>
  <si>
    <t>No. de municipios garantizando la atención integral de casos de violencia, problemas y trastornos mentales, bajo modelos y protocolos establecidos por el Ministerio de Salud y Protección Social.</t>
  </si>
  <si>
    <t>50%  de las  entidades territoriales de salud reportando los eventos de violencia intrafamiliar de manera oportuna y con calidad.</t>
  </si>
  <si>
    <t>37  municipios con plan de prevención del consumo de sustancias psicoactivas</t>
  </si>
  <si>
    <t>Doce (12) municipios garantizando la atención integral de casos de violencia, problemas y trastornos mentales, bajo modelos y protocolos establecidos por el Ministerio de Salud y Protección Social.</t>
  </si>
  <si>
    <t>Disminuir 0,1% la prevalencia del consumo de SPA de 12 a 65 años de edad.</t>
  </si>
  <si>
    <t>100% de los municipios desarrollando estrategias para fortalecer la vigilancia nutricional en los eventos de mortalidad por o asociada a desnutrición y bajo peso al nacer.</t>
  </si>
  <si>
    <t>Cobertura de Inspección Vigilancia y Control a establecimientos de interés sanitario.</t>
  </si>
  <si>
    <t>Reducir la razón de mortalidad materna a 45 x 100.000 NV o 67,76 x 100.000 NV</t>
  </si>
  <si>
    <t>Porcentaje de municipios con 95% de mujeres gestantes que tengan cuatro o más controles prenatales.</t>
  </si>
  <si>
    <t>N° de profesionales y auxiliares de salud de prestadores públicos del departamento capacitados y entrenados en la atención integral y de calidad a la mujer gestante</t>
  </si>
  <si>
    <t>Porcentaje de municipios con equipos extramurales para identificación, educación y canalización de las mujeres gestantes del área rural a los servicios de salud</t>
  </si>
  <si>
    <t>N° de casas maternas regionales construidas</t>
  </si>
  <si>
    <t>50% de los municipios  con 95% de mujeres gestantes que tengan cuatro o más controles prenatales.</t>
  </si>
  <si>
    <t>800 profesionales y auxiliares de salud de prestadores públicos del departamento capacitados y entrenados en la atención integral y de calidad a la mujer gestante</t>
  </si>
  <si>
    <t>40% de los  municipios con equipos extramurales para identificación, educación y canalización de las mujeres gestantes del área rural a los servicios de salud</t>
  </si>
  <si>
    <t>Once (11) casas maternas regionales construidas</t>
  </si>
  <si>
    <t>Reducir la razón de mortalidad materna a 45 x 100.000 NV o 67,76 x 100.000 NV.</t>
  </si>
  <si>
    <t>N° de prestadores de municipios priorizados con servicios obstétricos dotados, cumpliendo los indicadores del Programa de Auditoría para el mejoramiento de la Calidad mediante procesos asistenciales acreditados</t>
  </si>
  <si>
    <t xml:space="preserve">Porcentaje de proyectos del plan bienal de inversiones de construcción de centros y puestos de salud construidos y/o adecuados y dotados en áreas rurales priorizadas ejecutados </t>
  </si>
  <si>
    <t>Quince (15)  prestadores de municipios priorizados con servicios obstétricos dotados, cumpliendo los indicadores del Programa de Auditoría para el mejoramiento de la Calidad mediante procesos asistenciales acreditados</t>
  </si>
  <si>
    <t xml:space="preserve">80% de los  proyectos del plan bienal de inversiones de construcción de centros y puestos de salud construidos y/o adecuados y dotados en áreas rurales priorizadas ejecutados </t>
  </si>
  <si>
    <t>Reducir el embarazo en adolescentes a 18%</t>
  </si>
  <si>
    <t>Mantener prevalencia de infección por VIH en menos de 1% en población de 15 a 49 años</t>
  </si>
  <si>
    <t>Alcanzar y mantener porcentaje de transmisión materno-infantil del VIH, sobre el número de niños expuestos, en el 2% o menos</t>
  </si>
  <si>
    <t>Numero de municipios con estrategia integral para prevención del embarazo en la infancia y adolescencia</t>
  </si>
  <si>
    <t>36  municipios con estrategia integral para prevención del embarazo en la infancia y adolescencia</t>
  </si>
  <si>
    <t>45 municipios desarrollando la estrategia Infección VIH</t>
  </si>
  <si>
    <t>N° de municipios desarrollando la estrategia Infección VIH</t>
  </si>
  <si>
    <t>Alcanzar y mantener la incidencia de sífilis congénita en 0,5 casos o menos, incluidos los mortinatos, por cada 1.000 nacidos vivos.</t>
  </si>
  <si>
    <t>45 municipios desarrollando la estrategia de prevención y atención integral Sifilis Congenita</t>
  </si>
  <si>
    <t>N° de municipios desarrollando la estrategia de prevención y atención integral sifilis congenita</t>
  </si>
  <si>
    <t>45 municipios desarrollando la estrategia de prevención y atención integral transmisión materno infantil de VIH</t>
  </si>
  <si>
    <t>N° de municipios desarrollando la estrategia de prevención y atención integral transmición materno infantil de VIH</t>
  </si>
  <si>
    <t>Disminuir la discapacidad severa por Enfermedad de Hansen entre los casos nuevos, hasta llegar a una tasa de 1 casos por 10.000 habitantes con discapacidad grado 2.</t>
  </si>
  <si>
    <t>Reducir progresivamente a menos de 1,59 casos por 100.000 hab. de la mortalidad por Tuberculosis TB. (indicador de cierre de brechas)</t>
  </si>
  <si>
    <t>No. de municipios con Planes estratégicos Para aliviar la carga y sostener las actividades de control de la tuberculosis</t>
  </si>
  <si>
    <t>No. de municipios con Planes estratégicos Para aliviar la carga y sostener las actividades de control en Enfermedad de Hansen</t>
  </si>
  <si>
    <t>Trece (13) municipios con Planes estratégicos Para aliviar la carga y sostener las actividades de control de la tuberculosis</t>
  </si>
  <si>
    <t>Trece (13) municipios con Planes estratégicos Para aliviar la carga y sostener las actividades de control en Enfermedad de Hansen</t>
  </si>
  <si>
    <t>No. de municipios con estrategia de vacunación sin barreras implementada</t>
  </si>
  <si>
    <t>No. de municipios. Sistema de Información Nominal del PAI , implementado</t>
  </si>
  <si>
    <t>45 municipios con estrategia de vacunación sin barreras implementada</t>
  </si>
  <si>
    <t>45 municipios. Sistema de Información Nominal del PAI , implementado</t>
  </si>
  <si>
    <t>Alcanzar el 95% o más de cobertura en todos los biológicos que hacen parte del esquema nacional, en las poblaciones objeto del programa en 45 municipios (indicador de cierre de brechas)</t>
  </si>
  <si>
    <t>Porcentaje de pacientes atendidos con calidad</t>
  </si>
  <si>
    <t>Nº de municipios con acciones prevención primaria sostenidas</t>
  </si>
  <si>
    <t>Reducir la letalidad por dengue a menos de 2%</t>
  </si>
  <si>
    <t>20% de  pacientes atendidos con calidad</t>
  </si>
  <si>
    <t>Seis (6) municipios con acciones prevención primaria sostenidas</t>
  </si>
  <si>
    <t>Lograr un 50% de cobertura de acciones de promoción de la salud y prevención de riesgos laborales en la población del sector informal de la economía.</t>
  </si>
  <si>
    <t>Cobertura de acciones de inspección, vigilancia y control (IVC), para el cumplimiento de las normas de Seguridad y Salud en el Trabajo, en las minas del departamento de Bolívar.</t>
  </si>
  <si>
    <t>No. de trabajadores de las minas de Montecristo y Santa Rosa Sur de Bolívar, beneficiados con acciones de educación y prevención de riesgos para la salud en el entorno laboral.</t>
  </si>
  <si>
    <t>100% de Cobertura de acciones de inspección, vigilancia y control (IVC), para el cumplimiento de las normas de Seguridad y Salud en el Trabajo, en las minas del departamento de Bolívar.</t>
  </si>
  <si>
    <t>100% de los  trabajadores de las minas de Montecristo y Santa Rosa Sur de Bolívar, beneficiados con acciones de educación y prevención de riesgos para la salud en el entorno laboral.</t>
  </si>
  <si>
    <t>Tasa de accidentes ocupacionales reducida a menos de 6,0 x 100.000 habitantes,</t>
  </si>
  <si>
    <t>No. de municipios con población trabajadora de grupos poblacionales vulnerables caracterizada y con intervención focalizada.</t>
  </si>
  <si>
    <t>No. de  municipios beneficiarios de acciones de educación y sensibilización social dirigidos al fomento del auto cuidado y prevención de accidentes y enfermedades laborales, de acuerdo con los perfiles epidemiológicos, incluye la realización de campañas de difusión y comunicación.</t>
  </si>
  <si>
    <t>Doce (12)  municipios beneficiarios de acciones de educación y sensibilización social dirigidos al fomento del auto cuidado y prevención de accidentes y enfermedades laborales, de acuerdo con los perfiles epidemiológicos, incluye la realización de campañas de difusión y comunicación.</t>
  </si>
  <si>
    <t>Doce (12) municipios con población trabajadora de grupos poblacionales vulnerables caracterizada y con intervención focalizada.</t>
  </si>
  <si>
    <t>Incrementar en un 15% la posibilidad de acceso a servicios públicos de forma diferencial y prioritaria de poblaciones vulnerables del departamento de Bolívar.</t>
  </si>
  <si>
    <t>Mantener la Tasa demortalidad menor de   5 años  igual o menor a 10,7 x 100,000 nacidos vivos (indicador de cierre de brechas)</t>
  </si>
  <si>
    <t>Reducir la Tasa demortalidad a menos de 12,4 x 1,000 nacidos vivos (indicador de cierre de brechas)</t>
  </si>
  <si>
    <t>No. de centros regionales de prevención y atención integral a jóvenes y adolescentes en funcionamiento.</t>
  </si>
  <si>
    <t>No. de municipios con Secretarias de salud, EAPB-IPS y otras entidades, implementando políticas de humanización de los servicios prestados a la población adulto mayor, y procesos administrativos para disminuir las barreras de acceso en la atención en salud.</t>
  </si>
  <si>
    <t>Porcentaje de consolidación de la base de datos de mujeres violentadas en el marco del conflicto armado.</t>
  </si>
  <si>
    <t>Porcentaje de Entidades Territoriales cumpliendo los estándares de evaluación establecidos por el Ministerio de Salud, para la atención integral a víctimas de violencia.</t>
  </si>
  <si>
    <t>No. de municipios cubiertos con la estrategia.</t>
  </si>
  <si>
    <t>No. de personas con discapacidad, familiares y actores comunitarios, participando activamente en la estrategia.</t>
  </si>
  <si>
    <t>Cobertura del Registro de localización y Caracterización de personas con Discapacidad.</t>
  </si>
  <si>
    <t>No. de Centros Regionales de Atención Integral a personas con discapacidad, funcionando en articulación con las ESE municipales.</t>
  </si>
  <si>
    <t>No. de municipios desarrollando estrategias para fortalecer la vigilancia en salud pública de los eventos de interés de salud materno- infantil.</t>
  </si>
  <si>
    <t>No. de municipios con estrategias de los primeros mil días de vida, Atención Integral de las enfermedades prevalentes de la Infancia -AIEPI -Instituciones Amigas de la Mujer y la Infancia  - IAMI implementada.</t>
  </si>
  <si>
    <t>No. de municipios ejecutando proyectos intersectoriales interprogramatico para la intervención de los factores de riesgo de enfermedades prevalentes de la infancia, en concurrencia con el departamento.</t>
  </si>
  <si>
    <t>45 municipios desarrollando estrategias para fortalecer la vigilancia en salud pública de los eventos de interés de salud materno- infantil.</t>
  </si>
  <si>
    <t>21  municipios con estrategias de los primeros mil días de vida, Atención Integral de las enfermedades prevalentes de la Infancia -AIEPI -Instituciones Amigas de la Mujer y la Infancia  - IAMI implementada.</t>
  </si>
  <si>
    <t>12 municipios ejecutando proyectos intersectoriales interprogramatico para la intervención de los factores de riesgo de enfermedades prevalentes de la infancia, en concurrencia con el departamento.</t>
  </si>
  <si>
    <t>Dos (2)  centros regionales de prevención y atención integral a jóvenes y adolescentes en funcionamiento.</t>
  </si>
  <si>
    <t>Quince (15) municipios con proceso de   seguimiento y evaluación de políticaspúblicas de envejecimiento y vejez y de apoyo y fortaleciendo a las familias, implementado.</t>
  </si>
  <si>
    <t>Numero de municipios del departamento de Bolivar contaran con centros vida o día para promover la inclusión social de las personas mayores y el envejecimiento activo, desarrollando  en ellos estrategias de apoyo y fortalecimientofamiliar, social y comunitario</t>
  </si>
  <si>
    <t>Numero de municipios con proceso de   seguimiento y evaluación de políticaspúblicas de envejecimiento y vejez y de apoyo y fortaleciendo a las familias, implementado.</t>
  </si>
  <si>
    <t>Quince (15) municipios con Secretarias de salud, EAPB-IPS y otras entidades, implementando políticas de humanización de los servicios prestados a la población adulto mayor, y procesos administrativos para disminuir las barreras de acceso en la atención en salud.</t>
  </si>
  <si>
    <t>Quince (15) municipios del departamento de Bolivar contaran con centros vida o día para promover la inclusión social de las personas mayores y el envejecimiento activo, desarrollando  en ellos estrategias de apoyo y fortalecimientofamiliar, social y comunitario</t>
  </si>
  <si>
    <t>100% de consolidación de la base de datos de mujeres violentadas en el marco del conflicto armado.</t>
  </si>
  <si>
    <t>50%e de Entidades Territoriales cumpliendo los estándares de evaluación establecidos por el Ministerio de Salud, para la atención integral a víctimas de violencia.</t>
  </si>
  <si>
    <t>45 municipios cubiertos con la estrategia.</t>
  </si>
  <si>
    <t>1000 personas con discapacidad, familiares y actores comunitarios, participando activamente en la estrategia.</t>
  </si>
  <si>
    <t>95% de Cobertura del Registro de localización y Caracterización de personas con Discapacidad.</t>
  </si>
  <si>
    <t>Un  Centro Regional de Atención Integral a personas con discapacidad, funcionando en articulación con las ESE municipales.</t>
  </si>
  <si>
    <t>70% de cobertura de atención psicosocial e integral a víctimas del conflicto armado</t>
  </si>
  <si>
    <t>Porcentaje del territorio Bolivarense con atención continua a población víctima del conflicto armado garantizada.</t>
  </si>
  <si>
    <t>Porcentaje de cumplimiento de acciones en salud, ordenadas por la Corte Constitucional;  Sentencia T045, Sentencia del Tribunal de Cundimarca- Sentencia de Justicia y Paz- Mampujan, Auto  006,092, 251, Fallos de Jueces de Tierra, Fallos del Tribunal de Cartagena, Población con Planes de Reparación Colectiva (Prc) y Población con retorno voluntario.</t>
  </si>
  <si>
    <t>33% del  territorio Bolivarense con atención continua a población víctima del conflicto armado garantizada.</t>
  </si>
  <si>
    <t>100% Porcentaje de cumplimiento de acciones en salud, ordenadas por la Corte Constitucional;  Sentencia T045, Sentencia del Tribunal de Cundimarca- Sentencia de Justicia y Paz- Mampujan, Auto  006,092, 251, Fallos de Jueces de Tierra, Fallos del Tribunal de Cartagena, Población con Planes de Reparación Colectiva (Prc) y Población con retorno voluntario.</t>
  </si>
  <si>
    <r>
      <t>5</t>
    </r>
    <r>
      <rPr>
        <sz val="9"/>
        <color theme="1"/>
        <rFont val="Corbel"/>
        <family val="2"/>
      </rPr>
      <t xml:space="preserve"> Municipios (asistidos) con </t>
    </r>
    <r>
      <rPr>
        <b/>
        <sz val="9"/>
        <color theme="1"/>
        <rFont val="Corbel"/>
        <family val="2"/>
      </rPr>
      <t>Planes Municipales de promoción, prevención y protección de Derechos Humanos.</t>
    </r>
  </si>
  <si>
    <t>Porcentaje de actores municipales de salud beneficiados con acciones del plan de fortalecimiento de la promoción de la salud y desarrollo del modelo de asistencia técnica territorial unificado.</t>
  </si>
  <si>
    <t>Porcentaje de cumplimiento de metas del plan de fortalecimiento del Sistema de Información en Salud del Departamento.</t>
  </si>
  <si>
    <t>No. de municipios cumpliendo las metas concertadas para el proceso de gestión de la salud pública.</t>
  </si>
  <si>
    <t>No. de entidades territoriales de salud municipales con planes territoriales de salud integrales y armonizados con el Plan Decenal de Salud pública.</t>
  </si>
  <si>
    <t>No. de ESE en alto riesgo fiscal y financiero, saneadas.</t>
  </si>
  <si>
    <t>Cobertura de acciones de Inspección Vigilancia y Control al flujo de recursos del Sistema General de Seguridad Social en Salud departamental.</t>
  </si>
  <si>
    <t>30%  de actores municipales de salud beneficiados con acciones del plan de fortalecimiento de la promoción de la salud y desarrollo del modelo de asistencia técnica territorial unificado.</t>
  </si>
  <si>
    <t>80%  de cumplimiento de metas del plan de fortalecimiento del Sistema de Información en Salud del Departamento.</t>
  </si>
  <si>
    <t>45 municipios cumpliendo las metas concertadas para el proceso de gestión de la salud pública.</t>
  </si>
  <si>
    <t>45 entidades territoriales de salud municipales con planes territoriales de salud integrales y armonizados con el Plan Decenal de Salud pública.</t>
  </si>
  <si>
    <t>33 ESEs en alto riesgo fiscal y financiero, saneadas.</t>
  </si>
  <si>
    <t>100% de Cobertura de acciones de Inspección Vigilancia y Control al flujo de recursos del Sistema General de Seguridad Social en Salud departamental.</t>
  </si>
  <si>
    <t>90% de cumplimiento del Plan de recuperación de las capacidades</t>
  </si>
  <si>
    <t>Porcentaje de cumplimiento del Plan de recuperación de las capacidades básicas del sistema de vigilancia y respuesta en salud pública e IVC para la seguridad sanitaria.</t>
  </si>
  <si>
    <t>Lograr el 97% de cobertura en aseguramiento en salud</t>
  </si>
  <si>
    <t>Porcentaje de sostenibilidad del Régimen Subsidiado en Salud.</t>
  </si>
  <si>
    <t>Porcentaje de depuración de la BDUA en articulación con el SISBEN.</t>
  </si>
  <si>
    <t>No. De municipios con base de datos del SISBEN depurada y ajustada.</t>
  </si>
  <si>
    <t>Cobertura de acciones departamentales de Inspección, Vigilancia y Control a la gestión del régimen subsidiado en salud a nivel municipal.</t>
  </si>
  <si>
    <t>100% de  sostenibilidad del Régimen Subsidiado en Salud.</t>
  </si>
  <si>
    <t>97%  de depuración de la BDUA en articulación con el SISBEN.</t>
  </si>
  <si>
    <t>Trece (13) municipios con base de datos del SISBEN depurada y ajustada.</t>
  </si>
  <si>
    <t>100% de Cobertura de acciones departamentales de Inspección, Vigilancia y Control a la gestión del régimen subsidiado en salud a nivel municipal.</t>
  </si>
  <si>
    <t>cobertura de atención en los eventos no POS - S y oferta a la Población no asegurada demandados.</t>
  </si>
  <si>
    <t xml:space="preserve">No. de municipios con Modelo Integral de Atención en Salud implementado y redes integrales para servicios básicos y de mediana complejidad conformadas. </t>
  </si>
  <si>
    <t>Porcentaje de IPS de la red departamental de servicios de salud con el 100% de acciones de mejoramiento implementadas.</t>
  </si>
  <si>
    <t>Cobertura de Inspección Vigilancia y Control al Sistema Obligatorio de Garantía de la Calidad y prestación de servicios de salud.</t>
  </si>
  <si>
    <t>100% de cobertura de atención en los eventos no POS - S y oferta a la Población no asegurada demandados.</t>
  </si>
  <si>
    <t xml:space="preserve">Seis (6) municipios con Modelo Integral de Atención en Salud implementado y redes integrales para servicios básicos y de mediana complejidad conformadas. </t>
  </si>
  <si>
    <t>60% de IPS de la red departamental de servicios de salud con el 100% de acciones de mejoramiento implementadas.</t>
  </si>
  <si>
    <t>100 % de Cobertura de Inspección Vigilancia y Control al Sistema Obligatorio de Garantía de la Calidad y prestación de servicios de salud.</t>
  </si>
  <si>
    <t>Altos logros y Liderazgo Deportivo</t>
  </si>
  <si>
    <t>Consolidar el deporte de altos logros en un 100% y de esta manera ser líder a nivel de la región caribe y cuartos a nivel Nacional en Juegos Deportivos Nacionales.</t>
  </si>
  <si>
    <t>Posición ocupada en los Juegos Nacionales de la Paz</t>
  </si>
  <si>
    <t>Número de ligas de deporte apoyadas</t>
  </si>
  <si>
    <t>Número de nodos de desarrollo construidos</t>
  </si>
  <si>
    <t>4a Posición ocupada en los Juegos Nacionales de la Paz</t>
  </si>
  <si>
    <t>25  ligas de deporte apoyadas</t>
  </si>
  <si>
    <t>6 nodos de desarrollo construidos</t>
  </si>
  <si>
    <t>Juegos Deportivos Departamentales y de la Discapacidad "OLIMPIADAS BOLIVARENSES POR LA PAZ"</t>
  </si>
  <si>
    <t>Participación de 50.000 deportistas procedentes de 45 municipios, discriminados así: en deporte convencional 49.700 y en deporte para discapacidad 300 deportistas, en 8 disciplinas dedicadas a las personas en situación de discapacidad</t>
  </si>
  <si>
    <t>Número de Juegos Deportivos departamental y de la Discapacidad realizados</t>
  </si>
  <si>
    <t>Cuetro (4)  Juegos Deportivos departamental y de la Discapacidad realizados (Uno por año)</t>
  </si>
  <si>
    <t>Juegos Supérate</t>
  </si>
  <si>
    <t>En cuanto a deporte Estudiantil se refiere Bolívar participará en los Juegos Supérate: en las diferentes fases del programa: fase Departamental, Fase Zonal y Fase Nacional, con todos los municipios del departamento presentes, para una cobertura del 100%</t>
  </si>
  <si>
    <t>Número de Juegos Supérate realizados (incluyendo cada una de sus fases)</t>
  </si>
  <si>
    <t>4 Juegos Supérate realizados (incluyendo cada una de sus fases)</t>
  </si>
  <si>
    <t>Por TU SALUD PONTE PILAS</t>
  </si>
  <si>
    <t>80.000 personas serán beneficiadas por el programa de actividad física, en los diferentes municipios de bolívar. 40 eventos de capacitación en riesgo dirigido a la población.</t>
  </si>
  <si>
    <t>Número de personas beneficiadas por programas de actividad física</t>
  </si>
  <si>
    <t>Infraestructura Deportiva y Centros Regionales de Alto Rendimiento</t>
  </si>
  <si>
    <t>Llegar a 400.000 personas en el dpto. en el cuatrienio y así Mejorar los Estilos y Hábitos de Vida Saludable de la población del departamento de Bolívar.</t>
  </si>
  <si>
    <t>Construir los centros de alto rendimiento en 2 municipios de Bolívar; 20 parques infantiles, 3 pista patinaje y 2 parques estándar</t>
  </si>
  <si>
    <t>Número de escenarios deportivos y para la recreación construidos</t>
  </si>
  <si>
    <t>Construcción de 3 nodos o centros de altos rendimiento en los Zodes del Departamento de Bolivar, destinados principalmente a 6 disciplinas deportivas (Futbol, futsalon, Voleibol, Boxeo, Béisbol y Softbol)</t>
  </si>
  <si>
    <t>100 % del Sistema de Formación Artística del Departamento implementado</t>
  </si>
  <si>
    <t>Implementar una Red de Escuelas de Música para la Paz.</t>
  </si>
  <si>
    <t>Realizar convenios interinstitucionales y alianzas estratégicas para la formación de artistas.</t>
  </si>
  <si>
    <t>Implementar un Sistema de Formación Artística del Departamento.</t>
  </si>
  <si>
    <t>100% de  Red de Escuelas de Música para la Paz implementada.</t>
  </si>
  <si>
    <t>Tres (3)  convenios interinstitucionales y alianzas estratégicas para la formación de artistas.</t>
  </si>
  <si>
    <t>100% del Sistema de Formación Artística del Departamento implementado.</t>
  </si>
  <si>
    <t>Cinco (05) Industrias creativas y emprendimientos culturales impulsados.</t>
  </si>
  <si>
    <t>Implementar la Agenda Cultural del Departamento</t>
  </si>
  <si>
    <t>Desarrollar un programa de Estímulos a iniciativas y actores culturales del departamento.</t>
  </si>
  <si>
    <t>Fortalecer el programa de Artesanos de Bolívar como modelo de emprendimiento cultural.</t>
  </si>
  <si>
    <t>Una  Red de Festivales del Departamento implementada.</t>
  </si>
  <si>
    <t>Una  Agenda Cultural del Departamento implementada</t>
  </si>
  <si>
    <t>Cuatro (4)  programas de Estímulos a iniciativas y actores culturales del departamento desarrollados .</t>
  </si>
  <si>
    <t>Cinco (5)  industrias creativas y emprendimientos culturales impulsadas.</t>
  </si>
  <si>
    <t>Un  programa de Artesanos de Bolívar como modelo de emprendimiento cultural fortalecido .</t>
  </si>
  <si>
    <t>45 municipios del Departamento de Bolívar fortalecidos.</t>
  </si>
  <si>
    <t>Diseñar e implementar el Plan Departamental de Lectura.</t>
  </si>
  <si>
    <t>Activar y consolidar la Red Departamental de Bibliotecas</t>
  </si>
  <si>
    <t>61 bibliotecas municipales dotadas y fortalecidas.</t>
  </si>
  <si>
    <t xml:space="preserve">Un  Consejo Departamental de Cultura y los Consejos Sectoriales creados e implementados </t>
  </si>
  <si>
    <t xml:space="preserve">Un  Plan Departamental de Lectura diseñado e implemntado </t>
  </si>
  <si>
    <t>Una  Red Departamental de Bibliotecas activada y consolidada</t>
  </si>
  <si>
    <t>Numero de  bibliotecas municipales dotadas y fortalecidas.</t>
  </si>
  <si>
    <t>45 municipios del Departamento de Bolívar con espacios culturales activos</t>
  </si>
  <si>
    <t>Optimizar el uso de la infraestructura cultural como espacio para el conocimiento y generación de contenidos culturales y artísticos</t>
  </si>
  <si>
    <t>45 municipios con optimización de la infraestructura cultural como espacio para el conocimiento y generación de contenidos culturales y artísticos</t>
  </si>
  <si>
    <t>Bolívar Sí Avanza En construcción del Sistema de información turistica del Departamento</t>
  </si>
  <si>
    <t>Un Sistema de Información Turística en todo el departamento desarrollado</t>
  </si>
  <si>
    <t>N° de entradas en la Base de datos del Sistema de Información.</t>
  </si>
  <si>
    <t>Una  entrada en la Base de datos del Sistema de Información.</t>
  </si>
  <si>
    <t>Seis (06) municipios con acompañamiento para la construcción de productos turísticos.</t>
  </si>
  <si>
    <t>Fam-trip con operadores turísticos y medios de comunicación para dar a conocer las riquezas del territorio bolivarense.</t>
  </si>
  <si>
    <t>Tres (3) productos de Turismo cultural con base en el patrimonio material e inmaterial del Departamento Identificados, diseñados e implementados</t>
  </si>
  <si>
    <t>Tres (3)  productos de ecoturismo con enfoque postconflicto, que contengan un discurso de interpretación común del territorio identificados, diseñados e implementados</t>
  </si>
  <si>
    <t>Numero de  productos de ecoturismo con enfoque postconflicto, que contengan un discurso de interpretación común del territorio identificados, diseñados e implementados</t>
  </si>
  <si>
    <t>Numero de  productos de Turismo cultural con base en el patrimonio material e inmaterial del Departamento Identificados, diseñados e implementados</t>
  </si>
  <si>
    <t>Seis (6) productos turísticos en municipios priorizados del Departamento diseñados</t>
  </si>
  <si>
    <t>Numero de productos turísticos en municipios priorizados del Departamento diseñados</t>
  </si>
  <si>
    <t xml:space="preserve">Tres (3) Fam-trip con operadores turísticos y medios de comunicación para dar a conocer las riquezas del territorio bolivarense </t>
  </si>
  <si>
    <t>Seis (6)  Rutas de la Paz en municipios priorizados Diseñadas e implementadas.</t>
  </si>
  <si>
    <t>Numero de Rutas de la Paz en municipios priorizados Diseñadas e implementadas.</t>
  </si>
  <si>
    <t>Cuatro (4)  Caravanas turísticas Bolívar sí Avanza Diseñadas e implementadas</t>
  </si>
  <si>
    <t>Numero de  Caravanas turísticas Bolívar sí Avanza Diseñadas e implementadas</t>
  </si>
  <si>
    <t>Diez (10) municipios con infraestructura turística fortalecida</t>
  </si>
  <si>
    <t>Un  Parador turístico en el Departamento de Bolívar Construido y dotado.</t>
  </si>
  <si>
    <t>Numero de Paradores turísticos en el Departamento de Bolívar Construidos y dotados.</t>
  </si>
  <si>
    <t>Tres (3) Puntos de Información Turística-PIT en municipios priorizados Construidos y dotados .</t>
  </si>
  <si>
    <t>Nunero de  Puntos de Información Turística-PIT en municipios priorizados Construidos y dotados .</t>
  </si>
  <si>
    <t xml:space="preserve">Dos (2)  Senderos turísticos en el Departamento de Bolívar Adecuados y en  uso </t>
  </si>
  <si>
    <t xml:space="preserve">Numero de   Senderos turísticos en el Departamento de Bolívar Adecuados y en  uso </t>
  </si>
  <si>
    <t>Diez (10)  Señalizaciones turísticas viales y peatonales en municipios priorizados con vocación turística realizadas</t>
  </si>
  <si>
    <t>Numero de   Señalizaciones turísticas viales y peatonales en municipios priorizados con vocación turística realizadas</t>
  </si>
  <si>
    <t>Un Muelle turístico fluvial cosntruido .</t>
  </si>
  <si>
    <t>Numero de Muelles turísticos fluvial cosntruidos .</t>
  </si>
  <si>
    <t>Empresas Más Innovadoras Y Competitivas</t>
  </si>
  <si>
    <t>Aumentar en un 30%  el número de investigadores, centros de investigación y programas de movilidad</t>
  </si>
  <si>
    <t>5 Empresas en Bolívar  (excluyendo Cartagena) que incorporan la innovación como mecanismo para aumentar competitividad</t>
  </si>
  <si>
    <t>Aumentar a 3 los proyectos para la apropiación social del conocimiento</t>
  </si>
  <si>
    <t>Implementar una iniciativa que dote al departamento de Bolívar de conocimiento científico, planificación estratégica, intercambio del conocimiento y observación de políticas publicas</t>
  </si>
  <si>
    <t>No. De personas beneficiadas con estudios de posgrado y/o pasantías en áreas de ciencia, tecnología en investigación.</t>
  </si>
  <si>
    <t>Centros de Desarrollo Científico, Tecnológico e Investigativo en el Departamento.</t>
  </si>
  <si>
    <t>No. de proyectos desarrollados para el fortalecimiento del sistema sectorial de innovación pertinentes a las apuestas productivas del departamento</t>
  </si>
  <si>
    <t>No. de proyectos que fortalezcan y amplíen la apropiación social de ciencia, tecnología e innovación</t>
  </si>
  <si>
    <t>No. de proyectos para intercambios universitarios que favorezcan la gestión del conocimiento a nivel local, nacional e internacional.</t>
  </si>
  <si>
    <t>Nùmero de iniciativas para la producción de conocimiento científico implementadas</t>
  </si>
  <si>
    <t>Treinta (30) personas beneficiadas con estudios de posgrado y/o pasantías en áreas de ciencia, tecnología en investigación.</t>
  </si>
  <si>
    <t>Dos (2) Centros de Desarrollo Científico, Tecnológico e Investigativo en el Departamento.</t>
  </si>
  <si>
    <t>Cuatro (4) proyectos desarrollados para el fortalecimiento del sistema sectorial de innovación pertinentes a las apuestas productivas del departamento</t>
  </si>
  <si>
    <t>Un proyectos que fortalezcan y amplíen la apropiación social de ciencia, tecnología e innovación</t>
  </si>
  <si>
    <t>Un  proyectos para intercambios universitarios que favorezcan la gestión del conocimiento a nivel local, nacional e internacional.</t>
  </si>
  <si>
    <t>Una iniciativas para la producción de conocimiento científico implementadas</t>
  </si>
  <si>
    <t>Infraestructura TIC</t>
  </si>
  <si>
    <t>No. de municipios beneficiados con conexiones de banda ancha, fija y móvil en hogares, escuelas y Mipymes</t>
  </si>
  <si>
    <t>No. de municipios que incluyen decreto de despliegue de redes de comunicación en sus POT/EOT.</t>
  </si>
  <si>
    <t>No. de quioscos y puntos Vive Digital instalados</t>
  </si>
  <si>
    <t>No. de municipios con zonas wifi gratuitas</t>
  </si>
  <si>
    <t>Aumentar al 100% los municipios beneficiados con acceso a TICs (LB 51%)</t>
  </si>
  <si>
    <t>45 municipios beneficiados con conexiones de banda ancha, fija y móvil en hogares, escuelas y Mipymes</t>
  </si>
  <si>
    <t>Quince (15)  municipios que incluyen decreto de despliegue de redes de comunicación en sus POT/EOT.</t>
  </si>
  <si>
    <t>Cien (100)  quioscos y puntos Vive Digital instalados</t>
  </si>
  <si>
    <t>34 municipios con zonas wifi gratuitas</t>
  </si>
  <si>
    <t>No. de apps desarrolladas para el fortalecimiento del gobierno en línea, la gestión del conocimiento tecnología e innovación y gobierno en línea</t>
  </si>
  <si>
    <t>Implementar un laboratorio de alta tecnología, desarrollo de industria, contenidos digitales</t>
  </si>
  <si>
    <t>No. de jóvenes beneficiados estudios carreras TICs en Bolívar</t>
  </si>
  <si>
    <t>10 Contenidos digitales para mejorar acciones de comunicación, gestión del conocimiento, tecnología e innovación y gobierno en línea</t>
  </si>
  <si>
    <t>Diez (10) apps desarrolladas para el fortalecimiento del gobierno en línea, la gestión del conocimiento tecnología e innovación y gobierno en línea</t>
  </si>
  <si>
    <t xml:space="preserve">Un  laboratorio de alta tecnología, desarrollo de industria, contenidos digitales implementado </t>
  </si>
  <si>
    <t>Cien (100)  jóvenes beneficiados estudios carreras TICs en Bolívar</t>
  </si>
  <si>
    <t>1 política pública de trabajo decente, que enfatice en cuatro elementos estratégicos: promoción y creación de empleo, la protección social, los derechos de trabajadores y el diálogo social.</t>
  </si>
  <si>
    <t>Promover en los 45 municipios la inclusión en igualdad de condiciones para toda la población de acuerdo a sus capacidades</t>
  </si>
  <si>
    <t>No. de mesas de concertación para la construcción de la Política Pública para el trabajo decente en Bolívar</t>
  </si>
  <si>
    <t>Cuatro (4)  mesas de concertación para la construcción de la Política Pública para el trabajo decente en Bolívar realizadas</t>
  </si>
  <si>
    <t>Cooperación Y Desarrollo Para Bolívar</t>
  </si>
  <si>
    <t>Creación y funcionamiento de la Agencia de Cooperación Internacional de Bolívar.</t>
  </si>
  <si>
    <t>Crear la Agencia de Cooperación Internacional para el Departamento de Bolívar</t>
  </si>
  <si>
    <t>una  Agencia de Cooperación Internacional para el Departamento de Bolívar creada</t>
  </si>
  <si>
    <t>Cinco (5) Proyectos para el Desarrollo de Bolívar financiados con Cooperación Internacional Formulados,  Gestionados e implementados .</t>
  </si>
  <si>
    <t>Numero de  Proyectos para el Desarrollo de Bolívar financiados con Cooperación Internacional Formulados,  Gestionados e implementados .</t>
  </si>
  <si>
    <t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</si>
  <si>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Numero de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</si>
  <si>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Proyectos formulados y en ejecución bajo el esquema de Alianzas Público Privadas</t>
  </si>
  <si>
    <t xml:space="preserve">Agencia de Inversiones y Desarrollo de Bolívar </t>
  </si>
  <si>
    <t>Creación y funcionamiento de la Agencia de Inversiones y Desarrollo de Bolívar</t>
  </si>
  <si>
    <t>Número de Procesos de acompañamiento en su fase de exploración e instalación a inversionistas en Bolívar</t>
  </si>
  <si>
    <t xml:space="preserve">No. de Empresas instaladas en Bolívar </t>
  </si>
  <si>
    <t>Una Agencia de Inversión y Desarrollo de Bolívar creada</t>
  </si>
  <si>
    <t>Numero de Agencias de Inversiones y Desarrollo de Bolívar creadas</t>
  </si>
  <si>
    <t>Cien (100)  Procesos de acompañamiento en su fase de exploración e instalación a inversionistas en Bolívar</t>
  </si>
  <si>
    <t xml:space="preserve">Cinco (5) Empresas instaladas en Bolívar </t>
  </si>
  <si>
    <t>Procesos de asistencia técnica y tecnológicas prestados a mineros</t>
  </si>
  <si>
    <t>800 mineros dotados técnica y tecnológicamente para el mejoramiento de su seguridad</t>
  </si>
  <si>
    <t>800 mineros capacitados en seguridad y convivencia</t>
  </si>
  <si>
    <t>Capacitar en Gestión Empresarial a 25asociaciones comunitarias</t>
  </si>
  <si>
    <t>Construir 3 plantas pilotos de beneficio</t>
  </si>
  <si>
    <t>Ejecutar 1 proyectos piloto de exploración y desarrollo minero en el Sur</t>
  </si>
  <si>
    <t>Construir 1 centro de formación minera y ambiental de Santa Rosa del Sur</t>
  </si>
  <si>
    <t>Dotaciones de elementos de seguridad</t>
  </si>
  <si>
    <t>Capacitaciones en seguridad e higiene</t>
  </si>
  <si>
    <t>Asociaciones comunitarias capacitadas en gestión empresarial</t>
  </si>
  <si>
    <t>Plantas piloto de beneficios de minerales construidas</t>
  </si>
  <si>
    <t>Proyectos de exploración y desarrollo minero en el Sur</t>
  </si>
  <si>
    <t>Centro de formación minera y ambiental construido y dotado</t>
  </si>
  <si>
    <t>Capacitar en Gestión Empresarial a 25 asociaciones comunitarias</t>
  </si>
  <si>
    <t>Procesos mineros caracterizados y formalizados</t>
  </si>
  <si>
    <t>Caracterizar y formalizar en aspectos legales, técnicos, financieros, económicos y sociales a 13 municipios</t>
  </si>
  <si>
    <t>Actualizar Censo Minero</t>
  </si>
  <si>
    <t>Brindar acompañamiento integral a 30 Unidades Productivas Minero Energéticas</t>
  </si>
  <si>
    <t>Municipios caracterizados y formalizados</t>
  </si>
  <si>
    <t>Censo minero actualizado</t>
  </si>
  <si>
    <t>Unidades Productivas Mineras acompañadas integralmente</t>
  </si>
  <si>
    <t>Minas sin trabajo infantil</t>
  </si>
  <si>
    <t>Centros de Formación para  el trabajo del Oro</t>
  </si>
  <si>
    <t>Ecosistemas afectados por la mineria recuperados</t>
  </si>
  <si>
    <t>Cuenca Hidricas Recuperadas</t>
  </si>
  <si>
    <t>Implementar 5programas de erradicación de trabajo infantil implementados</t>
  </si>
  <si>
    <t>Construir 2 centros de formación para el trabajo del oro</t>
  </si>
  <si>
    <t>Reforestar 50hectáreas afectadas por minería</t>
  </si>
  <si>
    <t>Recuperar 2 Cuencas Hídricas afectadas por la minería</t>
  </si>
  <si>
    <t>Asentamiento mineros con programas sociales de erradicación de trabajo infantil</t>
  </si>
  <si>
    <t>Entros de formación técnica en orfebrería</t>
  </si>
  <si>
    <t>Numero de Hectareas de Tierra Reforestadas</t>
  </si>
  <si>
    <t>Numero de Cuencas hidricas recuperadas en Bolívar</t>
  </si>
  <si>
    <t>Incrementar el número de kilómetros de Vías en Buen estado en la Red Vial Secundaria y Terciaria del Departamento de Bolívar,  en 400 KM</t>
  </si>
  <si>
    <t>No. Km de vías Secundarias Mejoradas del Departamento rehabilitadas y/o mantenidas</t>
  </si>
  <si>
    <t>No. Km de vías Terciarias Mejoradas, rehabilitadas y/o mantenidas</t>
  </si>
  <si>
    <t>No. Km de vías urbanas Pavimentadas</t>
  </si>
  <si>
    <t>Plan Vial Actualizado en la región de los Montes de María</t>
  </si>
  <si>
    <t>1034  Km de vías Terciarias Mejoradas, rehabilitadas y/o mantenidas</t>
  </si>
  <si>
    <t>5 Km de vías urbanas Pavimentadas</t>
  </si>
  <si>
    <t>Un Plan Vial Actualizado en la región de los Montes de María</t>
  </si>
  <si>
    <t>Obras De Infraestructura Fluvial, De Defensa Y De Transporte Aéreo</t>
  </si>
  <si>
    <t>Número de Obras de infraestructura fluvial y de defensa, en los Ríos  Magdalena, Cauca, Canal del Dique,  complejos cenagosos y accesos gestionadas y/o ejecutadas</t>
  </si>
  <si>
    <t>Número de obras de adecuación y/o mejoramiento en los aeropuertos públicos del Departamento de Bolívar gestionadas y/0 ejecutadas</t>
  </si>
  <si>
    <t>Una  Obra de infraestructura fluvial y de defensa, en los Ríos  Magdalena, Cauca, Canal del Dique,  complejos cenagosos y accesos gestionadas y/o ejecutadas</t>
  </si>
  <si>
    <t>Una obra de adecuación y/o mejoramiento en los aeropuertos públicos del Departamento de Bolívar gestionadas y/0 ejecutadas</t>
  </si>
  <si>
    <t>Ejecutar obras de infraestructura fluvial y de defensa, y obras de adecuación y/o mejoramiento en los aeropuertos públicos del Departamento</t>
  </si>
  <si>
    <t>Incrementar la cobertura de la infraestructura de uso, acorde a las necesidades en la  Secretarías de Educación, Salud y las  Direcciones de Desarrollo Social y Seguridad y Convivencia Ciudadana***.</t>
  </si>
  <si>
    <t>No. de obras de infraestructura del sector: Educativo, salud, recreación, inclusión social y reconciliación, justicia y seguridad ejecutadas</t>
  </si>
  <si>
    <t>22 obras de infraestructura del sector: Educativo, salud, recreación, inclusión social y reconciliación, justicia y seguridad ejecutadas</t>
  </si>
  <si>
    <t>Observatorio de la Seguridad Vial Departamental</t>
  </si>
  <si>
    <t>Auditorias de seguridad vial a la infraestructura de transporte del Departamento</t>
  </si>
  <si>
    <t>Diseño de mapas de riesgo y puntos de accidentalidad</t>
  </si>
  <si>
    <t>Campañas para la seguridad vial</t>
  </si>
  <si>
    <t>Plan Departamental de seguridad vial</t>
  </si>
  <si>
    <t>Señales verticales, demarcaciones, intercepciones semaforizadas en los municipios, cámaras de detección electrónica móviles</t>
  </si>
  <si>
    <t>Un Observatorio de la Seguridad Vial Departamental</t>
  </si>
  <si>
    <t>Cuatro (4) Auditorias de seguridad vial a la infraestructura de transporte del Departamento</t>
  </si>
  <si>
    <t>Cuatro (4) Diseño de mapas de riesgo y puntos de accidentalidad</t>
  </si>
  <si>
    <t>Cuatro (4) Campañas para la seguridad vial</t>
  </si>
  <si>
    <t>Un Plan Departamental de seguridad vial</t>
  </si>
  <si>
    <t>34 Señales verticales, demarcaciones, intercepciones semaforizadas en los municipios, cámaras de detección electrónica móviles</t>
  </si>
  <si>
    <t>Reducir en un 30% el índice de accidentalidad del Departamento</t>
  </si>
  <si>
    <t>Movilidad Sostenible</t>
  </si>
  <si>
    <t>Numero de  2000 regaladas bicicletas a jóvenes de instituciones públicas del departamento para transporte escolar.</t>
  </si>
  <si>
    <t>2000 bicicletas regaladas a jóvenes de instituciones públicas del departamento para transporte escolar.</t>
  </si>
  <si>
    <t>Promover la adopción de medios de transporte amigables con el medio ambiente en al menos tres municipios del Departamento</t>
  </si>
  <si>
    <t>Transporte Multimodal</t>
  </si>
  <si>
    <t>Realizar convenios con al menos 3 municipios para implementación de transporte multimodal</t>
  </si>
  <si>
    <t xml:space="preserve">Infraestructura de Transporte </t>
  </si>
  <si>
    <t>Implementar  en un 50% un Sistema moderno y eficiente de movilidad y transporte multimodal, orientado a fortalecer el desarrollo de la zona intervenida, la competitividad y la inserción en los mercados, locales, nacionales e internacionales</t>
  </si>
  <si>
    <t>Intervenir la infraestructura de transporte terrestre, aéreo y fluvial  de por lo menos el 50% de las terminales del Departamento</t>
  </si>
  <si>
    <t>Intervención al 50% de la infraestructura de las terminales terrestres, aéreas y fluviales del Departamento.</t>
  </si>
  <si>
    <t>Implementación del Decreto 953 del 2013.</t>
  </si>
  <si>
    <t>Plan Institucional de Gestión Ambiental 2016</t>
  </si>
  <si>
    <t>Plan Maestro Departamental de Residuos Solidos</t>
  </si>
  <si>
    <t>Implementación de políticas públicas dirigidas a la conservación, recuperación y sostenibilidad de las áreas protegidas del Departamento</t>
  </si>
  <si>
    <t>Talleres del SIDAP realizados</t>
  </si>
  <si>
    <t>Programas de educación Ambiental</t>
  </si>
  <si>
    <t>Casa de rehabilitación animal</t>
  </si>
  <si>
    <t>Seis (6) Talleres del SIDAP realizados</t>
  </si>
  <si>
    <t>Un Programa de educación Ambiental</t>
  </si>
  <si>
    <t>Una Casa de rehabilitación animal</t>
  </si>
  <si>
    <t>Asistencia técnica a municipios en Planes de gestión del riesgo</t>
  </si>
  <si>
    <t>Comites de  comunitarios de emergencia</t>
  </si>
  <si>
    <t>Instituciones capacitadas y fortalecidas en prevención y atención de desastres</t>
  </si>
  <si>
    <t>Implementar procesos de acompañamiento y asistencia técnica a municipios, comunidades e instituciones educativas oficiales y no oficiales del Departamento de Bolívar</t>
  </si>
  <si>
    <t>Creación de espacios, programas y talleres dirigidos a la protección de animales y del medio ambiente</t>
  </si>
  <si>
    <t>Plan Departamental de Gestión de Riesgo ajustado</t>
  </si>
  <si>
    <t>Sistema de alertas tempranas</t>
  </si>
  <si>
    <t>46  municipios Asistidos con Asistencia técnica a en Planes de gestión del riesgo</t>
  </si>
  <si>
    <t>46 Comites de  comunitarios de emergencia funcionando</t>
  </si>
  <si>
    <t>46 Instituciones capacitadas y fortalecidas en prevención y atención de desastres</t>
  </si>
  <si>
    <t>Un Plan Departamental de Gestión de Riesgo ajustado</t>
  </si>
  <si>
    <t>Un Sistema de alertas tempranas</t>
  </si>
  <si>
    <t>Grupo interunstitucional para la atención de emergencias y desastres</t>
  </si>
  <si>
    <t>Centros logisticos para la atención de desastres</t>
  </si>
  <si>
    <t>Un Grupo interunstitucional para la atención de emergencias y desastres</t>
  </si>
  <si>
    <t>Dos (2) Centros logisticos para la atención de desastres</t>
  </si>
  <si>
    <t>Avanzar en la construcción de herramientas para el conocimiento, atención y mitigación del Riesgo</t>
  </si>
  <si>
    <t>Construir y dotar centros logísticos para la atención de desastres</t>
  </si>
  <si>
    <t>Formular e implementar Plan de Ordenamiento Territorial Departamental</t>
  </si>
  <si>
    <t>Prestas asistencia técnica a municipios del Departamento para el ajuste de sus EOT y/o POT</t>
  </si>
  <si>
    <t>Formular un contrato Plan con el Departamento de Sucre</t>
  </si>
  <si>
    <t>Prestar acompañamiento a 15 municipios para estratificación socioeconomica</t>
  </si>
  <si>
    <t>Plan de Ordenamiento Territorial Departamental</t>
  </si>
  <si>
    <t>Estratificación socioeconomica municipal</t>
  </si>
  <si>
    <t>Un Plan de Ordenamiento Territorial Departamental</t>
  </si>
  <si>
    <t xml:space="preserve">45 Planes Departamental de Gestión de Riesgo ajustado (uno por Municipio) </t>
  </si>
  <si>
    <t xml:space="preserve">Un Contrato Plan firmado </t>
  </si>
  <si>
    <t xml:space="preserve">Contrato Plan firmado </t>
  </si>
  <si>
    <t>Quince (15) Estratificación socioeconomica municipal realizado</t>
  </si>
  <si>
    <t>Incremento del 12% anual del recaudo de los ingresos propios- ICLD</t>
  </si>
  <si>
    <t>Estatuto tributario actualizado</t>
  </si>
  <si>
    <t>Un(1) sistema informático para gestión financiera implementado</t>
  </si>
  <si>
    <t>60% de la cartera vencida de vehículos recuperada</t>
  </si>
  <si>
    <t>100% de las acreencias establecidas en el programa de saneamiento fiscal y financiero canceladas</t>
  </si>
  <si>
    <t>46 municipios capacitados en materia de gestión fiscal y financiera</t>
  </si>
  <si>
    <t>Un (1) proceso de cálculos actuariales para depuración de pasivos pensionales implementado</t>
  </si>
  <si>
    <t>Incrementar en un 30% el índice de desempeño fiscal de la entidad. (indicador de cierre de brechas)                  (LB 62,48%)</t>
  </si>
  <si>
    <t>Aumentar un 20%  el rango del índice de transparencia de la Gobernación de Bolívar Riesgo Alto(55,5)</t>
  </si>
  <si>
    <t>Un(1) plan de transparencia y gobierno abierto creado para la administración departamental</t>
  </si>
  <si>
    <t>Una(1) unidad de reacción inmediata anticorrupción creada</t>
  </si>
  <si>
    <t>Estrategia de sensibilización para una Cultura de la Legalidad y la Integridad para Colombia (clic) aplicada en un 100% en la gobernación de bolívar en el cuatrienio.</t>
  </si>
  <si>
    <t>200 funcionarios de la planta central capacitados en estrategias para la gestión pública transparente en el cuatrienio.</t>
  </si>
  <si>
    <t>24 informes de estados financieros y ejecución presupuestal publicados oportunamente en la página web de la entidad en el cuatrienio</t>
  </si>
  <si>
    <t>Creación de una instancia departamental que permita mejorar el desempeño integral de los municipios en por los menos un 10%.</t>
  </si>
  <si>
    <t>Consecución de un espacio físico dotado del recurso humano y tecnológico para el funcionamiento de la "casa del alcalde"</t>
  </si>
  <si>
    <t>Contar con un plan piloto de fortalecimiento de los niveles de eficacia, eficiencia, gestión administrativa y fiscal y cumplimiento de requisitos legales de los 10 municipios con más bajo desempeño integral.</t>
  </si>
  <si>
    <t>Asistir técnicamente en el régimen municipal a los 46 municipios del departamento de bolívar</t>
  </si>
  <si>
    <t>4 cumbres de autoridades locales realizadas en el cuatrienio.</t>
  </si>
  <si>
    <t>Firma de 5 convenios interadministrativos para brindar asistencia técnica a los 46 municipios</t>
  </si>
  <si>
    <t>Accion comunal Descentralizada</t>
  </si>
  <si>
    <t>Aumentar al 100% los municipios con competencias transferidas para inspección, vigilancia y control de los organismos comunales.</t>
  </si>
  <si>
    <t>Decretos para declarar la descentralización de la acción comunal a los municipios de Bolívar</t>
  </si>
  <si>
    <t>Conmemoraciones del Día Comunal realizadas durante el cuatrienio</t>
  </si>
  <si>
    <t>Asistencia técnica a los 23 municipios que faltan por conformar Asojac.</t>
  </si>
  <si>
    <t>Asistencia técnica a 12 comunidades indígenas y Rom reconocidas y en reconocimiento por el Ministerio del Interior en procesos de participación, autogobierno y control social.</t>
  </si>
  <si>
    <t>Asistencia técnica a 15 comunidades y organizaciones de base de afros, negras, raizales, palenqueras reconocidas y en reconocimiento por el Ministerio del Interior en  procesos de participación, autogobierno y control social.</t>
  </si>
  <si>
    <t>Creación de una Comisión Consultiva departamental de alto nivel para comunidades negras, afrocolombianas, raizales y palenqueras creada y activa.</t>
  </si>
  <si>
    <t>Creación de un(1) Observatorio de Participación Ciudadana en Bolívar</t>
  </si>
  <si>
    <t>Creación de un Consejo Departamental de Participación</t>
  </si>
  <si>
    <t>Capacitaciones en control social a 23 municipios de Bolívar.</t>
  </si>
  <si>
    <t>Inventario Físico de bienes muebles devolutivos y de consumo</t>
  </si>
  <si>
    <t>Inventario físico, saneamiento y normalización de bienes inmuebles de la Gobernación de Bolívar</t>
  </si>
  <si>
    <t>Modelo Estándar de Control Interno(MECI)</t>
  </si>
  <si>
    <t>Gestión Documental</t>
  </si>
  <si>
    <t>Sistema de Gestión para la Gobernabilidad</t>
  </si>
  <si>
    <t>Coaching</t>
  </si>
  <si>
    <t>Atención al usuario</t>
  </si>
  <si>
    <t>Desarrollo del Talento Humano</t>
  </si>
  <si>
    <t>Un (1) inventario físico de los bienes muebles devolutivos y de consumo de la Gobernación actualizado.</t>
  </si>
  <si>
    <t>Un (1) inventario físico y programa de saneamiento y normalización de los bienes inmuebles de la Gobernación de Bolívar.</t>
  </si>
  <si>
    <t>90% de los elementos del MECI implementados en la gobernación de bolívar</t>
  </si>
  <si>
    <t>95% de los documentos del archivo de la Gobernación de Bolívar han sido organizados, digitalizados y administrados de acuerdo a la normatividad archivística</t>
  </si>
  <si>
    <t>Funciones de SIGOB implementadas en la gobernación de Bolívar.</t>
  </si>
  <si>
    <t>Un (1) taller  de coaching implementado en un 100% entre los funcionarios de la Gobernación de Bolívar.</t>
  </si>
  <si>
    <t>Un (1) taller de atención al público implementado entre los funcionarios.</t>
  </si>
  <si>
    <t>Incrementado en un 100% el nivel de satisfacción del clima laboral de los empleados.</t>
  </si>
  <si>
    <t>350 empleados atendidos en sus necesidades de protección y servicio</t>
  </si>
  <si>
    <t>Aumentar a 70% el nivel de implementación del Sistema de Gestión de la Seguridad y Salud en el Trabajo SG-SST</t>
  </si>
  <si>
    <t>300 funcionarios capacitados para el fortalecimiento de sus competencias laborales.</t>
  </si>
  <si>
    <t>Plataformas tecnológicas para la interconexión interna y externa del Gobierno Departamental.</t>
  </si>
  <si>
    <t>Contar con un inventario físico de los bienes muebles devolutivos y de consumo de la Gobernación actualizado</t>
  </si>
  <si>
    <t>Contar con un inventario físico, y programa de saneamiento y normalización de los bienes inmuebles de la Gobernación de Bolívar</t>
  </si>
  <si>
    <t>Implementar un eficaz modelo gerencial en la gobernación de bolívar mediante la adopción del  90%  del Modelo Estándar de Control Interno(MECI)</t>
  </si>
  <si>
    <t>Optimizar la preservación documental y archivística de nuestra entidad, alcanzando un puntaje de 80 ptos en  los  estándares de gestión documental</t>
  </si>
  <si>
    <t>Fortalecer las capacidades de la gestión para la gobernabilidad de la administración, mediante la implementación del 90% de las  funciones del SIGOB.</t>
  </si>
  <si>
    <t>Mejorar en un 100% los niveles de competitividad de nuestros funcionarios</t>
  </si>
  <si>
    <t>Optimizar la atención al público prestada por la gobernación de bolívar, mediante el fortalecimiento del 100% de los protocolos de servicio en atención al usuario</t>
  </si>
  <si>
    <t>Implementar en un 100% el plan institucional de bienestar social laboral, estímulos e incentivos de la Gobernación de Bolívar</t>
  </si>
  <si>
    <t>Gobierno en línea</t>
  </si>
  <si>
    <t>Incrementar en un 10% la implementación de acciones para la consolidación de un Gobierno Departamental en Línea</t>
  </si>
  <si>
    <t>SECRETARIA GENERAL</t>
  </si>
  <si>
    <t>Contar con una herramienta tecnológica que permita planear la gestión interna del equipo de gobierno a través de un manejo gerencial eficiente y la permanente búsqueda de la excelencia.</t>
  </si>
  <si>
    <t>Creación e implementación de una herramienta tecnológica de control de actividades como plataforma en la cual se planifiquen los compromisos de cada secretaría de Despacho y los avances y cumplimientos de éstos en el tiempo y plazo pactados.</t>
  </si>
  <si>
    <t>Herramienta Tecnológica De Control De Actividades</t>
  </si>
  <si>
    <t xml:space="preserve">Proyecto Estratégico "Montes de Maria Territorio de Paz" </t>
  </si>
  <si>
    <t>Plataforma Virtual “Educando para la paz”</t>
  </si>
  <si>
    <t>Plataforma Virtual de aprendizaje departamental CATEDRA PARA LA PAZ</t>
  </si>
  <si>
    <t>Un Proyecto “Montes de Maria” en paz implementado</t>
  </si>
  <si>
    <t>Numero de Proyectos  “Montes de Maria” en paz implementados</t>
  </si>
  <si>
    <t>Numero de Proyectos “Todos por el Sur” implementados</t>
  </si>
  <si>
    <t>Un Proyecto “Todos por el Sur” implementado</t>
  </si>
  <si>
    <t xml:space="preserve">Numero de Sistemas de Plataforma Virtual basado en el decreto 1038 de 2015 implementados </t>
  </si>
  <si>
    <t>Un Sistema de Plataforma Virtual basado en el decreto 1038 de 2015 implementado</t>
  </si>
  <si>
    <t>A.6</t>
  </si>
  <si>
    <t>SGR</t>
  </si>
  <si>
    <t>Numero de  Dotación y/o mejoramiento de equipamiento tecnológico para la seguridad ciudadana en municipios priorizados por mayores índices de criminalidad</t>
  </si>
  <si>
    <t>27  Dotaciones  y/o mejoramientos de equipamiento tecnológico para la seguridad ciudadana en municipios priorizados por mayores índices de criminalidad</t>
  </si>
  <si>
    <t>24 Municipios beneficiados y a través de encuentros, actividades y acciones que promuevan en la población bolivarense los Derechos Humanos y capacite en Derecho Internacional Humanitario</t>
  </si>
  <si>
    <t>19 Proyectos elaborados para reducir los casos de violación de los derechos humanos y del Derecho Internacional Humanitario</t>
  </si>
  <si>
    <t>100 victictimas con atención integral a víctimas registradas y a nuevas víctimas de minas anti-personales</t>
  </si>
  <si>
    <t>Numero de victimas con  atención integral a víctimas registradas y a nuevas víctimas de minas anti-personales</t>
  </si>
  <si>
    <t>Siete (7) talleres de Educación en riesgo de minas realizados en zonas de vulnerabilidad en el departamento</t>
  </si>
  <si>
    <t>Cuatro (4) Proyectos  para la prevención del reclutamiento en municipios priorizados</t>
  </si>
  <si>
    <t>Numero Proyectos para la prevención del reclutamiento en municipios priorizados</t>
  </si>
  <si>
    <t>Formulación del plan de contingencia departamental y apoyo a los Planes municipales</t>
  </si>
  <si>
    <t>Componente Prevención y Protección Riesgos de Victimización</t>
  </si>
  <si>
    <t xml:space="preserve">Un Plan departamental de prevención y protección con enfoque de género, diferencial y étnico formulado </t>
  </si>
  <si>
    <t xml:space="preserve">Numero de Planes departamental de prevención y protección con enfoque de género, diferencial y étnico furmulados </t>
  </si>
  <si>
    <t>Una ruta de  prevención de mujeres víctimas de violencia sexual dentro del conflicto armado formulada y socializada</t>
  </si>
  <si>
    <t>Numero de rutas de  prevención de mujeres víctimas de violencia sexual dentro del conflicto armado formulada y socializada</t>
  </si>
  <si>
    <t>Nueve (9) informes de recomendaciones cumplidas (Cumplimiento de las recomendaciones emanadas de los informes de riesgo y sus notas de seguimiento por la Defensoría del Pueblo)</t>
  </si>
  <si>
    <t>Numero de informes de recomendaciones cumplidos (Cumplimiento de las recomendaciones emanadas de los informes de riesgo y sus notas de seguimiento por la Defensoría del Pueblo)</t>
  </si>
  <si>
    <t>Cubrir en un 20% el Riesgos de Victimizaciónde la población Victima del Departamento de Bolívar</t>
  </si>
  <si>
    <t>2 Centros Construidos y en funcionamiento</t>
  </si>
  <si>
    <t>1 Convenio ejecutado.</t>
  </si>
  <si>
    <t>80 Becas para jóvenes Víctimas en Bolívar</t>
  </si>
  <si>
    <t>Numero de Centros Construidos y en funcionamiento</t>
  </si>
  <si>
    <t>Numero de Convenios ejecutados.</t>
  </si>
  <si>
    <t>Numero de Becas para jóvenes Víctimas en Bolívar</t>
  </si>
  <si>
    <t>Componente de Asistencia y Atención</t>
  </si>
  <si>
    <t>Cobertura del 20% de la población víctima sujeta de atención que accede al Goce Efectivo de sus Derechos</t>
  </si>
  <si>
    <t>1 Programa diseñado e implementado</t>
  </si>
  <si>
    <t>24.000 Víctimas atendidas dentro del Programa (6.000 por año)</t>
  </si>
  <si>
    <t>16 procesos acompañados</t>
  </si>
  <si>
    <t>16 sujetos de reparación colectiva</t>
  </si>
  <si>
    <t>20 Proyectos implementados</t>
  </si>
  <si>
    <t>Reparación Integral</t>
  </si>
  <si>
    <t>Un convenio Ejecutado para el cumplimiento de los exhirtos y decisiones judiciales para la población victima</t>
  </si>
  <si>
    <t>Memoria Histórica  Medidas de Satisfacción</t>
  </si>
  <si>
    <t>Conmemoración 9 de abril y fechas representativas del territorio, a través de actividades de reivindiquen y visibilicen la población víctima en el Departamento</t>
  </si>
  <si>
    <t>Proyecto Centro para la formación y el emprendimiento de la Mujer víctima en los montes de María “Casa de la Mujer Montemariana”</t>
  </si>
  <si>
    <t>Iniciativas de memoria histórica como mecanismo de reconstrucción de tejido social, recuperación de confianza y garantía de no repetición desarrolladas.</t>
  </si>
  <si>
    <t>1 Proyecto formulado y ejecutado (Financiación con recursos de Contrato  Plan)</t>
  </si>
  <si>
    <t>20 iniciativas</t>
  </si>
  <si>
    <t>Porcentaje del 30% de la población victima que disfrutan las medidas de Satisfacción</t>
  </si>
  <si>
    <t>1 Plan acordado y concertado</t>
  </si>
  <si>
    <t>19 Mesas de Victimas</t>
  </si>
  <si>
    <t>Plan de Acción de la Mesa Departamental de Víctimas concertado</t>
  </si>
  <si>
    <t>Fortalecimiento Organizacional de las Mesas de Víctimas municipales priorizadas</t>
  </si>
  <si>
    <t>Cobertura del 43% en el fortalecimiento a las mesas de victimas departamental y municipales del departamento de Bolívar.</t>
  </si>
  <si>
    <t>Sistemas de Información y Fortalecimiento Institucional</t>
  </si>
  <si>
    <t>19 Municipios</t>
  </si>
  <si>
    <t>1 PAT de acuerdo a la ley 1448 de 2011</t>
  </si>
  <si>
    <t>16 Comités y Subcomités</t>
  </si>
  <si>
    <t>1 Estrategia expedida por decreto departamental de acuerdo al Decreto Nacional 2460 del 15 de Diciembre de 2015</t>
  </si>
  <si>
    <t>Acompañamiento al proceso de caracterización de la Población víctima del conflicto armado en Bolívar</t>
  </si>
  <si>
    <t>Plan de Acción Territorial de Atención y Reparación Integral de las víctimas en Bolívar 2016-2019</t>
  </si>
  <si>
    <t>Fortalecimiento a las Alcaldías Municipales en el diseño, ejecución y seguimiento de los planes de atención a Víctimas</t>
  </si>
  <si>
    <t>Fortalecimiento de los Subcomités Técnicos y CTJT en el departamento</t>
  </si>
  <si>
    <t>Implementar la Estrategia de Articulación y Corresponsabilidad</t>
  </si>
  <si>
    <t>40% de ejecución de la política pública de víctimas en el Departamento de Bolívar</t>
  </si>
  <si>
    <t>100% de  acompañamiento a las familias miembros de RED UNIDOS</t>
  </si>
  <si>
    <t xml:space="preserve">Reducir porcentaje de pobreza extrema en Bolívar 8% </t>
  </si>
  <si>
    <t>Implementar 1 programa para la atención de las NBI del departamento</t>
  </si>
  <si>
    <t xml:space="preserve">Cuarenta (40)  Botaderos satélites clausurados </t>
  </si>
  <si>
    <t>Déficit cuantitativo de vivienda en Bolívar</t>
  </si>
  <si>
    <t>No de meses de duración media de la lactancia materna.</t>
  </si>
  <si>
    <t>No. de municipios con alianzas estratégicas entre sectores.</t>
  </si>
  <si>
    <t>Número de mesas de trabajo realizadas para la actualización de la Política Pública para beneficiar a los NNA de los 45 Municipios</t>
  </si>
  <si>
    <t>4800 jóvenes del departamento de Bolívar beneficiados con el programa para la prevención de los riesgos para su desarrollo</t>
  </si>
  <si>
    <t>Creación y Constitución de  1 Instancia Departamental Responsable los programas de atención a las Juventudes de Bolívar</t>
  </si>
  <si>
    <t>Cinco (5)  Capacitaciones comunitarias efectuadas</t>
  </si>
  <si>
    <t>200 mujeres empoderadas y participando en espacios de coordinación y representación.</t>
  </si>
  <si>
    <t>400 Funcionarios formados en derechos étnicos</t>
  </si>
  <si>
    <t>Numero de Actividades realizadas con cada uno de los entes Departamentales, Locales y Nacionales</t>
  </si>
  <si>
    <t>20  Actividades realizadas con cada uno de los entes Departamentales, Locales y Nacionales</t>
  </si>
  <si>
    <t>N° de Espacios Físicos para promoción de Convivencia ciudadana y fortalecimiento de la guardia cimarrona</t>
  </si>
  <si>
    <t>un Espacio Físico para promoción de Convivencia ciudadana y fortalecimiento de la guardia cimarrona</t>
  </si>
  <si>
    <t>Diez (10)  de Actividades realizadas con cada uno de los entes Departamentales,  Locales y Nacionales</t>
  </si>
  <si>
    <t>Numero de Actividades realizadas con cada uno de los entes Departamentales,  Locales y Nacionales</t>
  </si>
  <si>
    <t>414,143 Niños atendidos con alimentación escolar</t>
  </si>
  <si>
    <t>16 proyectos de mejoramiento en infraestructura física</t>
  </si>
  <si>
    <t>Municipios con estrategianacional 4x4 ampliada, con énfasis en ciudades, entornos y ruralidad saludables (CERS) evaluada.</t>
  </si>
  <si>
    <t>Personal del sector salud(médicos, enfermeras, odontólogos, auxiliares de enfermería) y adheridos a guías y protocolos de prevención y manejo de enfermedades crónicas no transmisibles, alteraciones de la salud bucal, visual y auditiva.</t>
  </si>
  <si>
    <t>Municipios con estrategia "Soy generación más sonriente" adoptada y evaluada.</t>
  </si>
  <si>
    <t xml:space="preserve"> Línea Base  Resultado</t>
  </si>
  <si>
    <t xml:space="preserve"> Meta  Resultado Cuatrenio 2019</t>
  </si>
  <si>
    <t>33% de los Municipios con  Ejercicios de planeación prospectiva territorial para diseñar y desarrollar la estrategia de construcción de paz de la Gobernación de Bolívar.</t>
  </si>
  <si>
    <t>Juegos Deportivos Nacionales realizados en el departamento de Bolívar</t>
  </si>
  <si>
    <t>Realización de los Juegos Deportivos Nacionales para la Paz</t>
  </si>
  <si>
    <t>Creación de Instancia Departamental encargada del diseño, implementación y ejecución de la realización de los Juegos Deportivos Nacionales</t>
  </si>
  <si>
    <t>Obras de Infraestructura para la realización de los Juegos Deportivos Nacionales para la Paz</t>
  </si>
  <si>
    <t>Atención integral y acompañamiento al 100% de los adolescentes vinculados al SRPA</t>
  </si>
  <si>
    <t>Atención integral a jóvenes vinculados al SRPA</t>
  </si>
  <si>
    <t>SISTEMA DE RESPONSABILIDAD PENAL PARA ADOLESCENTES-SRPA</t>
  </si>
  <si>
    <t>Caracterización de jóvenes en riesgo en el departamento de Bolívar</t>
  </si>
  <si>
    <t>CARACTERIZACIÓN</t>
  </si>
  <si>
    <t xml:space="preserve">PREVENCIÓN Y ATENCIÓN </t>
  </si>
  <si>
    <t>Apoyo la implementación de estrategias para la atención y reinserción social de jóvenes en riesgo, en cinco (5) municipios priorizados a partir de la caracterización.</t>
  </si>
  <si>
    <t xml:space="preserve">Plan de prevención del consumo de sustancias psicoactivas </t>
  </si>
  <si>
    <t>Número de convenios para la caracterización de trabajadores informales rurales</t>
  </si>
  <si>
    <t>Proyecto de identificación de las barreras de acceso a la formalización Laboral</t>
  </si>
  <si>
    <t>Número de Convenios interinstitucionales para la promoción de empleo firmados</t>
  </si>
  <si>
    <t>Número de proyectos de Reconversión Laboral realizados</t>
  </si>
  <si>
    <t>Número de proyectos de Innovación y competitividad Laboral</t>
  </si>
  <si>
    <t>Observatorio Regional de Mercado de Trabajo</t>
  </si>
  <si>
    <t>Servicio Público de Empleo</t>
  </si>
  <si>
    <t>Sistema de Gestión de Empleo</t>
  </si>
  <si>
    <t>Implementación de 1 sistema de prevención de accidentes de trabajo y enfermedades laborales a través de planes de salud ocupacional y prevención de riesgos.</t>
  </si>
  <si>
    <t>Sistemas de Gestión de Seguridad y Salud en el Trabajo</t>
  </si>
  <si>
    <t>1 Programa para generar oportunidades laborales y productivas a la población con discapacidad.</t>
  </si>
  <si>
    <t>Caracterización de la población discapacitada</t>
  </si>
  <si>
    <t>Emprendimiento</t>
  </si>
  <si>
    <t>Perfiles Ocupacional</t>
  </si>
  <si>
    <t>Implementar en el departamento de Bolívar, 1 pacto de Teletrabajo que permita a la población prioritaria acceder a empleos dignos en empresas Públicas o Privadas.</t>
  </si>
  <si>
    <t>Proyecto para la identificación e Implementación del Teletrabajo</t>
  </si>
  <si>
    <t>Gestionar la construcción de 5 kilómetros de ciclorutas</t>
  </si>
  <si>
    <t>Plan Maestro de Reforestación y Restauración Ambiental</t>
  </si>
  <si>
    <t>Un (1) Mecanismo de respuestas oportunas a las Peticiones, Quejas y Reclamos de los ciudadanos, implementado y funcionando</t>
  </si>
  <si>
    <t>Reconocer de acuerdo a la ley 743 de 2002 a los organismos comunales</t>
  </si>
  <si>
    <t>Lograr la activación de Asociaciones de Juntas de Acción Comunal en todo el Departamento</t>
  </si>
  <si>
    <t xml:space="preserve">1 Programa para promover la participación ciudadana y atención integral de comunidades indígenas (Kankuamo Auto 004 2009), Rom,  comunidades y organizaciones de base de afros, negra, raizal, palenqueras reconocidas por el Ministerio del Interior </t>
  </si>
  <si>
    <t>(1) Observatorio para el seguimiento a los avances en la implementación de estrategias de participación ciudadana y política en Bolívar mediante la creación de un.</t>
  </si>
  <si>
    <t>Contar con un órgano asesor del gobierno departamental en la definición, promoción, diseño, seguimiento y evaluación de  la política pública de participación ciudadana en Bolívar.</t>
  </si>
  <si>
    <t>Formar y capacitar en control social a las organizaciones sociales o comunitarias del 50% de los municipios de Bolívar.</t>
  </si>
  <si>
    <t>Estructura organizacional modernizada</t>
  </si>
  <si>
    <t>80% Plataformas tecnológicas para la interconexión interna y externa del Gobierno Departamental.</t>
  </si>
  <si>
    <t>Diseño e implementación de un Canal de Comunicación entre la ciudadanía y la Gobernación de Bolívar como mecanismo de control social y participación ciudadana frente a la gestión de la administración departamental.</t>
  </si>
  <si>
    <t>Rendiciones de cuentas realizadas por la Administración Departamental.</t>
  </si>
  <si>
    <t>Contar con una estrategia de interacción con la ciudadanía que permita establecer una comunicación participativa, abierta y constante entre ésta y el gobierno departamental como un mecanismo de control social y rendición de cuentas de la gestión de la Gobernación de Bolívar</t>
  </si>
  <si>
    <t>Promoción de los DDHH y DIH en el 50% de los municipios de Bolívar con cobertura de la Política Pública Nacional en Derechos Humanos</t>
  </si>
  <si>
    <t>16% de la población ubicada en municipios priorizados en zonas de posibles campos minados atendidas con Plan Estratégico para la prevención y educación en riesgo de minas antipersona (612 victmas de minas antip. Entre 1990-2016)</t>
  </si>
  <si>
    <t>100% Plan estratégico para la prevención del reclutamiento ilícito de NNA</t>
  </si>
  <si>
    <t>Estrategia Departamental contra el Delito de la Trata de personas en el 100% de los Municipios del Departamento</t>
  </si>
  <si>
    <t>100% de los Munciipios con Conformación y puesta en acción de sus  Consejos Municipales de Paz</t>
  </si>
  <si>
    <t>Incrementar a 11.508 (3.ooo productores adicionales) con proyectos productivos, agropecuarios y pesqueros para la seguridad alimentaria</t>
  </si>
  <si>
    <t xml:space="preserve">Implementar 1 Sistema de información agropecuario en todo el Departamento </t>
  </si>
  <si>
    <t>Diseñar 1 mapa de zonificación agrícola del Departamento</t>
  </si>
  <si>
    <t>Fortalecimiento y/o creación de 45 organizaciones de pequeños productores en el Departamento</t>
  </si>
  <si>
    <t>Organizar y/o participar en 8  escenarios para la comercialización de los productos agropecuarios del Departamento</t>
  </si>
  <si>
    <t>Crear 1 Zonas de Interés de Desarrollo Rural Económico y Social en el Departamento</t>
  </si>
  <si>
    <t>Reducir en un 10% en IPM en Turbana  (1319 familias priorizadas por RED UNIDOS IPM 80,7% NBI 62,02%</t>
  </si>
  <si>
    <t xml:space="preserve">Un  Programa de Intervención Integral para Turbana implementado </t>
  </si>
  <si>
    <t xml:space="preserve">No de  Programas de Intervención Integral para Turbana implementados </t>
  </si>
  <si>
    <t>Clausurar  40  botaderos satélites en el Departamento Total 40</t>
  </si>
  <si>
    <t xml:space="preserve">IReducir en 2p.p. el Déficit cuantitativo de vivienda
(indicador de cierre de brechas)
</t>
  </si>
  <si>
    <t xml:space="preserve">Reducir en 1,48% déficit cualitativo de viviendas
(indicador de cierre de brechas)
</t>
  </si>
  <si>
    <t>Intervenir integralmente a la población identificada en Jóvenes en acción</t>
  </si>
  <si>
    <t>Certificar jóvenes del departamento en gestión de paz en sus comunidades</t>
  </si>
  <si>
    <t>Fomento de la equidad de género en el ámbito institucional</t>
  </si>
  <si>
    <t>Ejecutar 2 proyectos anuales enmarcados dentro de la Política Pública para las personas con discapacidad del departamento de Bolívar (LB 46.128 personas en condición de discapacidad en Bolívar )</t>
  </si>
  <si>
    <t>123 Km de vías Secundarias del Departamento rehabilitadas, mejoradas y/o mantenidas</t>
  </si>
  <si>
    <t>Índice Sintético de Calidad Educativa por Nivel : Primaria 4.05; secundaria: 3.86; y media 4.27</t>
  </si>
  <si>
    <t>primaria 4,87; secundaria: 4,72 y media 5.31</t>
  </si>
  <si>
    <t>100% de establecimientos educativos administrando de manera eficiente y transparente los recursos de los Fondos de Servicios Educativos</t>
  </si>
  <si>
    <t>Disminuir la morbilidad por Enfermedad Diarreica Aguda en menores de 5 años a 3000 o menos x100,000</t>
  </si>
  <si>
    <t>Modos condiciones y estilos de vida saludables</t>
  </si>
  <si>
    <t>Condiciones Crónicas Prevalentes</t>
  </si>
  <si>
    <t>Disminuir la tasa de morbilidad y mortalidad por enfermedades cardiovasculares</t>
  </si>
  <si>
    <t>Disminuir la tasa de morbilidad y mortalidad por enfermedades cardiovasculares.</t>
  </si>
  <si>
    <t>Índice COP (cariados, obturados, perdidos) en la población menor de 12 años reducida a igual o menor de  2.8% en  menores de 12 años</t>
  </si>
  <si>
    <t>Disminuir a menos de 91,3% la tasa de incidencia de violencia intrafamiliar</t>
  </si>
  <si>
    <t>Disminuir 2,0 x 100,000 hab  la tasa de mortalidad por lesiones autoinfligidas intencionalmente</t>
  </si>
  <si>
    <t>Gestión integral del riesgo en emergencias y desastres.</t>
  </si>
  <si>
    <t>Respuesta en salud ante situaciones de urgencias, emergencias en salud pública y desastres.</t>
  </si>
  <si>
    <t>IPS con programa de hospitales seguros frente a desastres evaluado.</t>
  </si>
  <si>
    <t>Municipios con Sistema de Emergencias Médicas implementado.</t>
  </si>
  <si>
    <t>Centro Regulador de Urgencias y Emergencias Departamental funcionando al 100% en óptimas condiciones y articulad0 con el Distrito de Cartagena.</t>
  </si>
  <si>
    <t>Plan de dotación de ambulancia a Empresas Sociales del Estado ejecutado en un 100%.</t>
  </si>
  <si>
    <t>IPS públicas conPlanes Hospitalarios de Gestión Integral del Riesgo de Desastres ajustado a normatividad vigente.</t>
  </si>
  <si>
    <t>Mejorar el índice de seguridad hospitalaria en el 50% de IPS públicas del Departamento de Bolívar.</t>
  </si>
  <si>
    <t>Mejorar el índice de seguridad hospitalaria en el 50% de IPS públicas.</t>
  </si>
  <si>
    <t>Lograr que el 40% de entidades territoriales municipales, respondan con eficacia ante las emergencias y desastres que enfrenten.</t>
  </si>
  <si>
    <t>90% de cumplimiento de metas del Plan Territorial de Salud del Departamento.</t>
  </si>
  <si>
    <t>Lograr el 100% de Adaptación, implementación del modelo de atención integral en salud (MIAS), para  ámbito territorial de alta ruralidad de las ZODES Magdalena Medio y Depresión Momposina, Mojana y Montes de María</t>
  </si>
  <si>
    <t>Inspección Vigilancia y Control del Sistema</t>
  </si>
  <si>
    <t>Acciones de Inspección Vigilancia y Control al Sistema Obligatorio de Garantía de la Calidad y prestación de servicios.</t>
  </si>
  <si>
    <t>Acciones departamentales de Inspección, Vigilancia y Control a la gestión del régimen subsidiado en salud a nivel municipal, garantizadas.</t>
  </si>
  <si>
    <t>Acciones de Inspección Vigilancia y Control al flujo de recursos del Sistema General de Seguridad Social en Salud departamental, garantizadas.</t>
  </si>
  <si>
    <t>Acciones de Inspección Vigilancia y Control sanitario de medicamentos.</t>
  </si>
  <si>
    <t>Garantizar el 100% de cobertura de Inspección Vigilancia y Control del Sistema General de Seguridad Social en Salud</t>
  </si>
  <si>
    <t xml:space="preserve">LÍNEA 1. CONSTRUCCIÓN DE LA PAZ EN BOLÍVAR </t>
  </si>
  <si>
    <t xml:space="preserve">RESPONSABLE: OBSERVATORIO DE PAZ, JORGE CARCAMO </t>
  </si>
  <si>
    <t xml:space="preserve">RESPONSABLE: SECRETARÍA DE VÍCTIMAS </t>
  </si>
  <si>
    <t>FUENTE</t>
  </si>
  <si>
    <t xml:space="preserve">PROGRAMA 1: ESTRATEGIA PARA LA CONSTRUCCIÓN DE LA PAZ </t>
  </si>
  <si>
    <t xml:space="preserve">PROGRAMA 2:  ATENCIÓN Y ASISTENCIA A POBLACIÓN EN PROCESO DE DDR </t>
  </si>
  <si>
    <t xml:space="preserve">PROGRAMA 3:  ATENCIÓN Y ASISTENCIA A POBLACIÓN VÍCTIMA DEL CONFLICTO ARMADO </t>
  </si>
  <si>
    <t xml:space="preserve">RESPONSABLE: SECRETARÍA DEL INTERIOR </t>
  </si>
  <si>
    <t xml:space="preserve">PROGRAMA 4:   SEGURIDAD Y CONVIVENCIA </t>
  </si>
  <si>
    <t>PROGRAMA 5:  DERECHOS HUMANOS Y DERECHO INTERNACIONAL HUMANITARIO</t>
  </si>
  <si>
    <t>PROGRAMA 6:   JUSTICIA Y ORDEN PÚBLICO</t>
  </si>
  <si>
    <t xml:space="preserve">PROGRAMA 7:   SEGURIDAD Y CONVIVENCIA </t>
  </si>
  <si>
    <t>PROGRAMA 8: EDUCACIÓN PARA AVANZAR HACIA UNA CULTURA DE PAZ</t>
  </si>
  <si>
    <t>Participación Efectiva</t>
  </si>
  <si>
    <t xml:space="preserve">RESPONSABLE: SECRETARÍA DE AGRICULTURA, HERNEY OLAYA </t>
  </si>
  <si>
    <t xml:space="preserve">PROGRAMA 9: BOLÍVAR SÍ AVANZA TRANSFORMANDO EL CAMPO </t>
  </si>
  <si>
    <t xml:space="preserve">PROGRAMA 10: BOLÍVAR SÍ AVANZA LIBRE DE POBREZA </t>
  </si>
  <si>
    <t xml:space="preserve">RESPONSABLE: DLLO. SOCIAL - OBSERVATORIO PARA LA SUPERACIÓN DE LA POBREZA-FARA ALÍES  </t>
  </si>
  <si>
    <t xml:space="preserve">LÍNEA 2. BOLÍVAR SÍ AVANZA LIBRE DE POBREZA A TRAVÉS DE LA EDUCACIÓN Y LA EQUIDAD </t>
  </si>
  <si>
    <t xml:space="preserve">PROGRAMA 11: BOLÍVAR SÍ AVANZA CON AGUA POTABLE Y SANEAMIENTO BÁSICO INTEGRAL </t>
  </si>
  <si>
    <t xml:space="preserve">RESPONSABLE: SECRETARÍA DE HABITAT Y AGUAS DE BOLÍVAR </t>
  </si>
  <si>
    <t>RESPONSABLE: JAVIER ROYO (ARTICULACIÓN AGRICULTURA, DLLO. SOCIAL, SALUD)</t>
  </si>
  <si>
    <t xml:space="preserve">RESPONSABLE: DESARROLLO  SOCIAL </t>
  </si>
  <si>
    <t xml:space="preserve">RESPONSABLE: DESARROLLO  SOCIAL - DANIEL VARGAS </t>
  </si>
  <si>
    <t>Derecho Étnico, Paz y Posconflicto</t>
  </si>
  <si>
    <t xml:space="preserve">ETNIAS DE BOLÍVAR </t>
  </si>
  <si>
    <t xml:space="preserve">PALENQUE ZONA DE CONVIVENCIA SOCIAL Y CULTURAL </t>
  </si>
  <si>
    <t xml:space="preserve">GUARDIA CIMARRONA </t>
  </si>
  <si>
    <t>ASUNTOS RELIGIOSOS</t>
  </si>
  <si>
    <t xml:space="preserve">RESPONSABLE: SECRETARÍA DEL INTERIOR  </t>
  </si>
  <si>
    <t xml:space="preserve">PROGRAMA 12: BOLÍVAR SÍ AVANZA CON EFICIENCIA ENERGÉTICA </t>
  </si>
  <si>
    <t xml:space="preserve">RESPONSABLE: SECRETARÍA DE MINAS Y ENERGÍA </t>
  </si>
  <si>
    <t xml:space="preserve">PROGRAMA 15: SEGURIDAD ALIMENTARIA Y NUTRICIONAL </t>
  </si>
  <si>
    <t xml:space="preserve">PROGRAMA 13: BOLÍVAR SÍ AVANZA CON SERVICIO DE GAS </t>
  </si>
  <si>
    <t xml:space="preserve">RESPONSABLE: SECRETARÍA DE HABITAT </t>
  </si>
  <si>
    <t>PROGRAMA 14: BOLÍVAR SÍ AVANZA CON VIVIENDA DIGNA</t>
  </si>
  <si>
    <t>LÍNEA 2. BOLÍVAR SÍ AVANZA LIBRE DE POBREZA CON EDUCACIÓN Y EQUIDAD</t>
  </si>
  <si>
    <t>PROGRAMA 23: CALIDAD EDUCATIVA</t>
  </si>
  <si>
    <t xml:space="preserve">RESPONSABLE: SECRETARÍA DE EDUCACIÓN </t>
  </si>
  <si>
    <t xml:space="preserve">PROGRAMA 24: EDUCACIÓN PARA TODOS, COBERTURA EDUCATIVA Y PERTINENCIA </t>
  </si>
  <si>
    <t>PROGRAMA 25: EFICIENCIA Y FORTALECIMIENTO INSTITUCIONAL DE LA EDUCACIÓN</t>
  </si>
  <si>
    <t>PROGRAMA 26: EDUCACIÓN PARA EL ARTE Y LA CULTURA</t>
  </si>
  <si>
    <t>RESPONSABLE: UNIBAC</t>
  </si>
  <si>
    <t xml:space="preserve">PROGRAMA 27: SALUD AMBIENTAL </t>
  </si>
  <si>
    <t xml:space="preserve">RESPONSABLE: SECRETARÍA DE SALUD </t>
  </si>
  <si>
    <t>PROGRAMA 28: CONVIVENCIA SOCIAL Y SALUD MENTAL</t>
  </si>
  <si>
    <t>PROGRAMA 29: DERECHOS SEXUALES Y REPRODUCTIVOS</t>
  </si>
  <si>
    <t>PROGRAMA 30: VIDA SALUDABLE Y ENFERMEDADES TRANSMISIBLES</t>
  </si>
  <si>
    <t>PROGRAMA 31: SALUD PÚBLICA EN EMERGENCIAS Y DESASTRES</t>
  </si>
  <si>
    <t>PROGRAMA 32: SALUD PÚBLICA EN EMERGENCIAS Y DESASTRES</t>
  </si>
  <si>
    <t>PROGRAMA 33: SALUD Y ÁMBITO LABORAL</t>
  </si>
  <si>
    <t>PROGRAMA 34: GESTIÓN DIFERENCIAL DE POBLACIONES VULNERABLES AMBIENTAL</t>
  </si>
  <si>
    <t>PROGRAMA 35: FORTALECIMIENTO DE LA AUTORIDAD SANITARIA EN SALUD</t>
  </si>
  <si>
    <t>PROGRAMA 36: ALTOS LOGROS Y LIDERAZGO DEPORTIVO</t>
  </si>
  <si>
    <t xml:space="preserve">RESPONSABLE: IDERBOL </t>
  </si>
  <si>
    <t>PROGRAMA 37: DEPORTE SOCIAL Y COMUNITARIO</t>
  </si>
  <si>
    <t>PROGRAMA 38: DEPORTE FORMATIVO</t>
  </si>
  <si>
    <t>PROGRAMA 39:HABITOS Y ESTILOS DE VIDA SALUDABLES</t>
  </si>
  <si>
    <t>PROGRAMA 40:INFRAESTRUCTURA DEPORTIVA</t>
  </si>
  <si>
    <t xml:space="preserve">PROGRAMA 41: BOLÍVAR SÍ AVANZA CON CULTURA PARA LA PAZ  </t>
  </si>
  <si>
    <t>RESPONSABLE: ICULTUR</t>
  </si>
  <si>
    <t>PROGRAMA 42: JÓVENES EN RIESGO</t>
  </si>
  <si>
    <t xml:space="preserve">RESPONSABLE:DESARROLLO SOCIAL </t>
  </si>
  <si>
    <t xml:space="preserve">PROGRAMA 43: TURISMO PARA LA PAZ  </t>
  </si>
  <si>
    <t xml:space="preserve">LÍNEA 3. BOLÍVAR SÍ AVANZA CON DESARROLLO ECONÓMICO Y COMPETITIVIDAD </t>
  </si>
  <si>
    <t>PROGRAMA 44: BOLIVAR SÍ AVANZA EN CIENCIA, TECNOLOGÍA E INNOVACIÓN (CTeI)</t>
  </si>
  <si>
    <t>RESPONSABLE: SECRETARÍA DE PLANEACIÓN</t>
  </si>
  <si>
    <t xml:space="preserve">PROGRAMA 45: TIC COMO PLATAFORMA PARA LA EDUCACIÓN, EQUIDAD Y COMPETITIVIDAD </t>
  </si>
  <si>
    <t>PROGRAMA 46: BOLIVAR EMPRENDEDOR -FOMENTO DEL EMPLEO Y EL TRABAJO DECENTE</t>
  </si>
  <si>
    <t>PROGRAMA 47: BOLIÍVAR SÍ AVANZA CON ALIANZAS PÚBLICO PRIVADAS Y COOPERACIÓN INTERNACIONAL</t>
  </si>
  <si>
    <t>PROGRAMA 48: BOLÍVAR SÍ AVANZA EN LA PROMOCIÓN DE INVERSIONES PARA EL DESARROLLO</t>
  </si>
  <si>
    <t>PROGRAMA 49: BOLÍVAR SÍ AVANZA CON MINERÍA RESPONSABLE</t>
  </si>
  <si>
    <t>PROGRAMA 50: BOLÍVAR SÍ AVANZA EN LA PROMOCIÓN DE INVERSIONES PARA EL DESARROLLO</t>
  </si>
  <si>
    <t xml:space="preserve">LÍNEA 4. BOLÍVAR SÍ AVANZA CON INFRAESTRUCTURA Y TRANSPORTE </t>
  </si>
  <si>
    <t xml:space="preserve">RESPONSABLE: SECRETARÍA DE INFRAESTRUCTURA </t>
  </si>
  <si>
    <t>RESPONSABLE: SECRETARÍA DE TRÁNSITO Y TRANSPORTE</t>
  </si>
  <si>
    <t xml:space="preserve">PROGRAMA 51: BOLÍVAR SÍ AVANZA CON MOVILIDAD SEGURA </t>
  </si>
  <si>
    <t xml:space="preserve">LÍNEA 5. BOLÍVAR SÍ AVANZA, TERRITORIO SOSTENIBLE </t>
  </si>
  <si>
    <t xml:space="preserve">PROGRAMA 52: BOLÍVAR SÍ AVANZA EN CONSERVACIÓN AMBIENTAL Y USO SOSTENIBLE DE SU TERRITORIO </t>
  </si>
  <si>
    <t>PROGRAMA 53:   BOLÍVAR SÍ AVANZA CON GESTIÓN PREVENTIVA Y OPORTUNA DEL RIESGO</t>
  </si>
  <si>
    <t>PROGRAMA 54: BOLÍVAR SÍ AVANZA EN PLANIFICACIÓN TERRITORIAL</t>
  </si>
  <si>
    <t>LÍNEA 6. BOLÍVAR AVANZA CON INSTITUCIONES FORTALECIDAS</t>
  </si>
  <si>
    <t>PROGRAMA 55: FINANZAS PÚBLICAS SANAS Y ROBUSTAS</t>
  </si>
  <si>
    <t>RESPONSABLE: SECRETARÍA DE HACIENDA</t>
  </si>
  <si>
    <t>PROGRAMA 56: CULTURA INSTITUCIONAL DE LA LEGALIDAD Y LA TRANSPARENCIA EN LA GESTIÓN PÚBLICA</t>
  </si>
  <si>
    <t xml:space="preserve">RESPONSABLE: SECRETARÍA GENERAL </t>
  </si>
  <si>
    <t>LÍNEA 6. BOLÍVAR SÍ AVANZA CON INSTITUCIONES FORTALECIDAS</t>
  </si>
  <si>
    <t xml:space="preserve">PROGRAMA 57:   GOBERNANDO CON LOS MUNICIPIOS </t>
  </si>
  <si>
    <t>PROGRAMA 58:   FORTALECIMIENTO DE LA PARTICIPACIÓN CIUDADANA Y CAPACIDADES ORGANIZATIVAS DE LOS MUNICIPIOS</t>
  </si>
  <si>
    <t>PROGRAMA 59: CONSOLIDACIÓN DE UNA GESTIÓN ADMINISTRATIVA DE CALIDAD</t>
  </si>
  <si>
    <t>PROGRAMA 60: FORTALECIMIENTO DEL MONITOREO INTERNO DE LA GESTIÓN</t>
  </si>
  <si>
    <t>RESPONSABLE: SECRETARÍA PRIVADA</t>
  </si>
  <si>
    <t>PROGRAMA 61:ESTRATEGIA DE INTERACCIÓN Y COMUNICACIÓN PARTICIPATIVA Y ABIERTA PARA EL CONTROL SOCIAL</t>
  </si>
  <si>
    <t xml:space="preserve">PROGRAMA 7:   PARTICIPACIÓN CIUDADANA Y DEMOCRACIA </t>
  </si>
  <si>
    <t xml:space="preserve">PROGRAMA 16: NNA Y FAMILIA </t>
  </si>
  <si>
    <t xml:space="preserve">PROGRAMA 17: OPORTUNIDADES PARA LA JUVENTUD BOLIVARENSE </t>
  </si>
  <si>
    <t xml:space="preserve">PROGRAMA 18: MUJER MOTOR PARA EL DESARROLLO </t>
  </si>
  <si>
    <t xml:space="preserve">PROGRAMA 19: VIDA DIGNA PARA EL ADULTO MAYOR </t>
  </si>
  <si>
    <t xml:space="preserve">PROGRAMA 20: ATENCIÓN POBLACIÓN EN CONDICIÓN DE DISCAPACIDAD </t>
  </si>
  <si>
    <t xml:space="preserve">PROGRAMA 21: BOLÍVAR TERRITORIO PARA TODOS, AFROS E INDIGENAS </t>
  </si>
  <si>
    <t>PROGRAMA 22: BOLÍVAR TOLERANTE Y DIVERSO</t>
  </si>
  <si>
    <t>LÍNEA 3. BOLÍVAR SÍ AVANZA CON DESARROLLO ECONÓMICO Y COMPETITIVIDAD</t>
  </si>
  <si>
    <t xml:space="preserve">RESPONSABLE: CONTROL INTERNO </t>
  </si>
  <si>
    <t>TOTAL METAS DE RESULTADOS: 252</t>
  </si>
  <si>
    <t>TOTAL METAS DE PRODUCTO: 481</t>
  </si>
  <si>
    <t>7 fechas representativas conmemoradas</t>
  </si>
  <si>
    <t xml:space="preserve">Dos (2) proyectos anuales enmarcados dentro de la Política Pública para las personas con discapacidad del departamento de Bolívar ejecutados </t>
  </si>
  <si>
    <t>1 nuevo programas académicos</t>
  </si>
  <si>
    <t>Desarrollar  cuatro (4) proyectos de inversión para mejoramiento en infraestructura física</t>
  </si>
  <si>
    <t>Número de proyectos de inversión para mejoramiento en infraestructura física</t>
  </si>
  <si>
    <t>Desarrollar  cuatro (4) proyectos de inversión para mejoramiento en infraestructura tecnológica</t>
  </si>
  <si>
    <t>Número de proyectos de inversión para mejoramiento en infraestructura tecnológica</t>
  </si>
  <si>
    <t>UNIBAC</t>
  </si>
  <si>
    <t>Índice de deserción  por año</t>
  </si>
  <si>
    <t>20 semilleros y grupos de investigación</t>
  </si>
  <si>
    <t>26 docentes investigadores</t>
  </si>
  <si>
    <t>25 los productos de investigación y creación</t>
  </si>
  <si>
    <t>Numero de productos de investigación y creación</t>
  </si>
  <si>
    <t>20 estudiantes y docentes de otros países que visitan a Unibac</t>
  </si>
  <si>
    <t>20 estudiantes y docentes que viajan a otros países</t>
  </si>
  <si>
    <t>4 recertificaciones de calidad en todos los procesos</t>
  </si>
  <si>
    <t>Numero de recertificaciones al Sistema de gestión de la Calidad de Unibac</t>
  </si>
  <si>
    <t>1 colegio de educación media del departamento de Bolívar articulado mediante un programa de estudio equivalente a las asignaturas ofertadas en los programas profesionales de Unibac</t>
  </si>
  <si>
    <t>Colegio de educación media del departamento de Bolívar articulado mediante un programa de estudio equivalente a las asignaturas ofertadas en los programas profesionales de Unibac</t>
  </si>
  <si>
    <t>vvvvvvvvvvvvvvvvvvvv</t>
  </si>
  <si>
    <t xml:space="preserve">                                                                                                                              vvvvvvv</t>
  </si>
  <si>
    <t xml:space="preserve">Numero de Documentos investigativos de análisis sobre los avances, retos y dificultades del proceso de construcción de Paz en el Departamento y sus Municipios presentados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</si>
</sst>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sz val="9"/>
      <color rgb="FF222222"/>
      <name val="Corbel"/>
      <family val="2"/>
    </font>
    <font>
      <sz val="9"/>
      <color rgb="FF000000"/>
      <name val="Corbel"/>
      <family val="2"/>
    </font>
    <font>
      <b/>
      <sz val="14"/>
      <color theme="1"/>
      <name val="Corbel"/>
      <family val="2"/>
    </font>
    <font>
      <sz val="10"/>
      <color theme="1"/>
      <name val="Calibri"/>
      <family val="2"/>
      <scheme val="minor"/>
    </font>
    <font>
      <b/>
      <sz val="18"/>
      <color theme="1"/>
      <name val="Corbe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6" borderId="2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opLeftCell="A126" workbookViewId="0">
      <selection activeCell="O13" sqref="O13"/>
    </sheetView>
  </sheetViews>
  <sheetFormatPr baseColWidth="10" defaultRowHeight="15" x14ac:dyDescent="0.25"/>
  <cols>
    <col min="1" max="8" width="11.42578125" style="66"/>
    <col min="9" max="9" width="3" style="66" customWidth="1"/>
    <col min="14" max="14" width="15" customWidth="1"/>
  </cols>
  <sheetData>
    <row r="1" spans="1:14" ht="23.25" customHeight="1" x14ac:dyDescent="0.25">
      <c r="A1" s="86" t="s">
        <v>1288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23.25" x14ac:dyDescent="0.25">
      <c r="A2" s="91"/>
      <c r="B2" s="92"/>
      <c r="C2" s="92"/>
      <c r="D2" s="92"/>
      <c r="E2" s="92"/>
      <c r="F2" s="92"/>
      <c r="G2" s="92"/>
      <c r="H2" s="92"/>
      <c r="I2" s="92"/>
    </row>
    <row r="3" spans="1:14" ht="33.75" customHeight="1" x14ac:dyDescent="0.25">
      <c r="A3" s="85" t="s">
        <v>1292</v>
      </c>
      <c r="B3" s="85"/>
      <c r="C3" s="85"/>
      <c r="D3" s="85"/>
      <c r="E3" s="85"/>
      <c r="F3" s="85"/>
      <c r="G3" s="85"/>
      <c r="H3" s="85"/>
      <c r="I3" s="85"/>
      <c r="J3" s="84" t="s">
        <v>1289</v>
      </c>
      <c r="K3" s="84"/>
      <c r="L3" s="84"/>
      <c r="M3" s="84"/>
      <c r="N3" s="84"/>
    </row>
    <row r="4" spans="1:14" ht="24" customHeight="1" x14ac:dyDescent="0.25"/>
    <row r="5" spans="1:14" ht="18.75" customHeight="1" x14ac:dyDescent="0.25">
      <c r="A5" s="85" t="s">
        <v>1293</v>
      </c>
      <c r="B5" s="85"/>
      <c r="C5" s="85"/>
      <c r="D5" s="85"/>
      <c r="E5" s="85"/>
      <c r="F5" s="85"/>
      <c r="G5" s="85"/>
      <c r="H5" s="85"/>
      <c r="I5" s="85"/>
      <c r="J5" s="84" t="s">
        <v>1290</v>
      </c>
      <c r="K5" s="84"/>
      <c r="L5" s="84"/>
      <c r="M5" s="84"/>
      <c r="N5" s="84"/>
    </row>
    <row r="7" spans="1:14" ht="35.25" customHeight="1" x14ac:dyDescent="0.25">
      <c r="A7" s="85" t="s">
        <v>1294</v>
      </c>
      <c r="B7" s="85"/>
      <c r="C7" s="85"/>
      <c r="D7" s="85"/>
      <c r="E7" s="85"/>
      <c r="F7" s="85"/>
      <c r="G7" s="85"/>
      <c r="H7" s="85"/>
      <c r="I7" s="85"/>
      <c r="J7" s="84" t="s">
        <v>1290</v>
      </c>
      <c r="K7" s="84"/>
      <c r="L7" s="84"/>
      <c r="M7" s="84"/>
      <c r="N7" s="84"/>
    </row>
    <row r="8" spans="1:14" ht="18.75" customHeight="1" x14ac:dyDescent="0.25"/>
    <row r="9" spans="1:14" ht="18.75" x14ac:dyDescent="0.25">
      <c r="A9" s="85" t="s">
        <v>1296</v>
      </c>
      <c r="B9" s="85"/>
      <c r="C9" s="85"/>
      <c r="D9" s="85"/>
      <c r="E9" s="85"/>
      <c r="F9" s="85"/>
      <c r="G9" s="85"/>
      <c r="H9" s="85"/>
      <c r="I9" s="85"/>
      <c r="J9" s="84" t="s">
        <v>1295</v>
      </c>
      <c r="K9" s="84"/>
      <c r="L9" s="84"/>
      <c r="M9" s="84"/>
      <c r="N9" s="84"/>
    </row>
    <row r="11" spans="1:14" ht="18.75" x14ac:dyDescent="0.25">
      <c r="A11" s="85" t="s">
        <v>1297</v>
      </c>
      <c r="B11" s="85"/>
      <c r="C11" s="85"/>
      <c r="D11" s="85"/>
      <c r="E11" s="85"/>
      <c r="F11" s="85"/>
      <c r="G11" s="85"/>
      <c r="H11" s="85"/>
      <c r="I11" s="85"/>
      <c r="J11" s="84" t="s">
        <v>1290</v>
      </c>
      <c r="K11" s="84"/>
      <c r="L11" s="84"/>
      <c r="M11" s="84"/>
      <c r="N11" s="84"/>
    </row>
    <row r="13" spans="1:14" ht="18.75" x14ac:dyDescent="0.25">
      <c r="A13" s="85" t="s">
        <v>1298</v>
      </c>
      <c r="B13" s="85"/>
      <c r="C13" s="85"/>
      <c r="D13" s="85"/>
      <c r="E13" s="85"/>
      <c r="F13" s="85"/>
      <c r="G13" s="85"/>
      <c r="H13" s="85"/>
      <c r="I13" s="85"/>
      <c r="J13" s="84" t="s">
        <v>1295</v>
      </c>
      <c r="K13" s="84"/>
      <c r="L13" s="84"/>
      <c r="M13" s="84"/>
      <c r="N13" s="84"/>
    </row>
    <row r="15" spans="1:14" ht="18.75" x14ac:dyDescent="0.25">
      <c r="A15" s="85" t="s">
        <v>1299</v>
      </c>
      <c r="B15" s="85"/>
      <c r="C15" s="85"/>
      <c r="D15" s="85"/>
      <c r="E15" s="85"/>
      <c r="F15" s="85"/>
      <c r="G15" s="85"/>
      <c r="H15" s="85"/>
      <c r="I15" s="85"/>
      <c r="J15" s="84" t="s">
        <v>1295</v>
      </c>
      <c r="K15" s="84"/>
      <c r="L15" s="84"/>
      <c r="M15" s="84"/>
      <c r="N15" s="84"/>
    </row>
    <row r="17" spans="1:14" ht="18.75" customHeight="1" x14ac:dyDescent="0.25">
      <c r="A17" s="88" t="s">
        <v>1300</v>
      </c>
      <c r="B17" s="89"/>
      <c r="C17" s="89"/>
      <c r="D17" s="89"/>
      <c r="E17" s="89"/>
      <c r="F17" s="89"/>
      <c r="G17" s="89"/>
      <c r="H17" s="89"/>
      <c r="I17" s="90"/>
      <c r="J17" s="84" t="s">
        <v>1289</v>
      </c>
      <c r="K17" s="84"/>
      <c r="L17" s="84"/>
      <c r="M17" s="84"/>
      <c r="N17" s="84"/>
    </row>
    <row r="19" spans="1:14" ht="18.75" customHeight="1" x14ac:dyDescent="0.25">
      <c r="A19" s="95" t="s">
        <v>1303</v>
      </c>
      <c r="B19" s="96"/>
      <c r="C19" s="96"/>
      <c r="D19" s="96"/>
      <c r="E19" s="96"/>
      <c r="F19" s="96"/>
      <c r="G19" s="96"/>
      <c r="H19" s="96"/>
      <c r="I19" s="97"/>
      <c r="J19" s="98" t="s">
        <v>1302</v>
      </c>
      <c r="K19" s="99"/>
      <c r="L19" s="99"/>
      <c r="M19" s="99"/>
      <c r="N19" s="99"/>
    </row>
    <row r="21" spans="1:14" ht="18.75" customHeight="1" x14ac:dyDescent="0.25">
      <c r="A21" s="86" t="s">
        <v>1306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3" spans="1:14" ht="34.5" customHeight="1" x14ac:dyDescent="0.25">
      <c r="A23" s="88" t="s">
        <v>1304</v>
      </c>
      <c r="B23" s="89"/>
      <c r="C23" s="89"/>
      <c r="D23" s="89"/>
      <c r="E23" s="89"/>
      <c r="F23" s="89"/>
      <c r="G23" s="89"/>
      <c r="H23" s="89"/>
      <c r="I23" s="90"/>
      <c r="J23" s="93" t="s">
        <v>1305</v>
      </c>
      <c r="K23" s="94"/>
      <c r="L23" s="94"/>
      <c r="M23" s="94"/>
      <c r="N23" s="94"/>
    </row>
    <row r="24" spans="1:14" x14ac:dyDescent="0.25">
      <c r="A24" s="76"/>
      <c r="B24" s="76"/>
      <c r="C24" s="76"/>
      <c r="D24" s="76"/>
      <c r="E24" s="76"/>
      <c r="F24" s="76"/>
      <c r="G24" s="76"/>
      <c r="H24" s="76"/>
      <c r="I24" s="76"/>
    </row>
    <row r="25" spans="1:14" ht="18.75" customHeight="1" x14ac:dyDescent="0.25">
      <c r="A25" s="88" t="s">
        <v>1307</v>
      </c>
      <c r="B25" s="89"/>
      <c r="C25" s="89"/>
      <c r="D25" s="89"/>
      <c r="E25" s="89"/>
      <c r="F25" s="89"/>
      <c r="G25" s="89"/>
      <c r="H25" s="89"/>
      <c r="I25" s="90"/>
      <c r="J25" s="84" t="s">
        <v>1308</v>
      </c>
      <c r="K25" s="84"/>
      <c r="L25" s="84"/>
      <c r="M25" s="84"/>
      <c r="N25" s="84"/>
    </row>
    <row r="26" spans="1:14" x14ac:dyDescent="0.25">
      <c r="A26" s="76"/>
      <c r="B26" s="76"/>
      <c r="C26" s="76"/>
      <c r="D26" s="76"/>
      <c r="E26" s="76"/>
      <c r="F26" s="76"/>
      <c r="G26" s="76"/>
      <c r="H26" s="76"/>
      <c r="I26" s="76"/>
    </row>
    <row r="27" spans="1:14" ht="18.75" customHeight="1" x14ac:dyDescent="0.25">
      <c r="A27" s="88" t="s">
        <v>1318</v>
      </c>
      <c r="B27" s="89"/>
      <c r="C27" s="89"/>
      <c r="D27" s="89"/>
      <c r="E27" s="89"/>
      <c r="F27" s="89"/>
      <c r="G27" s="89"/>
      <c r="H27" s="89"/>
      <c r="I27" s="90"/>
      <c r="J27" s="93" t="s">
        <v>1319</v>
      </c>
      <c r="K27" s="94"/>
      <c r="L27" s="94"/>
      <c r="M27" s="94"/>
      <c r="N27" s="94"/>
    </row>
    <row r="28" spans="1:14" x14ac:dyDescent="0.25">
      <c r="A28" s="76"/>
      <c r="B28" s="76"/>
      <c r="C28" s="76"/>
      <c r="D28" s="76"/>
      <c r="E28" s="76"/>
      <c r="F28" s="76"/>
      <c r="G28" s="76"/>
      <c r="H28" s="76"/>
      <c r="I28" s="76"/>
    </row>
    <row r="29" spans="1:14" ht="18.75" customHeight="1" x14ac:dyDescent="0.25">
      <c r="A29" s="88" t="s">
        <v>1321</v>
      </c>
      <c r="B29" s="89"/>
      <c r="C29" s="89"/>
      <c r="D29" s="89"/>
      <c r="E29" s="89"/>
      <c r="F29" s="89"/>
      <c r="G29" s="89"/>
      <c r="H29" s="89"/>
      <c r="I29" s="90"/>
      <c r="J29" s="84" t="s">
        <v>1319</v>
      </c>
      <c r="K29" s="84"/>
      <c r="L29" s="84"/>
      <c r="M29" s="84"/>
      <c r="N29" s="84"/>
    </row>
    <row r="31" spans="1:14" ht="18.75" customHeight="1" x14ac:dyDescent="0.25">
      <c r="A31" s="88" t="s">
        <v>1323</v>
      </c>
      <c r="B31" s="89"/>
      <c r="C31" s="89"/>
      <c r="D31" s="89"/>
      <c r="E31" s="89"/>
      <c r="F31" s="89"/>
      <c r="G31" s="89"/>
      <c r="H31" s="89"/>
      <c r="I31" s="90"/>
      <c r="J31" s="84" t="s">
        <v>1322</v>
      </c>
      <c r="K31" s="84"/>
      <c r="L31" s="84"/>
      <c r="M31" s="84"/>
      <c r="N31" s="84"/>
    </row>
    <row r="33" spans="1:14" ht="37.5" customHeight="1" x14ac:dyDescent="0.25">
      <c r="A33" s="88" t="s">
        <v>1320</v>
      </c>
      <c r="B33" s="89"/>
      <c r="C33" s="89"/>
      <c r="D33" s="89"/>
      <c r="E33" s="89"/>
      <c r="F33" s="89"/>
      <c r="G33" s="89"/>
      <c r="H33" s="89"/>
      <c r="I33" s="90"/>
      <c r="J33" s="100" t="s">
        <v>1309</v>
      </c>
      <c r="K33" s="100"/>
      <c r="L33" s="100"/>
      <c r="M33" s="100"/>
      <c r="N33" s="100"/>
    </row>
    <row r="35" spans="1:14" ht="18.75" customHeight="1" x14ac:dyDescent="0.25">
      <c r="A35" s="101" t="s">
        <v>1382</v>
      </c>
      <c r="B35" s="102"/>
      <c r="C35" s="102"/>
      <c r="D35" s="102"/>
      <c r="E35" s="102"/>
      <c r="F35" s="102"/>
      <c r="G35" s="102"/>
      <c r="H35" s="102"/>
      <c r="I35" s="103"/>
      <c r="J35" s="84" t="s">
        <v>1310</v>
      </c>
      <c r="K35" s="84"/>
      <c r="L35" s="84"/>
      <c r="M35" s="84"/>
      <c r="N35" s="84"/>
    </row>
    <row r="37" spans="1:14" ht="18.75" customHeight="1" x14ac:dyDescent="0.25">
      <c r="A37" s="88" t="s">
        <v>1383</v>
      </c>
      <c r="B37" s="89"/>
      <c r="C37" s="89"/>
      <c r="D37" s="89"/>
      <c r="E37" s="89"/>
      <c r="F37" s="89"/>
      <c r="G37" s="89"/>
      <c r="H37" s="89"/>
      <c r="I37" s="90"/>
      <c r="J37" s="84" t="s">
        <v>1311</v>
      </c>
      <c r="K37" s="84"/>
      <c r="L37" s="84"/>
      <c r="M37" s="84"/>
      <c r="N37" s="84"/>
    </row>
    <row r="39" spans="1:14" ht="18.75" customHeight="1" x14ac:dyDescent="0.25">
      <c r="A39" s="88" t="s">
        <v>1384</v>
      </c>
      <c r="B39" s="89"/>
      <c r="C39" s="89"/>
      <c r="D39" s="89"/>
      <c r="E39" s="89"/>
      <c r="F39" s="89"/>
      <c r="G39" s="89"/>
      <c r="H39" s="89"/>
      <c r="I39" s="90"/>
      <c r="J39" s="84" t="s">
        <v>1310</v>
      </c>
      <c r="K39" s="84"/>
      <c r="L39" s="84"/>
      <c r="M39" s="84"/>
      <c r="N39" s="84"/>
    </row>
    <row r="41" spans="1:14" ht="18.75" customHeight="1" x14ac:dyDescent="0.25">
      <c r="A41" s="88" t="s">
        <v>1385</v>
      </c>
      <c r="B41" s="89"/>
      <c r="C41" s="89"/>
      <c r="D41" s="89"/>
      <c r="E41" s="89"/>
      <c r="F41" s="89"/>
      <c r="G41" s="89"/>
      <c r="H41" s="89"/>
      <c r="I41" s="90"/>
      <c r="J41" s="84" t="s">
        <v>1310</v>
      </c>
      <c r="K41" s="84"/>
      <c r="L41" s="84"/>
      <c r="M41" s="84"/>
      <c r="N41" s="84"/>
    </row>
    <row r="43" spans="1:14" ht="18.75" customHeight="1" x14ac:dyDescent="0.25">
      <c r="A43" s="88" t="s">
        <v>1386</v>
      </c>
      <c r="B43" s="89"/>
      <c r="C43" s="89"/>
      <c r="D43" s="89"/>
      <c r="E43" s="89"/>
      <c r="F43" s="89"/>
      <c r="G43" s="89"/>
      <c r="H43" s="89"/>
      <c r="I43" s="90"/>
      <c r="J43" s="84" t="s">
        <v>1310</v>
      </c>
      <c r="K43" s="84"/>
      <c r="L43" s="84"/>
      <c r="M43" s="84"/>
      <c r="N43" s="84"/>
    </row>
    <row r="45" spans="1:14" ht="18.75" customHeight="1" x14ac:dyDescent="0.25">
      <c r="A45" s="88" t="s">
        <v>1387</v>
      </c>
      <c r="B45" s="89"/>
      <c r="C45" s="89"/>
      <c r="D45" s="89"/>
      <c r="E45" s="89"/>
      <c r="F45" s="89"/>
      <c r="G45" s="89"/>
      <c r="H45" s="89"/>
      <c r="I45" s="90"/>
      <c r="J45" s="84" t="s">
        <v>1317</v>
      </c>
      <c r="K45" s="84"/>
      <c r="L45" s="84"/>
      <c r="M45" s="84"/>
      <c r="N45" s="84"/>
    </row>
    <row r="47" spans="1:14" ht="18.75" customHeight="1" x14ac:dyDescent="0.25">
      <c r="A47" s="88" t="s">
        <v>1388</v>
      </c>
      <c r="B47" s="89"/>
      <c r="C47" s="89"/>
      <c r="D47" s="89"/>
      <c r="E47" s="89"/>
      <c r="F47" s="89"/>
      <c r="G47" s="89"/>
      <c r="H47" s="89"/>
      <c r="I47" s="90"/>
      <c r="J47" s="93" t="s">
        <v>1290</v>
      </c>
      <c r="K47" s="94"/>
      <c r="L47" s="94"/>
      <c r="M47" s="94"/>
      <c r="N47" s="94"/>
    </row>
    <row r="49" spans="1:14" ht="18.75" customHeight="1" x14ac:dyDescent="0.25">
      <c r="A49" s="88" t="s">
        <v>1325</v>
      </c>
      <c r="B49" s="89"/>
      <c r="C49" s="89"/>
      <c r="D49" s="89"/>
      <c r="E49" s="89"/>
      <c r="F49" s="89"/>
      <c r="G49" s="89"/>
      <c r="H49" s="89"/>
      <c r="I49" s="90"/>
      <c r="J49" s="84" t="s">
        <v>1326</v>
      </c>
      <c r="K49" s="84"/>
      <c r="L49" s="84"/>
      <c r="M49" s="84"/>
      <c r="N49" s="84"/>
    </row>
    <row r="51" spans="1:14" ht="33" customHeight="1" x14ac:dyDescent="0.25">
      <c r="A51" s="88" t="s">
        <v>1327</v>
      </c>
      <c r="B51" s="89"/>
      <c r="C51" s="89"/>
      <c r="D51" s="89"/>
      <c r="E51" s="89"/>
      <c r="F51" s="89"/>
      <c r="G51" s="89"/>
      <c r="H51" s="89"/>
      <c r="I51" s="90"/>
      <c r="J51" s="84" t="s">
        <v>1326</v>
      </c>
      <c r="K51" s="84"/>
      <c r="L51" s="84"/>
      <c r="M51" s="84"/>
      <c r="N51" s="84"/>
    </row>
    <row r="53" spans="1:14" ht="31.5" customHeight="1" x14ac:dyDescent="0.25">
      <c r="A53" s="88" t="s">
        <v>1328</v>
      </c>
      <c r="B53" s="89"/>
      <c r="C53" s="89"/>
      <c r="D53" s="89"/>
      <c r="E53" s="89"/>
      <c r="F53" s="89"/>
      <c r="G53" s="89"/>
      <c r="H53" s="89"/>
      <c r="I53" s="90"/>
      <c r="J53" s="84" t="s">
        <v>1326</v>
      </c>
      <c r="K53" s="84"/>
      <c r="L53" s="84"/>
      <c r="M53" s="84"/>
      <c r="N53" s="84"/>
    </row>
    <row r="55" spans="1:14" ht="18.75" customHeight="1" x14ac:dyDescent="0.25">
      <c r="A55" s="88" t="s">
        <v>1329</v>
      </c>
      <c r="B55" s="89"/>
      <c r="C55" s="89"/>
      <c r="D55" s="89"/>
      <c r="E55" s="89"/>
      <c r="F55" s="89"/>
      <c r="G55" s="89"/>
      <c r="H55" s="89"/>
      <c r="I55" s="90"/>
      <c r="J55" s="84" t="s">
        <v>1330</v>
      </c>
      <c r="K55" s="84"/>
      <c r="L55" s="84"/>
      <c r="M55" s="84"/>
      <c r="N55" s="84"/>
    </row>
    <row r="57" spans="1:14" ht="18.75" customHeight="1" x14ac:dyDescent="0.25">
      <c r="A57" s="88" t="s">
        <v>1331</v>
      </c>
      <c r="B57" s="89"/>
      <c r="C57" s="89"/>
      <c r="D57" s="89"/>
      <c r="E57" s="89"/>
      <c r="F57" s="89"/>
      <c r="G57" s="89"/>
      <c r="H57" s="89"/>
      <c r="I57" s="90"/>
      <c r="J57" s="84" t="s">
        <v>1332</v>
      </c>
      <c r="K57" s="84"/>
      <c r="L57" s="84"/>
      <c r="M57" s="84"/>
      <c r="N57" s="84"/>
    </row>
    <row r="59" spans="1:14" ht="18.75" customHeight="1" x14ac:dyDescent="0.25">
      <c r="A59" s="88" t="s">
        <v>1333</v>
      </c>
      <c r="B59" s="89"/>
      <c r="C59" s="89"/>
      <c r="D59" s="89"/>
      <c r="E59" s="89"/>
      <c r="F59" s="89"/>
      <c r="G59" s="89"/>
      <c r="H59" s="89"/>
      <c r="I59" s="90"/>
      <c r="J59" s="84" t="s">
        <v>1332</v>
      </c>
      <c r="K59" s="84"/>
      <c r="L59" s="84"/>
      <c r="M59" s="84"/>
      <c r="N59" s="84"/>
    </row>
    <row r="61" spans="1:14" ht="18.75" customHeight="1" x14ac:dyDescent="0.25">
      <c r="A61" s="88" t="s">
        <v>1334</v>
      </c>
      <c r="B61" s="89"/>
      <c r="C61" s="89"/>
      <c r="D61" s="89"/>
      <c r="E61" s="89"/>
      <c r="F61" s="89"/>
      <c r="G61" s="89"/>
      <c r="H61" s="89"/>
      <c r="I61" s="90"/>
      <c r="J61" s="84" t="s">
        <v>1332</v>
      </c>
      <c r="K61" s="84"/>
      <c r="L61" s="84"/>
      <c r="M61" s="84"/>
      <c r="N61" s="84"/>
    </row>
    <row r="63" spans="1:14" ht="18.75" customHeight="1" x14ac:dyDescent="0.25">
      <c r="A63" s="88" t="s">
        <v>1335</v>
      </c>
      <c r="B63" s="89"/>
      <c r="C63" s="89"/>
      <c r="D63" s="89"/>
      <c r="E63" s="89"/>
      <c r="F63" s="89"/>
      <c r="G63" s="89"/>
      <c r="H63" s="89"/>
      <c r="I63" s="90"/>
      <c r="J63" s="84" t="s">
        <v>1332</v>
      </c>
      <c r="K63" s="84"/>
      <c r="L63" s="84"/>
      <c r="M63" s="84"/>
      <c r="N63" s="84"/>
    </row>
    <row r="65" spans="1:14" ht="18.75" customHeight="1" x14ac:dyDescent="0.25">
      <c r="A65" s="88" t="s">
        <v>1336</v>
      </c>
      <c r="B65" s="89"/>
      <c r="C65" s="89"/>
      <c r="D65" s="89"/>
      <c r="E65" s="89"/>
      <c r="F65" s="89"/>
      <c r="G65" s="89"/>
      <c r="H65" s="89"/>
      <c r="I65" s="90"/>
      <c r="J65" s="84" t="s">
        <v>1332</v>
      </c>
      <c r="K65" s="84"/>
      <c r="L65" s="84"/>
      <c r="M65" s="84"/>
      <c r="N65" s="84"/>
    </row>
    <row r="67" spans="1:14" ht="18.75" customHeight="1" x14ac:dyDescent="0.25">
      <c r="A67" s="88" t="s">
        <v>1337</v>
      </c>
      <c r="B67" s="89"/>
      <c r="C67" s="89"/>
      <c r="D67" s="89"/>
      <c r="E67" s="89"/>
      <c r="F67" s="89"/>
      <c r="G67" s="89"/>
      <c r="H67" s="89"/>
      <c r="I67" s="90"/>
      <c r="J67" s="84" t="s">
        <v>1332</v>
      </c>
      <c r="K67" s="84"/>
      <c r="L67" s="84"/>
      <c r="M67" s="84"/>
      <c r="N67" s="84"/>
    </row>
    <row r="69" spans="1:14" ht="18.75" customHeight="1" x14ac:dyDescent="0.25">
      <c r="A69" s="88" t="s">
        <v>1338</v>
      </c>
      <c r="B69" s="89"/>
      <c r="C69" s="89"/>
      <c r="D69" s="89"/>
      <c r="E69" s="89"/>
      <c r="F69" s="89"/>
      <c r="G69" s="89"/>
      <c r="H69" s="89"/>
      <c r="I69" s="90"/>
      <c r="J69" s="84" t="s">
        <v>1332</v>
      </c>
      <c r="K69" s="84"/>
      <c r="L69" s="84"/>
      <c r="M69" s="84"/>
      <c r="N69" s="84"/>
    </row>
    <row r="71" spans="1:14" ht="18.75" customHeight="1" x14ac:dyDescent="0.25">
      <c r="A71" s="88" t="s">
        <v>1339</v>
      </c>
      <c r="B71" s="89"/>
      <c r="C71" s="89"/>
      <c r="D71" s="89"/>
      <c r="E71" s="89"/>
      <c r="F71" s="89"/>
      <c r="G71" s="89"/>
      <c r="H71" s="89"/>
      <c r="I71" s="90"/>
      <c r="J71" s="84" t="s">
        <v>1332</v>
      </c>
      <c r="K71" s="84"/>
      <c r="L71" s="84"/>
      <c r="M71" s="84"/>
      <c r="N71" s="84"/>
    </row>
    <row r="73" spans="1:14" ht="21.75" customHeight="1" x14ac:dyDescent="0.25">
      <c r="A73" s="88" t="s">
        <v>1340</v>
      </c>
      <c r="B73" s="89"/>
      <c r="C73" s="89"/>
      <c r="D73" s="89"/>
      <c r="E73" s="89"/>
      <c r="F73" s="89"/>
      <c r="G73" s="89"/>
      <c r="H73" s="89"/>
      <c r="I73" s="90"/>
      <c r="J73" s="84" t="s">
        <v>1332</v>
      </c>
      <c r="K73" s="84"/>
      <c r="L73" s="84"/>
      <c r="M73" s="84"/>
      <c r="N73" s="84"/>
    </row>
    <row r="75" spans="1:14" ht="18.75" customHeight="1" x14ac:dyDescent="0.25">
      <c r="A75" s="88" t="s">
        <v>1341</v>
      </c>
      <c r="B75" s="89"/>
      <c r="C75" s="89"/>
      <c r="D75" s="89"/>
      <c r="E75" s="89"/>
      <c r="F75" s="89"/>
      <c r="G75" s="89"/>
      <c r="H75" s="89"/>
      <c r="I75" s="90"/>
      <c r="J75" s="84" t="s">
        <v>1342</v>
      </c>
      <c r="K75" s="84"/>
      <c r="L75" s="84"/>
      <c r="M75" s="84"/>
      <c r="N75" s="84"/>
    </row>
    <row r="77" spans="1:14" ht="18.75" customHeight="1" x14ac:dyDescent="0.25">
      <c r="A77" s="88" t="s">
        <v>1343</v>
      </c>
      <c r="B77" s="89"/>
      <c r="C77" s="89"/>
      <c r="D77" s="89"/>
      <c r="E77" s="89"/>
      <c r="F77" s="89"/>
      <c r="G77" s="89"/>
      <c r="H77" s="89"/>
      <c r="I77" s="90"/>
      <c r="J77" s="84" t="s">
        <v>1342</v>
      </c>
      <c r="K77" s="84"/>
      <c r="L77" s="84"/>
      <c r="M77" s="84"/>
      <c r="N77" s="84"/>
    </row>
    <row r="79" spans="1:14" ht="18.75" customHeight="1" x14ac:dyDescent="0.25">
      <c r="A79" s="88" t="s">
        <v>1344</v>
      </c>
      <c r="B79" s="89"/>
      <c r="C79" s="89"/>
      <c r="D79" s="89"/>
      <c r="E79" s="89"/>
      <c r="F79" s="89"/>
      <c r="G79" s="89"/>
      <c r="H79" s="89"/>
      <c r="I79" s="90"/>
      <c r="J79" s="84" t="s">
        <v>1342</v>
      </c>
      <c r="K79" s="84"/>
      <c r="L79" s="84"/>
      <c r="M79" s="84"/>
      <c r="N79" s="84"/>
    </row>
    <row r="81" spans="1:14" ht="18.75" customHeight="1" x14ac:dyDescent="0.25">
      <c r="A81" s="88" t="s">
        <v>1345</v>
      </c>
      <c r="B81" s="89"/>
      <c r="C81" s="89"/>
      <c r="D81" s="89"/>
      <c r="E81" s="89"/>
      <c r="F81" s="89"/>
      <c r="G81" s="89"/>
      <c r="H81" s="89"/>
      <c r="I81" s="90"/>
      <c r="J81" s="84" t="s">
        <v>1342</v>
      </c>
      <c r="K81" s="84"/>
      <c r="L81" s="84"/>
      <c r="M81" s="84"/>
      <c r="N81" s="84"/>
    </row>
    <row r="83" spans="1:14" ht="18.75" customHeight="1" x14ac:dyDescent="0.25">
      <c r="A83" s="88" t="s">
        <v>1346</v>
      </c>
      <c r="B83" s="89"/>
      <c r="C83" s="89"/>
      <c r="D83" s="89"/>
      <c r="E83" s="89"/>
      <c r="F83" s="89"/>
      <c r="G83" s="89"/>
      <c r="H83" s="89"/>
      <c r="I83" s="90"/>
      <c r="J83" s="84" t="s">
        <v>1342</v>
      </c>
      <c r="K83" s="84"/>
      <c r="L83" s="84"/>
      <c r="M83" s="84"/>
      <c r="N83" s="84"/>
    </row>
    <row r="85" spans="1:14" ht="18.75" customHeight="1" x14ac:dyDescent="0.25">
      <c r="A85" s="88" t="s">
        <v>1347</v>
      </c>
      <c r="B85" s="89"/>
      <c r="C85" s="89"/>
      <c r="D85" s="89"/>
      <c r="E85" s="89"/>
      <c r="F85" s="89"/>
      <c r="G85" s="89"/>
      <c r="H85" s="89"/>
      <c r="I85" s="90"/>
      <c r="J85" s="84" t="s">
        <v>1348</v>
      </c>
      <c r="K85" s="84"/>
      <c r="L85" s="84"/>
      <c r="M85" s="84"/>
      <c r="N85" s="84"/>
    </row>
    <row r="87" spans="1:14" ht="18.75" customHeight="1" x14ac:dyDescent="0.25">
      <c r="A87" s="88" t="s">
        <v>1349</v>
      </c>
      <c r="B87" s="89"/>
      <c r="C87" s="89"/>
      <c r="D87" s="89"/>
      <c r="E87" s="89"/>
      <c r="F87" s="89"/>
      <c r="G87" s="89"/>
      <c r="H87" s="89"/>
      <c r="I87" s="90"/>
      <c r="J87" s="84" t="s">
        <v>1350</v>
      </c>
      <c r="K87" s="84"/>
      <c r="L87" s="84"/>
      <c r="M87" s="84"/>
      <c r="N87" s="84"/>
    </row>
    <row r="89" spans="1:14" ht="25.5" customHeight="1" x14ac:dyDescent="0.25">
      <c r="A89" s="86" t="s">
        <v>1389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1:14" ht="18.75" customHeight="1" x14ac:dyDescent="0.25"/>
    <row r="91" spans="1:14" ht="18.75" customHeight="1" x14ac:dyDescent="0.25">
      <c r="A91" s="88" t="s">
        <v>1351</v>
      </c>
      <c r="B91" s="89"/>
      <c r="C91" s="89"/>
      <c r="D91" s="89"/>
      <c r="E91" s="89"/>
      <c r="F91" s="89"/>
      <c r="G91" s="89"/>
      <c r="H91" s="89"/>
      <c r="I91" s="90"/>
      <c r="J91" s="93" t="s">
        <v>1348</v>
      </c>
      <c r="K91" s="94"/>
      <c r="L91" s="94"/>
      <c r="M91" s="94"/>
      <c r="N91" s="104"/>
    </row>
    <row r="93" spans="1:14" ht="18.75" customHeight="1" x14ac:dyDescent="0.25">
      <c r="A93" s="88" t="s">
        <v>1353</v>
      </c>
      <c r="B93" s="89"/>
      <c r="C93" s="89"/>
      <c r="D93" s="89"/>
      <c r="E93" s="89"/>
      <c r="F93" s="89"/>
      <c r="G93" s="89"/>
      <c r="H93" s="89"/>
      <c r="I93" s="90"/>
      <c r="J93" s="84" t="s">
        <v>1354</v>
      </c>
      <c r="K93" s="84"/>
      <c r="L93" s="84"/>
      <c r="M93" s="84"/>
      <c r="N93" s="84"/>
    </row>
    <row r="94" spans="1:14" x14ac:dyDescent="0.25">
      <c r="A94" s="77"/>
      <c r="B94" s="77"/>
      <c r="C94" s="77"/>
      <c r="D94" s="77"/>
      <c r="E94" s="77"/>
      <c r="F94" s="77"/>
      <c r="G94" s="77"/>
      <c r="H94" s="77"/>
      <c r="I94" s="77"/>
    </row>
    <row r="95" spans="1:14" ht="33" customHeight="1" x14ac:dyDescent="0.25">
      <c r="A95" s="88" t="s">
        <v>1355</v>
      </c>
      <c r="B95" s="89"/>
      <c r="C95" s="89"/>
      <c r="D95" s="89"/>
      <c r="E95" s="89"/>
      <c r="F95" s="89"/>
      <c r="G95" s="89"/>
      <c r="H95" s="89"/>
      <c r="I95" s="90"/>
      <c r="J95" s="84" t="s">
        <v>1354</v>
      </c>
      <c r="K95" s="84"/>
      <c r="L95" s="84"/>
      <c r="M95" s="84"/>
      <c r="N95" s="84"/>
    </row>
    <row r="96" spans="1:14" x14ac:dyDescent="0.25">
      <c r="A96" s="77"/>
      <c r="B96" s="77"/>
      <c r="C96" s="77"/>
      <c r="D96" s="77"/>
      <c r="E96" s="77"/>
      <c r="F96" s="77"/>
      <c r="G96" s="77"/>
      <c r="H96" s="77"/>
      <c r="I96" s="77"/>
    </row>
    <row r="97" spans="1:14" ht="35.25" customHeight="1" x14ac:dyDescent="0.25">
      <c r="A97" s="88" t="s">
        <v>1356</v>
      </c>
      <c r="B97" s="89"/>
      <c r="C97" s="89"/>
      <c r="D97" s="89"/>
      <c r="E97" s="89"/>
      <c r="F97" s="89"/>
      <c r="G97" s="89"/>
      <c r="H97" s="89"/>
      <c r="I97" s="90"/>
      <c r="J97" s="84" t="s">
        <v>1354</v>
      </c>
      <c r="K97" s="84"/>
      <c r="L97" s="84"/>
      <c r="M97" s="84"/>
      <c r="N97" s="84"/>
    </row>
    <row r="98" spans="1:14" x14ac:dyDescent="0.25">
      <c r="A98" s="77"/>
      <c r="B98" s="77"/>
      <c r="C98" s="77"/>
      <c r="D98" s="77"/>
      <c r="E98" s="77"/>
      <c r="F98" s="77"/>
      <c r="G98" s="77"/>
      <c r="H98" s="77"/>
      <c r="I98" s="77"/>
    </row>
    <row r="99" spans="1:14" ht="33" customHeight="1" x14ac:dyDescent="0.25">
      <c r="A99" s="88" t="s">
        <v>1357</v>
      </c>
      <c r="B99" s="89"/>
      <c r="C99" s="89"/>
      <c r="D99" s="89"/>
      <c r="E99" s="89"/>
      <c r="F99" s="89"/>
      <c r="G99" s="89"/>
      <c r="H99" s="89"/>
      <c r="I99" s="90"/>
      <c r="J99" s="84" t="s">
        <v>1354</v>
      </c>
      <c r="K99" s="84"/>
      <c r="L99" s="84"/>
      <c r="M99" s="84"/>
      <c r="N99" s="84"/>
    </row>
    <row r="100" spans="1:14" x14ac:dyDescent="0.25">
      <c r="A100" s="77"/>
      <c r="B100" s="77"/>
      <c r="C100" s="77"/>
      <c r="D100" s="77"/>
      <c r="E100" s="77"/>
      <c r="F100" s="77"/>
      <c r="G100" s="77"/>
      <c r="H100" s="77"/>
      <c r="I100" s="77"/>
    </row>
    <row r="101" spans="1:14" ht="39.75" customHeight="1" x14ac:dyDescent="0.25">
      <c r="A101" s="88" t="s">
        <v>1358</v>
      </c>
      <c r="B101" s="89"/>
      <c r="C101" s="89"/>
      <c r="D101" s="89"/>
      <c r="E101" s="89"/>
      <c r="F101" s="89"/>
      <c r="G101" s="89"/>
      <c r="H101" s="89"/>
      <c r="I101" s="90"/>
      <c r="J101" s="84" t="s">
        <v>1354</v>
      </c>
      <c r="K101" s="84"/>
      <c r="L101" s="84"/>
      <c r="M101" s="84"/>
      <c r="N101" s="84"/>
    </row>
    <row r="103" spans="1:14" ht="18.75" customHeight="1" x14ac:dyDescent="0.25">
      <c r="A103" s="88" t="s">
        <v>1359</v>
      </c>
      <c r="B103" s="89"/>
      <c r="C103" s="89"/>
      <c r="D103" s="89"/>
      <c r="E103" s="89"/>
      <c r="F103" s="89"/>
      <c r="G103" s="89"/>
      <c r="H103" s="89"/>
      <c r="I103" s="90"/>
      <c r="J103" s="84" t="s">
        <v>1354</v>
      </c>
      <c r="K103" s="84"/>
      <c r="L103" s="84"/>
      <c r="M103" s="84"/>
      <c r="N103" s="84"/>
    </row>
    <row r="105" spans="1:14" ht="18.75" customHeight="1" x14ac:dyDescent="0.25">
      <c r="A105" s="86" t="s">
        <v>1361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</row>
    <row r="107" spans="1:14" ht="18.75" customHeight="1" x14ac:dyDescent="0.25">
      <c r="A107" s="88" t="s">
        <v>1360</v>
      </c>
      <c r="B107" s="89"/>
      <c r="C107" s="89"/>
      <c r="D107" s="89"/>
      <c r="E107" s="89"/>
      <c r="F107" s="89"/>
      <c r="G107" s="89"/>
      <c r="H107" s="89"/>
      <c r="I107" s="90"/>
      <c r="J107" s="93" t="s">
        <v>1362</v>
      </c>
      <c r="K107" s="94"/>
      <c r="L107" s="94"/>
      <c r="M107" s="94"/>
      <c r="N107" s="94"/>
    </row>
    <row r="109" spans="1:14" ht="33" customHeight="1" x14ac:dyDescent="0.25">
      <c r="A109" s="88" t="s">
        <v>1364</v>
      </c>
      <c r="B109" s="89"/>
      <c r="C109" s="89"/>
      <c r="D109" s="89"/>
      <c r="E109" s="89"/>
      <c r="F109" s="89"/>
      <c r="G109" s="89"/>
      <c r="H109" s="89"/>
      <c r="I109" s="90"/>
      <c r="J109" s="84" t="s">
        <v>1363</v>
      </c>
      <c r="K109" s="84"/>
      <c r="L109" s="84"/>
      <c r="M109" s="84"/>
      <c r="N109" s="84"/>
    </row>
    <row r="111" spans="1:14" ht="27.75" customHeight="1" x14ac:dyDescent="0.25">
      <c r="A111" s="86" t="s">
        <v>1365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</row>
    <row r="113" spans="1:14" ht="38.25" customHeight="1" x14ac:dyDescent="0.25">
      <c r="A113" s="88" t="s">
        <v>1366</v>
      </c>
      <c r="B113" s="89"/>
      <c r="C113" s="89"/>
      <c r="D113" s="89"/>
      <c r="E113" s="89"/>
      <c r="F113" s="89"/>
      <c r="G113" s="89"/>
      <c r="H113" s="89"/>
      <c r="I113" s="90"/>
      <c r="J113" s="84" t="s">
        <v>1322</v>
      </c>
      <c r="K113" s="84"/>
      <c r="L113" s="84"/>
      <c r="M113" s="84"/>
      <c r="N113" s="84"/>
    </row>
    <row r="115" spans="1:14" ht="30.75" customHeight="1" x14ac:dyDescent="0.25">
      <c r="A115" s="88" t="s">
        <v>1367</v>
      </c>
      <c r="B115" s="89"/>
      <c r="C115" s="89"/>
      <c r="D115" s="89"/>
      <c r="E115" s="89"/>
      <c r="F115" s="89"/>
      <c r="G115" s="89"/>
      <c r="H115" s="89"/>
      <c r="I115" s="90"/>
      <c r="J115" s="84" t="s">
        <v>1295</v>
      </c>
      <c r="K115" s="84"/>
      <c r="L115" s="84"/>
      <c r="M115" s="84"/>
      <c r="N115" s="84"/>
    </row>
    <row r="117" spans="1:14" ht="18.75" customHeight="1" x14ac:dyDescent="0.25">
      <c r="A117" s="88" t="s">
        <v>1368</v>
      </c>
      <c r="B117" s="89"/>
      <c r="C117" s="89"/>
      <c r="D117" s="89"/>
      <c r="E117" s="89"/>
      <c r="F117" s="89"/>
      <c r="G117" s="89"/>
      <c r="H117" s="89"/>
      <c r="I117" s="90"/>
      <c r="J117" s="84" t="s">
        <v>1354</v>
      </c>
      <c r="K117" s="84"/>
      <c r="L117" s="84"/>
      <c r="M117" s="84"/>
      <c r="N117" s="84"/>
    </row>
    <row r="119" spans="1:14" ht="18.75" customHeight="1" x14ac:dyDescent="0.25">
      <c r="A119" s="86" t="s">
        <v>1369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</row>
    <row r="121" spans="1:14" ht="18.75" customHeight="1" x14ac:dyDescent="0.25">
      <c r="A121" s="88" t="s">
        <v>1370</v>
      </c>
      <c r="B121" s="89"/>
      <c r="C121" s="89"/>
      <c r="D121" s="89"/>
      <c r="E121" s="89"/>
      <c r="F121" s="89"/>
      <c r="G121" s="89"/>
      <c r="H121" s="89"/>
      <c r="I121" s="90"/>
      <c r="J121" s="105" t="s">
        <v>1371</v>
      </c>
      <c r="K121" s="106"/>
      <c r="L121" s="106"/>
      <c r="M121" s="106"/>
      <c r="N121" s="107"/>
    </row>
    <row r="123" spans="1:14" ht="36" customHeight="1" x14ac:dyDescent="0.25">
      <c r="A123" s="88" t="s">
        <v>1372</v>
      </c>
      <c r="B123" s="89"/>
      <c r="C123" s="89"/>
      <c r="D123" s="89"/>
      <c r="E123" s="89"/>
      <c r="F123" s="89"/>
      <c r="G123" s="89"/>
      <c r="H123" s="89"/>
      <c r="I123" s="90"/>
      <c r="J123" s="84" t="s">
        <v>1390</v>
      </c>
      <c r="K123" s="84"/>
      <c r="L123" s="84"/>
      <c r="M123" s="84"/>
      <c r="N123" s="84"/>
    </row>
    <row r="125" spans="1:14" ht="18.75" customHeight="1" x14ac:dyDescent="0.25">
      <c r="A125" s="85" t="s">
        <v>1375</v>
      </c>
      <c r="B125" s="85"/>
      <c r="C125" s="85"/>
      <c r="D125" s="85"/>
      <c r="E125" s="85"/>
      <c r="F125" s="85"/>
      <c r="G125" s="85"/>
      <c r="H125" s="85"/>
      <c r="I125" s="85"/>
      <c r="J125" s="84" t="s">
        <v>1295</v>
      </c>
      <c r="K125" s="84"/>
      <c r="L125" s="84"/>
      <c r="M125" s="84"/>
      <c r="N125" s="84"/>
    </row>
    <row r="127" spans="1:14" ht="36.75" customHeight="1" x14ac:dyDescent="0.25">
      <c r="A127" s="85" t="s">
        <v>1376</v>
      </c>
      <c r="B127" s="85"/>
      <c r="C127" s="85"/>
      <c r="D127" s="85"/>
      <c r="E127" s="85"/>
      <c r="F127" s="85"/>
      <c r="G127" s="85"/>
      <c r="H127" s="85"/>
      <c r="I127" s="85"/>
      <c r="J127" s="84" t="s">
        <v>1295</v>
      </c>
      <c r="K127" s="84"/>
      <c r="L127" s="84"/>
      <c r="M127" s="84"/>
      <c r="N127" s="84"/>
    </row>
    <row r="129" spans="1:14" ht="38.25" customHeight="1" x14ac:dyDescent="0.25">
      <c r="A129" s="88" t="s">
        <v>1377</v>
      </c>
      <c r="B129" s="89"/>
      <c r="C129" s="89"/>
      <c r="D129" s="89"/>
      <c r="E129" s="89"/>
      <c r="F129" s="89"/>
      <c r="G129" s="89"/>
      <c r="H129" s="89"/>
      <c r="I129" s="90"/>
      <c r="J129" s="84" t="s">
        <v>1373</v>
      </c>
      <c r="K129" s="84"/>
      <c r="L129" s="84"/>
      <c r="M129" s="84"/>
      <c r="N129" s="84"/>
    </row>
    <row r="131" spans="1:14" ht="32.25" customHeight="1" x14ac:dyDescent="0.25">
      <c r="A131" s="88" t="s">
        <v>1378</v>
      </c>
      <c r="B131" s="89"/>
      <c r="C131" s="89"/>
      <c r="D131" s="89"/>
      <c r="E131" s="89"/>
      <c r="F131" s="89"/>
      <c r="G131" s="89"/>
      <c r="H131" s="89"/>
      <c r="I131" s="90"/>
      <c r="J131" s="84" t="s">
        <v>1379</v>
      </c>
      <c r="K131" s="84"/>
      <c r="L131" s="84"/>
      <c r="M131" s="84"/>
      <c r="N131" s="84"/>
    </row>
    <row r="133" spans="1:14" ht="41.25" customHeight="1" x14ac:dyDescent="0.25">
      <c r="A133" s="88" t="s">
        <v>1380</v>
      </c>
      <c r="B133" s="89"/>
      <c r="C133" s="89"/>
      <c r="D133" s="89"/>
      <c r="E133" s="89"/>
      <c r="F133" s="89"/>
      <c r="G133" s="89"/>
      <c r="H133" s="89"/>
      <c r="I133" s="90"/>
      <c r="J133" s="93" t="s">
        <v>1379</v>
      </c>
      <c r="K133" s="94"/>
      <c r="L133" s="94"/>
      <c r="M133" s="94"/>
      <c r="N133" s="94"/>
    </row>
    <row r="135" spans="1:14" ht="45" customHeight="1" x14ac:dyDescent="0.25">
      <c r="A135" s="85" t="s">
        <v>1391</v>
      </c>
      <c r="B135" s="85"/>
      <c r="C135" s="85"/>
      <c r="D135" s="85"/>
      <c r="E135" s="85"/>
      <c r="F135" s="85"/>
      <c r="G135" s="85"/>
    </row>
    <row r="136" spans="1:14" ht="45" customHeight="1" x14ac:dyDescent="0.25">
      <c r="A136" s="85" t="s">
        <v>1392</v>
      </c>
      <c r="B136" s="85"/>
      <c r="C136" s="85"/>
      <c r="D136" s="85"/>
      <c r="E136" s="85"/>
      <c r="F136" s="85"/>
      <c r="G136" s="85"/>
    </row>
    <row r="138" spans="1:14" ht="18.75" x14ac:dyDescent="0.25">
      <c r="E138" s="65"/>
    </row>
  </sheetData>
  <mergeCells count="131">
    <mergeCell ref="A135:G135"/>
    <mergeCell ref="A136:G136"/>
    <mergeCell ref="J133:N133"/>
    <mergeCell ref="A125:I125"/>
    <mergeCell ref="A127:I127"/>
    <mergeCell ref="A129:I129"/>
    <mergeCell ref="A131:I131"/>
    <mergeCell ref="A133:I133"/>
    <mergeCell ref="J127:N127"/>
    <mergeCell ref="J129:N129"/>
    <mergeCell ref="J131:N131"/>
    <mergeCell ref="J123:N123"/>
    <mergeCell ref="A123:I123"/>
    <mergeCell ref="J125:N125"/>
    <mergeCell ref="A119:N119"/>
    <mergeCell ref="A121:I121"/>
    <mergeCell ref="J121:N121"/>
    <mergeCell ref="J115:N115"/>
    <mergeCell ref="J117:N117"/>
    <mergeCell ref="A115:I115"/>
    <mergeCell ref="A117:I117"/>
    <mergeCell ref="J109:N109"/>
    <mergeCell ref="A109:I109"/>
    <mergeCell ref="A111:N111"/>
    <mergeCell ref="A113:I113"/>
    <mergeCell ref="J113:N113"/>
    <mergeCell ref="J103:N103"/>
    <mergeCell ref="A103:I103"/>
    <mergeCell ref="A105:N105"/>
    <mergeCell ref="A107:I107"/>
    <mergeCell ref="J107:N107"/>
    <mergeCell ref="J97:N97"/>
    <mergeCell ref="J99:N99"/>
    <mergeCell ref="J101:N101"/>
    <mergeCell ref="A97:I97"/>
    <mergeCell ref="A99:I99"/>
    <mergeCell ref="A101:I101"/>
    <mergeCell ref="A87:I87"/>
    <mergeCell ref="A91:I91"/>
    <mergeCell ref="J93:N93"/>
    <mergeCell ref="J95:N95"/>
    <mergeCell ref="A93:I93"/>
    <mergeCell ref="A95:I95"/>
    <mergeCell ref="J91:N91"/>
    <mergeCell ref="J85:N85"/>
    <mergeCell ref="J87:N87"/>
    <mergeCell ref="A89:N89"/>
    <mergeCell ref="A85:I85"/>
    <mergeCell ref="J81:N81"/>
    <mergeCell ref="J83:N83"/>
    <mergeCell ref="A75:I75"/>
    <mergeCell ref="A77:I77"/>
    <mergeCell ref="A79:I79"/>
    <mergeCell ref="A81:I81"/>
    <mergeCell ref="A83:I83"/>
    <mergeCell ref="J75:N75"/>
    <mergeCell ref="J77:N77"/>
    <mergeCell ref="J79:N79"/>
    <mergeCell ref="J71:N71"/>
    <mergeCell ref="J73:N73"/>
    <mergeCell ref="A69:I69"/>
    <mergeCell ref="A71:I71"/>
    <mergeCell ref="A73:I73"/>
    <mergeCell ref="J67:N67"/>
    <mergeCell ref="A67:I67"/>
    <mergeCell ref="J69:N69"/>
    <mergeCell ref="J63:N63"/>
    <mergeCell ref="J65:N65"/>
    <mergeCell ref="A57:I57"/>
    <mergeCell ref="A59:I59"/>
    <mergeCell ref="A61:I61"/>
    <mergeCell ref="A63:I63"/>
    <mergeCell ref="A65:I65"/>
    <mergeCell ref="J57:N57"/>
    <mergeCell ref="J59:N59"/>
    <mergeCell ref="J61:N61"/>
    <mergeCell ref="J53:N53"/>
    <mergeCell ref="A53:I53"/>
    <mergeCell ref="J55:N55"/>
    <mergeCell ref="A55:I55"/>
    <mergeCell ref="J49:N49"/>
    <mergeCell ref="A49:I49"/>
    <mergeCell ref="J51:N51"/>
    <mergeCell ref="A51:I51"/>
    <mergeCell ref="J45:N45"/>
    <mergeCell ref="A45:I45"/>
    <mergeCell ref="J47:N47"/>
    <mergeCell ref="A47:I47"/>
    <mergeCell ref="J41:N41"/>
    <mergeCell ref="A41:I41"/>
    <mergeCell ref="J43:N43"/>
    <mergeCell ref="A43:I43"/>
    <mergeCell ref="J37:N37"/>
    <mergeCell ref="A37:I37"/>
    <mergeCell ref="J39:N39"/>
    <mergeCell ref="A39:I39"/>
    <mergeCell ref="J33:N33"/>
    <mergeCell ref="A33:I33"/>
    <mergeCell ref="J35:N35"/>
    <mergeCell ref="A35:I35"/>
    <mergeCell ref="J29:N29"/>
    <mergeCell ref="A29:I29"/>
    <mergeCell ref="J31:N31"/>
    <mergeCell ref="A31:I31"/>
    <mergeCell ref="J25:N25"/>
    <mergeCell ref="A25:I25"/>
    <mergeCell ref="A27:I27"/>
    <mergeCell ref="J27:N27"/>
    <mergeCell ref="A19:I19"/>
    <mergeCell ref="J19:N19"/>
    <mergeCell ref="A23:I23"/>
    <mergeCell ref="A21:N21"/>
    <mergeCell ref="J23:N23"/>
    <mergeCell ref="J13:N13"/>
    <mergeCell ref="A15:I15"/>
    <mergeCell ref="J15:N15"/>
    <mergeCell ref="A1:N1"/>
    <mergeCell ref="J17:N17"/>
    <mergeCell ref="A17:I17"/>
    <mergeCell ref="A13:I13"/>
    <mergeCell ref="J3:N3"/>
    <mergeCell ref="A2:I2"/>
    <mergeCell ref="J5:N5"/>
    <mergeCell ref="J7:N7"/>
    <mergeCell ref="J9:N9"/>
    <mergeCell ref="J11:N11"/>
    <mergeCell ref="A3:I3"/>
    <mergeCell ref="A5:I5"/>
    <mergeCell ref="A7:I7"/>
    <mergeCell ref="A9:I9"/>
    <mergeCell ref="A11:I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sqref="A1:R1"/>
    </sheetView>
  </sheetViews>
  <sheetFormatPr baseColWidth="10" defaultRowHeight="15" x14ac:dyDescent="0.25"/>
  <cols>
    <col min="1" max="1" width="15.42578125" customWidth="1"/>
  </cols>
  <sheetData>
    <row r="1" spans="1:18" ht="18.75" x14ac:dyDescent="0.25">
      <c r="A1" s="84" t="s">
        <v>1361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1362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84" x14ac:dyDescent="0.25">
      <c r="A5" s="114" t="s">
        <v>957</v>
      </c>
      <c r="B5" s="40">
        <v>83</v>
      </c>
      <c r="C5" s="40">
        <v>123</v>
      </c>
      <c r="D5" s="1" t="s">
        <v>132</v>
      </c>
      <c r="E5" s="1" t="s">
        <v>1258</v>
      </c>
      <c r="F5" s="1" t="s">
        <v>958</v>
      </c>
      <c r="G5" s="2">
        <v>83</v>
      </c>
      <c r="H5" s="2">
        <v>123</v>
      </c>
      <c r="I5" s="2">
        <v>10</v>
      </c>
      <c r="J5" s="2">
        <v>10</v>
      </c>
      <c r="K5" s="2">
        <v>10</v>
      </c>
      <c r="L5" s="2">
        <v>10</v>
      </c>
      <c r="M5" s="24" t="s">
        <v>15</v>
      </c>
      <c r="N5" s="21">
        <f t="shared" ref="N5:N11" si="0">SUM(O5:R5)</f>
        <v>3397171200</v>
      </c>
      <c r="O5" s="25">
        <v>800000000</v>
      </c>
      <c r="P5" s="25">
        <f t="shared" ref="P5:R11" si="1">+O5*1.04</f>
        <v>832000000</v>
      </c>
      <c r="Q5" s="25">
        <f t="shared" si="1"/>
        <v>865280000</v>
      </c>
      <c r="R5" s="25">
        <f t="shared" si="1"/>
        <v>899891200</v>
      </c>
    </row>
    <row r="6" spans="1:18" ht="72" x14ac:dyDescent="0.25">
      <c r="A6" s="114"/>
      <c r="B6" s="40">
        <v>674</v>
      </c>
      <c r="C6" s="40">
        <v>1034</v>
      </c>
      <c r="D6" s="1" t="s">
        <v>132</v>
      </c>
      <c r="E6" s="1" t="s">
        <v>962</v>
      </c>
      <c r="F6" s="1" t="s">
        <v>959</v>
      </c>
      <c r="G6" s="2">
        <v>674</v>
      </c>
      <c r="H6" s="21">
        <v>1034</v>
      </c>
      <c r="I6" s="2">
        <v>60</v>
      </c>
      <c r="J6" s="2">
        <v>90</v>
      </c>
      <c r="K6" s="2">
        <v>100</v>
      </c>
      <c r="L6" s="2">
        <v>110</v>
      </c>
      <c r="M6" s="27" t="s">
        <v>15</v>
      </c>
      <c r="N6" s="21">
        <f t="shared" si="0"/>
        <v>0</v>
      </c>
      <c r="O6" s="2">
        <v>0</v>
      </c>
      <c r="P6" s="2">
        <v>0</v>
      </c>
      <c r="Q6" s="2">
        <v>0</v>
      </c>
      <c r="R6" s="2">
        <v>0</v>
      </c>
    </row>
    <row r="7" spans="1:18" ht="36" x14ac:dyDescent="0.25">
      <c r="A7" s="114"/>
      <c r="B7" s="40" t="s">
        <v>609</v>
      </c>
      <c r="C7" s="40">
        <v>5</v>
      </c>
      <c r="D7" s="1" t="s">
        <v>132</v>
      </c>
      <c r="E7" s="1" t="s">
        <v>963</v>
      </c>
      <c r="F7" s="1" t="s">
        <v>960</v>
      </c>
      <c r="G7" s="2" t="s">
        <v>609</v>
      </c>
      <c r="H7" s="2">
        <v>5</v>
      </c>
      <c r="I7" s="2">
        <v>1</v>
      </c>
      <c r="J7" s="2">
        <v>1</v>
      </c>
      <c r="K7" s="2">
        <v>1</v>
      </c>
      <c r="L7" s="2">
        <v>2</v>
      </c>
      <c r="M7" s="27" t="s">
        <v>15</v>
      </c>
      <c r="N7" s="21">
        <f t="shared" si="0"/>
        <v>0</v>
      </c>
      <c r="O7" s="2">
        <v>0</v>
      </c>
      <c r="P7" s="2">
        <v>0</v>
      </c>
      <c r="Q7" s="2">
        <v>0</v>
      </c>
      <c r="R7" s="2">
        <v>0</v>
      </c>
    </row>
    <row r="8" spans="1:18" ht="60" x14ac:dyDescent="0.25">
      <c r="A8" s="114"/>
      <c r="B8" s="40">
        <v>0</v>
      </c>
      <c r="C8" s="40">
        <v>1</v>
      </c>
      <c r="D8" s="1" t="s">
        <v>132</v>
      </c>
      <c r="E8" s="1" t="s">
        <v>964</v>
      </c>
      <c r="F8" s="1" t="s">
        <v>961</v>
      </c>
      <c r="G8" s="2">
        <v>0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27" t="s">
        <v>15</v>
      </c>
      <c r="N8" s="21">
        <f t="shared" si="0"/>
        <v>0</v>
      </c>
      <c r="O8" s="2">
        <v>0</v>
      </c>
      <c r="P8" s="2">
        <v>0</v>
      </c>
      <c r="Q8" s="2">
        <v>0</v>
      </c>
      <c r="R8" s="2">
        <v>0</v>
      </c>
    </row>
    <row r="9" spans="1:18" ht="168" x14ac:dyDescent="0.25">
      <c r="A9" s="115" t="s">
        <v>970</v>
      </c>
      <c r="B9" s="120" t="s">
        <v>609</v>
      </c>
      <c r="C9" s="120">
        <v>1</v>
      </c>
      <c r="D9" s="1" t="s">
        <v>965</v>
      </c>
      <c r="E9" s="1" t="s">
        <v>968</v>
      </c>
      <c r="F9" s="1" t="s">
        <v>966</v>
      </c>
      <c r="G9" s="2" t="s">
        <v>609</v>
      </c>
      <c r="H9" s="2">
        <v>1</v>
      </c>
      <c r="I9" s="2">
        <v>0</v>
      </c>
      <c r="J9" s="2">
        <v>0</v>
      </c>
      <c r="K9" s="2">
        <v>1</v>
      </c>
      <c r="L9" s="2">
        <v>0</v>
      </c>
      <c r="M9" s="24" t="s">
        <v>34</v>
      </c>
      <c r="N9" s="21">
        <f t="shared" si="0"/>
        <v>44297485004</v>
      </c>
      <c r="O9" s="25">
        <f>57245513715-12948028711</f>
        <v>44297485004</v>
      </c>
      <c r="P9" s="2">
        <v>0</v>
      </c>
      <c r="Q9" s="2">
        <v>0</v>
      </c>
      <c r="R9" s="2">
        <v>0</v>
      </c>
    </row>
    <row r="10" spans="1:18" ht="132" x14ac:dyDescent="0.25">
      <c r="A10" s="115"/>
      <c r="B10" s="122"/>
      <c r="C10" s="122"/>
      <c r="D10" s="1" t="s">
        <v>965</v>
      </c>
      <c r="E10" s="1" t="s">
        <v>969</v>
      </c>
      <c r="F10" s="1" t="s">
        <v>967</v>
      </c>
      <c r="G10" s="2" t="s">
        <v>609</v>
      </c>
      <c r="H10" s="2">
        <v>1</v>
      </c>
      <c r="I10" s="2">
        <v>0</v>
      </c>
      <c r="J10" s="2">
        <v>0</v>
      </c>
      <c r="K10" s="2">
        <v>1</v>
      </c>
      <c r="L10" s="2">
        <v>0</v>
      </c>
      <c r="M10" s="27" t="s">
        <v>34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56" x14ac:dyDescent="0.25">
      <c r="A11" s="14" t="s">
        <v>971</v>
      </c>
      <c r="B11" s="38">
        <v>0</v>
      </c>
      <c r="C11" s="38" t="s">
        <v>489</v>
      </c>
      <c r="D11" s="1" t="s">
        <v>133</v>
      </c>
      <c r="E11" s="1" t="s">
        <v>973</v>
      </c>
      <c r="F11" s="1" t="s">
        <v>972</v>
      </c>
      <c r="G11" s="2" t="s">
        <v>609</v>
      </c>
      <c r="H11" s="2">
        <v>22</v>
      </c>
      <c r="I11" s="2">
        <v>5</v>
      </c>
      <c r="J11" s="2">
        <v>5</v>
      </c>
      <c r="K11" s="2">
        <v>5</v>
      </c>
      <c r="L11" s="2">
        <v>7</v>
      </c>
      <c r="M11" s="24" t="s">
        <v>134</v>
      </c>
      <c r="N11" s="21">
        <f t="shared" si="0"/>
        <v>16493179280.607168</v>
      </c>
      <c r="O11" s="25">
        <v>3883979537</v>
      </c>
      <c r="P11" s="25">
        <f t="shared" si="1"/>
        <v>4039338718.48</v>
      </c>
      <c r="Q11" s="25">
        <f t="shared" si="1"/>
        <v>4200912267.2192001</v>
      </c>
      <c r="R11" s="25">
        <f t="shared" si="1"/>
        <v>4368948757.9079685</v>
      </c>
    </row>
  </sheetData>
  <mergeCells count="7">
    <mergeCell ref="B9:B10"/>
    <mergeCell ref="C9:C10"/>
    <mergeCell ref="A5:A8"/>
    <mergeCell ref="A9:A10"/>
    <mergeCell ref="A1:R1"/>
    <mergeCell ref="A2:R2"/>
    <mergeCell ref="A3:R3"/>
  </mergeCells>
  <pageMargins left="0.70866141732283472" right="0.70866141732283472" top="0.74803149606299213" bottom="0.55118110236220474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opLeftCell="B1" workbookViewId="0">
      <selection activeCell="K6" sqref="K6"/>
    </sheetView>
  </sheetViews>
  <sheetFormatPr baseColWidth="10" defaultRowHeight="15" x14ac:dyDescent="0.25"/>
  <cols>
    <col min="1" max="1" width="17.85546875" customWidth="1"/>
  </cols>
  <sheetData>
    <row r="1" spans="1:19" ht="18.75" x14ac:dyDescent="0.25">
      <c r="A1" s="84" t="s">
        <v>1361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9" ht="18.75" x14ac:dyDescent="0.25">
      <c r="A2" s="84" t="s">
        <v>1364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9" ht="18.75" x14ac:dyDescent="0.25">
      <c r="A3" s="84" t="s">
        <v>1363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9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9" s="66" customFormat="1" ht="72" x14ac:dyDescent="0.25">
      <c r="A5" s="114" t="s">
        <v>986</v>
      </c>
      <c r="B5" s="111">
        <v>112</v>
      </c>
      <c r="C5" s="111">
        <v>78</v>
      </c>
      <c r="D5" s="1" t="s">
        <v>136</v>
      </c>
      <c r="E5" s="1" t="s">
        <v>980</v>
      </c>
      <c r="F5" s="1" t="s">
        <v>974</v>
      </c>
      <c r="G5" s="2">
        <v>0</v>
      </c>
      <c r="H5" s="2">
        <v>1</v>
      </c>
      <c r="I5" s="2">
        <v>1</v>
      </c>
      <c r="J5" s="2">
        <v>0</v>
      </c>
      <c r="K5" s="2">
        <v>0</v>
      </c>
      <c r="L5" s="2">
        <v>0</v>
      </c>
      <c r="M5" s="57" t="s">
        <v>15</v>
      </c>
      <c r="N5" s="21">
        <f t="shared" ref="N5:N14" si="0">SUM(O5:R5)</f>
        <v>0</v>
      </c>
      <c r="O5" s="2">
        <v>0</v>
      </c>
      <c r="P5" s="2">
        <v>0</v>
      </c>
      <c r="Q5" s="2">
        <v>0</v>
      </c>
      <c r="R5" s="2">
        <v>0</v>
      </c>
      <c r="S5" s="1" t="s">
        <v>135</v>
      </c>
    </row>
    <row r="6" spans="1:19" s="66" customFormat="1" ht="96" x14ac:dyDescent="0.25">
      <c r="A6" s="114"/>
      <c r="B6" s="112"/>
      <c r="C6" s="112"/>
      <c r="D6" s="1" t="s">
        <v>136</v>
      </c>
      <c r="E6" s="1" t="s">
        <v>981</v>
      </c>
      <c r="F6" s="1" t="s">
        <v>975</v>
      </c>
      <c r="G6" s="2">
        <v>0</v>
      </c>
      <c r="H6" s="2">
        <v>4</v>
      </c>
      <c r="I6" s="2">
        <v>1</v>
      </c>
      <c r="J6" s="2">
        <v>1</v>
      </c>
      <c r="K6" s="2">
        <v>1</v>
      </c>
      <c r="L6" s="2">
        <v>1</v>
      </c>
      <c r="M6" s="57" t="s">
        <v>15</v>
      </c>
      <c r="N6" s="21">
        <f t="shared" si="0"/>
        <v>0</v>
      </c>
      <c r="O6" s="2">
        <v>0</v>
      </c>
      <c r="P6" s="2">
        <v>0</v>
      </c>
      <c r="Q6" s="2">
        <v>0</v>
      </c>
      <c r="R6" s="2">
        <v>0</v>
      </c>
      <c r="S6" s="1" t="s">
        <v>135</v>
      </c>
    </row>
    <row r="7" spans="1:19" s="66" customFormat="1" ht="72" x14ac:dyDescent="0.25">
      <c r="A7" s="114"/>
      <c r="B7" s="112"/>
      <c r="C7" s="112"/>
      <c r="D7" s="1" t="s">
        <v>136</v>
      </c>
      <c r="E7" s="1" t="s">
        <v>982</v>
      </c>
      <c r="F7" s="1" t="s">
        <v>976</v>
      </c>
      <c r="G7" s="2">
        <v>0</v>
      </c>
      <c r="H7" s="2">
        <v>4</v>
      </c>
      <c r="I7" s="2">
        <v>1</v>
      </c>
      <c r="J7" s="2">
        <v>1</v>
      </c>
      <c r="K7" s="2">
        <v>1</v>
      </c>
      <c r="L7" s="2">
        <v>1</v>
      </c>
      <c r="M7" s="57" t="s">
        <v>15</v>
      </c>
      <c r="N7" s="21">
        <f t="shared" si="0"/>
        <v>0</v>
      </c>
      <c r="O7" s="2">
        <v>0</v>
      </c>
      <c r="P7" s="2">
        <v>0</v>
      </c>
      <c r="Q7" s="2">
        <v>0</v>
      </c>
      <c r="R7" s="2">
        <v>0</v>
      </c>
      <c r="S7" s="1" t="s">
        <v>135</v>
      </c>
    </row>
    <row r="8" spans="1:19" ht="48" x14ac:dyDescent="0.25">
      <c r="A8" s="114"/>
      <c r="B8" s="112"/>
      <c r="C8" s="112"/>
      <c r="D8" s="1" t="s">
        <v>136</v>
      </c>
      <c r="E8" s="1" t="s">
        <v>983</v>
      </c>
      <c r="F8" s="1" t="s">
        <v>977</v>
      </c>
      <c r="G8" s="2">
        <v>0</v>
      </c>
      <c r="H8" s="2">
        <v>4</v>
      </c>
      <c r="I8" s="2">
        <v>1</v>
      </c>
      <c r="J8" s="2">
        <v>1</v>
      </c>
      <c r="K8" s="2">
        <v>1</v>
      </c>
      <c r="L8" s="2">
        <v>1</v>
      </c>
      <c r="M8" s="27" t="s">
        <v>15</v>
      </c>
      <c r="N8" s="21">
        <f t="shared" si="0"/>
        <v>0</v>
      </c>
      <c r="O8" s="2">
        <v>0</v>
      </c>
      <c r="P8" s="2">
        <v>0</v>
      </c>
      <c r="Q8" s="2">
        <v>0</v>
      </c>
      <c r="R8" s="2">
        <v>0</v>
      </c>
      <c r="S8" s="1" t="s">
        <v>135</v>
      </c>
    </row>
    <row r="9" spans="1:19" ht="48" x14ac:dyDescent="0.25">
      <c r="A9" s="114"/>
      <c r="B9" s="112"/>
      <c r="C9" s="112"/>
      <c r="D9" s="1" t="s">
        <v>136</v>
      </c>
      <c r="E9" s="1" t="s">
        <v>984</v>
      </c>
      <c r="F9" s="1" t="s">
        <v>978</v>
      </c>
      <c r="G9" s="2">
        <v>0</v>
      </c>
      <c r="H9" s="2">
        <v>1</v>
      </c>
      <c r="I9" s="2">
        <v>0</v>
      </c>
      <c r="J9" s="2">
        <v>1</v>
      </c>
      <c r="K9" s="2">
        <v>0</v>
      </c>
      <c r="L9" s="2">
        <v>0</v>
      </c>
      <c r="M9" s="27" t="s">
        <v>15</v>
      </c>
      <c r="N9" s="21">
        <f t="shared" si="0"/>
        <v>0</v>
      </c>
      <c r="O9" s="2">
        <v>0</v>
      </c>
      <c r="P9" s="2">
        <v>0</v>
      </c>
      <c r="Q9" s="2">
        <v>0</v>
      </c>
      <c r="R9" s="2">
        <v>0</v>
      </c>
      <c r="S9" s="1" t="s">
        <v>135</v>
      </c>
    </row>
    <row r="10" spans="1:19" ht="144" x14ac:dyDescent="0.25">
      <c r="A10" s="114"/>
      <c r="B10" s="113"/>
      <c r="C10" s="113"/>
      <c r="D10" s="1" t="s">
        <v>136</v>
      </c>
      <c r="E10" s="1" t="s">
        <v>985</v>
      </c>
      <c r="F10" s="1" t="s">
        <v>979</v>
      </c>
      <c r="G10" s="2">
        <v>0</v>
      </c>
      <c r="H10" s="2">
        <v>34</v>
      </c>
      <c r="I10" s="2">
        <v>4</v>
      </c>
      <c r="J10" s="2">
        <v>10</v>
      </c>
      <c r="K10" s="2">
        <v>10</v>
      </c>
      <c r="L10" s="2">
        <v>10</v>
      </c>
      <c r="M10" s="27" t="s">
        <v>15</v>
      </c>
      <c r="N10" s="21">
        <f t="shared" si="0"/>
        <v>0</v>
      </c>
      <c r="O10" s="2">
        <v>0</v>
      </c>
      <c r="P10" s="2">
        <v>0</v>
      </c>
      <c r="Q10" s="2">
        <v>0</v>
      </c>
      <c r="R10" s="2">
        <v>0</v>
      </c>
      <c r="S10" s="1" t="s">
        <v>135</v>
      </c>
    </row>
    <row r="11" spans="1:19" ht="60" x14ac:dyDescent="0.25">
      <c r="A11" s="116" t="s">
        <v>990</v>
      </c>
      <c r="B11" s="116" t="s">
        <v>609</v>
      </c>
      <c r="C11" s="116">
        <v>3</v>
      </c>
      <c r="D11" s="1" t="s">
        <v>987</v>
      </c>
      <c r="E11" s="1" t="s">
        <v>1223</v>
      </c>
      <c r="F11" s="1" t="s">
        <v>1223</v>
      </c>
      <c r="G11" s="2">
        <v>0</v>
      </c>
      <c r="H11" s="2">
        <v>5</v>
      </c>
      <c r="I11" s="2">
        <v>1</v>
      </c>
      <c r="J11" s="2">
        <v>1</v>
      </c>
      <c r="K11" s="2">
        <v>1</v>
      </c>
      <c r="L11" s="2">
        <v>2</v>
      </c>
      <c r="M11" s="27" t="s">
        <v>15</v>
      </c>
      <c r="N11" s="21">
        <f t="shared" si="0"/>
        <v>0</v>
      </c>
      <c r="O11" s="2">
        <v>0</v>
      </c>
      <c r="P11" s="2">
        <v>0</v>
      </c>
      <c r="Q11" s="2">
        <v>0</v>
      </c>
      <c r="R11" s="2">
        <v>0</v>
      </c>
      <c r="S11" s="1" t="s">
        <v>135</v>
      </c>
    </row>
    <row r="12" spans="1:19" ht="132" x14ac:dyDescent="0.25">
      <c r="A12" s="118"/>
      <c r="B12" s="118"/>
      <c r="C12" s="118"/>
      <c r="D12" s="1" t="s">
        <v>987</v>
      </c>
      <c r="E12" s="1" t="s">
        <v>989</v>
      </c>
      <c r="F12" s="1" t="s">
        <v>988</v>
      </c>
      <c r="G12" s="2" t="s">
        <v>609</v>
      </c>
      <c r="H12" s="2">
        <v>2000</v>
      </c>
      <c r="I12" s="2">
        <v>500</v>
      </c>
      <c r="J12" s="2">
        <v>500</v>
      </c>
      <c r="K12" s="2">
        <v>500</v>
      </c>
      <c r="L12" s="2">
        <v>500</v>
      </c>
      <c r="M12" s="40" t="s">
        <v>15</v>
      </c>
      <c r="N12" s="21">
        <f t="shared" ref="N12" si="1">SUM(O12:R12)</f>
        <v>0</v>
      </c>
      <c r="O12" s="2">
        <v>0</v>
      </c>
      <c r="P12" s="2">
        <v>0</v>
      </c>
      <c r="Q12" s="2">
        <v>0</v>
      </c>
      <c r="R12" s="2">
        <v>0</v>
      </c>
      <c r="S12" s="1" t="s">
        <v>135</v>
      </c>
    </row>
    <row r="13" spans="1:19" ht="144" x14ac:dyDescent="0.25">
      <c r="A13" s="34" t="s">
        <v>994</v>
      </c>
      <c r="B13" s="40">
        <v>0</v>
      </c>
      <c r="C13" s="40">
        <v>50</v>
      </c>
      <c r="D13" s="1" t="s">
        <v>991</v>
      </c>
      <c r="E13" s="1" t="s">
        <v>992</v>
      </c>
      <c r="F13" s="1" t="s">
        <v>992</v>
      </c>
      <c r="G13" s="2">
        <v>0</v>
      </c>
      <c r="H13" s="2">
        <v>3</v>
      </c>
      <c r="I13" s="2">
        <v>0</v>
      </c>
      <c r="J13" s="2">
        <v>1</v>
      </c>
      <c r="K13" s="2">
        <v>1</v>
      </c>
      <c r="L13" s="2">
        <v>1</v>
      </c>
      <c r="M13" s="27" t="s">
        <v>15</v>
      </c>
      <c r="N13" s="21">
        <f t="shared" si="0"/>
        <v>0</v>
      </c>
      <c r="O13" s="2">
        <v>0</v>
      </c>
      <c r="P13" s="2">
        <v>0</v>
      </c>
      <c r="Q13" s="2">
        <v>0</v>
      </c>
      <c r="R13" s="2">
        <v>0</v>
      </c>
      <c r="S13" s="1" t="s">
        <v>135</v>
      </c>
    </row>
    <row r="14" spans="1:19" ht="120" x14ac:dyDescent="0.25">
      <c r="A14" s="4" t="s">
        <v>995</v>
      </c>
      <c r="B14" s="40" t="s">
        <v>609</v>
      </c>
      <c r="C14" s="40">
        <v>50</v>
      </c>
      <c r="D14" s="1" t="s">
        <v>993</v>
      </c>
      <c r="E14" s="1" t="s">
        <v>996</v>
      </c>
      <c r="F14" s="1" t="s">
        <v>996</v>
      </c>
      <c r="G14" s="2">
        <v>0</v>
      </c>
      <c r="H14" s="22">
        <v>0.5</v>
      </c>
      <c r="I14" s="2">
        <v>10</v>
      </c>
      <c r="J14" s="2">
        <v>10</v>
      </c>
      <c r="K14" s="2">
        <v>10</v>
      </c>
      <c r="L14" s="2">
        <v>20</v>
      </c>
      <c r="M14" s="27" t="s">
        <v>15</v>
      </c>
      <c r="N14" s="21">
        <f t="shared" si="0"/>
        <v>0</v>
      </c>
      <c r="O14" s="2">
        <v>0</v>
      </c>
      <c r="P14" s="2">
        <v>0</v>
      </c>
      <c r="Q14" s="2">
        <v>0</v>
      </c>
      <c r="R14" s="2">
        <v>0</v>
      </c>
      <c r="S14" s="1" t="s">
        <v>135</v>
      </c>
    </row>
  </sheetData>
  <mergeCells count="9">
    <mergeCell ref="B11:B12"/>
    <mergeCell ref="C11:C12"/>
    <mergeCell ref="A11:A12"/>
    <mergeCell ref="A5:A10"/>
    <mergeCell ref="A1:R1"/>
    <mergeCell ref="A2:R2"/>
    <mergeCell ref="A3:R3"/>
    <mergeCell ref="B5:B10"/>
    <mergeCell ref="C5:C10"/>
  </mergeCells>
  <pageMargins left="0.70866141732283472" right="0.70866141732283472" top="0.74803149606299213" bottom="0.55118110236220474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sqref="A1:R1"/>
    </sheetView>
  </sheetViews>
  <sheetFormatPr baseColWidth="10" defaultRowHeight="15" x14ac:dyDescent="0.25"/>
  <sheetData>
    <row r="1" spans="1:18" ht="18.75" x14ac:dyDescent="0.25">
      <c r="A1" s="84" t="s">
        <v>1369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1371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60" x14ac:dyDescent="0.25">
      <c r="A5" s="130" t="s">
        <v>1043</v>
      </c>
      <c r="B5" s="131">
        <v>62.48</v>
      </c>
      <c r="C5" s="131">
        <v>82</v>
      </c>
      <c r="D5" s="1" t="s">
        <v>146</v>
      </c>
      <c r="E5" s="1" t="s">
        <v>1036</v>
      </c>
      <c r="F5" s="1" t="s">
        <v>1036</v>
      </c>
      <c r="G5" s="2">
        <v>0</v>
      </c>
      <c r="H5" s="2">
        <v>12</v>
      </c>
      <c r="I5" s="2">
        <v>3</v>
      </c>
      <c r="J5" s="2">
        <v>3</v>
      </c>
      <c r="K5" s="2">
        <v>3</v>
      </c>
      <c r="L5" s="2">
        <v>3</v>
      </c>
      <c r="M5" s="27" t="s">
        <v>15</v>
      </c>
      <c r="N5" s="21">
        <f t="shared" ref="N5:N11" si="0">SUM(O5:R5)</f>
        <v>0</v>
      </c>
      <c r="O5" s="2">
        <v>0</v>
      </c>
      <c r="P5" s="2">
        <v>0</v>
      </c>
      <c r="Q5" s="2">
        <v>0</v>
      </c>
      <c r="R5" s="2">
        <v>0</v>
      </c>
    </row>
    <row r="6" spans="1:18" ht="36" x14ac:dyDescent="0.25">
      <c r="A6" s="130"/>
      <c r="B6" s="132"/>
      <c r="C6" s="132"/>
      <c r="D6" s="1" t="s">
        <v>146</v>
      </c>
      <c r="E6" s="1" t="s">
        <v>1037</v>
      </c>
      <c r="F6" s="1" t="s">
        <v>1037</v>
      </c>
      <c r="G6" s="2">
        <v>0</v>
      </c>
      <c r="H6" s="2">
        <v>1</v>
      </c>
      <c r="I6" s="2">
        <v>0</v>
      </c>
      <c r="J6" s="2">
        <v>1</v>
      </c>
      <c r="K6" s="2">
        <v>0</v>
      </c>
      <c r="L6" s="2">
        <v>0</v>
      </c>
      <c r="M6" s="24" t="s">
        <v>29</v>
      </c>
      <c r="N6" s="21">
        <f t="shared" si="0"/>
        <v>15956214854.768641</v>
      </c>
      <c r="O6" s="25">
        <v>3757529760</v>
      </c>
      <c r="P6" s="25">
        <f t="shared" ref="P6:R8" si="1">+O6*1.04</f>
        <v>3907830950.4000001</v>
      </c>
      <c r="Q6" s="25">
        <f t="shared" si="1"/>
        <v>4064144188.4160004</v>
      </c>
      <c r="R6" s="25">
        <f t="shared" si="1"/>
        <v>4226709955.9526405</v>
      </c>
    </row>
    <row r="7" spans="1:18" ht="60" x14ac:dyDescent="0.25">
      <c r="A7" s="130"/>
      <c r="B7" s="132"/>
      <c r="C7" s="132"/>
      <c r="D7" s="1" t="s">
        <v>146</v>
      </c>
      <c r="E7" s="1" t="s">
        <v>1038</v>
      </c>
      <c r="F7" s="1" t="s">
        <v>1038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0</v>
      </c>
      <c r="M7" s="24" t="s">
        <v>94</v>
      </c>
      <c r="N7" s="21">
        <f t="shared" si="0"/>
        <v>7256720535.055872</v>
      </c>
      <c r="O7" s="25">
        <f>8544427242-4699434984-427221362-1708885448</f>
        <v>1708885448</v>
      </c>
      <c r="P7" s="25">
        <f t="shared" si="1"/>
        <v>1777240865.9200001</v>
      </c>
      <c r="Q7" s="25">
        <f t="shared" si="1"/>
        <v>1848330500.5568001</v>
      </c>
      <c r="R7" s="25">
        <f t="shared" si="1"/>
        <v>1922263720.5790722</v>
      </c>
    </row>
    <row r="8" spans="1:18" ht="60" x14ac:dyDescent="0.25">
      <c r="A8" s="130"/>
      <c r="B8" s="132"/>
      <c r="C8" s="132"/>
      <c r="D8" s="1" t="s">
        <v>146</v>
      </c>
      <c r="E8" s="1" t="s">
        <v>1039</v>
      </c>
      <c r="F8" s="1" t="s">
        <v>1039</v>
      </c>
      <c r="G8" s="2">
        <v>0</v>
      </c>
      <c r="H8" s="2">
        <v>60</v>
      </c>
      <c r="I8" s="2">
        <v>10</v>
      </c>
      <c r="J8" s="2">
        <v>10</v>
      </c>
      <c r="K8" s="2">
        <v>20</v>
      </c>
      <c r="L8" s="2">
        <v>20</v>
      </c>
      <c r="M8" s="24" t="s">
        <v>147</v>
      </c>
      <c r="N8" s="21">
        <f t="shared" si="0"/>
        <v>14204867652.974592</v>
      </c>
      <c r="O8" s="25">
        <v>3345104928</v>
      </c>
      <c r="P8" s="25">
        <f t="shared" si="1"/>
        <v>3478909125.1199999</v>
      </c>
      <c r="Q8" s="25">
        <f t="shared" si="1"/>
        <v>3618065490.1248002</v>
      </c>
      <c r="R8" s="25">
        <f t="shared" si="1"/>
        <v>3762788109.7297921</v>
      </c>
    </row>
    <row r="9" spans="1:18" ht="108" x14ac:dyDescent="0.25">
      <c r="A9" s="130"/>
      <c r="B9" s="132"/>
      <c r="C9" s="132"/>
      <c r="D9" s="1" t="s">
        <v>146</v>
      </c>
      <c r="E9" s="1" t="s">
        <v>1040</v>
      </c>
      <c r="F9" s="1" t="s">
        <v>1040</v>
      </c>
      <c r="G9" s="2">
        <v>0</v>
      </c>
      <c r="H9" s="2">
        <v>100</v>
      </c>
      <c r="I9" s="2">
        <v>25</v>
      </c>
      <c r="J9" s="2">
        <v>25</v>
      </c>
      <c r="K9" s="2">
        <v>25</v>
      </c>
      <c r="L9" s="2">
        <v>25</v>
      </c>
      <c r="M9" s="27" t="s">
        <v>15</v>
      </c>
      <c r="N9" s="21">
        <f t="shared" si="0"/>
        <v>0</v>
      </c>
      <c r="O9" s="2">
        <v>0</v>
      </c>
      <c r="P9" s="2">
        <v>0</v>
      </c>
      <c r="Q9" s="2">
        <v>0</v>
      </c>
      <c r="R9" s="2">
        <v>0</v>
      </c>
    </row>
    <row r="10" spans="1:18" ht="60" x14ac:dyDescent="0.25">
      <c r="A10" s="130"/>
      <c r="B10" s="132"/>
      <c r="C10" s="132"/>
      <c r="D10" s="1" t="s">
        <v>146</v>
      </c>
      <c r="E10" s="1" t="s">
        <v>1041</v>
      </c>
      <c r="F10" s="1" t="s">
        <v>1041</v>
      </c>
      <c r="G10" s="2">
        <v>0</v>
      </c>
      <c r="H10" s="2">
        <v>46</v>
      </c>
      <c r="I10" s="2">
        <v>10</v>
      </c>
      <c r="J10" s="2">
        <v>10</v>
      </c>
      <c r="K10" s="2">
        <v>10</v>
      </c>
      <c r="L10" s="2">
        <v>16</v>
      </c>
      <c r="M10" s="27" t="s">
        <v>15</v>
      </c>
      <c r="N10" s="21">
        <f t="shared" si="0"/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96" x14ac:dyDescent="0.25">
      <c r="A11" s="130"/>
      <c r="B11" s="133"/>
      <c r="C11" s="133"/>
      <c r="D11" s="1" t="s">
        <v>146</v>
      </c>
      <c r="E11" s="1" t="s">
        <v>1042</v>
      </c>
      <c r="F11" s="1" t="s">
        <v>1042</v>
      </c>
      <c r="G11" s="2">
        <v>0</v>
      </c>
      <c r="H11" s="2">
        <v>1</v>
      </c>
      <c r="I11" s="2">
        <v>0</v>
      </c>
      <c r="J11" s="2">
        <v>0</v>
      </c>
      <c r="K11" s="2">
        <v>1</v>
      </c>
      <c r="L11" s="2">
        <v>0</v>
      </c>
      <c r="M11" s="27" t="s">
        <v>15</v>
      </c>
      <c r="N11" s="21">
        <f t="shared" si="0"/>
        <v>0</v>
      </c>
      <c r="O11" s="2">
        <v>0</v>
      </c>
      <c r="P11" s="2">
        <v>0</v>
      </c>
      <c r="Q11" s="2">
        <v>0</v>
      </c>
      <c r="R11" s="2">
        <v>0</v>
      </c>
    </row>
  </sheetData>
  <mergeCells count="6">
    <mergeCell ref="A5:A11"/>
    <mergeCell ref="B5:B11"/>
    <mergeCell ref="C5:C11"/>
    <mergeCell ref="A1:R1"/>
    <mergeCell ref="A2:R2"/>
    <mergeCell ref="A3:R3"/>
  </mergeCells>
  <pageMargins left="0.70866141732283472" right="0.70866141732283472" top="0.74803149606299213" bottom="0.55118110236220474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I27" sqref="I27"/>
    </sheetView>
  </sheetViews>
  <sheetFormatPr baseColWidth="10" defaultRowHeight="15" x14ac:dyDescent="0.25"/>
  <sheetData>
    <row r="1" spans="1:19" ht="18.75" x14ac:dyDescent="0.25">
      <c r="A1" s="84" t="s">
        <v>1369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9" ht="18.75" x14ac:dyDescent="0.25">
      <c r="A2" s="84" t="s">
        <v>1372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9" ht="18.75" x14ac:dyDescent="0.25">
      <c r="A3" s="84" t="s">
        <v>1390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9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9" ht="84" x14ac:dyDescent="0.25">
      <c r="A5" s="108" t="s">
        <v>1044</v>
      </c>
      <c r="B5" s="120">
        <v>55.5</v>
      </c>
      <c r="C5" s="120">
        <v>66.599999999999994</v>
      </c>
      <c r="D5" s="23" t="s">
        <v>148</v>
      </c>
      <c r="E5" s="1" t="s">
        <v>1045</v>
      </c>
      <c r="F5" s="1" t="s">
        <v>1045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7" t="s">
        <v>15</v>
      </c>
      <c r="N5" s="21">
        <f t="shared" ref="N5:N10" si="0">SUM(O5:R5)</f>
        <v>0</v>
      </c>
      <c r="O5" s="2">
        <v>0</v>
      </c>
      <c r="P5" s="2">
        <v>0</v>
      </c>
      <c r="Q5" s="2">
        <v>0</v>
      </c>
      <c r="R5" s="2">
        <v>0</v>
      </c>
    </row>
    <row r="6" spans="1:19" ht="60" x14ac:dyDescent="0.25">
      <c r="A6" s="109"/>
      <c r="B6" s="121"/>
      <c r="C6" s="121"/>
      <c r="D6" s="23" t="s">
        <v>148</v>
      </c>
      <c r="E6" s="1" t="s">
        <v>1046</v>
      </c>
      <c r="F6" s="1" t="s">
        <v>1046</v>
      </c>
      <c r="G6" s="2">
        <v>0</v>
      </c>
      <c r="H6" s="2">
        <v>1</v>
      </c>
      <c r="I6" s="2">
        <v>0</v>
      </c>
      <c r="J6" s="2">
        <v>1</v>
      </c>
      <c r="K6" s="2">
        <v>0</v>
      </c>
      <c r="L6" s="2">
        <v>0</v>
      </c>
      <c r="M6" s="27" t="s">
        <v>15</v>
      </c>
      <c r="N6" s="21">
        <f t="shared" si="0"/>
        <v>0</v>
      </c>
      <c r="O6" s="2">
        <v>0</v>
      </c>
      <c r="P6" s="2">
        <v>0</v>
      </c>
      <c r="Q6" s="2">
        <v>0</v>
      </c>
      <c r="R6" s="2">
        <v>0</v>
      </c>
    </row>
    <row r="7" spans="1:19" ht="144" x14ac:dyDescent="0.25">
      <c r="A7" s="109"/>
      <c r="B7" s="121"/>
      <c r="C7" s="121"/>
      <c r="D7" s="11" t="s">
        <v>148</v>
      </c>
      <c r="E7" s="1" t="s">
        <v>1047</v>
      </c>
      <c r="F7" s="1" t="s">
        <v>1047</v>
      </c>
      <c r="G7" s="2">
        <v>0</v>
      </c>
      <c r="H7" s="2">
        <v>100</v>
      </c>
      <c r="I7" s="2">
        <v>25</v>
      </c>
      <c r="J7" s="2">
        <v>25</v>
      </c>
      <c r="K7" s="2">
        <v>25</v>
      </c>
      <c r="L7" s="2">
        <v>25</v>
      </c>
      <c r="M7" s="27" t="s">
        <v>15</v>
      </c>
      <c r="N7" s="21">
        <f t="shared" si="0"/>
        <v>0</v>
      </c>
      <c r="O7" s="2">
        <v>0</v>
      </c>
      <c r="P7" s="2">
        <v>0</v>
      </c>
      <c r="Q7" s="2">
        <v>0</v>
      </c>
      <c r="R7" s="2">
        <v>0</v>
      </c>
    </row>
    <row r="8" spans="1:19" ht="132" x14ac:dyDescent="0.25">
      <c r="A8" s="109"/>
      <c r="B8" s="121"/>
      <c r="C8" s="121"/>
      <c r="D8" s="11" t="s">
        <v>148</v>
      </c>
      <c r="E8" s="1" t="s">
        <v>1048</v>
      </c>
      <c r="F8" s="1" t="s">
        <v>1048</v>
      </c>
      <c r="G8" s="2">
        <v>0</v>
      </c>
      <c r="H8" s="2">
        <v>200</v>
      </c>
      <c r="I8" s="2">
        <v>50</v>
      </c>
      <c r="J8" s="2">
        <v>50</v>
      </c>
      <c r="K8" s="2">
        <v>50</v>
      </c>
      <c r="L8" s="2">
        <v>50</v>
      </c>
      <c r="M8" s="27" t="s">
        <v>15</v>
      </c>
      <c r="N8" s="21">
        <f t="shared" si="0"/>
        <v>0</v>
      </c>
      <c r="O8" s="2">
        <v>0</v>
      </c>
      <c r="P8" s="2">
        <v>0</v>
      </c>
      <c r="Q8" s="2">
        <v>0</v>
      </c>
      <c r="R8" s="2">
        <v>0</v>
      </c>
    </row>
    <row r="9" spans="1:19" ht="132" x14ac:dyDescent="0.25">
      <c r="A9" s="109"/>
      <c r="B9" s="121"/>
      <c r="C9" s="121"/>
      <c r="D9" s="11" t="s">
        <v>148</v>
      </c>
      <c r="E9" s="1" t="s">
        <v>1049</v>
      </c>
      <c r="F9" s="1" t="s">
        <v>1049</v>
      </c>
      <c r="G9" s="2">
        <v>0</v>
      </c>
      <c r="H9" s="2">
        <v>24</v>
      </c>
      <c r="I9" s="2">
        <v>6</v>
      </c>
      <c r="J9" s="2">
        <v>6</v>
      </c>
      <c r="K9" s="2">
        <v>6</v>
      </c>
      <c r="L9" s="2">
        <v>6</v>
      </c>
      <c r="M9" s="27" t="s">
        <v>15</v>
      </c>
      <c r="N9" s="21">
        <f t="shared" si="0"/>
        <v>0</v>
      </c>
      <c r="O9" s="2">
        <v>0</v>
      </c>
      <c r="P9" s="2">
        <v>0</v>
      </c>
      <c r="Q9" s="2">
        <v>0</v>
      </c>
      <c r="R9" s="2">
        <v>0</v>
      </c>
    </row>
    <row r="10" spans="1:19" ht="132" x14ac:dyDescent="0.25">
      <c r="A10" s="110"/>
      <c r="B10" s="122"/>
      <c r="C10" s="122"/>
      <c r="D10" s="11" t="s">
        <v>148</v>
      </c>
      <c r="E10" s="1" t="s">
        <v>1225</v>
      </c>
      <c r="F10" s="1" t="s">
        <v>1225</v>
      </c>
      <c r="G10" s="2">
        <v>0</v>
      </c>
      <c r="H10" s="2">
        <v>1</v>
      </c>
      <c r="I10" s="2">
        <v>1</v>
      </c>
      <c r="J10" s="2">
        <v>0</v>
      </c>
      <c r="K10" s="2">
        <v>0</v>
      </c>
      <c r="L10" s="2">
        <v>0</v>
      </c>
      <c r="M10" s="40" t="s">
        <v>15</v>
      </c>
      <c r="N10" s="21">
        <f t="shared" si="0"/>
        <v>0</v>
      </c>
      <c r="O10" s="2">
        <v>0</v>
      </c>
      <c r="P10" s="2">
        <v>0</v>
      </c>
      <c r="Q10" s="2">
        <v>0</v>
      </c>
      <c r="R10" s="2">
        <v>0</v>
      </c>
    </row>
    <row r="11" spans="1:19" ht="18.75" x14ac:dyDescent="0.25">
      <c r="A11" s="84" t="s">
        <v>1369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</row>
    <row r="12" spans="1:19" ht="18.75" x14ac:dyDescent="0.25">
      <c r="A12" s="84" t="s">
        <v>1377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9" ht="18.75" x14ac:dyDescent="0.25">
      <c r="A13" s="84" t="s">
        <v>1373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9" ht="60" x14ac:dyDescent="0.25">
      <c r="A14" s="73" t="s">
        <v>156</v>
      </c>
      <c r="B14" s="73" t="s">
        <v>1192</v>
      </c>
      <c r="C14" s="73" t="s">
        <v>1193</v>
      </c>
      <c r="D14" s="73" t="s">
        <v>10</v>
      </c>
      <c r="E14" s="73" t="s">
        <v>157</v>
      </c>
      <c r="F14" s="73" t="s">
        <v>160</v>
      </c>
      <c r="G14" s="73" t="s">
        <v>5</v>
      </c>
      <c r="H14" s="73" t="s">
        <v>158</v>
      </c>
      <c r="I14" s="73" t="s">
        <v>6</v>
      </c>
      <c r="J14" s="73" t="s">
        <v>7</v>
      </c>
      <c r="K14" s="73" t="s">
        <v>8</v>
      </c>
      <c r="L14" s="73" t="s">
        <v>9</v>
      </c>
      <c r="M14" s="73" t="s">
        <v>11</v>
      </c>
      <c r="N14" s="73" t="s">
        <v>159</v>
      </c>
      <c r="O14" s="73">
        <v>2016</v>
      </c>
      <c r="P14" s="73">
        <v>2017</v>
      </c>
      <c r="Q14" s="32">
        <v>2018</v>
      </c>
      <c r="R14" s="32">
        <v>2019</v>
      </c>
    </row>
    <row r="15" spans="1:19" ht="108" x14ac:dyDescent="0.25">
      <c r="A15" s="13" t="s">
        <v>1087</v>
      </c>
      <c r="B15" s="13">
        <v>0</v>
      </c>
      <c r="C15" s="13">
        <v>1</v>
      </c>
      <c r="D15" s="1" t="s">
        <v>1067</v>
      </c>
      <c r="E15" s="1" t="s">
        <v>1075</v>
      </c>
      <c r="F15" s="1" t="s">
        <v>1075</v>
      </c>
      <c r="G15" s="2">
        <v>0</v>
      </c>
      <c r="H15" s="2">
        <v>1</v>
      </c>
      <c r="I15" s="2">
        <v>0</v>
      </c>
      <c r="J15" s="2">
        <v>1</v>
      </c>
      <c r="K15" s="2">
        <v>0</v>
      </c>
      <c r="L15" s="2">
        <v>0</v>
      </c>
      <c r="M15" s="27" t="s">
        <v>15</v>
      </c>
      <c r="N15" s="21">
        <f t="shared" ref="N15:N27" si="1">SUM(O15:R15)</f>
        <v>0</v>
      </c>
      <c r="O15" s="2">
        <v>0</v>
      </c>
      <c r="P15" s="2">
        <v>0</v>
      </c>
      <c r="Q15" s="2">
        <v>0</v>
      </c>
      <c r="R15" s="2">
        <v>0</v>
      </c>
      <c r="S15" s="1" t="s">
        <v>1097</v>
      </c>
    </row>
    <row r="16" spans="1:19" ht="120" x14ac:dyDescent="0.25">
      <c r="A16" s="13" t="s">
        <v>1088</v>
      </c>
      <c r="B16" s="13">
        <v>0</v>
      </c>
      <c r="C16" s="13">
        <v>1</v>
      </c>
      <c r="D16" s="1" t="s">
        <v>1068</v>
      </c>
      <c r="E16" s="1" t="s">
        <v>1076</v>
      </c>
      <c r="F16" s="1" t="s">
        <v>1076</v>
      </c>
      <c r="G16" s="2">
        <v>0</v>
      </c>
      <c r="H16" s="2">
        <v>1</v>
      </c>
      <c r="I16" s="2">
        <v>0</v>
      </c>
      <c r="J16" s="2">
        <v>0</v>
      </c>
      <c r="K16" s="2">
        <v>1</v>
      </c>
      <c r="L16" s="2">
        <v>0</v>
      </c>
      <c r="M16" s="27" t="s">
        <v>15</v>
      </c>
      <c r="N16" s="21">
        <f t="shared" si="1"/>
        <v>0</v>
      </c>
      <c r="O16" s="2">
        <v>0</v>
      </c>
      <c r="P16" s="2">
        <v>0</v>
      </c>
      <c r="Q16" s="2">
        <v>0</v>
      </c>
      <c r="R16" s="2">
        <v>0</v>
      </c>
      <c r="S16" s="1" t="s">
        <v>1097</v>
      </c>
    </row>
    <row r="17" spans="1:19" ht="156" x14ac:dyDescent="0.25">
      <c r="A17" s="13" t="s">
        <v>1089</v>
      </c>
      <c r="B17" s="13">
        <v>30</v>
      </c>
      <c r="C17" s="13">
        <v>90</v>
      </c>
      <c r="D17" s="1" t="s">
        <v>1069</v>
      </c>
      <c r="E17" s="1" t="s">
        <v>1077</v>
      </c>
      <c r="F17" s="1" t="s">
        <v>1077</v>
      </c>
      <c r="G17" s="2">
        <v>30</v>
      </c>
      <c r="H17" s="2">
        <v>90</v>
      </c>
      <c r="I17" s="2">
        <v>10</v>
      </c>
      <c r="J17" s="2">
        <v>10</v>
      </c>
      <c r="K17" s="2">
        <v>20</v>
      </c>
      <c r="L17" s="2">
        <v>20</v>
      </c>
      <c r="M17" s="27" t="s">
        <v>15</v>
      </c>
      <c r="N17" s="21">
        <f t="shared" si="1"/>
        <v>0</v>
      </c>
      <c r="O17" s="2">
        <v>0</v>
      </c>
      <c r="P17" s="2">
        <v>0</v>
      </c>
      <c r="Q17" s="2">
        <v>0</v>
      </c>
      <c r="R17" s="2">
        <v>0</v>
      </c>
      <c r="S17" s="1" t="s">
        <v>1097</v>
      </c>
    </row>
    <row r="18" spans="1:19" ht="144" x14ac:dyDescent="0.25">
      <c r="A18" s="13" t="s">
        <v>1090</v>
      </c>
      <c r="B18" s="80">
        <v>69</v>
      </c>
      <c r="C18" s="80">
        <v>80</v>
      </c>
      <c r="D18" s="1" t="s">
        <v>1070</v>
      </c>
      <c r="E18" s="1" t="s">
        <v>1078</v>
      </c>
      <c r="F18" s="1" t="s">
        <v>1078</v>
      </c>
      <c r="G18" s="19">
        <v>69</v>
      </c>
      <c r="H18" s="19">
        <v>80</v>
      </c>
      <c r="I18" s="2">
        <v>2</v>
      </c>
      <c r="J18" s="2">
        <v>2</v>
      </c>
      <c r="K18" s="2">
        <v>3</v>
      </c>
      <c r="L18" s="2">
        <v>4</v>
      </c>
      <c r="M18" s="27" t="s">
        <v>15</v>
      </c>
      <c r="N18" s="21">
        <f t="shared" si="1"/>
        <v>0</v>
      </c>
      <c r="O18" s="2">
        <v>0</v>
      </c>
      <c r="P18" s="2">
        <v>0</v>
      </c>
      <c r="Q18" s="2">
        <v>0</v>
      </c>
      <c r="R18" s="2">
        <v>0</v>
      </c>
      <c r="S18" s="1" t="s">
        <v>1097</v>
      </c>
    </row>
    <row r="19" spans="1:19" ht="144" x14ac:dyDescent="0.25">
      <c r="A19" s="13" t="s">
        <v>1091</v>
      </c>
      <c r="B19" s="13">
        <v>30</v>
      </c>
      <c r="C19" s="13">
        <v>90</v>
      </c>
      <c r="D19" s="1" t="s">
        <v>1071</v>
      </c>
      <c r="E19" s="1" t="s">
        <v>1079</v>
      </c>
      <c r="F19" s="1" t="s">
        <v>1079</v>
      </c>
      <c r="G19" s="2">
        <v>30</v>
      </c>
      <c r="H19" s="2">
        <v>90</v>
      </c>
      <c r="I19" s="2">
        <v>10</v>
      </c>
      <c r="J19" s="2">
        <v>10</v>
      </c>
      <c r="K19" s="2">
        <v>20</v>
      </c>
      <c r="L19" s="2">
        <v>20</v>
      </c>
      <c r="M19" s="27" t="s">
        <v>15</v>
      </c>
      <c r="N19" s="21">
        <f t="shared" si="1"/>
        <v>0</v>
      </c>
      <c r="O19" s="2">
        <v>0</v>
      </c>
      <c r="P19" s="2">
        <v>0</v>
      </c>
      <c r="Q19" s="2">
        <v>0</v>
      </c>
      <c r="R19" s="2">
        <v>0</v>
      </c>
      <c r="S19" s="1" t="s">
        <v>1097</v>
      </c>
    </row>
    <row r="20" spans="1:19" ht="108" x14ac:dyDescent="0.25">
      <c r="A20" s="13" t="s">
        <v>1092</v>
      </c>
      <c r="B20" s="13">
        <v>0</v>
      </c>
      <c r="C20" s="13">
        <v>1</v>
      </c>
      <c r="D20" s="1" t="s">
        <v>1072</v>
      </c>
      <c r="E20" s="1" t="s">
        <v>1080</v>
      </c>
      <c r="F20" s="1" t="s">
        <v>1080</v>
      </c>
      <c r="G20" s="2">
        <v>0</v>
      </c>
      <c r="H20" s="2">
        <v>1</v>
      </c>
      <c r="I20" s="2">
        <v>0</v>
      </c>
      <c r="J20" s="2">
        <v>1</v>
      </c>
      <c r="K20" s="2">
        <v>0</v>
      </c>
      <c r="L20" s="2">
        <v>0</v>
      </c>
      <c r="M20" s="27" t="s">
        <v>15</v>
      </c>
      <c r="N20" s="21">
        <f t="shared" si="1"/>
        <v>0</v>
      </c>
      <c r="O20" s="2">
        <v>0</v>
      </c>
      <c r="P20" s="2">
        <v>0</v>
      </c>
      <c r="Q20" s="2">
        <v>0</v>
      </c>
      <c r="R20" s="2">
        <v>0</v>
      </c>
      <c r="S20" s="1" t="s">
        <v>1097</v>
      </c>
    </row>
    <row r="21" spans="1:19" ht="156" x14ac:dyDescent="0.25">
      <c r="A21" s="13" t="s">
        <v>1093</v>
      </c>
      <c r="B21" s="13" t="s">
        <v>609</v>
      </c>
      <c r="C21" s="13">
        <v>100</v>
      </c>
      <c r="D21" s="1" t="s">
        <v>1073</v>
      </c>
      <c r="E21" s="1" t="s">
        <v>1081</v>
      </c>
      <c r="F21" s="1" t="s">
        <v>1081</v>
      </c>
      <c r="G21" s="2" t="s">
        <v>609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7" t="s">
        <v>15</v>
      </c>
      <c r="N21" s="21">
        <f t="shared" si="1"/>
        <v>0</v>
      </c>
      <c r="O21" s="2">
        <v>0</v>
      </c>
      <c r="P21" s="2">
        <v>0</v>
      </c>
      <c r="Q21" s="2">
        <v>0</v>
      </c>
      <c r="R21" s="2">
        <v>0</v>
      </c>
      <c r="S21" s="1" t="s">
        <v>1097</v>
      </c>
    </row>
    <row r="22" spans="1:19" ht="84" x14ac:dyDescent="0.25">
      <c r="A22" s="119" t="s">
        <v>1094</v>
      </c>
      <c r="B22" s="116">
        <v>0</v>
      </c>
      <c r="C22" s="116">
        <v>100</v>
      </c>
      <c r="D22" s="7" t="s">
        <v>1074</v>
      </c>
      <c r="E22" s="7" t="s">
        <v>1082</v>
      </c>
      <c r="F22" s="7" t="s">
        <v>1082</v>
      </c>
      <c r="G22" s="19">
        <v>90</v>
      </c>
      <c r="H22" s="19">
        <v>100</v>
      </c>
      <c r="I22" s="19">
        <v>100</v>
      </c>
      <c r="J22" s="19">
        <v>100</v>
      </c>
      <c r="K22" s="19">
        <v>100</v>
      </c>
      <c r="L22" s="2">
        <v>100</v>
      </c>
      <c r="M22" s="27" t="s">
        <v>15</v>
      </c>
      <c r="N22" s="21">
        <f t="shared" si="1"/>
        <v>0</v>
      </c>
      <c r="O22" s="2">
        <v>0</v>
      </c>
      <c r="P22" s="2">
        <v>0</v>
      </c>
      <c r="Q22" s="2">
        <v>0</v>
      </c>
      <c r="R22" s="2">
        <v>0</v>
      </c>
      <c r="S22" s="1" t="s">
        <v>1097</v>
      </c>
    </row>
    <row r="23" spans="1:19" ht="72" x14ac:dyDescent="0.25">
      <c r="A23" s="119"/>
      <c r="B23" s="117"/>
      <c r="C23" s="117"/>
      <c r="D23" s="7" t="s">
        <v>1074</v>
      </c>
      <c r="E23" s="7" t="s">
        <v>1083</v>
      </c>
      <c r="F23" s="7" t="s">
        <v>1083</v>
      </c>
      <c r="G23" s="19">
        <v>260</v>
      </c>
      <c r="H23" s="19">
        <v>300</v>
      </c>
      <c r="I23" s="19">
        <v>50</v>
      </c>
      <c r="J23" s="19">
        <v>50</v>
      </c>
      <c r="K23" s="19">
        <v>100</v>
      </c>
      <c r="L23" s="19">
        <v>100</v>
      </c>
      <c r="M23" s="27" t="s">
        <v>15</v>
      </c>
      <c r="N23" s="21">
        <f t="shared" si="1"/>
        <v>0</v>
      </c>
      <c r="O23" s="2">
        <v>0</v>
      </c>
      <c r="P23" s="2">
        <v>0</v>
      </c>
      <c r="Q23" s="2">
        <v>0</v>
      </c>
      <c r="R23" s="2">
        <v>0</v>
      </c>
      <c r="S23" s="1" t="s">
        <v>1097</v>
      </c>
    </row>
    <row r="24" spans="1:19" ht="108" x14ac:dyDescent="0.25">
      <c r="A24" s="119"/>
      <c r="B24" s="117"/>
      <c r="C24" s="117"/>
      <c r="D24" s="1" t="s">
        <v>1074</v>
      </c>
      <c r="E24" s="1" t="s">
        <v>1084</v>
      </c>
      <c r="F24" s="1" t="s">
        <v>1084</v>
      </c>
      <c r="G24" s="2">
        <v>10</v>
      </c>
      <c r="H24" s="2">
        <v>70</v>
      </c>
      <c r="I24" s="2">
        <v>10</v>
      </c>
      <c r="J24" s="2">
        <v>10</v>
      </c>
      <c r="K24" s="2">
        <v>20</v>
      </c>
      <c r="L24" s="2">
        <v>20</v>
      </c>
      <c r="M24" s="27" t="s">
        <v>15</v>
      </c>
      <c r="N24" s="21">
        <f t="shared" si="1"/>
        <v>0</v>
      </c>
      <c r="O24" s="2">
        <v>0</v>
      </c>
      <c r="P24" s="2">
        <v>0</v>
      </c>
      <c r="Q24" s="2">
        <v>0</v>
      </c>
      <c r="R24" s="2">
        <v>0</v>
      </c>
      <c r="S24" s="1" t="s">
        <v>1097</v>
      </c>
    </row>
    <row r="25" spans="1:19" ht="96" x14ac:dyDescent="0.25">
      <c r="A25" s="119"/>
      <c r="B25" s="117"/>
      <c r="C25" s="117"/>
      <c r="D25" s="7" t="s">
        <v>1074</v>
      </c>
      <c r="E25" s="7" t="s">
        <v>1085</v>
      </c>
      <c r="F25" s="7" t="s">
        <v>1085</v>
      </c>
      <c r="G25" s="19">
        <v>196</v>
      </c>
      <c r="H25" s="19">
        <v>300</v>
      </c>
      <c r="I25" s="19">
        <v>50</v>
      </c>
      <c r="J25" s="19">
        <v>50</v>
      </c>
      <c r="K25" s="19">
        <v>100</v>
      </c>
      <c r="L25" s="19">
        <v>100</v>
      </c>
      <c r="M25" s="40" t="s">
        <v>15</v>
      </c>
      <c r="N25" s="21">
        <f t="shared" si="1"/>
        <v>0</v>
      </c>
      <c r="O25" s="2">
        <v>0</v>
      </c>
      <c r="P25" s="2">
        <v>0</v>
      </c>
      <c r="Q25" s="2">
        <v>0</v>
      </c>
      <c r="R25" s="2">
        <v>0</v>
      </c>
      <c r="S25" s="1" t="s">
        <v>1097</v>
      </c>
    </row>
    <row r="26" spans="1:19" ht="36" x14ac:dyDescent="0.25">
      <c r="A26" s="119"/>
      <c r="B26" s="118"/>
      <c r="C26" s="118"/>
      <c r="D26" s="1" t="s">
        <v>1074</v>
      </c>
      <c r="E26" s="1" t="s">
        <v>1232</v>
      </c>
      <c r="F26" s="1" t="s">
        <v>1232</v>
      </c>
      <c r="G26" s="2" t="s">
        <v>609</v>
      </c>
      <c r="H26" s="2">
        <v>100</v>
      </c>
      <c r="I26" s="2">
        <v>0</v>
      </c>
      <c r="J26" s="2">
        <v>100</v>
      </c>
      <c r="K26" s="2">
        <v>0</v>
      </c>
      <c r="L26" s="2">
        <v>0</v>
      </c>
      <c r="M26" s="27" t="s">
        <v>15</v>
      </c>
      <c r="N26" s="21">
        <f t="shared" si="1"/>
        <v>0</v>
      </c>
      <c r="O26" s="2">
        <v>0</v>
      </c>
      <c r="P26" s="2">
        <v>0</v>
      </c>
      <c r="Q26" s="2">
        <v>0</v>
      </c>
      <c r="R26" s="2">
        <v>0</v>
      </c>
      <c r="S26" s="1" t="s">
        <v>1097</v>
      </c>
    </row>
    <row r="27" spans="1:19" ht="120" x14ac:dyDescent="0.25">
      <c r="A27" s="4" t="s">
        <v>1096</v>
      </c>
      <c r="B27" s="40">
        <v>0</v>
      </c>
      <c r="C27" s="40">
        <v>10</v>
      </c>
      <c r="D27" s="1" t="s">
        <v>1095</v>
      </c>
      <c r="E27" s="1" t="s">
        <v>1233</v>
      </c>
      <c r="F27" s="1" t="s">
        <v>1086</v>
      </c>
      <c r="G27" s="2">
        <v>10</v>
      </c>
      <c r="H27" s="2">
        <v>80</v>
      </c>
      <c r="I27" s="2">
        <v>20</v>
      </c>
      <c r="J27" s="2">
        <v>20</v>
      </c>
      <c r="K27" s="2">
        <v>20</v>
      </c>
      <c r="L27" s="2">
        <v>20</v>
      </c>
      <c r="M27" s="27" t="s">
        <v>15</v>
      </c>
      <c r="N27" s="21">
        <f t="shared" si="1"/>
        <v>0</v>
      </c>
      <c r="O27" s="2">
        <v>0</v>
      </c>
      <c r="P27" s="2">
        <v>0</v>
      </c>
      <c r="Q27" s="2">
        <v>0</v>
      </c>
      <c r="R27" s="2">
        <v>0</v>
      </c>
      <c r="S27" s="1" t="s">
        <v>1097</v>
      </c>
    </row>
  </sheetData>
  <mergeCells count="12">
    <mergeCell ref="B22:B26"/>
    <mergeCell ref="C22:C26"/>
    <mergeCell ref="A22:A26"/>
    <mergeCell ref="A11:R11"/>
    <mergeCell ref="A12:R12"/>
    <mergeCell ref="A13:R13"/>
    <mergeCell ref="A5:A10"/>
    <mergeCell ref="B5:B10"/>
    <mergeCell ref="C5:C10"/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122" scale="60" orientation="landscape" r:id="rId1"/>
  <headerFooter>
    <oddHeader>&amp;F</oddHeader>
    <oddFooter>&amp;A&amp;RPágina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U1" sqref="U1"/>
    </sheetView>
  </sheetViews>
  <sheetFormatPr baseColWidth="10" defaultRowHeight="15" x14ac:dyDescent="0.25"/>
  <cols>
    <col min="4" max="4" width="13.28515625" customWidth="1"/>
    <col min="9" max="9" width="10.140625" customWidth="1"/>
    <col min="10" max="10" width="8.42578125" customWidth="1"/>
    <col min="11" max="11" width="8.7109375" customWidth="1"/>
    <col min="12" max="12" width="8.42578125" customWidth="1"/>
  </cols>
  <sheetData>
    <row r="1" spans="1:18" ht="18.75" x14ac:dyDescent="0.25">
      <c r="A1" s="84" t="s">
        <v>1306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1308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67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84" x14ac:dyDescent="0.25">
      <c r="A5" s="1" t="s">
        <v>314</v>
      </c>
      <c r="B5" s="55">
        <v>90</v>
      </c>
      <c r="C5" s="55">
        <v>100</v>
      </c>
      <c r="D5" s="1" t="s">
        <v>27</v>
      </c>
      <c r="E5" s="1" t="s">
        <v>315</v>
      </c>
      <c r="F5" s="1" t="s">
        <v>316</v>
      </c>
      <c r="G5" s="2">
        <v>5</v>
      </c>
      <c r="H5" s="2">
        <v>11</v>
      </c>
      <c r="I5" s="2">
        <v>2</v>
      </c>
      <c r="J5" s="2">
        <v>3</v>
      </c>
      <c r="K5" s="2">
        <v>3</v>
      </c>
      <c r="L5" s="2">
        <v>3</v>
      </c>
      <c r="M5" s="57" t="s">
        <v>28</v>
      </c>
      <c r="N5" s="21">
        <f>SUM(O5:R5)</f>
        <v>59019203344.539078</v>
      </c>
      <c r="O5" s="25">
        <v>13898434873</v>
      </c>
      <c r="P5" s="25">
        <f t="shared" ref="P5:R6" si="0">+O5*1.04</f>
        <v>14454372267.92</v>
      </c>
      <c r="Q5" s="25">
        <f t="shared" si="0"/>
        <v>15032547158.636801</v>
      </c>
      <c r="R5" s="25">
        <f t="shared" si="0"/>
        <v>15633849044.982273</v>
      </c>
    </row>
    <row r="6" spans="1:18" ht="84" x14ac:dyDescent="0.25">
      <c r="A6" s="1" t="s">
        <v>322</v>
      </c>
      <c r="B6" s="55">
        <v>35</v>
      </c>
      <c r="C6" s="55">
        <v>50</v>
      </c>
      <c r="D6" s="1" t="s">
        <v>27</v>
      </c>
      <c r="E6" s="1" t="s">
        <v>318</v>
      </c>
      <c r="F6" s="1" t="s">
        <v>317</v>
      </c>
      <c r="G6" s="2">
        <v>0</v>
      </c>
      <c r="H6" s="2">
        <v>64</v>
      </c>
      <c r="I6" s="2">
        <v>10</v>
      </c>
      <c r="J6" s="2">
        <v>14</v>
      </c>
      <c r="K6" s="2">
        <v>20</v>
      </c>
      <c r="L6" s="2">
        <v>20</v>
      </c>
      <c r="M6" s="57" t="s">
        <v>29</v>
      </c>
      <c r="N6" s="21">
        <f>SUM(O6:R6)</f>
        <v>37020976447.198273</v>
      </c>
      <c r="O6" s="25">
        <v>8718071423</v>
      </c>
      <c r="P6" s="25">
        <f t="shared" si="0"/>
        <v>9066794279.9200001</v>
      </c>
      <c r="Q6" s="25">
        <f t="shared" si="0"/>
        <v>9429466051.1168003</v>
      </c>
      <c r="R6" s="25">
        <f t="shared" si="0"/>
        <v>9806644693.1614723</v>
      </c>
    </row>
    <row r="7" spans="1:18" ht="96" x14ac:dyDescent="0.25">
      <c r="A7" s="1" t="s">
        <v>321</v>
      </c>
      <c r="B7" s="55">
        <v>17</v>
      </c>
      <c r="C7" s="55">
        <v>35</v>
      </c>
      <c r="D7" s="1" t="s">
        <v>27</v>
      </c>
      <c r="E7" s="1" t="s">
        <v>320</v>
      </c>
      <c r="F7" s="1" t="s">
        <v>319</v>
      </c>
      <c r="G7" s="2">
        <v>5</v>
      </c>
      <c r="H7" s="2">
        <v>9</v>
      </c>
      <c r="I7" s="2">
        <v>2</v>
      </c>
      <c r="J7" s="2">
        <v>2</v>
      </c>
      <c r="K7" s="2">
        <v>2</v>
      </c>
      <c r="L7" s="2">
        <v>3</v>
      </c>
      <c r="M7" s="57" t="s">
        <v>28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ht="108" x14ac:dyDescent="0.25">
      <c r="A8" s="1" t="s">
        <v>325</v>
      </c>
      <c r="B8" s="55">
        <v>44</v>
      </c>
      <c r="C8" s="55">
        <v>55</v>
      </c>
      <c r="D8" s="1" t="s">
        <v>27</v>
      </c>
      <c r="E8" s="1" t="s">
        <v>324</v>
      </c>
      <c r="F8" s="1" t="s">
        <v>323</v>
      </c>
      <c r="G8" s="2">
        <v>0</v>
      </c>
      <c r="H8" s="2">
        <v>6</v>
      </c>
      <c r="I8" s="2">
        <v>0</v>
      </c>
      <c r="J8" s="2">
        <v>2</v>
      </c>
      <c r="K8" s="2">
        <v>2</v>
      </c>
      <c r="L8" s="2">
        <v>2</v>
      </c>
      <c r="M8" s="57" t="s">
        <v>28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ht="84" x14ac:dyDescent="0.25">
      <c r="A9" s="7" t="s">
        <v>328</v>
      </c>
      <c r="B9" s="55">
        <v>0</v>
      </c>
      <c r="C9" s="55">
        <v>3000</v>
      </c>
      <c r="D9" s="1" t="s">
        <v>27</v>
      </c>
      <c r="E9" s="1" t="s">
        <v>326</v>
      </c>
      <c r="F9" s="1" t="s">
        <v>327</v>
      </c>
      <c r="G9" s="2">
        <v>0</v>
      </c>
      <c r="H9" s="2">
        <v>3000</v>
      </c>
      <c r="I9" s="2">
        <v>0</v>
      </c>
      <c r="J9" s="2">
        <v>1000</v>
      </c>
      <c r="K9" s="2">
        <v>1000</v>
      </c>
      <c r="L9" s="2">
        <v>1000</v>
      </c>
      <c r="M9" s="57" t="s">
        <v>28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 ht="156" x14ac:dyDescent="0.25">
      <c r="A10" s="7" t="s">
        <v>329</v>
      </c>
      <c r="B10" s="55">
        <v>36</v>
      </c>
      <c r="C10" s="55">
        <v>45</v>
      </c>
      <c r="D10" s="1" t="s">
        <v>30</v>
      </c>
      <c r="E10" s="1" t="s">
        <v>331</v>
      </c>
      <c r="F10" s="1" t="s">
        <v>332</v>
      </c>
      <c r="G10" s="2">
        <v>0</v>
      </c>
      <c r="H10" s="57">
        <v>45</v>
      </c>
      <c r="I10" s="2">
        <v>10</v>
      </c>
      <c r="J10" s="2">
        <v>10</v>
      </c>
      <c r="K10" s="2">
        <v>10</v>
      </c>
      <c r="L10" s="2">
        <v>15</v>
      </c>
      <c r="M10" s="57" t="s">
        <v>28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20" x14ac:dyDescent="0.25">
      <c r="A11" s="8" t="s">
        <v>334</v>
      </c>
      <c r="B11" s="55">
        <v>26</v>
      </c>
      <c r="C11" s="55">
        <v>21</v>
      </c>
      <c r="D11" s="1" t="s">
        <v>30</v>
      </c>
      <c r="E11" s="1" t="s">
        <v>330</v>
      </c>
      <c r="F11" s="1" t="s">
        <v>333</v>
      </c>
      <c r="G11" s="2">
        <v>0</v>
      </c>
      <c r="H11" s="57">
        <v>5</v>
      </c>
      <c r="I11" s="2">
        <v>0</v>
      </c>
      <c r="J11" s="2">
        <v>1</v>
      </c>
      <c r="K11" s="2">
        <v>2</v>
      </c>
      <c r="L11" s="2">
        <v>2</v>
      </c>
      <c r="M11" s="57" t="s">
        <v>28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 ht="72" x14ac:dyDescent="0.25">
      <c r="A12" s="8" t="s">
        <v>335</v>
      </c>
      <c r="B12" s="55">
        <v>13</v>
      </c>
      <c r="C12" s="55">
        <v>18</v>
      </c>
      <c r="D12" s="1" t="s">
        <v>30</v>
      </c>
      <c r="E12" s="1" t="s">
        <v>336</v>
      </c>
      <c r="F12" s="1" t="s">
        <v>337</v>
      </c>
      <c r="G12" s="2">
        <v>13</v>
      </c>
      <c r="H12" s="2">
        <v>18</v>
      </c>
      <c r="I12" s="2">
        <v>1</v>
      </c>
      <c r="J12" s="2">
        <v>1</v>
      </c>
      <c r="K12" s="2">
        <v>1</v>
      </c>
      <c r="L12" s="2">
        <v>2</v>
      </c>
      <c r="M12" s="57" t="s">
        <v>28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 ht="60" x14ac:dyDescent="0.25">
      <c r="A13" s="7" t="s">
        <v>1251</v>
      </c>
      <c r="B13" s="55">
        <v>0</v>
      </c>
      <c r="C13" s="55">
        <v>40</v>
      </c>
      <c r="D13" s="1" t="s">
        <v>31</v>
      </c>
      <c r="E13" s="1" t="s">
        <v>1171</v>
      </c>
      <c r="F13" s="1" t="s">
        <v>338</v>
      </c>
      <c r="G13" s="2">
        <v>0</v>
      </c>
      <c r="H13" s="2">
        <v>40</v>
      </c>
      <c r="I13" s="2">
        <v>10</v>
      </c>
      <c r="J13" s="2">
        <v>10</v>
      </c>
      <c r="K13" s="2">
        <v>10</v>
      </c>
      <c r="L13" s="2">
        <v>10</v>
      </c>
      <c r="M13" s="57" t="s">
        <v>28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  <row r="14" spans="1:18" ht="18.75" x14ac:dyDescent="0.25">
      <c r="A14" s="84" t="s">
        <v>1306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18.75" x14ac:dyDescent="0.25">
      <c r="A15" s="84" t="s">
        <v>1323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18.75" x14ac:dyDescent="0.25">
      <c r="A16" s="84" t="s">
        <v>1322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60" x14ac:dyDescent="0.25">
      <c r="A17" s="32" t="s">
        <v>156</v>
      </c>
      <c r="B17" s="32" t="s">
        <v>1192</v>
      </c>
      <c r="C17" s="32" t="s">
        <v>1193</v>
      </c>
      <c r="D17" s="67" t="s">
        <v>10</v>
      </c>
      <c r="E17" s="32" t="s">
        <v>157</v>
      </c>
      <c r="F17" s="32" t="s">
        <v>160</v>
      </c>
      <c r="G17" s="32" t="s">
        <v>5</v>
      </c>
      <c r="H17" s="32" t="s">
        <v>158</v>
      </c>
      <c r="I17" s="32" t="s">
        <v>6</v>
      </c>
      <c r="J17" s="32" t="s">
        <v>7</v>
      </c>
      <c r="K17" s="32" t="s">
        <v>8</v>
      </c>
      <c r="L17" s="32" t="s">
        <v>9</v>
      </c>
      <c r="M17" s="32" t="s">
        <v>11</v>
      </c>
      <c r="N17" s="32" t="s">
        <v>159</v>
      </c>
      <c r="O17" s="32">
        <v>2016</v>
      </c>
      <c r="P17" s="32">
        <v>2017</v>
      </c>
      <c r="Q17" s="32">
        <v>2018</v>
      </c>
      <c r="R17" s="32">
        <v>2019</v>
      </c>
    </row>
    <row r="18" spans="1:18" ht="156" x14ac:dyDescent="0.25">
      <c r="A18" s="41" t="s">
        <v>1252</v>
      </c>
      <c r="B18" s="13">
        <v>13.11</v>
      </c>
      <c r="C18" s="13">
        <v>11.11</v>
      </c>
      <c r="D18" s="1" t="s">
        <v>1172</v>
      </c>
      <c r="E18" s="1" t="s">
        <v>359</v>
      </c>
      <c r="F18" s="1" t="s">
        <v>357</v>
      </c>
      <c r="G18" s="2">
        <v>0</v>
      </c>
      <c r="H18" s="2">
        <v>8000</v>
      </c>
      <c r="I18" s="2">
        <v>0</v>
      </c>
      <c r="J18" s="2">
        <v>2000</v>
      </c>
      <c r="K18" s="2">
        <v>2000</v>
      </c>
      <c r="L18" s="2">
        <v>4000</v>
      </c>
      <c r="M18" s="24" t="s">
        <v>15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 ht="132" x14ac:dyDescent="0.25">
      <c r="A19" s="41" t="s">
        <v>1253</v>
      </c>
      <c r="B19" s="13">
        <v>45.04</v>
      </c>
      <c r="C19" s="13">
        <v>43.56</v>
      </c>
      <c r="D19" s="5" t="s">
        <v>356</v>
      </c>
      <c r="E19" s="1" t="s">
        <v>360</v>
      </c>
      <c r="F19" s="1" t="s">
        <v>358</v>
      </c>
      <c r="G19" s="2">
        <v>0</v>
      </c>
      <c r="H19" s="2">
        <v>2700</v>
      </c>
      <c r="I19" s="2">
        <v>0</v>
      </c>
      <c r="J19" s="2">
        <v>900</v>
      </c>
      <c r="K19" s="2">
        <v>900</v>
      </c>
      <c r="L19" s="2">
        <v>900</v>
      </c>
      <c r="M19" s="24" t="s">
        <v>15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ht="48" x14ac:dyDescent="0.25">
      <c r="A20" s="18" t="s">
        <v>355</v>
      </c>
      <c r="B20" s="13">
        <v>0</v>
      </c>
      <c r="C20" s="13">
        <v>3000</v>
      </c>
      <c r="D20" s="1" t="s">
        <v>36</v>
      </c>
      <c r="E20" s="1" t="s">
        <v>361</v>
      </c>
      <c r="F20" s="1" t="s">
        <v>362</v>
      </c>
      <c r="G20" s="2">
        <v>0</v>
      </c>
      <c r="H20" s="2">
        <v>3000</v>
      </c>
      <c r="I20" s="2">
        <v>500</v>
      </c>
      <c r="J20" s="2">
        <v>500</v>
      </c>
      <c r="K20" s="2">
        <v>1000</v>
      </c>
      <c r="L20" s="2">
        <v>1000</v>
      </c>
      <c r="M20" s="24" t="s">
        <v>15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 ht="18.75" x14ac:dyDescent="0.25">
      <c r="A21" s="84" t="s">
        <v>1365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</row>
    <row r="22" spans="1:18" ht="18.75" x14ac:dyDescent="0.25">
      <c r="A22" s="84" t="s">
        <v>1366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</row>
    <row r="23" spans="1:18" ht="18.75" x14ac:dyDescent="0.25">
      <c r="A23" s="84" t="s">
        <v>1322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ht="60" x14ac:dyDescent="0.25">
      <c r="A24" s="32" t="s">
        <v>156</v>
      </c>
      <c r="B24" s="32" t="s">
        <v>1192</v>
      </c>
      <c r="C24" s="32" t="s">
        <v>1193</v>
      </c>
      <c r="D24" s="67" t="s">
        <v>10</v>
      </c>
      <c r="E24" s="32" t="s">
        <v>157</v>
      </c>
      <c r="F24" s="32" t="s">
        <v>160</v>
      </c>
      <c r="G24" s="32" t="s">
        <v>5</v>
      </c>
      <c r="H24" s="32" t="s">
        <v>158</v>
      </c>
      <c r="I24" s="32" t="s">
        <v>6</v>
      </c>
      <c r="J24" s="32" t="s">
        <v>7</v>
      </c>
      <c r="K24" s="32" t="s">
        <v>8</v>
      </c>
      <c r="L24" s="32" t="s">
        <v>9</v>
      </c>
      <c r="M24" s="32" t="s">
        <v>11</v>
      </c>
      <c r="N24" s="32" t="s">
        <v>159</v>
      </c>
      <c r="O24" s="32">
        <v>2016</v>
      </c>
      <c r="P24" s="32">
        <v>2017</v>
      </c>
      <c r="Q24" s="32">
        <v>2018</v>
      </c>
      <c r="R24" s="32">
        <v>2019</v>
      </c>
    </row>
    <row r="25" spans="1:18" ht="36" x14ac:dyDescent="0.25">
      <c r="A25" s="119" t="s">
        <v>1000</v>
      </c>
      <c r="B25" s="116">
        <v>0</v>
      </c>
      <c r="C25" s="116">
        <v>1</v>
      </c>
      <c r="D25" s="1" t="s">
        <v>137</v>
      </c>
      <c r="E25" s="1" t="s">
        <v>997</v>
      </c>
      <c r="F25" s="1" t="s">
        <v>997</v>
      </c>
      <c r="G25" s="2">
        <v>0</v>
      </c>
      <c r="H25" s="2">
        <v>1</v>
      </c>
      <c r="I25" s="2">
        <v>1</v>
      </c>
      <c r="J25" s="2">
        <v>0</v>
      </c>
      <c r="K25" s="2">
        <v>0</v>
      </c>
      <c r="L25" s="2">
        <v>0</v>
      </c>
      <c r="M25" s="57" t="s">
        <v>15</v>
      </c>
      <c r="N25" s="21">
        <f>SUM(O25:R25)</f>
        <v>8255254989.6046095</v>
      </c>
      <c r="O25" s="25">
        <f>1944030372</f>
        <v>1944030372</v>
      </c>
      <c r="P25" s="25">
        <f>+O25*1.04</f>
        <v>2021791586.8800001</v>
      </c>
      <c r="Q25" s="25">
        <f>+P25*1.04</f>
        <v>2102663250.3552003</v>
      </c>
      <c r="R25" s="25">
        <f>+Q25*1.04</f>
        <v>2186769780.3694086</v>
      </c>
    </row>
    <row r="26" spans="1:18" ht="60" x14ac:dyDescent="0.25">
      <c r="A26" s="119"/>
      <c r="B26" s="117"/>
      <c r="C26" s="117"/>
      <c r="D26" s="1" t="s">
        <v>137</v>
      </c>
      <c r="E26" s="1" t="s">
        <v>1224</v>
      </c>
      <c r="F26" s="1" t="s">
        <v>1224</v>
      </c>
      <c r="G26" s="2">
        <v>0</v>
      </c>
      <c r="H26" s="2">
        <v>1</v>
      </c>
      <c r="I26" s="2">
        <v>0</v>
      </c>
      <c r="J26" s="2">
        <v>1</v>
      </c>
      <c r="K26" s="2">
        <v>0</v>
      </c>
      <c r="L26" s="2">
        <v>0</v>
      </c>
      <c r="M26" s="57" t="s">
        <v>15</v>
      </c>
      <c r="N26" s="21">
        <f t="shared" ref="N26" si="1">SUM(O26:R26)</f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60" x14ac:dyDescent="0.25">
      <c r="A27" s="119"/>
      <c r="B27" s="117"/>
      <c r="C27" s="117"/>
      <c r="D27" s="1" t="s">
        <v>137</v>
      </c>
      <c r="E27" s="1" t="s">
        <v>998</v>
      </c>
      <c r="F27" s="1" t="s">
        <v>998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0</v>
      </c>
      <c r="M27" s="57" t="s">
        <v>15</v>
      </c>
      <c r="N27" s="21">
        <f>SUM(O27:R27)</f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48" x14ac:dyDescent="0.25">
      <c r="A28" s="119"/>
      <c r="B28" s="118"/>
      <c r="C28" s="118"/>
      <c r="D28" s="1" t="s">
        <v>137</v>
      </c>
      <c r="E28" s="1" t="s">
        <v>999</v>
      </c>
      <c r="F28" s="1" t="s">
        <v>999</v>
      </c>
      <c r="G28" s="2">
        <v>0</v>
      </c>
      <c r="H28" s="2">
        <v>3</v>
      </c>
      <c r="I28" s="2">
        <v>0</v>
      </c>
      <c r="J28" s="2">
        <v>0</v>
      </c>
      <c r="K28" s="2">
        <v>1</v>
      </c>
      <c r="L28" s="2">
        <v>0</v>
      </c>
      <c r="M28" s="57" t="s">
        <v>15</v>
      </c>
      <c r="N28" s="21">
        <f>SUM(O28:R28)</f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60" x14ac:dyDescent="0.25">
      <c r="A29" s="119" t="s">
        <v>1011</v>
      </c>
      <c r="B29" s="116">
        <v>0</v>
      </c>
      <c r="C29" s="116">
        <v>1</v>
      </c>
      <c r="D29" s="1" t="s">
        <v>138</v>
      </c>
      <c r="E29" s="1" t="s">
        <v>1004</v>
      </c>
      <c r="F29" s="1" t="s">
        <v>1001</v>
      </c>
      <c r="G29" s="2">
        <v>0</v>
      </c>
      <c r="H29" s="2">
        <v>6</v>
      </c>
      <c r="I29" s="2">
        <v>1</v>
      </c>
      <c r="J29" s="2">
        <v>1</v>
      </c>
      <c r="K29" s="2">
        <v>2</v>
      </c>
      <c r="L29" s="2">
        <v>2</v>
      </c>
      <c r="M29" s="57" t="s">
        <v>15</v>
      </c>
      <c r="N29" s="21">
        <f>SUM(O29:R29)</f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60" x14ac:dyDescent="0.25">
      <c r="A30" s="119"/>
      <c r="B30" s="117"/>
      <c r="C30" s="117"/>
      <c r="D30" s="1" t="s">
        <v>138</v>
      </c>
      <c r="E30" s="1" t="s">
        <v>1005</v>
      </c>
      <c r="F30" s="1" t="s">
        <v>1002</v>
      </c>
      <c r="G30" s="2">
        <v>0</v>
      </c>
      <c r="H30" s="2">
        <v>1</v>
      </c>
      <c r="I30" s="2">
        <v>0</v>
      </c>
      <c r="J30" s="2">
        <v>1</v>
      </c>
      <c r="K30" s="2">
        <v>0</v>
      </c>
      <c r="L30" s="2">
        <v>0</v>
      </c>
      <c r="M30" s="57" t="s">
        <v>15</v>
      </c>
      <c r="N30" s="21">
        <f>SUM(O30:R30)</f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60" x14ac:dyDescent="0.25">
      <c r="A31" s="119"/>
      <c r="B31" s="118"/>
      <c r="C31" s="118"/>
      <c r="D31" s="1" t="s">
        <v>138</v>
      </c>
      <c r="E31" s="1" t="s">
        <v>1006</v>
      </c>
      <c r="F31" s="1" t="s">
        <v>1003</v>
      </c>
      <c r="G31" s="2">
        <v>0</v>
      </c>
      <c r="H31" s="2">
        <v>1</v>
      </c>
      <c r="I31" s="2">
        <v>0</v>
      </c>
      <c r="J31" s="2">
        <v>0</v>
      </c>
      <c r="K31" s="2">
        <v>1</v>
      </c>
      <c r="L31" s="2">
        <v>0</v>
      </c>
      <c r="M31" s="57" t="s">
        <v>15</v>
      </c>
      <c r="N31" s="21">
        <f>SUM(O31:R31)</f>
        <v>0</v>
      </c>
      <c r="O31" s="2">
        <v>0</v>
      </c>
      <c r="P31" s="2">
        <v>0</v>
      </c>
      <c r="Q31" s="2">
        <v>0</v>
      </c>
      <c r="R31" s="2">
        <v>0</v>
      </c>
    </row>
  </sheetData>
  <mergeCells count="15">
    <mergeCell ref="A29:A31"/>
    <mergeCell ref="B29:B31"/>
    <mergeCell ref="C29:C31"/>
    <mergeCell ref="A1:R1"/>
    <mergeCell ref="A2:R2"/>
    <mergeCell ref="A3:R3"/>
    <mergeCell ref="A14:R14"/>
    <mergeCell ref="A15:R15"/>
    <mergeCell ref="A16:R16"/>
    <mergeCell ref="A21:R21"/>
    <mergeCell ref="A22:R22"/>
    <mergeCell ref="A23:R23"/>
    <mergeCell ref="A25:A28"/>
    <mergeCell ref="B25:B28"/>
    <mergeCell ref="C25:C28"/>
  </mergeCells>
  <pageMargins left="0.70866141732283472" right="0.70866141732283472" top="0.74803149606299213" bottom="0.74803149606299213" header="0.31496062992125984" footer="0.31496062992125984"/>
  <pageSetup paperSize="122" scale="60" orientation="landscape" r:id="rId1"/>
  <headerFooter>
    <oddHeader>&amp;F</oddHeader>
    <oddFooter>&amp;A&amp;RPágina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A7" sqref="A7:R8"/>
    </sheetView>
  </sheetViews>
  <sheetFormatPr baseColWidth="10" defaultRowHeight="15" x14ac:dyDescent="0.25"/>
  <cols>
    <col min="1" max="1" width="15.5703125" customWidth="1"/>
    <col min="4" max="4" width="14.28515625" customWidth="1"/>
    <col min="5" max="5" width="16.5703125" customWidth="1"/>
    <col min="6" max="6" width="13.5703125" customWidth="1"/>
    <col min="8" max="8" width="10.5703125" customWidth="1"/>
    <col min="9" max="9" width="9.5703125" customWidth="1"/>
    <col min="10" max="10" width="8.5703125" customWidth="1"/>
    <col min="11" max="11" width="7.28515625" customWidth="1"/>
    <col min="12" max="12" width="9" customWidth="1"/>
    <col min="13" max="13" width="9.42578125" customWidth="1"/>
  </cols>
  <sheetData>
    <row r="1" spans="1:18" ht="18.75" x14ac:dyDescent="0.25">
      <c r="A1" s="84" t="s">
        <v>1369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1379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197.25" customHeight="1" x14ac:dyDescent="0.25">
      <c r="A5" s="13" t="s">
        <v>1098</v>
      </c>
      <c r="B5" s="13">
        <v>0</v>
      </c>
      <c r="C5" s="13">
        <v>1</v>
      </c>
      <c r="D5" s="1" t="s">
        <v>1100</v>
      </c>
      <c r="E5" s="1" t="s">
        <v>1099</v>
      </c>
      <c r="F5" s="1" t="s">
        <v>1099</v>
      </c>
      <c r="G5" s="2">
        <v>0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7" t="s">
        <v>15</v>
      </c>
      <c r="N5" s="21">
        <f>SUM(O5:R5)</f>
        <v>0</v>
      </c>
      <c r="O5" s="2">
        <v>0</v>
      </c>
      <c r="P5" s="2">
        <v>0</v>
      </c>
      <c r="Q5" s="2">
        <v>0</v>
      </c>
      <c r="R5" s="2">
        <v>0</v>
      </c>
    </row>
    <row r="6" spans="1:18" ht="18.75" customHeight="1" x14ac:dyDescent="0.25">
      <c r="A6" s="93" t="s">
        <v>1369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104"/>
    </row>
    <row r="7" spans="1:18" ht="18.75" customHeight="1" x14ac:dyDescent="0.25">
      <c r="A7" s="93" t="s">
        <v>1380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104"/>
    </row>
    <row r="8" spans="1:18" ht="18.75" customHeight="1" x14ac:dyDescent="0.25">
      <c r="A8" s="93" t="s">
        <v>1379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104"/>
    </row>
    <row r="9" spans="1:18" ht="60" x14ac:dyDescent="0.25">
      <c r="A9" s="73" t="s">
        <v>156</v>
      </c>
      <c r="B9" s="73" t="s">
        <v>1192</v>
      </c>
      <c r="C9" s="73" t="s">
        <v>1193</v>
      </c>
      <c r="D9" s="73" t="s">
        <v>10</v>
      </c>
      <c r="E9" s="73" t="s">
        <v>157</v>
      </c>
      <c r="F9" s="73" t="s">
        <v>160</v>
      </c>
      <c r="G9" s="73" t="s">
        <v>5</v>
      </c>
      <c r="H9" s="73" t="s">
        <v>158</v>
      </c>
      <c r="I9" s="73" t="s">
        <v>6</v>
      </c>
      <c r="J9" s="73" t="s">
        <v>7</v>
      </c>
      <c r="K9" s="73" t="s">
        <v>8</v>
      </c>
      <c r="L9" s="73" t="s">
        <v>9</v>
      </c>
      <c r="M9" s="73" t="s">
        <v>11</v>
      </c>
      <c r="N9" s="73" t="s">
        <v>159</v>
      </c>
      <c r="O9" s="73">
        <v>2016</v>
      </c>
      <c r="P9" s="73">
        <v>2017</v>
      </c>
      <c r="Q9" s="32">
        <v>2018</v>
      </c>
      <c r="R9" s="32">
        <v>2019</v>
      </c>
    </row>
    <row r="10" spans="1:18" s="66" customFormat="1" ht="168" customHeight="1" x14ac:dyDescent="0.25">
      <c r="A10" s="116" t="s">
        <v>1236</v>
      </c>
      <c r="B10" s="116">
        <v>0</v>
      </c>
      <c r="C10" s="116">
        <v>1</v>
      </c>
      <c r="D10" s="1" t="s">
        <v>1234</v>
      </c>
      <c r="E10" s="1" t="s">
        <v>1234</v>
      </c>
      <c r="F10" s="57">
        <v>0</v>
      </c>
      <c r="G10" s="57">
        <v>1</v>
      </c>
      <c r="H10" s="57">
        <v>0</v>
      </c>
      <c r="I10" s="57">
        <v>1</v>
      </c>
      <c r="J10" s="57">
        <v>0</v>
      </c>
      <c r="K10" s="57">
        <v>0</v>
      </c>
      <c r="L10" s="57" t="s">
        <v>15</v>
      </c>
      <c r="M10" s="29">
        <f>SUM(N10:Q10)</f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</row>
    <row r="11" spans="1:18" s="66" customFormat="1" ht="66.75" customHeight="1" x14ac:dyDescent="0.25">
      <c r="A11" s="118"/>
      <c r="B11" s="118"/>
      <c r="C11" s="118"/>
      <c r="D11" s="1" t="s">
        <v>1235</v>
      </c>
      <c r="E11" s="1" t="s">
        <v>1235</v>
      </c>
      <c r="F11" s="57">
        <v>0</v>
      </c>
      <c r="G11" s="57">
        <v>4</v>
      </c>
      <c r="H11" s="57">
        <v>1</v>
      </c>
      <c r="I11" s="57">
        <v>1</v>
      </c>
      <c r="J11" s="57">
        <v>1</v>
      </c>
      <c r="K11" s="57">
        <v>1</v>
      </c>
      <c r="L11" s="57" t="s">
        <v>15</v>
      </c>
      <c r="M11" s="29">
        <f>SUM(N11:Q11)</f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</row>
  </sheetData>
  <mergeCells count="9">
    <mergeCell ref="A10:A11"/>
    <mergeCell ref="B10:B11"/>
    <mergeCell ref="C10:C11"/>
    <mergeCell ref="A1:R1"/>
    <mergeCell ref="A2:R2"/>
    <mergeCell ref="A3:R3"/>
    <mergeCell ref="A6:R6"/>
    <mergeCell ref="A7:R7"/>
    <mergeCell ref="A8:R8"/>
  </mergeCells>
  <pageMargins left="0.70866141732283472" right="0.70866141732283472" top="0.74803149606299213" bottom="0.55118110236220474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topLeftCell="B91" workbookViewId="0">
      <selection activeCell="D20" sqref="D20"/>
    </sheetView>
  </sheetViews>
  <sheetFormatPr baseColWidth="10" defaultRowHeight="15" x14ac:dyDescent="0.25"/>
  <cols>
    <col min="1" max="1" width="15" customWidth="1"/>
    <col min="4" max="4" width="13" customWidth="1"/>
    <col min="5" max="5" width="19.5703125" customWidth="1"/>
    <col min="6" max="6" width="7.85546875" customWidth="1"/>
    <col min="7" max="7" width="20" customWidth="1"/>
    <col min="10" max="10" width="8.28515625" customWidth="1"/>
    <col min="11" max="11" width="8.85546875" customWidth="1"/>
    <col min="12" max="12" width="8.7109375" customWidth="1"/>
    <col min="13" max="13" width="8.28515625" customWidth="1"/>
    <col min="14" max="14" width="9.7109375" customWidth="1"/>
    <col min="15" max="15" width="12.42578125" customWidth="1"/>
  </cols>
  <sheetData>
    <row r="1" spans="1:19" ht="18.75" x14ac:dyDescent="0.25">
      <c r="A1" s="84" t="s">
        <v>1324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8.75" x14ac:dyDescent="0.25">
      <c r="A2" s="84" t="s">
        <v>1331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8.75" x14ac:dyDescent="0.25">
      <c r="A3" s="84" t="s">
        <v>1332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/>
      <c r="G4" s="32" t="s">
        <v>160</v>
      </c>
      <c r="H4" s="32" t="s">
        <v>5</v>
      </c>
      <c r="I4" s="32" t="s">
        <v>158</v>
      </c>
      <c r="J4" s="32" t="s">
        <v>6</v>
      </c>
      <c r="K4" s="32" t="s">
        <v>7</v>
      </c>
      <c r="L4" s="32" t="s">
        <v>8</v>
      </c>
      <c r="M4" s="32" t="s">
        <v>9</v>
      </c>
      <c r="N4" s="32" t="s">
        <v>11</v>
      </c>
      <c r="O4" s="32" t="s">
        <v>159</v>
      </c>
      <c r="P4" s="32">
        <v>2016</v>
      </c>
      <c r="Q4" s="32">
        <v>2017</v>
      </c>
      <c r="R4" s="32">
        <v>2018</v>
      </c>
      <c r="S4" s="32">
        <v>2019</v>
      </c>
    </row>
    <row r="5" spans="1:19" ht="72" x14ac:dyDescent="0.25">
      <c r="A5" s="119" t="s">
        <v>1262</v>
      </c>
      <c r="B5" s="116">
        <v>3413</v>
      </c>
      <c r="C5" s="116">
        <v>3000</v>
      </c>
      <c r="D5" s="1" t="s">
        <v>95</v>
      </c>
      <c r="E5" s="1" t="s">
        <v>653</v>
      </c>
      <c r="F5" s="1">
        <v>1</v>
      </c>
      <c r="G5" s="1" t="s">
        <v>648</v>
      </c>
      <c r="H5" s="20">
        <v>0</v>
      </c>
      <c r="I5" s="2">
        <v>50</v>
      </c>
      <c r="J5" s="2">
        <v>10</v>
      </c>
      <c r="K5" s="2">
        <v>10</v>
      </c>
      <c r="L5" s="2">
        <v>10</v>
      </c>
      <c r="M5" s="2">
        <v>20</v>
      </c>
      <c r="N5" s="27" t="s">
        <v>28</v>
      </c>
      <c r="O5" s="21">
        <f t="shared" ref="O5:O11" si="0">SUM(P5:S5)</f>
        <v>0</v>
      </c>
      <c r="P5" s="2">
        <v>0</v>
      </c>
      <c r="Q5" s="2">
        <v>0</v>
      </c>
      <c r="R5" s="2">
        <v>0</v>
      </c>
      <c r="S5" s="2">
        <v>0</v>
      </c>
    </row>
    <row r="6" spans="1:19" ht="36" x14ac:dyDescent="0.25">
      <c r="A6" s="119"/>
      <c r="B6" s="117"/>
      <c r="C6" s="117"/>
      <c r="D6" s="1" t="s">
        <v>95</v>
      </c>
      <c r="E6" s="1" t="s">
        <v>654</v>
      </c>
      <c r="F6" s="1">
        <v>2</v>
      </c>
      <c r="G6" s="1" t="s">
        <v>649</v>
      </c>
      <c r="H6" s="20">
        <v>10</v>
      </c>
      <c r="I6" s="2">
        <v>50</v>
      </c>
      <c r="J6" s="2">
        <v>10</v>
      </c>
      <c r="K6" s="2">
        <v>10</v>
      </c>
      <c r="L6" s="2">
        <v>10</v>
      </c>
      <c r="M6" s="2">
        <v>20</v>
      </c>
      <c r="N6" s="27" t="s">
        <v>28</v>
      </c>
      <c r="O6" s="21">
        <f t="shared" si="0"/>
        <v>0</v>
      </c>
      <c r="P6" s="2">
        <v>0</v>
      </c>
      <c r="Q6" s="2">
        <v>0</v>
      </c>
      <c r="R6" s="2">
        <v>0</v>
      </c>
      <c r="S6" s="2">
        <v>0</v>
      </c>
    </row>
    <row r="7" spans="1:19" ht="48" x14ac:dyDescent="0.25">
      <c r="A7" s="119"/>
      <c r="B7" s="118"/>
      <c r="C7" s="118"/>
      <c r="D7" s="1" t="s">
        <v>95</v>
      </c>
      <c r="E7" s="1" t="s">
        <v>655</v>
      </c>
      <c r="F7" s="1">
        <v>3</v>
      </c>
      <c r="G7" s="1" t="s">
        <v>650</v>
      </c>
      <c r="H7" s="20">
        <v>60</v>
      </c>
      <c r="I7" s="2">
        <v>90</v>
      </c>
      <c r="J7" s="2">
        <v>20</v>
      </c>
      <c r="K7" s="2">
        <v>20</v>
      </c>
      <c r="L7" s="2">
        <v>20</v>
      </c>
      <c r="M7" s="2">
        <v>40</v>
      </c>
      <c r="N7" s="27" t="s">
        <v>28</v>
      </c>
      <c r="O7" s="21">
        <f t="shared" si="0"/>
        <v>0</v>
      </c>
      <c r="P7" s="2">
        <v>0</v>
      </c>
      <c r="Q7" s="2">
        <v>0</v>
      </c>
      <c r="R7" s="2">
        <v>0</v>
      </c>
      <c r="S7" s="2">
        <v>0</v>
      </c>
    </row>
    <row r="8" spans="1:19" ht="96" x14ac:dyDescent="0.25">
      <c r="A8" s="4" t="s">
        <v>651</v>
      </c>
      <c r="B8" s="40">
        <v>17</v>
      </c>
      <c r="C8" s="47" t="s">
        <v>489</v>
      </c>
      <c r="D8" s="1" t="s">
        <v>96</v>
      </c>
      <c r="E8" s="1" t="s">
        <v>659</v>
      </c>
      <c r="F8" s="1">
        <v>4</v>
      </c>
      <c r="G8" s="1" t="s">
        <v>652</v>
      </c>
      <c r="H8" s="20">
        <v>70</v>
      </c>
      <c r="I8" s="2">
        <v>100</v>
      </c>
      <c r="J8" s="2">
        <v>25</v>
      </c>
      <c r="K8" s="2">
        <v>25</v>
      </c>
      <c r="L8" s="2">
        <v>25</v>
      </c>
      <c r="M8" s="2">
        <v>25</v>
      </c>
      <c r="N8" s="27" t="s">
        <v>28</v>
      </c>
      <c r="O8" s="21">
        <f t="shared" si="0"/>
        <v>0</v>
      </c>
      <c r="P8" s="2">
        <v>0</v>
      </c>
      <c r="Q8" s="2">
        <v>0</v>
      </c>
      <c r="R8" s="2">
        <v>0</v>
      </c>
      <c r="S8" s="2">
        <v>0</v>
      </c>
    </row>
    <row r="9" spans="1:19" ht="60" x14ac:dyDescent="0.25">
      <c r="A9" s="1" t="s">
        <v>656</v>
      </c>
      <c r="B9" s="48">
        <v>0</v>
      </c>
      <c r="C9" s="48">
        <v>0</v>
      </c>
      <c r="D9" s="1" t="s">
        <v>96</v>
      </c>
      <c r="E9" s="1" t="s">
        <v>658</v>
      </c>
      <c r="F9" s="1">
        <v>5</v>
      </c>
      <c r="G9" s="1" t="s">
        <v>657</v>
      </c>
      <c r="H9" s="20">
        <v>80</v>
      </c>
      <c r="I9" s="2">
        <v>90</v>
      </c>
      <c r="J9" s="2">
        <v>20</v>
      </c>
      <c r="K9" s="2">
        <v>20</v>
      </c>
      <c r="L9" s="2">
        <v>20</v>
      </c>
      <c r="M9" s="2">
        <v>30</v>
      </c>
      <c r="N9" s="27" t="s">
        <v>28</v>
      </c>
      <c r="O9" s="21">
        <f t="shared" si="0"/>
        <v>0</v>
      </c>
      <c r="P9" s="2">
        <v>0</v>
      </c>
      <c r="Q9" s="2">
        <v>0</v>
      </c>
      <c r="R9" s="2">
        <v>0</v>
      </c>
      <c r="S9" s="2">
        <v>0</v>
      </c>
    </row>
    <row r="10" spans="1:19" ht="72" x14ac:dyDescent="0.25">
      <c r="A10" s="47" t="s">
        <v>1265</v>
      </c>
      <c r="B10" s="47" t="s">
        <v>196</v>
      </c>
      <c r="C10" s="47" t="s">
        <v>196</v>
      </c>
      <c r="D10" s="1" t="s">
        <v>1263</v>
      </c>
      <c r="E10" s="1" t="s">
        <v>1189</v>
      </c>
      <c r="F10" s="1">
        <v>6</v>
      </c>
      <c r="G10" s="1" t="s">
        <v>1189</v>
      </c>
      <c r="H10" s="2">
        <v>0</v>
      </c>
      <c r="I10" s="2">
        <v>10</v>
      </c>
      <c r="J10" s="2">
        <v>2</v>
      </c>
      <c r="K10" s="2">
        <v>2</v>
      </c>
      <c r="L10" s="2">
        <v>3</v>
      </c>
      <c r="M10" s="2">
        <v>3</v>
      </c>
      <c r="N10" s="27" t="s">
        <v>28</v>
      </c>
      <c r="O10" s="21">
        <f t="shared" si="0"/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120" x14ac:dyDescent="0.25">
      <c r="A11" s="47" t="s">
        <v>1266</v>
      </c>
      <c r="B11" s="47" t="s">
        <v>196</v>
      </c>
      <c r="C11" s="47" t="s">
        <v>196</v>
      </c>
      <c r="D11" s="1" t="s">
        <v>1264</v>
      </c>
      <c r="E11" s="1" t="s">
        <v>1190</v>
      </c>
      <c r="F11" s="1">
        <v>7</v>
      </c>
      <c r="G11" s="1" t="s">
        <v>1190</v>
      </c>
      <c r="H11" s="2">
        <v>20</v>
      </c>
      <c r="I11" s="2">
        <v>80</v>
      </c>
      <c r="J11" s="2">
        <v>20</v>
      </c>
      <c r="K11" s="2">
        <v>20</v>
      </c>
      <c r="L11" s="2">
        <v>20</v>
      </c>
      <c r="M11" s="2">
        <v>20</v>
      </c>
      <c r="N11" s="27" t="s">
        <v>28</v>
      </c>
      <c r="O11" s="21">
        <f t="shared" si="0"/>
        <v>0</v>
      </c>
      <c r="P11" s="2">
        <v>0</v>
      </c>
      <c r="Q11" s="2">
        <v>0</v>
      </c>
      <c r="R11" s="2">
        <v>0</v>
      </c>
      <c r="S11" s="2">
        <v>0</v>
      </c>
    </row>
    <row r="12" spans="1:19" ht="18.75" x14ac:dyDescent="0.25">
      <c r="A12" s="84" t="s">
        <v>1324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</row>
    <row r="13" spans="1:19" ht="18.75" x14ac:dyDescent="0.25">
      <c r="A13" s="84" t="s">
        <v>1333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</row>
    <row r="14" spans="1:19" ht="18.75" x14ac:dyDescent="0.25">
      <c r="A14" s="84" t="s">
        <v>1332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</row>
    <row r="15" spans="1:19" ht="60" x14ac:dyDescent="0.25">
      <c r="A15" s="73" t="s">
        <v>156</v>
      </c>
      <c r="B15" s="73" t="s">
        <v>1192</v>
      </c>
      <c r="C15" s="73" t="s">
        <v>1193</v>
      </c>
      <c r="D15" s="73" t="s">
        <v>10</v>
      </c>
      <c r="E15" s="73" t="s">
        <v>157</v>
      </c>
      <c r="F15" s="73"/>
      <c r="G15" s="73" t="s">
        <v>160</v>
      </c>
      <c r="H15" s="73" t="s">
        <v>5</v>
      </c>
      <c r="I15" s="73" t="s">
        <v>158</v>
      </c>
      <c r="J15" s="73" t="s">
        <v>6</v>
      </c>
      <c r="K15" s="73" t="s">
        <v>7</v>
      </c>
      <c r="L15" s="73" t="s">
        <v>8</v>
      </c>
      <c r="M15" s="73" t="s">
        <v>9</v>
      </c>
      <c r="N15" s="73" t="s">
        <v>11</v>
      </c>
      <c r="O15" s="73" t="s">
        <v>159</v>
      </c>
      <c r="P15" s="73">
        <v>2016</v>
      </c>
      <c r="Q15" s="73">
        <v>2017</v>
      </c>
      <c r="R15" s="32">
        <v>2018</v>
      </c>
      <c r="S15" s="32">
        <v>2019</v>
      </c>
    </row>
    <row r="16" spans="1:19" ht="71.25" customHeight="1" x14ac:dyDescent="0.25">
      <c r="A16" s="1" t="s">
        <v>1267</v>
      </c>
      <c r="B16" s="55">
        <v>3.11</v>
      </c>
      <c r="C16" s="55">
        <v>2.8</v>
      </c>
      <c r="D16" s="1" t="s">
        <v>1264</v>
      </c>
      <c r="E16" s="1" t="s">
        <v>1191</v>
      </c>
      <c r="F16" s="1">
        <v>8</v>
      </c>
      <c r="G16" s="1" t="s">
        <v>1191</v>
      </c>
      <c r="H16" s="2">
        <v>0</v>
      </c>
      <c r="I16" s="2">
        <v>32</v>
      </c>
      <c r="J16" s="2">
        <v>5</v>
      </c>
      <c r="K16" s="2">
        <v>5</v>
      </c>
      <c r="L16" s="2">
        <v>11</v>
      </c>
      <c r="M16" s="2">
        <v>11</v>
      </c>
      <c r="N16" s="57" t="s">
        <v>28</v>
      </c>
      <c r="O16" s="21">
        <f>SUM(P16:S16)</f>
        <v>0</v>
      </c>
      <c r="P16" s="2">
        <v>0</v>
      </c>
      <c r="Q16" s="2">
        <v>0</v>
      </c>
      <c r="R16" s="2">
        <v>0</v>
      </c>
      <c r="S16" s="2">
        <v>0</v>
      </c>
    </row>
    <row r="17" spans="1:19" ht="84" x14ac:dyDescent="0.25">
      <c r="A17" s="1" t="s">
        <v>1268</v>
      </c>
      <c r="B17" s="48">
        <v>91.3</v>
      </c>
      <c r="C17" s="47" t="s">
        <v>489</v>
      </c>
      <c r="D17" s="5" t="s">
        <v>100</v>
      </c>
      <c r="E17" s="1" t="s">
        <v>662</v>
      </c>
      <c r="F17" s="1">
        <v>9</v>
      </c>
      <c r="G17" s="1" t="s">
        <v>661</v>
      </c>
      <c r="H17" s="2" t="s">
        <v>609</v>
      </c>
      <c r="I17" s="2">
        <v>37</v>
      </c>
      <c r="J17" s="2">
        <v>5</v>
      </c>
      <c r="K17" s="2">
        <v>10</v>
      </c>
      <c r="L17" s="2">
        <v>10</v>
      </c>
      <c r="M17" s="2">
        <v>12</v>
      </c>
      <c r="N17" s="27" t="s">
        <v>28</v>
      </c>
      <c r="O17" s="21">
        <f>SUM(P17:S17)</f>
        <v>0</v>
      </c>
      <c r="P17" s="2">
        <v>0</v>
      </c>
      <c r="Q17" s="2">
        <v>0</v>
      </c>
      <c r="R17" s="2">
        <v>0</v>
      </c>
      <c r="S17" s="2">
        <v>0</v>
      </c>
    </row>
    <row r="18" spans="1:19" ht="84.75" x14ac:dyDescent="0.25">
      <c r="A18" s="1" t="s">
        <v>660</v>
      </c>
      <c r="B18" s="48">
        <v>91.3</v>
      </c>
      <c r="C18" s="47" t="s">
        <v>489</v>
      </c>
      <c r="D18" s="9" t="s">
        <v>101</v>
      </c>
      <c r="E18" s="1" t="s">
        <v>666</v>
      </c>
      <c r="F18" s="1">
        <v>10</v>
      </c>
      <c r="G18" s="1" t="s">
        <v>663</v>
      </c>
      <c r="H18" s="2">
        <v>11</v>
      </c>
      <c r="I18" s="2">
        <v>22</v>
      </c>
      <c r="J18" s="2">
        <v>5</v>
      </c>
      <c r="K18" s="2">
        <v>5</v>
      </c>
      <c r="L18" s="2">
        <v>5</v>
      </c>
      <c r="M18" s="2">
        <v>7</v>
      </c>
      <c r="N18" s="27" t="s">
        <v>28</v>
      </c>
      <c r="O18" s="21">
        <f>SUM(P18:S18)</f>
        <v>0</v>
      </c>
      <c r="P18" s="2">
        <v>0</v>
      </c>
      <c r="Q18" s="2">
        <v>0</v>
      </c>
      <c r="R18" s="2">
        <v>0</v>
      </c>
      <c r="S18" s="2">
        <v>0</v>
      </c>
    </row>
    <row r="19" spans="1:19" ht="84.75" x14ac:dyDescent="0.25">
      <c r="A19" s="1" t="s">
        <v>669</v>
      </c>
      <c r="B19" s="48">
        <v>1.1399999999999999</v>
      </c>
      <c r="C19" s="48">
        <v>0.1</v>
      </c>
      <c r="D19" s="9" t="s">
        <v>101</v>
      </c>
      <c r="E19" s="1" t="s">
        <v>667</v>
      </c>
      <c r="F19" s="1">
        <v>11</v>
      </c>
      <c r="G19" s="1" t="s">
        <v>664</v>
      </c>
      <c r="H19" s="2">
        <v>22</v>
      </c>
      <c r="I19" s="2">
        <v>37</v>
      </c>
      <c r="J19" s="2">
        <v>7</v>
      </c>
      <c r="K19" s="2">
        <v>10</v>
      </c>
      <c r="L19" s="2">
        <v>10</v>
      </c>
      <c r="M19" s="2">
        <v>10</v>
      </c>
      <c r="N19" s="27" t="s">
        <v>28</v>
      </c>
      <c r="O19" s="21">
        <f>SUM(P19:S19)</f>
        <v>0</v>
      </c>
      <c r="P19" s="2">
        <v>0</v>
      </c>
      <c r="Q19" s="2">
        <v>0</v>
      </c>
      <c r="R19" s="2">
        <v>0</v>
      </c>
      <c r="S19" s="2">
        <v>0</v>
      </c>
    </row>
    <row r="20" spans="1:19" ht="114" customHeight="1" thickBot="1" x14ac:dyDescent="0.3">
      <c r="A20" s="43" t="s">
        <v>1269</v>
      </c>
      <c r="B20" s="45">
        <v>2.17</v>
      </c>
      <c r="C20" s="45">
        <v>2</v>
      </c>
      <c r="D20" s="43" t="s">
        <v>101</v>
      </c>
      <c r="E20" s="43" t="s">
        <v>668</v>
      </c>
      <c r="F20" s="43">
        <v>12</v>
      </c>
      <c r="G20" s="43" t="s">
        <v>665</v>
      </c>
      <c r="H20" s="44">
        <v>5</v>
      </c>
      <c r="I20" s="44">
        <v>12</v>
      </c>
      <c r="J20" s="44">
        <v>3</v>
      </c>
      <c r="K20" s="44">
        <v>3</v>
      </c>
      <c r="L20" s="44">
        <v>3</v>
      </c>
      <c r="M20" s="44">
        <v>3</v>
      </c>
      <c r="N20" s="45" t="s">
        <v>28</v>
      </c>
      <c r="O20" s="46">
        <f>SUM(P20:S20)</f>
        <v>0</v>
      </c>
      <c r="P20" s="44">
        <v>0</v>
      </c>
      <c r="Q20" s="44">
        <v>0</v>
      </c>
      <c r="R20" s="44">
        <v>0</v>
      </c>
      <c r="S20" s="44">
        <v>0</v>
      </c>
    </row>
    <row r="21" spans="1:19" ht="19.5" thickTop="1" x14ac:dyDescent="0.25">
      <c r="A21" s="84" t="s">
        <v>1324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</row>
    <row r="22" spans="1:19" ht="18.75" x14ac:dyDescent="0.25">
      <c r="A22" s="84" t="s">
        <v>1334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</row>
    <row r="23" spans="1:19" ht="16.5" customHeight="1" x14ac:dyDescent="0.25">
      <c r="A23" s="84" t="s">
        <v>1332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</row>
    <row r="24" spans="1:19" ht="60.75" thickBot="1" x14ac:dyDescent="0.3">
      <c r="A24" s="73" t="s">
        <v>156</v>
      </c>
      <c r="B24" s="73" t="s">
        <v>1192</v>
      </c>
      <c r="C24" s="73" t="s">
        <v>1193</v>
      </c>
      <c r="D24" s="73" t="s">
        <v>10</v>
      </c>
      <c r="E24" s="73" t="s">
        <v>157</v>
      </c>
      <c r="F24" s="73"/>
      <c r="G24" s="73" t="s">
        <v>160</v>
      </c>
      <c r="H24" s="73" t="s">
        <v>5</v>
      </c>
      <c r="I24" s="73" t="s">
        <v>158</v>
      </c>
      <c r="J24" s="73" t="s">
        <v>6</v>
      </c>
      <c r="K24" s="73" t="s">
        <v>7</v>
      </c>
      <c r="L24" s="73" t="s">
        <v>8</v>
      </c>
      <c r="M24" s="73" t="s">
        <v>9</v>
      </c>
      <c r="N24" s="73" t="s">
        <v>11</v>
      </c>
      <c r="O24" s="73" t="s">
        <v>159</v>
      </c>
      <c r="P24" s="73">
        <v>2016</v>
      </c>
      <c r="Q24" s="73">
        <v>2017</v>
      </c>
      <c r="R24" s="32">
        <v>2018</v>
      </c>
      <c r="S24" s="32">
        <v>2019</v>
      </c>
    </row>
    <row r="25" spans="1:19" ht="85.5" thickTop="1" x14ac:dyDescent="0.25">
      <c r="A25" s="114" t="s">
        <v>672</v>
      </c>
      <c r="B25" s="134">
        <v>86.2</v>
      </c>
      <c r="C25" s="134">
        <v>67.760000000000005</v>
      </c>
      <c r="D25" s="9" t="s">
        <v>102</v>
      </c>
      <c r="E25" s="1" t="s">
        <v>677</v>
      </c>
      <c r="F25" s="1">
        <v>13</v>
      </c>
      <c r="G25" s="1" t="s">
        <v>673</v>
      </c>
      <c r="H25" s="2">
        <v>5</v>
      </c>
      <c r="I25" s="2">
        <v>22</v>
      </c>
      <c r="J25" s="2">
        <v>5</v>
      </c>
      <c r="K25" s="2">
        <v>5</v>
      </c>
      <c r="L25" s="2">
        <v>5</v>
      </c>
      <c r="M25" s="2">
        <v>7</v>
      </c>
      <c r="N25" s="27" t="s">
        <v>28</v>
      </c>
      <c r="O25" s="21">
        <f t="shared" ref="O25:O34" si="1">SUM(P25:S25)</f>
        <v>0</v>
      </c>
      <c r="P25" s="2">
        <v>0</v>
      </c>
      <c r="Q25" s="2">
        <v>0</v>
      </c>
      <c r="R25" s="2">
        <v>0</v>
      </c>
      <c r="S25" s="2">
        <v>0</v>
      </c>
    </row>
    <row r="26" spans="1:19" ht="96" x14ac:dyDescent="0.25">
      <c r="A26" s="114"/>
      <c r="B26" s="112"/>
      <c r="C26" s="112"/>
      <c r="D26" s="9" t="s">
        <v>102</v>
      </c>
      <c r="E26" s="1" t="s">
        <v>678</v>
      </c>
      <c r="F26" s="1">
        <v>14</v>
      </c>
      <c r="G26" s="1" t="s">
        <v>674</v>
      </c>
      <c r="H26" s="2">
        <v>200</v>
      </c>
      <c r="I26" s="2">
        <v>800</v>
      </c>
      <c r="J26" s="2">
        <v>200</v>
      </c>
      <c r="K26" s="2">
        <v>200</v>
      </c>
      <c r="L26" s="2">
        <v>200</v>
      </c>
      <c r="M26" s="2">
        <v>200</v>
      </c>
      <c r="N26" s="27" t="s">
        <v>28</v>
      </c>
      <c r="O26" s="21">
        <f t="shared" si="1"/>
        <v>0</v>
      </c>
      <c r="P26" s="2">
        <v>0</v>
      </c>
      <c r="Q26" s="2">
        <v>0</v>
      </c>
      <c r="R26" s="2">
        <v>0</v>
      </c>
      <c r="S26" s="2">
        <v>0</v>
      </c>
    </row>
    <row r="27" spans="1:19" ht="84.75" x14ac:dyDescent="0.25">
      <c r="A27" s="114"/>
      <c r="B27" s="112"/>
      <c r="C27" s="112"/>
      <c r="D27" s="9" t="s">
        <v>102</v>
      </c>
      <c r="E27" s="1" t="s">
        <v>679</v>
      </c>
      <c r="F27" s="1">
        <v>15</v>
      </c>
      <c r="G27" s="1" t="s">
        <v>675</v>
      </c>
      <c r="H27" s="2">
        <v>0</v>
      </c>
      <c r="I27" s="2">
        <v>18</v>
      </c>
      <c r="J27" s="2">
        <v>4</v>
      </c>
      <c r="K27" s="2">
        <v>4</v>
      </c>
      <c r="L27" s="2">
        <v>4</v>
      </c>
      <c r="M27" s="2">
        <v>6</v>
      </c>
      <c r="N27" s="27" t="s">
        <v>28</v>
      </c>
      <c r="O27" s="21">
        <f t="shared" si="1"/>
        <v>0</v>
      </c>
      <c r="P27" s="2">
        <v>0</v>
      </c>
      <c r="Q27" s="2">
        <v>0</v>
      </c>
      <c r="R27" s="2">
        <v>0</v>
      </c>
      <c r="S27" s="2">
        <v>0</v>
      </c>
    </row>
    <row r="28" spans="1:19" ht="84.75" x14ac:dyDescent="0.25">
      <c r="A28" s="114"/>
      <c r="B28" s="113"/>
      <c r="C28" s="113"/>
      <c r="D28" s="9" t="s">
        <v>102</v>
      </c>
      <c r="E28" s="1" t="s">
        <v>680</v>
      </c>
      <c r="F28" s="1">
        <v>16</v>
      </c>
      <c r="G28" s="1" t="s">
        <v>676</v>
      </c>
      <c r="H28" s="2">
        <v>0</v>
      </c>
      <c r="I28" s="2">
        <v>6</v>
      </c>
      <c r="J28" s="2">
        <v>1</v>
      </c>
      <c r="K28" s="2">
        <v>1</v>
      </c>
      <c r="L28" s="2">
        <v>2</v>
      </c>
      <c r="M28" s="2">
        <v>2</v>
      </c>
      <c r="N28" s="27" t="s">
        <v>28</v>
      </c>
      <c r="O28" s="21">
        <f t="shared" si="1"/>
        <v>0</v>
      </c>
      <c r="P28" s="2">
        <v>0</v>
      </c>
      <c r="Q28" s="2">
        <v>0</v>
      </c>
      <c r="R28" s="2">
        <v>0</v>
      </c>
      <c r="S28" s="2">
        <v>0</v>
      </c>
    </row>
    <row r="29" spans="1:19" ht="120" x14ac:dyDescent="0.25">
      <c r="A29" s="114" t="s">
        <v>681</v>
      </c>
      <c r="B29" s="111">
        <v>86.2</v>
      </c>
      <c r="C29" s="111">
        <v>67.760000000000005</v>
      </c>
      <c r="D29" s="1" t="s">
        <v>103</v>
      </c>
      <c r="E29" s="1" t="s">
        <v>684</v>
      </c>
      <c r="F29" s="1">
        <v>17</v>
      </c>
      <c r="G29" s="1" t="s">
        <v>682</v>
      </c>
      <c r="H29" s="2">
        <v>0</v>
      </c>
      <c r="I29" s="2">
        <v>15</v>
      </c>
      <c r="J29" s="2">
        <v>0</v>
      </c>
      <c r="K29" s="2">
        <v>5</v>
      </c>
      <c r="L29" s="2">
        <v>5</v>
      </c>
      <c r="M29" s="2">
        <v>5</v>
      </c>
      <c r="N29" s="27" t="s">
        <v>28</v>
      </c>
      <c r="O29" s="21">
        <f t="shared" si="1"/>
        <v>0</v>
      </c>
      <c r="P29" s="2">
        <v>0</v>
      </c>
      <c r="Q29" s="2">
        <v>0</v>
      </c>
      <c r="R29" s="2">
        <v>0</v>
      </c>
      <c r="S29" s="2">
        <v>0</v>
      </c>
    </row>
    <row r="30" spans="1:19" ht="96" x14ac:dyDescent="0.25">
      <c r="A30" s="114"/>
      <c r="B30" s="113"/>
      <c r="C30" s="113"/>
      <c r="D30" s="1" t="s">
        <v>103</v>
      </c>
      <c r="E30" s="1" t="s">
        <v>685</v>
      </c>
      <c r="F30" s="1">
        <v>18</v>
      </c>
      <c r="G30" s="1" t="s">
        <v>683</v>
      </c>
      <c r="H30" s="2" t="s">
        <v>609</v>
      </c>
      <c r="I30" s="2">
        <v>80</v>
      </c>
      <c r="J30" s="2">
        <v>20</v>
      </c>
      <c r="K30" s="2">
        <v>20</v>
      </c>
      <c r="L30" s="2">
        <v>20</v>
      </c>
      <c r="M30" s="2">
        <v>20</v>
      </c>
      <c r="N30" s="27" t="s">
        <v>28</v>
      </c>
      <c r="O30" s="21">
        <f t="shared" si="1"/>
        <v>0</v>
      </c>
      <c r="P30" s="2">
        <v>0</v>
      </c>
      <c r="Q30" s="2">
        <v>0</v>
      </c>
      <c r="R30" s="2">
        <v>0</v>
      </c>
      <c r="S30" s="2">
        <v>0</v>
      </c>
    </row>
    <row r="31" spans="1:19" ht="84.75" x14ac:dyDescent="0.25">
      <c r="A31" s="4" t="s">
        <v>686</v>
      </c>
      <c r="B31" s="40">
        <v>26.5</v>
      </c>
      <c r="C31" s="40">
        <v>18</v>
      </c>
      <c r="D31" s="9" t="s">
        <v>104</v>
      </c>
      <c r="E31" s="1" t="s">
        <v>690</v>
      </c>
      <c r="F31" s="1">
        <v>19</v>
      </c>
      <c r="G31" s="1" t="s">
        <v>689</v>
      </c>
      <c r="H31" s="2">
        <v>0</v>
      </c>
      <c r="I31" s="2">
        <v>32</v>
      </c>
      <c r="J31" s="2">
        <v>2</v>
      </c>
      <c r="K31" s="2">
        <v>10</v>
      </c>
      <c r="L31" s="2">
        <v>10</v>
      </c>
      <c r="M31" s="2">
        <v>10</v>
      </c>
      <c r="N31" s="27" t="s">
        <v>28</v>
      </c>
      <c r="O31" s="21">
        <f t="shared" si="1"/>
        <v>0</v>
      </c>
      <c r="P31" s="2">
        <v>0</v>
      </c>
      <c r="Q31" s="2">
        <v>0</v>
      </c>
      <c r="R31" s="2">
        <v>0</v>
      </c>
      <c r="S31" s="2">
        <v>0</v>
      </c>
    </row>
    <row r="32" spans="1:19" ht="84.75" x14ac:dyDescent="0.25">
      <c r="A32" s="4" t="s">
        <v>687</v>
      </c>
      <c r="B32" s="40">
        <v>1</v>
      </c>
      <c r="C32" s="47" t="s">
        <v>489</v>
      </c>
      <c r="D32" s="9" t="s">
        <v>104</v>
      </c>
      <c r="E32" s="1" t="s">
        <v>691</v>
      </c>
      <c r="F32" s="1">
        <v>20</v>
      </c>
      <c r="G32" s="1" t="s">
        <v>692</v>
      </c>
      <c r="H32" s="2">
        <v>0</v>
      </c>
      <c r="I32" s="2">
        <v>37</v>
      </c>
      <c r="J32" s="2">
        <v>7</v>
      </c>
      <c r="K32" s="2">
        <v>10</v>
      </c>
      <c r="L32" s="2">
        <v>10</v>
      </c>
      <c r="M32" s="2">
        <v>10</v>
      </c>
      <c r="N32" s="27" t="s">
        <v>28</v>
      </c>
      <c r="O32" s="21">
        <f t="shared" si="1"/>
        <v>0</v>
      </c>
      <c r="P32" s="2">
        <v>0</v>
      </c>
      <c r="Q32" s="2">
        <v>0</v>
      </c>
      <c r="R32" s="2">
        <v>0</v>
      </c>
      <c r="S32" s="2">
        <v>0</v>
      </c>
    </row>
    <row r="33" spans="1:19" ht="108" x14ac:dyDescent="0.25">
      <c r="A33" s="4" t="s">
        <v>688</v>
      </c>
      <c r="B33" s="40">
        <v>4.5</v>
      </c>
      <c r="C33" s="40">
        <v>2</v>
      </c>
      <c r="D33" s="9" t="s">
        <v>104</v>
      </c>
      <c r="E33" s="1" t="s">
        <v>696</v>
      </c>
      <c r="F33" s="1">
        <v>21</v>
      </c>
      <c r="G33" s="1" t="s">
        <v>697</v>
      </c>
      <c r="H33" s="2">
        <v>0</v>
      </c>
      <c r="I33" s="2">
        <v>37</v>
      </c>
      <c r="J33" s="2">
        <v>7</v>
      </c>
      <c r="K33" s="2">
        <v>10</v>
      </c>
      <c r="L33" s="2">
        <v>10</v>
      </c>
      <c r="M33" s="2">
        <v>10</v>
      </c>
      <c r="N33" s="27" t="s">
        <v>28</v>
      </c>
      <c r="O33" s="21">
        <f t="shared" si="1"/>
        <v>0</v>
      </c>
      <c r="P33" s="2">
        <v>0</v>
      </c>
      <c r="Q33" s="2">
        <v>0</v>
      </c>
      <c r="R33" s="2">
        <v>0</v>
      </c>
      <c r="S33" s="2">
        <v>0</v>
      </c>
    </row>
    <row r="34" spans="1:19" ht="108" x14ac:dyDescent="0.25">
      <c r="A34" s="4" t="s">
        <v>693</v>
      </c>
      <c r="B34" s="40">
        <v>1</v>
      </c>
      <c r="C34" s="40">
        <v>0.5</v>
      </c>
      <c r="D34" s="9" t="s">
        <v>104</v>
      </c>
      <c r="E34" s="1" t="s">
        <v>694</v>
      </c>
      <c r="F34" s="1">
        <v>22</v>
      </c>
      <c r="G34" s="1" t="s">
        <v>695</v>
      </c>
      <c r="H34" s="2">
        <v>0</v>
      </c>
      <c r="I34" s="2">
        <v>37</v>
      </c>
      <c r="J34" s="2">
        <v>7</v>
      </c>
      <c r="K34" s="2">
        <v>10</v>
      </c>
      <c r="L34" s="2">
        <v>10</v>
      </c>
      <c r="M34" s="2">
        <v>10</v>
      </c>
      <c r="N34" s="13" t="s">
        <v>28</v>
      </c>
      <c r="O34" s="21">
        <f t="shared" si="1"/>
        <v>0</v>
      </c>
      <c r="P34" s="2">
        <v>0</v>
      </c>
      <c r="Q34" s="2">
        <v>0</v>
      </c>
      <c r="R34" s="2">
        <v>0</v>
      </c>
      <c r="S34" s="2">
        <v>0</v>
      </c>
    </row>
    <row r="35" spans="1:19" ht="18.75" x14ac:dyDescent="0.25">
      <c r="A35" s="84" t="s">
        <v>1324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</row>
    <row r="36" spans="1:19" ht="18.75" x14ac:dyDescent="0.25">
      <c r="A36" s="84" t="s">
        <v>1335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</row>
    <row r="37" spans="1:19" ht="18.75" x14ac:dyDescent="0.25">
      <c r="A37" s="84" t="s">
        <v>1332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</row>
    <row r="38" spans="1:19" ht="60" x14ac:dyDescent="0.25">
      <c r="A38" s="73" t="s">
        <v>156</v>
      </c>
      <c r="B38" s="73" t="s">
        <v>1192</v>
      </c>
      <c r="C38" s="73" t="s">
        <v>1193</v>
      </c>
      <c r="D38" s="73" t="s">
        <v>10</v>
      </c>
      <c r="E38" s="73" t="s">
        <v>157</v>
      </c>
      <c r="F38" s="73"/>
      <c r="G38" s="73" t="s">
        <v>160</v>
      </c>
      <c r="H38" s="73" t="s">
        <v>5</v>
      </c>
      <c r="I38" s="73" t="s">
        <v>158</v>
      </c>
      <c r="J38" s="73" t="s">
        <v>6</v>
      </c>
      <c r="K38" s="73" t="s">
        <v>7</v>
      </c>
      <c r="L38" s="73" t="s">
        <v>8</v>
      </c>
      <c r="M38" s="73" t="s">
        <v>9</v>
      </c>
      <c r="N38" s="73" t="s">
        <v>11</v>
      </c>
      <c r="O38" s="73" t="s">
        <v>159</v>
      </c>
      <c r="P38" s="73">
        <v>2016</v>
      </c>
      <c r="Q38" s="73">
        <v>2017</v>
      </c>
      <c r="R38" s="32">
        <v>2018</v>
      </c>
      <c r="S38" s="32">
        <v>2019</v>
      </c>
    </row>
    <row r="39" spans="1:19" ht="70.5" customHeight="1" x14ac:dyDescent="0.25">
      <c r="A39" s="1" t="s">
        <v>699</v>
      </c>
      <c r="B39" s="48">
        <v>1.9</v>
      </c>
      <c r="C39" s="48">
        <v>1.59</v>
      </c>
      <c r="D39" s="1" t="s">
        <v>97</v>
      </c>
      <c r="E39" s="1" t="s">
        <v>702</v>
      </c>
      <c r="F39" s="1">
        <v>23</v>
      </c>
      <c r="G39" s="1" t="s">
        <v>700</v>
      </c>
      <c r="H39" s="2">
        <v>6</v>
      </c>
      <c r="I39" s="2">
        <v>13</v>
      </c>
      <c r="J39" s="2">
        <v>3</v>
      </c>
      <c r="K39" s="2">
        <v>3</v>
      </c>
      <c r="L39" s="2">
        <v>3</v>
      </c>
      <c r="M39" s="2">
        <v>4</v>
      </c>
      <c r="N39" s="27" t="s">
        <v>28</v>
      </c>
      <c r="O39" s="21">
        <f t="shared" ref="O39:O44" si="2">SUM(P39:S39)</f>
        <v>0</v>
      </c>
      <c r="P39" s="2">
        <v>0</v>
      </c>
      <c r="Q39" s="2">
        <v>0</v>
      </c>
      <c r="R39" s="2">
        <v>0</v>
      </c>
      <c r="S39" s="2">
        <v>0</v>
      </c>
    </row>
    <row r="40" spans="1:19" ht="82.5" customHeight="1" x14ac:dyDescent="0.25">
      <c r="A40" s="1" t="s">
        <v>698</v>
      </c>
      <c r="B40" s="48">
        <v>1</v>
      </c>
      <c r="C40" s="48">
        <v>1</v>
      </c>
      <c r="D40" s="1" t="s">
        <v>97</v>
      </c>
      <c r="E40" s="1" t="s">
        <v>703</v>
      </c>
      <c r="F40" s="1">
        <v>24</v>
      </c>
      <c r="G40" s="1" t="s">
        <v>701</v>
      </c>
      <c r="H40" s="2">
        <v>6</v>
      </c>
      <c r="I40" s="2">
        <v>13</v>
      </c>
      <c r="J40" s="2">
        <v>3</v>
      </c>
      <c r="K40" s="2">
        <v>3</v>
      </c>
      <c r="L40" s="2">
        <v>3</v>
      </c>
      <c r="M40" s="2">
        <v>4</v>
      </c>
      <c r="N40" s="27" t="s">
        <v>28</v>
      </c>
      <c r="O40" s="21">
        <f t="shared" si="2"/>
        <v>0</v>
      </c>
      <c r="P40" s="2">
        <v>0</v>
      </c>
      <c r="Q40" s="2">
        <v>0</v>
      </c>
      <c r="R40" s="2">
        <v>0</v>
      </c>
      <c r="S40" s="2">
        <v>0</v>
      </c>
    </row>
    <row r="41" spans="1:19" ht="48" x14ac:dyDescent="0.25">
      <c r="A41" s="130" t="s">
        <v>708</v>
      </c>
      <c r="B41" s="131">
        <v>27</v>
      </c>
      <c r="C41" s="131">
        <v>95</v>
      </c>
      <c r="D41" s="1" t="s">
        <v>98</v>
      </c>
      <c r="E41" s="1" t="s">
        <v>706</v>
      </c>
      <c r="F41" s="1">
        <v>25</v>
      </c>
      <c r="G41" s="1" t="s">
        <v>704</v>
      </c>
      <c r="H41" s="2">
        <v>27</v>
      </c>
      <c r="I41" s="2">
        <v>45</v>
      </c>
      <c r="J41" s="2">
        <v>10</v>
      </c>
      <c r="K41" s="2">
        <v>10</v>
      </c>
      <c r="L41" s="2">
        <v>10</v>
      </c>
      <c r="M41" s="2">
        <v>15</v>
      </c>
      <c r="N41" s="27" t="s">
        <v>28</v>
      </c>
      <c r="O41" s="21">
        <f t="shared" si="2"/>
        <v>0</v>
      </c>
      <c r="P41" s="2">
        <v>0</v>
      </c>
      <c r="Q41" s="2">
        <v>0</v>
      </c>
      <c r="R41" s="2">
        <v>0</v>
      </c>
      <c r="S41" s="2">
        <v>0</v>
      </c>
    </row>
    <row r="42" spans="1:19" ht="36" x14ac:dyDescent="0.25">
      <c r="A42" s="130"/>
      <c r="B42" s="133"/>
      <c r="C42" s="133"/>
      <c r="D42" s="1" t="s">
        <v>98</v>
      </c>
      <c r="E42" s="1" t="s">
        <v>707</v>
      </c>
      <c r="F42" s="1">
        <v>26</v>
      </c>
      <c r="G42" s="1" t="s">
        <v>705</v>
      </c>
      <c r="H42" s="2">
        <v>18</v>
      </c>
      <c r="I42" s="2">
        <v>45</v>
      </c>
      <c r="J42" s="2">
        <v>10</v>
      </c>
      <c r="K42" s="2">
        <v>10</v>
      </c>
      <c r="L42" s="2">
        <v>10</v>
      </c>
      <c r="M42" s="2">
        <v>15</v>
      </c>
      <c r="N42" s="27" t="s">
        <v>28</v>
      </c>
      <c r="O42" s="21">
        <f t="shared" si="2"/>
        <v>0</v>
      </c>
      <c r="P42" s="2">
        <v>0</v>
      </c>
      <c r="Q42" s="2">
        <v>0</v>
      </c>
      <c r="R42" s="2">
        <v>0</v>
      </c>
      <c r="S42" s="2">
        <v>0</v>
      </c>
    </row>
    <row r="43" spans="1:19" ht="36" x14ac:dyDescent="0.25">
      <c r="A43" s="130" t="s">
        <v>711</v>
      </c>
      <c r="B43" s="131">
        <v>4.3</v>
      </c>
      <c r="C43" s="131">
        <v>2</v>
      </c>
      <c r="D43" s="1" t="s">
        <v>99</v>
      </c>
      <c r="E43" s="1" t="s">
        <v>712</v>
      </c>
      <c r="F43" s="1">
        <v>27</v>
      </c>
      <c r="G43" s="1" t="s">
        <v>709</v>
      </c>
      <c r="H43" s="2" t="s">
        <v>609</v>
      </c>
      <c r="I43" s="2">
        <v>80</v>
      </c>
      <c r="J43" s="2">
        <v>5</v>
      </c>
      <c r="K43" s="2">
        <v>5</v>
      </c>
      <c r="L43" s="2">
        <v>5</v>
      </c>
      <c r="M43" s="2">
        <v>5</v>
      </c>
      <c r="N43" s="27" t="s">
        <v>28</v>
      </c>
      <c r="O43" s="21">
        <f t="shared" si="2"/>
        <v>0</v>
      </c>
      <c r="P43" s="2">
        <v>0</v>
      </c>
      <c r="Q43" s="2">
        <v>0</v>
      </c>
      <c r="R43" s="2">
        <v>0</v>
      </c>
      <c r="S43" s="2">
        <v>0</v>
      </c>
    </row>
    <row r="44" spans="1:19" ht="48.75" customHeight="1" x14ac:dyDescent="0.25">
      <c r="A44" s="130"/>
      <c r="B44" s="133"/>
      <c r="C44" s="133"/>
      <c r="D44" s="1" t="s">
        <v>99</v>
      </c>
      <c r="E44" s="1" t="s">
        <v>713</v>
      </c>
      <c r="F44" s="1">
        <v>28</v>
      </c>
      <c r="G44" s="1" t="s">
        <v>710</v>
      </c>
      <c r="H44" s="2">
        <v>30</v>
      </c>
      <c r="I44" s="20">
        <v>80</v>
      </c>
      <c r="J44" s="2">
        <v>20</v>
      </c>
      <c r="K44" s="2">
        <v>20</v>
      </c>
      <c r="L44" s="2">
        <v>20</v>
      </c>
      <c r="M44" s="2">
        <v>20</v>
      </c>
      <c r="N44" s="27" t="s">
        <v>28</v>
      </c>
      <c r="O44" s="21">
        <f t="shared" si="2"/>
        <v>0</v>
      </c>
      <c r="P44" s="2">
        <v>0</v>
      </c>
      <c r="Q44" s="2">
        <v>0</v>
      </c>
      <c r="R44" s="2">
        <v>0</v>
      </c>
      <c r="S44" s="2">
        <v>0</v>
      </c>
    </row>
    <row r="45" spans="1:19" ht="18.75" x14ac:dyDescent="0.25">
      <c r="A45" s="84" t="s">
        <v>1324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</row>
    <row r="46" spans="1:19" ht="18.75" x14ac:dyDescent="0.25">
      <c r="A46" s="84" t="s">
        <v>1337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</row>
    <row r="47" spans="1:19" ht="21" customHeight="1" x14ac:dyDescent="0.25">
      <c r="A47" s="84" t="s">
        <v>1332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</row>
    <row r="48" spans="1:19" ht="60" x14ac:dyDescent="0.25">
      <c r="A48" s="73" t="s">
        <v>156</v>
      </c>
      <c r="B48" s="73" t="s">
        <v>1192</v>
      </c>
      <c r="C48" s="73" t="s">
        <v>1193</v>
      </c>
      <c r="D48" s="73" t="s">
        <v>10</v>
      </c>
      <c r="E48" s="73" t="s">
        <v>157</v>
      </c>
      <c r="F48" s="73"/>
      <c r="G48" s="73" t="s">
        <v>160</v>
      </c>
      <c r="H48" s="73" t="s">
        <v>5</v>
      </c>
      <c r="I48" s="73" t="s">
        <v>158</v>
      </c>
      <c r="J48" s="73" t="s">
        <v>6</v>
      </c>
      <c r="K48" s="73" t="s">
        <v>7</v>
      </c>
      <c r="L48" s="73" t="s">
        <v>8</v>
      </c>
      <c r="M48" s="73" t="s">
        <v>9</v>
      </c>
      <c r="N48" s="73" t="s">
        <v>11</v>
      </c>
      <c r="O48" s="73" t="s">
        <v>159</v>
      </c>
      <c r="P48" s="73">
        <v>2016</v>
      </c>
      <c r="Q48" s="73">
        <v>2017</v>
      </c>
      <c r="R48" s="32">
        <v>2018</v>
      </c>
      <c r="S48" s="32">
        <v>2019</v>
      </c>
    </row>
    <row r="49" spans="1:19" ht="72" x14ac:dyDescent="0.25">
      <c r="A49" s="1" t="s">
        <v>1277</v>
      </c>
      <c r="B49" s="48">
        <v>14</v>
      </c>
      <c r="C49" s="48">
        <v>50</v>
      </c>
      <c r="D49" s="1" t="s">
        <v>1270</v>
      </c>
      <c r="E49" s="1" t="s">
        <v>1276</v>
      </c>
      <c r="F49" s="1">
        <v>29</v>
      </c>
      <c r="G49" s="1" t="s">
        <v>1276</v>
      </c>
      <c r="H49" s="2">
        <v>6</v>
      </c>
      <c r="I49" s="2">
        <v>20</v>
      </c>
      <c r="J49" s="2">
        <v>10</v>
      </c>
      <c r="K49" s="2">
        <v>10</v>
      </c>
      <c r="L49" s="2">
        <v>10</v>
      </c>
      <c r="M49" s="2">
        <v>10</v>
      </c>
      <c r="N49" s="24" t="s">
        <v>28</v>
      </c>
      <c r="O49" s="21">
        <f>SUM(P49:S49)</f>
        <v>114888083520</v>
      </c>
      <c r="P49" s="25">
        <v>27055000000</v>
      </c>
      <c r="Q49" s="25">
        <f>+P49*1.04</f>
        <v>28137200000</v>
      </c>
      <c r="R49" s="25">
        <f>+Q49*1.04</f>
        <v>29262688000</v>
      </c>
      <c r="S49" s="25">
        <f>+R49*1.04</f>
        <v>30433195520</v>
      </c>
    </row>
    <row r="50" spans="1:19" ht="60" x14ac:dyDescent="0.25">
      <c r="A50" s="1" t="s">
        <v>1278</v>
      </c>
      <c r="B50" s="48">
        <v>14</v>
      </c>
      <c r="C50" s="48">
        <v>50</v>
      </c>
      <c r="D50" s="9" t="s">
        <v>1270</v>
      </c>
      <c r="E50" s="1" t="s">
        <v>1272</v>
      </c>
      <c r="F50" s="1">
        <v>30</v>
      </c>
      <c r="G50" s="1" t="s">
        <v>1272</v>
      </c>
      <c r="H50" s="2">
        <v>40</v>
      </c>
      <c r="I50" s="2">
        <v>100</v>
      </c>
      <c r="J50" s="2">
        <v>10</v>
      </c>
      <c r="K50" s="2">
        <v>10</v>
      </c>
      <c r="L50" s="2">
        <v>20</v>
      </c>
      <c r="M50" s="2">
        <v>20</v>
      </c>
      <c r="N50" s="27" t="s">
        <v>28</v>
      </c>
      <c r="O50" s="21">
        <f>SUM(P50:S50)</f>
        <v>0</v>
      </c>
      <c r="P50" s="2">
        <v>0</v>
      </c>
      <c r="Q50" s="2">
        <v>0</v>
      </c>
      <c r="R50" s="2">
        <v>0</v>
      </c>
      <c r="S50" s="2">
        <v>0</v>
      </c>
    </row>
    <row r="51" spans="1:19" ht="93.75" customHeight="1" x14ac:dyDescent="0.25">
      <c r="A51" s="1" t="s">
        <v>1279</v>
      </c>
      <c r="B51" s="48">
        <v>12</v>
      </c>
      <c r="C51" s="48">
        <v>40</v>
      </c>
      <c r="D51" s="9" t="s">
        <v>1271</v>
      </c>
      <c r="E51" s="1" t="s">
        <v>1273</v>
      </c>
      <c r="F51" s="1">
        <v>31</v>
      </c>
      <c r="G51" s="1" t="s">
        <v>1273</v>
      </c>
      <c r="H51" s="2">
        <v>50</v>
      </c>
      <c r="I51" s="2">
        <v>100</v>
      </c>
      <c r="J51" s="2">
        <v>0</v>
      </c>
      <c r="K51" s="2">
        <v>10</v>
      </c>
      <c r="L51" s="2">
        <v>10</v>
      </c>
      <c r="M51" s="2">
        <v>30</v>
      </c>
      <c r="N51" s="27" t="s">
        <v>28</v>
      </c>
      <c r="O51" s="21">
        <f>SUM(P51:S51)</f>
        <v>0</v>
      </c>
      <c r="P51" s="2">
        <v>0</v>
      </c>
      <c r="Q51" s="2">
        <v>0</v>
      </c>
      <c r="R51" s="2">
        <v>0</v>
      </c>
      <c r="S51" s="2">
        <v>0</v>
      </c>
    </row>
    <row r="52" spans="1:19" ht="108" x14ac:dyDescent="0.25">
      <c r="A52" s="1" t="s">
        <v>1279</v>
      </c>
      <c r="B52" s="48">
        <v>12</v>
      </c>
      <c r="C52" s="48">
        <v>40</v>
      </c>
      <c r="D52" s="9" t="s">
        <v>1271</v>
      </c>
      <c r="E52" s="1" t="s">
        <v>1274</v>
      </c>
      <c r="F52" s="1">
        <v>32</v>
      </c>
      <c r="G52" s="1" t="s">
        <v>1274</v>
      </c>
      <c r="H52" s="2">
        <v>50</v>
      </c>
      <c r="I52" s="2">
        <v>100</v>
      </c>
      <c r="J52" s="2">
        <v>25</v>
      </c>
      <c r="K52" s="2">
        <v>25</v>
      </c>
      <c r="L52" s="2">
        <v>25</v>
      </c>
      <c r="M52" s="2">
        <v>25</v>
      </c>
      <c r="N52" s="27" t="s">
        <v>28</v>
      </c>
      <c r="O52" s="21">
        <f>SUM(P52:S52)</f>
        <v>0</v>
      </c>
      <c r="P52" s="2">
        <v>0</v>
      </c>
      <c r="Q52" s="2">
        <v>0</v>
      </c>
      <c r="R52" s="2">
        <v>0</v>
      </c>
      <c r="S52" s="2">
        <v>0</v>
      </c>
    </row>
    <row r="53" spans="1:19" ht="108" x14ac:dyDescent="0.25">
      <c r="A53" s="1" t="s">
        <v>1279</v>
      </c>
      <c r="B53" s="48">
        <v>12</v>
      </c>
      <c r="C53" s="48">
        <v>40</v>
      </c>
      <c r="D53" s="9" t="s">
        <v>1271</v>
      </c>
      <c r="E53" s="1" t="s">
        <v>1275</v>
      </c>
      <c r="F53" s="1">
        <v>33</v>
      </c>
      <c r="G53" s="1" t="s">
        <v>1275</v>
      </c>
      <c r="H53" s="2">
        <v>50</v>
      </c>
      <c r="I53" s="2">
        <v>100</v>
      </c>
      <c r="J53" s="2">
        <v>25</v>
      </c>
      <c r="K53" s="2">
        <v>25</v>
      </c>
      <c r="L53" s="2">
        <v>25</v>
      </c>
      <c r="M53" s="2">
        <v>25</v>
      </c>
      <c r="N53" s="48" t="s">
        <v>28</v>
      </c>
      <c r="O53" s="21">
        <f>SUM(P53:S53)</f>
        <v>0</v>
      </c>
      <c r="P53" s="2">
        <v>0</v>
      </c>
      <c r="Q53" s="2">
        <v>0</v>
      </c>
      <c r="R53" s="2">
        <v>0</v>
      </c>
      <c r="S53" s="2">
        <v>0</v>
      </c>
    </row>
    <row r="54" spans="1:19" ht="18.75" x14ac:dyDescent="0.25">
      <c r="A54" s="84" t="s">
        <v>1324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</row>
    <row r="55" spans="1:19" ht="18.75" x14ac:dyDescent="0.25">
      <c r="A55" s="84" t="s">
        <v>1338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</row>
    <row r="56" spans="1:19" ht="18.75" x14ac:dyDescent="0.25">
      <c r="A56" s="84" t="s">
        <v>1332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</row>
    <row r="57" spans="1:19" ht="60" x14ac:dyDescent="0.25">
      <c r="A57" s="73" t="s">
        <v>156</v>
      </c>
      <c r="B57" s="73" t="s">
        <v>1192</v>
      </c>
      <c r="C57" s="73" t="s">
        <v>1193</v>
      </c>
      <c r="D57" s="73" t="s">
        <v>10</v>
      </c>
      <c r="E57" s="73" t="s">
        <v>157</v>
      </c>
      <c r="F57" s="73"/>
      <c r="G57" s="73" t="s">
        <v>160</v>
      </c>
      <c r="H57" s="73" t="s">
        <v>5</v>
      </c>
      <c r="I57" s="73" t="s">
        <v>158</v>
      </c>
      <c r="J57" s="73" t="s">
        <v>6</v>
      </c>
      <c r="K57" s="73" t="s">
        <v>7</v>
      </c>
      <c r="L57" s="73" t="s">
        <v>8</v>
      </c>
      <c r="M57" s="73" t="s">
        <v>9</v>
      </c>
      <c r="N57" s="73" t="s">
        <v>11</v>
      </c>
      <c r="O57" s="73" t="s">
        <v>159</v>
      </c>
      <c r="P57" s="73">
        <v>2016</v>
      </c>
      <c r="Q57" s="73">
        <v>2017</v>
      </c>
      <c r="R57" s="32">
        <v>2018</v>
      </c>
      <c r="S57" s="32">
        <v>2019</v>
      </c>
    </row>
    <row r="58" spans="1:19" ht="114.75" customHeight="1" x14ac:dyDescent="0.25">
      <c r="A58" s="111" t="s">
        <v>714</v>
      </c>
      <c r="B58" s="111">
        <v>20</v>
      </c>
      <c r="C58" s="111">
        <v>50</v>
      </c>
      <c r="D58" s="1" t="s">
        <v>105</v>
      </c>
      <c r="E58" s="1" t="s">
        <v>717</v>
      </c>
      <c r="F58" s="1">
        <v>34</v>
      </c>
      <c r="G58" s="1" t="s">
        <v>715</v>
      </c>
      <c r="H58" s="2">
        <v>20</v>
      </c>
      <c r="I58" s="2">
        <v>100</v>
      </c>
      <c r="J58" s="2">
        <v>25</v>
      </c>
      <c r="K58" s="2">
        <v>25</v>
      </c>
      <c r="L58" s="2">
        <v>25</v>
      </c>
      <c r="M58" s="2">
        <v>25</v>
      </c>
      <c r="N58" s="27" t="s">
        <v>28</v>
      </c>
      <c r="O58" s="21">
        <f>SUM(P58:S58)</f>
        <v>0</v>
      </c>
      <c r="P58" s="2">
        <v>0</v>
      </c>
      <c r="Q58" s="2">
        <v>0</v>
      </c>
      <c r="R58" s="2">
        <v>0</v>
      </c>
      <c r="S58" s="2">
        <v>0</v>
      </c>
    </row>
    <row r="59" spans="1:19" ht="99.75" customHeight="1" x14ac:dyDescent="0.25">
      <c r="A59" s="113"/>
      <c r="B59" s="113"/>
      <c r="C59" s="113"/>
      <c r="D59" s="1" t="s">
        <v>105</v>
      </c>
      <c r="E59" s="1" t="s">
        <v>718</v>
      </c>
      <c r="F59" s="1">
        <v>35</v>
      </c>
      <c r="G59" s="1" t="s">
        <v>716</v>
      </c>
      <c r="H59" s="2">
        <v>30</v>
      </c>
      <c r="I59" s="2">
        <v>100</v>
      </c>
      <c r="J59" s="2">
        <v>25</v>
      </c>
      <c r="K59" s="2">
        <v>25</v>
      </c>
      <c r="L59" s="2">
        <v>25</v>
      </c>
      <c r="M59" s="2">
        <v>25</v>
      </c>
      <c r="N59" s="27" t="s">
        <v>28</v>
      </c>
      <c r="O59" s="21">
        <f>SUM(P59:S59)</f>
        <v>0</v>
      </c>
      <c r="P59" s="2">
        <v>0</v>
      </c>
      <c r="Q59" s="2">
        <v>0</v>
      </c>
      <c r="R59" s="2">
        <v>0</v>
      </c>
      <c r="S59" s="2">
        <v>0</v>
      </c>
    </row>
    <row r="60" spans="1:19" ht="165.75" customHeight="1" x14ac:dyDescent="0.25">
      <c r="A60" s="111" t="s">
        <v>719</v>
      </c>
      <c r="B60" s="111">
        <v>6.8</v>
      </c>
      <c r="C60" s="111">
        <v>6</v>
      </c>
      <c r="D60" s="1" t="s">
        <v>106</v>
      </c>
      <c r="E60" s="1" t="s">
        <v>722</v>
      </c>
      <c r="F60" s="1">
        <v>36</v>
      </c>
      <c r="G60" s="1" t="s">
        <v>721</v>
      </c>
      <c r="H60" s="2">
        <v>6</v>
      </c>
      <c r="I60" s="2">
        <v>12</v>
      </c>
      <c r="J60" s="2">
        <v>3</v>
      </c>
      <c r="K60" s="2">
        <v>3</v>
      </c>
      <c r="L60" s="2">
        <v>3</v>
      </c>
      <c r="M60" s="2">
        <v>3</v>
      </c>
      <c r="N60" s="27" t="s">
        <v>28</v>
      </c>
      <c r="O60" s="21">
        <f>SUM(P60:S60)</f>
        <v>0</v>
      </c>
      <c r="P60" s="2">
        <v>0</v>
      </c>
      <c r="Q60" s="2">
        <v>0</v>
      </c>
      <c r="R60" s="2">
        <v>0</v>
      </c>
      <c r="S60" s="2">
        <v>0</v>
      </c>
    </row>
    <row r="61" spans="1:19" ht="93" customHeight="1" x14ac:dyDescent="0.25">
      <c r="A61" s="113"/>
      <c r="B61" s="113"/>
      <c r="C61" s="113"/>
      <c r="D61" s="1" t="s">
        <v>106</v>
      </c>
      <c r="E61" s="1" t="s">
        <v>723</v>
      </c>
      <c r="F61" s="1">
        <v>37</v>
      </c>
      <c r="G61" s="1" t="s">
        <v>720</v>
      </c>
      <c r="H61" s="2">
        <v>6</v>
      </c>
      <c r="I61" s="2">
        <v>12</v>
      </c>
      <c r="J61" s="2">
        <v>3</v>
      </c>
      <c r="K61" s="2">
        <v>3</v>
      </c>
      <c r="L61" s="2">
        <v>3</v>
      </c>
      <c r="M61" s="2">
        <v>3</v>
      </c>
      <c r="N61" s="27" t="s">
        <v>28</v>
      </c>
      <c r="O61" s="21">
        <f>SUM(P61:S61)</f>
        <v>0</v>
      </c>
      <c r="P61" s="2">
        <v>0</v>
      </c>
      <c r="Q61" s="2">
        <v>0</v>
      </c>
      <c r="R61" s="2">
        <v>0</v>
      </c>
      <c r="S61" s="2">
        <v>0</v>
      </c>
    </row>
    <row r="62" spans="1:19" ht="21" customHeight="1" x14ac:dyDescent="0.25">
      <c r="A62" s="84" t="s">
        <v>1324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</row>
    <row r="63" spans="1:19" ht="18" customHeight="1" x14ac:dyDescent="0.25">
      <c r="A63" s="84" t="s">
        <v>1339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</row>
    <row r="64" spans="1:19" ht="21" customHeight="1" x14ac:dyDescent="0.25">
      <c r="A64" s="84" t="s">
        <v>1332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1:19" ht="93" customHeight="1" x14ac:dyDescent="0.25">
      <c r="A65" s="73" t="s">
        <v>156</v>
      </c>
      <c r="B65" s="73" t="s">
        <v>1192</v>
      </c>
      <c r="C65" s="73" t="s">
        <v>1193</v>
      </c>
      <c r="D65" s="73" t="s">
        <v>10</v>
      </c>
      <c r="E65" s="73" t="s">
        <v>157</v>
      </c>
      <c r="F65" s="73"/>
      <c r="G65" s="73" t="s">
        <v>160</v>
      </c>
      <c r="H65" s="73" t="s">
        <v>5</v>
      </c>
      <c r="I65" s="73" t="s">
        <v>158</v>
      </c>
      <c r="J65" s="73" t="s">
        <v>6</v>
      </c>
      <c r="K65" s="73" t="s">
        <v>7</v>
      </c>
      <c r="L65" s="73" t="s">
        <v>8</v>
      </c>
      <c r="M65" s="73" t="s">
        <v>9</v>
      </c>
      <c r="N65" s="73" t="s">
        <v>11</v>
      </c>
      <c r="O65" s="73" t="s">
        <v>159</v>
      </c>
      <c r="P65" s="73">
        <v>2016</v>
      </c>
      <c r="Q65" s="73">
        <v>2017</v>
      </c>
      <c r="R65" s="32">
        <v>2018</v>
      </c>
      <c r="S65" s="32">
        <v>2019</v>
      </c>
    </row>
    <row r="66" spans="1:19" ht="72" x14ac:dyDescent="0.25">
      <c r="A66" s="1" t="s">
        <v>726</v>
      </c>
      <c r="B66" s="57">
        <v>12.4</v>
      </c>
      <c r="C66" s="58" t="s">
        <v>489</v>
      </c>
      <c r="D66" s="1" t="s">
        <v>107</v>
      </c>
      <c r="E66" s="1" t="s">
        <v>738</v>
      </c>
      <c r="F66" s="1">
        <v>38</v>
      </c>
      <c r="G66" s="1" t="s">
        <v>735</v>
      </c>
      <c r="H66" s="2" t="s">
        <v>609</v>
      </c>
      <c r="I66" s="2">
        <v>45</v>
      </c>
      <c r="J66" s="2">
        <v>10</v>
      </c>
      <c r="K66" s="2">
        <v>10</v>
      </c>
      <c r="L66" s="2">
        <v>10</v>
      </c>
      <c r="M66" s="2">
        <v>15</v>
      </c>
      <c r="N66" s="24" t="s">
        <v>108</v>
      </c>
      <c r="O66" s="21">
        <f t="shared" ref="O66:O80" si="3">SUM(P66:S66)</f>
        <v>279017226869.24561</v>
      </c>
      <c r="P66" s="25">
        <f>92760779413-27055000000</f>
        <v>65705779413</v>
      </c>
      <c r="Q66" s="25">
        <f>+P66*1.04</f>
        <v>68334010589.520004</v>
      </c>
      <c r="R66" s="25">
        <f>+Q66*1.04</f>
        <v>71067371013.1008</v>
      </c>
      <c r="S66" s="25">
        <f>+R66*1.04</f>
        <v>73910065853.624832</v>
      </c>
    </row>
    <row r="67" spans="1:19" ht="120" x14ac:dyDescent="0.25">
      <c r="A67" s="111" t="s">
        <v>725</v>
      </c>
      <c r="B67" s="111">
        <v>10.7</v>
      </c>
      <c r="C67" s="120" t="s">
        <v>489</v>
      </c>
      <c r="D67" s="1" t="s">
        <v>107</v>
      </c>
      <c r="E67" s="1" t="s">
        <v>739</v>
      </c>
      <c r="F67" s="1">
        <v>39</v>
      </c>
      <c r="G67" s="1" t="s">
        <v>736</v>
      </c>
      <c r="H67" s="2">
        <v>22</v>
      </c>
      <c r="I67" s="2">
        <v>45</v>
      </c>
      <c r="J67" s="2">
        <v>5</v>
      </c>
      <c r="K67" s="2">
        <v>5</v>
      </c>
      <c r="L67" s="2">
        <v>5</v>
      </c>
      <c r="M67" s="2">
        <v>6</v>
      </c>
      <c r="N67" s="27" t="s">
        <v>108</v>
      </c>
      <c r="O67" s="21">
        <f t="shared" si="3"/>
        <v>0</v>
      </c>
      <c r="P67" s="2">
        <v>0</v>
      </c>
      <c r="Q67" s="2">
        <v>0</v>
      </c>
      <c r="R67" s="2">
        <v>0</v>
      </c>
      <c r="S67" s="2">
        <v>0</v>
      </c>
    </row>
    <row r="68" spans="1:19" ht="120" x14ac:dyDescent="0.25">
      <c r="A68" s="113"/>
      <c r="B68" s="113"/>
      <c r="C68" s="122"/>
      <c r="D68" s="1" t="s">
        <v>107</v>
      </c>
      <c r="E68" s="1" t="s">
        <v>740</v>
      </c>
      <c r="F68" s="1">
        <v>40</v>
      </c>
      <c r="G68" s="1" t="s">
        <v>737</v>
      </c>
      <c r="H68" s="2">
        <v>9</v>
      </c>
      <c r="I68" s="2">
        <v>21</v>
      </c>
      <c r="J68" s="2">
        <v>3</v>
      </c>
      <c r="K68" s="2">
        <v>3</v>
      </c>
      <c r="L68" s="2">
        <v>3</v>
      </c>
      <c r="M68" s="2">
        <v>3</v>
      </c>
      <c r="N68" s="27" t="s">
        <v>108</v>
      </c>
      <c r="O68" s="21">
        <f t="shared" si="3"/>
        <v>0</v>
      </c>
      <c r="P68" s="2">
        <v>0</v>
      </c>
      <c r="Q68" s="2">
        <v>0</v>
      </c>
      <c r="R68" s="2">
        <v>0</v>
      </c>
      <c r="S68" s="2">
        <v>0</v>
      </c>
    </row>
    <row r="69" spans="1:19" ht="83.25" customHeight="1" x14ac:dyDescent="0.25">
      <c r="A69" s="1" t="s">
        <v>724</v>
      </c>
      <c r="B69" s="57">
        <v>10</v>
      </c>
      <c r="C69" s="57">
        <v>15</v>
      </c>
      <c r="D69" s="1" t="s">
        <v>107</v>
      </c>
      <c r="E69" s="1" t="s">
        <v>741</v>
      </c>
      <c r="F69" s="1">
        <v>41</v>
      </c>
      <c r="G69" s="1" t="s">
        <v>727</v>
      </c>
      <c r="H69" s="2">
        <v>0</v>
      </c>
      <c r="I69" s="2">
        <v>2</v>
      </c>
      <c r="J69" s="2">
        <v>0</v>
      </c>
      <c r="K69" s="2">
        <v>0</v>
      </c>
      <c r="L69" s="2">
        <v>1</v>
      </c>
      <c r="M69" s="2">
        <v>1</v>
      </c>
      <c r="N69" s="27" t="s">
        <v>108</v>
      </c>
      <c r="O69" s="21">
        <f t="shared" si="3"/>
        <v>0</v>
      </c>
      <c r="P69" s="2">
        <v>0</v>
      </c>
      <c r="Q69" s="2">
        <v>0</v>
      </c>
      <c r="R69" s="2">
        <v>0</v>
      </c>
      <c r="S69" s="2">
        <v>0</v>
      </c>
    </row>
    <row r="70" spans="1:19" ht="96" x14ac:dyDescent="0.25">
      <c r="A70" s="130" t="s">
        <v>724</v>
      </c>
      <c r="B70" s="131">
        <v>10</v>
      </c>
      <c r="C70" s="131">
        <v>15</v>
      </c>
      <c r="D70" s="1" t="s">
        <v>109</v>
      </c>
      <c r="E70" s="1" t="s">
        <v>742</v>
      </c>
      <c r="F70" s="1">
        <v>42</v>
      </c>
      <c r="G70" s="1" t="s">
        <v>744</v>
      </c>
      <c r="H70" s="2">
        <v>3</v>
      </c>
      <c r="I70" s="2">
        <v>15</v>
      </c>
      <c r="J70" s="2">
        <v>2</v>
      </c>
      <c r="K70" s="2">
        <v>3</v>
      </c>
      <c r="L70" s="2">
        <v>5</v>
      </c>
      <c r="M70" s="2">
        <v>5</v>
      </c>
      <c r="N70" s="27" t="s">
        <v>108</v>
      </c>
      <c r="O70" s="21">
        <f t="shared" si="3"/>
        <v>0</v>
      </c>
      <c r="P70" s="2">
        <v>0</v>
      </c>
      <c r="Q70" s="2">
        <v>0</v>
      </c>
      <c r="R70" s="2">
        <v>0</v>
      </c>
      <c r="S70" s="2">
        <v>0</v>
      </c>
    </row>
    <row r="71" spans="1:19" ht="132" x14ac:dyDescent="0.25">
      <c r="A71" s="130"/>
      <c r="B71" s="132"/>
      <c r="C71" s="132"/>
      <c r="D71" s="1" t="s">
        <v>109</v>
      </c>
      <c r="E71" s="1" t="s">
        <v>746</v>
      </c>
      <c r="F71" s="1">
        <v>43</v>
      </c>
      <c r="G71" s="1" t="s">
        <v>743</v>
      </c>
      <c r="H71" s="2">
        <v>3</v>
      </c>
      <c r="I71" s="2">
        <v>15</v>
      </c>
      <c r="J71" s="2">
        <v>2</v>
      </c>
      <c r="K71" s="2">
        <v>3</v>
      </c>
      <c r="L71" s="2">
        <v>5</v>
      </c>
      <c r="M71" s="2">
        <v>5</v>
      </c>
      <c r="N71" s="27" t="s">
        <v>108</v>
      </c>
      <c r="O71" s="21">
        <f t="shared" si="3"/>
        <v>0</v>
      </c>
      <c r="P71" s="2">
        <v>0</v>
      </c>
      <c r="Q71" s="2">
        <v>0</v>
      </c>
      <c r="R71" s="2">
        <v>0</v>
      </c>
      <c r="S71" s="2">
        <v>0</v>
      </c>
    </row>
    <row r="72" spans="1:19" ht="144" x14ac:dyDescent="0.25">
      <c r="A72" s="130"/>
      <c r="B72" s="133"/>
      <c r="C72" s="133"/>
      <c r="D72" s="1" t="s">
        <v>109</v>
      </c>
      <c r="E72" s="1" t="s">
        <v>745</v>
      </c>
      <c r="F72" s="1">
        <v>44</v>
      </c>
      <c r="G72" s="1" t="s">
        <v>728</v>
      </c>
      <c r="H72" s="2">
        <v>0</v>
      </c>
      <c r="I72" s="2">
        <v>15</v>
      </c>
      <c r="J72" s="2">
        <v>2</v>
      </c>
      <c r="K72" s="2">
        <v>3</v>
      </c>
      <c r="L72" s="2">
        <v>5</v>
      </c>
      <c r="M72" s="2">
        <v>5</v>
      </c>
      <c r="N72" s="27" t="s">
        <v>108</v>
      </c>
      <c r="O72" s="21">
        <f t="shared" si="3"/>
        <v>0</v>
      </c>
      <c r="P72" s="2">
        <v>0</v>
      </c>
      <c r="Q72" s="2">
        <v>0</v>
      </c>
      <c r="R72" s="2">
        <v>0</v>
      </c>
      <c r="S72" s="2">
        <v>0</v>
      </c>
    </row>
    <row r="73" spans="1:19" ht="60" x14ac:dyDescent="0.25">
      <c r="A73" s="130" t="s">
        <v>724</v>
      </c>
      <c r="B73" s="130">
        <v>10</v>
      </c>
      <c r="C73" s="131">
        <v>15</v>
      </c>
      <c r="D73" s="1" t="s">
        <v>110</v>
      </c>
      <c r="E73" s="1" t="s">
        <v>747</v>
      </c>
      <c r="F73" s="1">
        <v>45</v>
      </c>
      <c r="G73" s="1" t="s">
        <v>729</v>
      </c>
      <c r="H73" s="2" t="s">
        <v>609</v>
      </c>
      <c r="I73" s="2">
        <v>100</v>
      </c>
      <c r="J73" s="2">
        <v>25</v>
      </c>
      <c r="K73" s="2">
        <v>25</v>
      </c>
      <c r="L73" s="2">
        <v>25</v>
      </c>
      <c r="M73" s="2">
        <v>25</v>
      </c>
      <c r="N73" s="27" t="s">
        <v>108</v>
      </c>
      <c r="O73" s="21">
        <f t="shared" si="3"/>
        <v>0</v>
      </c>
      <c r="P73" s="2">
        <v>0</v>
      </c>
      <c r="Q73" s="2">
        <v>0</v>
      </c>
      <c r="R73" s="2">
        <v>0</v>
      </c>
      <c r="S73" s="2">
        <v>0</v>
      </c>
    </row>
    <row r="74" spans="1:19" ht="84" x14ac:dyDescent="0.25">
      <c r="A74" s="130"/>
      <c r="B74" s="130"/>
      <c r="C74" s="132"/>
      <c r="D74" s="1" t="s">
        <v>110</v>
      </c>
      <c r="E74" s="1" t="s">
        <v>748</v>
      </c>
      <c r="F74" s="1">
        <v>46</v>
      </c>
      <c r="G74" s="1" t="s">
        <v>730</v>
      </c>
      <c r="H74" s="2">
        <v>0</v>
      </c>
      <c r="I74" s="2">
        <v>22</v>
      </c>
      <c r="J74" s="2">
        <v>5</v>
      </c>
      <c r="K74" s="2">
        <v>5</v>
      </c>
      <c r="L74" s="2">
        <v>5</v>
      </c>
      <c r="M74" s="2">
        <v>7</v>
      </c>
      <c r="N74" s="27" t="s">
        <v>108</v>
      </c>
      <c r="O74" s="21">
        <f t="shared" si="3"/>
        <v>0</v>
      </c>
      <c r="P74" s="2">
        <v>0</v>
      </c>
      <c r="Q74" s="2">
        <v>0</v>
      </c>
      <c r="R74" s="2">
        <v>0</v>
      </c>
      <c r="S74" s="2">
        <v>0</v>
      </c>
    </row>
    <row r="75" spans="1:19" ht="24" x14ac:dyDescent="0.25">
      <c r="A75" s="130"/>
      <c r="B75" s="130"/>
      <c r="C75" s="133"/>
      <c r="D75" s="1" t="s">
        <v>110</v>
      </c>
      <c r="E75" s="1" t="s">
        <v>749</v>
      </c>
      <c r="F75" s="1">
        <v>47</v>
      </c>
      <c r="G75" s="1" t="s">
        <v>731</v>
      </c>
      <c r="H75" s="2">
        <v>0</v>
      </c>
      <c r="I75" s="2">
        <v>45</v>
      </c>
      <c r="J75" s="2">
        <v>10</v>
      </c>
      <c r="K75" s="2">
        <v>10</v>
      </c>
      <c r="L75" s="2">
        <v>10</v>
      </c>
      <c r="M75" s="2">
        <v>15</v>
      </c>
      <c r="N75" s="27" t="s">
        <v>108</v>
      </c>
      <c r="O75" s="21">
        <f t="shared" si="3"/>
        <v>0</v>
      </c>
      <c r="P75" s="2">
        <v>0</v>
      </c>
      <c r="Q75" s="2">
        <v>0</v>
      </c>
      <c r="R75" s="2">
        <v>0</v>
      </c>
      <c r="S75" s="2">
        <v>0</v>
      </c>
    </row>
    <row r="76" spans="1:19" ht="60" x14ac:dyDescent="0.25">
      <c r="A76" s="114" t="s">
        <v>724</v>
      </c>
      <c r="B76" s="131">
        <v>10</v>
      </c>
      <c r="C76" s="111">
        <v>15</v>
      </c>
      <c r="D76" s="1" t="s">
        <v>111</v>
      </c>
      <c r="E76" s="1" t="s">
        <v>750</v>
      </c>
      <c r="F76" s="1">
        <v>48</v>
      </c>
      <c r="G76" s="1" t="s">
        <v>732</v>
      </c>
      <c r="H76" s="2">
        <v>500</v>
      </c>
      <c r="I76" s="2">
        <v>1000</v>
      </c>
      <c r="J76" s="2">
        <v>100</v>
      </c>
      <c r="K76" s="2">
        <v>100</v>
      </c>
      <c r="L76" s="2">
        <v>100</v>
      </c>
      <c r="M76" s="2">
        <v>200</v>
      </c>
      <c r="N76" s="27" t="s">
        <v>108</v>
      </c>
      <c r="O76" s="21">
        <f t="shared" si="3"/>
        <v>0</v>
      </c>
      <c r="P76" s="2">
        <v>0</v>
      </c>
      <c r="Q76" s="2">
        <v>0</v>
      </c>
      <c r="R76" s="2">
        <v>0</v>
      </c>
      <c r="S76" s="2">
        <v>0</v>
      </c>
    </row>
    <row r="77" spans="1:19" ht="60" x14ac:dyDescent="0.25">
      <c r="A77" s="114"/>
      <c r="B77" s="132"/>
      <c r="C77" s="112"/>
      <c r="D77" s="1" t="s">
        <v>111</v>
      </c>
      <c r="E77" s="1" t="s">
        <v>751</v>
      </c>
      <c r="F77" s="1">
        <v>49</v>
      </c>
      <c r="G77" s="1" t="s">
        <v>733</v>
      </c>
      <c r="H77" s="2">
        <v>51.4</v>
      </c>
      <c r="I77" s="2">
        <v>95</v>
      </c>
      <c r="J77" s="2">
        <v>10</v>
      </c>
      <c r="K77" s="2">
        <v>10</v>
      </c>
      <c r="L77" s="2">
        <v>10</v>
      </c>
      <c r="M77" s="2">
        <v>13.6</v>
      </c>
      <c r="N77" s="27" t="s">
        <v>108</v>
      </c>
      <c r="O77" s="21">
        <f t="shared" si="3"/>
        <v>0</v>
      </c>
      <c r="P77" s="2">
        <v>0</v>
      </c>
      <c r="Q77" s="2">
        <v>0</v>
      </c>
      <c r="R77" s="2">
        <v>0</v>
      </c>
      <c r="S77" s="2">
        <v>0</v>
      </c>
    </row>
    <row r="78" spans="1:19" ht="72" x14ac:dyDescent="0.25">
      <c r="A78" s="114"/>
      <c r="B78" s="133"/>
      <c r="C78" s="113"/>
      <c r="D78" s="1" t="s">
        <v>111</v>
      </c>
      <c r="E78" s="1" t="s">
        <v>752</v>
      </c>
      <c r="F78" s="1">
        <v>50</v>
      </c>
      <c r="G78" s="1" t="s">
        <v>734</v>
      </c>
      <c r="H78" s="2">
        <v>0</v>
      </c>
      <c r="I78" s="2">
        <v>1</v>
      </c>
      <c r="J78" s="2">
        <v>0</v>
      </c>
      <c r="K78" s="2">
        <v>0</v>
      </c>
      <c r="L78" s="2">
        <v>1</v>
      </c>
      <c r="M78" s="2">
        <v>0</v>
      </c>
      <c r="N78" s="27" t="s">
        <v>108</v>
      </c>
      <c r="O78" s="21">
        <f t="shared" si="3"/>
        <v>0</v>
      </c>
      <c r="P78" s="2">
        <v>0</v>
      </c>
      <c r="Q78" s="2">
        <v>0</v>
      </c>
      <c r="R78" s="2">
        <v>0</v>
      </c>
      <c r="S78" s="2">
        <v>0</v>
      </c>
    </row>
    <row r="79" spans="1:19" ht="60" x14ac:dyDescent="0.25">
      <c r="A79" s="114" t="s">
        <v>753</v>
      </c>
      <c r="B79" s="111">
        <v>4</v>
      </c>
      <c r="C79" s="111">
        <v>70</v>
      </c>
      <c r="D79" s="1" t="s">
        <v>112</v>
      </c>
      <c r="E79" s="1" t="s">
        <v>756</v>
      </c>
      <c r="F79" s="1">
        <v>51</v>
      </c>
      <c r="G79" s="1" t="s">
        <v>754</v>
      </c>
      <c r="H79" s="2">
        <v>33</v>
      </c>
      <c r="I79" s="2">
        <v>33</v>
      </c>
      <c r="J79" s="2">
        <v>33</v>
      </c>
      <c r="K79" s="2">
        <v>33</v>
      </c>
      <c r="L79" s="2">
        <v>33</v>
      </c>
      <c r="M79" s="2">
        <v>33</v>
      </c>
      <c r="N79" s="27" t="s">
        <v>108</v>
      </c>
      <c r="O79" s="21">
        <f t="shared" si="3"/>
        <v>0</v>
      </c>
      <c r="P79" s="2">
        <v>0</v>
      </c>
      <c r="Q79" s="2">
        <v>0</v>
      </c>
      <c r="R79" s="2">
        <v>0</v>
      </c>
      <c r="S79" s="2">
        <v>0</v>
      </c>
    </row>
    <row r="80" spans="1:19" ht="180" x14ac:dyDescent="0.25">
      <c r="A80" s="114"/>
      <c r="B80" s="113"/>
      <c r="C80" s="113"/>
      <c r="D80" s="1" t="s">
        <v>112</v>
      </c>
      <c r="E80" s="1" t="s">
        <v>757</v>
      </c>
      <c r="F80" s="1">
        <v>52</v>
      </c>
      <c r="G80" s="1" t="s">
        <v>755</v>
      </c>
      <c r="H80" s="2" t="s">
        <v>609</v>
      </c>
      <c r="I80" s="22">
        <v>1</v>
      </c>
      <c r="J80" s="2">
        <v>20</v>
      </c>
      <c r="K80" s="2">
        <v>20</v>
      </c>
      <c r="L80" s="2">
        <v>20</v>
      </c>
      <c r="M80" s="2">
        <v>40</v>
      </c>
      <c r="N80" s="27" t="s">
        <v>108</v>
      </c>
      <c r="O80" s="21">
        <f t="shared" si="3"/>
        <v>0</v>
      </c>
      <c r="P80" s="2">
        <v>0</v>
      </c>
      <c r="Q80" s="2">
        <v>0</v>
      </c>
      <c r="R80" s="2">
        <v>0</v>
      </c>
      <c r="S80" s="2">
        <v>0</v>
      </c>
    </row>
    <row r="81" spans="1:22" ht="18.75" x14ac:dyDescent="0.25">
      <c r="A81" s="84" t="s">
        <v>1324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2"/>
      <c r="U81" s="2"/>
      <c r="V81" s="1"/>
    </row>
    <row r="82" spans="1:22" ht="18.75" x14ac:dyDescent="0.25">
      <c r="A82" s="84" t="s">
        <v>1340</v>
      </c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2"/>
      <c r="U82" s="2"/>
      <c r="V82" s="1"/>
    </row>
    <row r="83" spans="1:22" ht="18.75" x14ac:dyDescent="0.25">
      <c r="A83" s="84" t="s">
        <v>1332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2"/>
      <c r="U83" s="2"/>
      <c r="V83" s="1"/>
    </row>
    <row r="84" spans="1:22" ht="60" x14ac:dyDescent="0.25">
      <c r="A84" s="73" t="s">
        <v>156</v>
      </c>
      <c r="B84" s="73" t="s">
        <v>1192</v>
      </c>
      <c r="C84" s="73" t="s">
        <v>1193</v>
      </c>
      <c r="D84" s="73" t="s">
        <v>10</v>
      </c>
      <c r="E84" s="73" t="s">
        <v>157</v>
      </c>
      <c r="F84" s="73"/>
      <c r="G84" s="73" t="s">
        <v>160</v>
      </c>
      <c r="H84" s="73" t="s">
        <v>5</v>
      </c>
      <c r="I84" s="73" t="s">
        <v>158</v>
      </c>
      <c r="J84" s="73" t="s">
        <v>6</v>
      </c>
      <c r="K84" s="73" t="s">
        <v>7</v>
      </c>
      <c r="L84" s="73" t="s">
        <v>8</v>
      </c>
      <c r="M84" s="73" t="s">
        <v>9</v>
      </c>
      <c r="N84" s="73" t="s">
        <v>11</v>
      </c>
      <c r="O84" s="73" t="s">
        <v>159</v>
      </c>
      <c r="P84" s="73">
        <v>2016</v>
      </c>
      <c r="Q84" s="73">
        <v>2017</v>
      </c>
      <c r="R84" s="32">
        <v>2018</v>
      </c>
      <c r="S84" s="32">
        <v>2019</v>
      </c>
      <c r="T84" s="2"/>
      <c r="U84" s="2"/>
      <c r="V84" s="1"/>
    </row>
    <row r="85" spans="1:22" s="66" customFormat="1" ht="108" x14ac:dyDescent="0.25">
      <c r="A85" s="114" t="s">
        <v>1280</v>
      </c>
      <c r="B85" s="111">
        <v>80</v>
      </c>
      <c r="C85" s="111">
        <v>90</v>
      </c>
      <c r="D85" s="1" t="s">
        <v>113</v>
      </c>
      <c r="E85" s="1" t="s">
        <v>765</v>
      </c>
      <c r="F85" s="1">
        <v>53</v>
      </c>
      <c r="G85" s="1" t="s">
        <v>759</v>
      </c>
      <c r="H85" s="57">
        <v>0</v>
      </c>
      <c r="I85" s="74">
        <v>0.3</v>
      </c>
      <c r="J85" s="57">
        <v>5</v>
      </c>
      <c r="K85" s="57">
        <v>5</v>
      </c>
      <c r="L85" s="57">
        <v>10</v>
      </c>
      <c r="M85" s="57">
        <v>10</v>
      </c>
      <c r="N85" s="57" t="s">
        <v>108</v>
      </c>
      <c r="O85" s="29">
        <f t="shared" ref="O85:O103" si="4">SUM(P85:S85)</f>
        <v>0</v>
      </c>
      <c r="P85" s="57">
        <v>0</v>
      </c>
      <c r="Q85" s="57">
        <v>0</v>
      </c>
      <c r="R85" s="57">
        <v>0</v>
      </c>
      <c r="S85" s="57">
        <v>0</v>
      </c>
    </row>
    <row r="86" spans="1:22" s="66" customFormat="1" ht="72" x14ac:dyDescent="0.25">
      <c r="A86" s="114"/>
      <c r="B86" s="112"/>
      <c r="C86" s="112"/>
      <c r="D86" s="1" t="s">
        <v>113</v>
      </c>
      <c r="E86" s="1" t="s">
        <v>766</v>
      </c>
      <c r="F86" s="1">
        <v>54</v>
      </c>
      <c r="G86" s="1" t="s">
        <v>760</v>
      </c>
      <c r="H86" s="57">
        <v>0</v>
      </c>
      <c r="I86" s="74">
        <v>0.8</v>
      </c>
      <c r="J86" s="57">
        <v>20</v>
      </c>
      <c r="K86" s="57">
        <v>20</v>
      </c>
      <c r="L86" s="57">
        <v>20</v>
      </c>
      <c r="M86" s="57">
        <v>20</v>
      </c>
      <c r="N86" s="57" t="s">
        <v>108</v>
      </c>
      <c r="O86" s="29">
        <f t="shared" si="4"/>
        <v>0</v>
      </c>
      <c r="P86" s="57">
        <v>0</v>
      </c>
      <c r="Q86" s="57">
        <v>0</v>
      </c>
      <c r="R86" s="57">
        <v>0</v>
      </c>
      <c r="S86" s="57">
        <v>0</v>
      </c>
    </row>
    <row r="87" spans="1:22" s="66" customFormat="1" ht="60" x14ac:dyDescent="0.25">
      <c r="A87" s="114"/>
      <c r="B87" s="112"/>
      <c r="C87" s="112"/>
      <c r="D87" s="1" t="s">
        <v>113</v>
      </c>
      <c r="E87" s="1" t="s">
        <v>767</v>
      </c>
      <c r="F87" s="1">
        <v>55</v>
      </c>
      <c r="G87" s="1" t="s">
        <v>761</v>
      </c>
      <c r="H87" s="57">
        <v>0</v>
      </c>
      <c r="I87" s="57">
        <v>45</v>
      </c>
      <c r="J87" s="57">
        <v>10</v>
      </c>
      <c r="K87" s="57">
        <v>10</v>
      </c>
      <c r="L87" s="57">
        <v>10</v>
      </c>
      <c r="M87" s="57">
        <v>15</v>
      </c>
      <c r="N87" s="57" t="s">
        <v>108</v>
      </c>
      <c r="O87" s="29">
        <f t="shared" si="4"/>
        <v>0</v>
      </c>
      <c r="P87" s="57">
        <v>0</v>
      </c>
      <c r="Q87" s="57">
        <v>0</v>
      </c>
      <c r="R87" s="57">
        <v>0</v>
      </c>
      <c r="S87" s="57">
        <v>0</v>
      </c>
    </row>
    <row r="88" spans="1:22" s="66" customFormat="1" ht="84" x14ac:dyDescent="0.25">
      <c r="A88" s="114"/>
      <c r="B88" s="112"/>
      <c r="C88" s="112"/>
      <c r="D88" s="1" t="s">
        <v>113</v>
      </c>
      <c r="E88" s="1" t="s">
        <v>768</v>
      </c>
      <c r="F88" s="1">
        <v>56</v>
      </c>
      <c r="G88" s="1" t="s">
        <v>762</v>
      </c>
      <c r="H88" s="57" t="s">
        <v>609</v>
      </c>
      <c r="I88" s="57">
        <v>45</v>
      </c>
      <c r="J88" s="57">
        <v>10</v>
      </c>
      <c r="K88" s="57">
        <v>10</v>
      </c>
      <c r="L88" s="57">
        <v>10</v>
      </c>
      <c r="M88" s="57">
        <v>15</v>
      </c>
      <c r="N88" s="57" t="s">
        <v>108</v>
      </c>
      <c r="O88" s="29">
        <f t="shared" si="4"/>
        <v>0</v>
      </c>
      <c r="P88" s="57">
        <v>0</v>
      </c>
      <c r="Q88" s="57">
        <v>0</v>
      </c>
      <c r="R88" s="57">
        <v>0</v>
      </c>
      <c r="S88" s="57">
        <v>0</v>
      </c>
    </row>
    <row r="89" spans="1:22" s="66" customFormat="1" ht="36" x14ac:dyDescent="0.25">
      <c r="A89" s="114"/>
      <c r="B89" s="112"/>
      <c r="C89" s="112"/>
      <c r="D89" s="1" t="s">
        <v>113</v>
      </c>
      <c r="E89" s="1" t="s">
        <v>769</v>
      </c>
      <c r="F89" s="1">
        <v>57</v>
      </c>
      <c r="G89" s="1" t="s">
        <v>763</v>
      </c>
      <c r="H89" s="57">
        <v>33</v>
      </c>
      <c r="I89" s="57">
        <v>33</v>
      </c>
      <c r="J89" s="57">
        <v>3</v>
      </c>
      <c r="K89" s="57">
        <v>10</v>
      </c>
      <c r="L89" s="57">
        <v>10</v>
      </c>
      <c r="M89" s="57">
        <v>10</v>
      </c>
      <c r="N89" s="57" t="s">
        <v>108</v>
      </c>
      <c r="O89" s="29">
        <f t="shared" si="4"/>
        <v>0</v>
      </c>
      <c r="P89" s="57">
        <v>0</v>
      </c>
      <c r="Q89" s="57">
        <v>0</v>
      </c>
      <c r="R89" s="57">
        <v>0</v>
      </c>
      <c r="S89" s="57">
        <v>0</v>
      </c>
    </row>
    <row r="90" spans="1:22" s="66" customFormat="1" ht="84" x14ac:dyDescent="0.25">
      <c r="A90" s="114"/>
      <c r="B90" s="112"/>
      <c r="C90" s="112"/>
      <c r="D90" s="1" t="s">
        <v>113</v>
      </c>
      <c r="E90" s="1" t="s">
        <v>770</v>
      </c>
      <c r="F90" s="1">
        <v>58</v>
      </c>
      <c r="G90" s="1" t="s">
        <v>764</v>
      </c>
      <c r="H90" s="57">
        <v>60</v>
      </c>
      <c r="I90" s="57">
        <v>100</v>
      </c>
      <c r="J90" s="57">
        <v>15</v>
      </c>
      <c r="K90" s="57">
        <v>15</v>
      </c>
      <c r="L90" s="57">
        <v>15</v>
      </c>
      <c r="M90" s="57">
        <v>15</v>
      </c>
      <c r="N90" s="57" t="s">
        <v>108</v>
      </c>
      <c r="O90" s="29">
        <f t="shared" si="4"/>
        <v>0</v>
      </c>
      <c r="P90" s="57">
        <v>0</v>
      </c>
      <c r="Q90" s="57">
        <v>0</v>
      </c>
      <c r="R90" s="57">
        <v>0</v>
      </c>
      <c r="S90" s="57">
        <v>0</v>
      </c>
    </row>
    <row r="91" spans="1:22" s="66" customFormat="1" ht="96" x14ac:dyDescent="0.25">
      <c r="A91" s="114"/>
      <c r="B91" s="113"/>
      <c r="C91" s="113"/>
      <c r="D91" s="1" t="s">
        <v>113</v>
      </c>
      <c r="E91" s="1" t="s">
        <v>771</v>
      </c>
      <c r="F91" s="1">
        <v>59</v>
      </c>
      <c r="G91" s="1" t="s">
        <v>772</v>
      </c>
      <c r="H91" s="57">
        <v>60</v>
      </c>
      <c r="I91" s="57">
        <v>90</v>
      </c>
      <c r="J91" s="57">
        <v>5</v>
      </c>
      <c r="K91" s="57">
        <v>5</v>
      </c>
      <c r="L91" s="57">
        <v>10</v>
      </c>
      <c r="M91" s="57">
        <v>10</v>
      </c>
      <c r="N91" s="57" t="s">
        <v>108</v>
      </c>
      <c r="O91" s="29">
        <f t="shared" si="4"/>
        <v>0</v>
      </c>
      <c r="P91" s="57">
        <v>0</v>
      </c>
      <c r="Q91" s="57">
        <v>0</v>
      </c>
      <c r="R91" s="57">
        <v>0</v>
      </c>
      <c r="S91" s="57">
        <v>0</v>
      </c>
    </row>
    <row r="92" spans="1:22" s="66" customFormat="1" ht="36" x14ac:dyDescent="0.25">
      <c r="A92" s="111" t="s">
        <v>773</v>
      </c>
      <c r="B92" s="111">
        <v>93.3</v>
      </c>
      <c r="C92" s="111">
        <v>97</v>
      </c>
      <c r="D92" s="5" t="s">
        <v>114</v>
      </c>
      <c r="E92" s="1" t="s">
        <v>778</v>
      </c>
      <c r="F92" s="1">
        <v>60</v>
      </c>
      <c r="G92" s="1" t="s">
        <v>774</v>
      </c>
      <c r="H92" s="57">
        <v>100</v>
      </c>
      <c r="I92" s="57">
        <v>100</v>
      </c>
      <c r="J92" s="57">
        <v>100</v>
      </c>
      <c r="K92" s="57">
        <v>100</v>
      </c>
      <c r="L92" s="57">
        <v>100</v>
      </c>
      <c r="M92" s="57">
        <v>100</v>
      </c>
      <c r="N92" s="57" t="s">
        <v>108</v>
      </c>
      <c r="O92" s="29">
        <f t="shared" si="4"/>
        <v>0</v>
      </c>
      <c r="P92" s="57">
        <v>0</v>
      </c>
      <c r="Q92" s="57">
        <v>0</v>
      </c>
      <c r="R92" s="57">
        <v>0</v>
      </c>
      <c r="S92" s="57">
        <v>0</v>
      </c>
    </row>
    <row r="93" spans="1:22" s="66" customFormat="1" ht="36" x14ac:dyDescent="0.25">
      <c r="A93" s="112"/>
      <c r="B93" s="112"/>
      <c r="C93" s="112"/>
      <c r="D93" s="5" t="s">
        <v>114</v>
      </c>
      <c r="E93" s="1" t="s">
        <v>779</v>
      </c>
      <c r="F93" s="1">
        <v>61</v>
      </c>
      <c r="G93" s="1" t="s">
        <v>775</v>
      </c>
      <c r="H93" s="57">
        <v>86</v>
      </c>
      <c r="I93" s="57">
        <v>97</v>
      </c>
      <c r="J93" s="57">
        <v>2</v>
      </c>
      <c r="K93" s="57">
        <v>3</v>
      </c>
      <c r="L93" s="57">
        <v>3</v>
      </c>
      <c r="M93" s="57">
        <v>3</v>
      </c>
      <c r="N93" s="57" t="s">
        <v>108</v>
      </c>
      <c r="O93" s="29">
        <f t="shared" si="4"/>
        <v>0</v>
      </c>
      <c r="P93" s="57">
        <v>0</v>
      </c>
      <c r="Q93" s="57">
        <v>0</v>
      </c>
      <c r="R93" s="57">
        <v>0</v>
      </c>
      <c r="S93" s="57">
        <v>0</v>
      </c>
    </row>
    <row r="94" spans="1:22" s="66" customFormat="1" ht="36" x14ac:dyDescent="0.25">
      <c r="A94" s="112"/>
      <c r="B94" s="112"/>
      <c r="C94" s="112"/>
      <c r="D94" s="5" t="s">
        <v>114</v>
      </c>
      <c r="E94" s="1" t="s">
        <v>780</v>
      </c>
      <c r="F94" s="1">
        <v>62</v>
      </c>
      <c r="G94" s="1" t="s">
        <v>776</v>
      </c>
      <c r="H94" s="57">
        <v>0</v>
      </c>
      <c r="I94" s="57">
        <v>13</v>
      </c>
      <c r="J94" s="57">
        <v>3</v>
      </c>
      <c r="K94" s="57">
        <v>3</v>
      </c>
      <c r="L94" s="57">
        <v>3</v>
      </c>
      <c r="M94" s="57">
        <v>4</v>
      </c>
      <c r="N94" s="57" t="s">
        <v>108</v>
      </c>
      <c r="O94" s="29">
        <f t="shared" si="4"/>
        <v>0</v>
      </c>
      <c r="P94" s="57">
        <v>0</v>
      </c>
      <c r="Q94" s="57">
        <v>0</v>
      </c>
      <c r="R94" s="57">
        <v>0</v>
      </c>
      <c r="S94" s="57">
        <v>0</v>
      </c>
    </row>
    <row r="95" spans="1:22" s="66" customFormat="1" ht="72" x14ac:dyDescent="0.25">
      <c r="A95" s="113"/>
      <c r="B95" s="113"/>
      <c r="C95" s="113"/>
      <c r="D95" s="5" t="s">
        <v>114</v>
      </c>
      <c r="E95" s="1" t="s">
        <v>781</v>
      </c>
      <c r="F95" s="1">
        <v>63</v>
      </c>
      <c r="G95" s="1" t="s">
        <v>777</v>
      </c>
      <c r="H95" s="57">
        <v>60</v>
      </c>
      <c r="I95" s="57">
        <v>100</v>
      </c>
      <c r="J95" s="57">
        <v>10</v>
      </c>
      <c r="K95" s="57">
        <v>10</v>
      </c>
      <c r="L95" s="57">
        <v>10</v>
      </c>
      <c r="M95" s="57">
        <v>10</v>
      </c>
      <c r="N95" s="57" t="s">
        <v>108</v>
      </c>
      <c r="O95" s="29">
        <f t="shared" si="4"/>
        <v>0</v>
      </c>
      <c r="P95" s="57">
        <v>0</v>
      </c>
      <c r="Q95" s="57">
        <v>0</v>
      </c>
      <c r="R95" s="57">
        <v>0</v>
      </c>
      <c r="S95" s="57">
        <v>0</v>
      </c>
    </row>
    <row r="96" spans="1:22" s="66" customFormat="1" ht="60" x14ac:dyDescent="0.25">
      <c r="A96" s="111" t="s">
        <v>1281</v>
      </c>
      <c r="B96" s="111">
        <v>0</v>
      </c>
      <c r="C96" s="111">
        <v>100</v>
      </c>
      <c r="D96" s="12" t="s">
        <v>115</v>
      </c>
      <c r="E96" s="1" t="s">
        <v>786</v>
      </c>
      <c r="F96" s="1">
        <v>64</v>
      </c>
      <c r="G96" s="1" t="s">
        <v>782</v>
      </c>
      <c r="H96" s="57">
        <v>100</v>
      </c>
      <c r="I96" s="57">
        <v>100</v>
      </c>
      <c r="J96" s="57">
        <v>100</v>
      </c>
      <c r="K96" s="57">
        <v>100</v>
      </c>
      <c r="L96" s="57">
        <v>100</v>
      </c>
      <c r="M96" s="57">
        <v>100</v>
      </c>
      <c r="N96" s="57" t="s">
        <v>108</v>
      </c>
      <c r="O96" s="29">
        <f t="shared" si="4"/>
        <v>0</v>
      </c>
      <c r="P96" s="57">
        <v>0</v>
      </c>
      <c r="Q96" s="57">
        <v>0</v>
      </c>
      <c r="R96" s="57">
        <v>0</v>
      </c>
      <c r="S96" s="57">
        <v>0</v>
      </c>
    </row>
    <row r="97" spans="1:19" s="66" customFormat="1" ht="84" x14ac:dyDescent="0.25">
      <c r="A97" s="112"/>
      <c r="B97" s="112"/>
      <c r="C97" s="112"/>
      <c r="D97" s="12" t="s">
        <v>115</v>
      </c>
      <c r="E97" s="1" t="s">
        <v>787</v>
      </c>
      <c r="F97" s="1">
        <v>65</v>
      </c>
      <c r="G97" s="1" t="s">
        <v>783</v>
      </c>
      <c r="H97" s="57">
        <v>0</v>
      </c>
      <c r="I97" s="57">
        <v>6</v>
      </c>
      <c r="J97" s="57">
        <v>1</v>
      </c>
      <c r="K97" s="57">
        <v>1</v>
      </c>
      <c r="L97" s="57">
        <v>2</v>
      </c>
      <c r="M97" s="57">
        <v>2</v>
      </c>
      <c r="N97" s="57" t="s">
        <v>108</v>
      </c>
      <c r="O97" s="29">
        <f t="shared" si="4"/>
        <v>0</v>
      </c>
      <c r="P97" s="57">
        <v>0</v>
      </c>
      <c r="Q97" s="57">
        <v>0</v>
      </c>
      <c r="R97" s="57">
        <v>0</v>
      </c>
      <c r="S97" s="57">
        <v>0</v>
      </c>
    </row>
    <row r="98" spans="1:19" s="66" customFormat="1" ht="72" x14ac:dyDescent="0.25">
      <c r="A98" s="112"/>
      <c r="B98" s="112"/>
      <c r="C98" s="112"/>
      <c r="D98" s="12" t="s">
        <v>115</v>
      </c>
      <c r="E98" s="1" t="s">
        <v>788</v>
      </c>
      <c r="F98" s="1">
        <v>66</v>
      </c>
      <c r="G98" s="1" t="s">
        <v>784</v>
      </c>
      <c r="H98" s="57">
        <v>10</v>
      </c>
      <c r="I98" s="57">
        <v>60</v>
      </c>
      <c r="J98" s="57">
        <v>10</v>
      </c>
      <c r="K98" s="57">
        <v>10</v>
      </c>
      <c r="L98" s="57">
        <v>10</v>
      </c>
      <c r="M98" s="57">
        <v>20</v>
      </c>
      <c r="N98" s="57" t="s">
        <v>108</v>
      </c>
      <c r="O98" s="29">
        <f t="shared" si="4"/>
        <v>0</v>
      </c>
      <c r="P98" s="57">
        <v>0</v>
      </c>
      <c r="Q98" s="57">
        <v>0</v>
      </c>
      <c r="R98" s="57">
        <v>0</v>
      </c>
      <c r="S98" s="57">
        <v>0</v>
      </c>
    </row>
    <row r="99" spans="1:19" s="66" customFormat="1" ht="72" x14ac:dyDescent="0.25">
      <c r="A99" s="113"/>
      <c r="B99" s="113"/>
      <c r="C99" s="113"/>
      <c r="D99" s="12" t="s">
        <v>115</v>
      </c>
      <c r="E99" s="1" t="s">
        <v>789</v>
      </c>
      <c r="F99" s="1">
        <v>67</v>
      </c>
      <c r="G99" s="1" t="s">
        <v>785</v>
      </c>
      <c r="H99" s="57">
        <v>60</v>
      </c>
      <c r="I99" s="57">
        <v>100</v>
      </c>
      <c r="J99" s="57">
        <v>10</v>
      </c>
      <c r="K99" s="57">
        <v>10</v>
      </c>
      <c r="L99" s="57">
        <v>10</v>
      </c>
      <c r="M99" s="57">
        <v>10</v>
      </c>
      <c r="N99" s="57" t="s">
        <v>108</v>
      </c>
      <c r="O99" s="29">
        <f t="shared" si="4"/>
        <v>0</v>
      </c>
      <c r="P99" s="57">
        <v>0</v>
      </c>
      <c r="Q99" s="57">
        <v>0</v>
      </c>
      <c r="R99" s="57">
        <v>0</v>
      </c>
      <c r="S99" s="57">
        <v>0</v>
      </c>
    </row>
    <row r="100" spans="1:19" s="66" customFormat="1" ht="60" x14ac:dyDescent="0.25">
      <c r="A100" s="111" t="s">
        <v>1287</v>
      </c>
      <c r="B100" s="111">
        <v>60</v>
      </c>
      <c r="C100" s="111">
        <v>100</v>
      </c>
      <c r="D100" s="12" t="s">
        <v>1282</v>
      </c>
      <c r="E100" s="1" t="s">
        <v>1283</v>
      </c>
      <c r="F100" s="1">
        <v>68</v>
      </c>
      <c r="G100" s="1" t="s">
        <v>1283</v>
      </c>
      <c r="H100" s="57">
        <v>60</v>
      </c>
      <c r="I100" s="57">
        <v>90</v>
      </c>
      <c r="J100" s="57">
        <v>90</v>
      </c>
      <c r="K100" s="57">
        <v>90</v>
      </c>
      <c r="L100" s="57">
        <v>90</v>
      </c>
      <c r="M100" s="57">
        <v>90</v>
      </c>
      <c r="N100" s="57" t="s">
        <v>108</v>
      </c>
      <c r="O100" s="29">
        <f t="shared" si="4"/>
        <v>0</v>
      </c>
      <c r="P100" s="57">
        <v>0</v>
      </c>
      <c r="Q100" s="57">
        <v>0</v>
      </c>
      <c r="R100" s="57">
        <v>0</v>
      </c>
      <c r="S100" s="57">
        <v>0</v>
      </c>
    </row>
    <row r="101" spans="1:19" s="66" customFormat="1" ht="84" x14ac:dyDescent="0.25">
      <c r="A101" s="112"/>
      <c r="B101" s="112"/>
      <c r="C101" s="112"/>
      <c r="D101" s="12" t="s">
        <v>1282</v>
      </c>
      <c r="E101" s="1" t="s">
        <v>1284</v>
      </c>
      <c r="F101" s="1">
        <v>69</v>
      </c>
      <c r="G101" s="1" t="s">
        <v>1284</v>
      </c>
      <c r="H101" s="57">
        <v>50</v>
      </c>
      <c r="I101" s="57">
        <v>90</v>
      </c>
      <c r="J101" s="57">
        <v>90</v>
      </c>
      <c r="K101" s="57">
        <v>90</v>
      </c>
      <c r="L101" s="57">
        <v>90</v>
      </c>
      <c r="M101" s="57">
        <v>90</v>
      </c>
      <c r="N101" s="57" t="s">
        <v>108</v>
      </c>
      <c r="O101" s="29">
        <f t="shared" si="4"/>
        <v>0</v>
      </c>
      <c r="P101" s="57">
        <v>0</v>
      </c>
      <c r="Q101" s="57">
        <v>0</v>
      </c>
      <c r="R101" s="57">
        <v>0</v>
      </c>
      <c r="S101" s="57">
        <v>0</v>
      </c>
    </row>
    <row r="102" spans="1:19" s="66" customFormat="1" ht="84" x14ac:dyDescent="0.25">
      <c r="A102" s="112"/>
      <c r="B102" s="112"/>
      <c r="C102" s="112"/>
      <c r="D102" s="12" t="s">
        <v>1282</v>
      </c>
      <c r="E102" s="1" t="s">
        <v>1285</v>
      </c>
      <c r="F102" s="1">
        <v>70</v>
      </c>
      <c r="G102" s="1" t="s">
        <v>1285</v>
      </c>
      <c r="H102" s="57">
        <v>70</v>
      </c>
      <c r="I102" s="57">
        <v>90</v>
      </c>
      <c r="J102" s="57">
        <v>90</v>
      </c>
      <c r="K102" s="57">
        <v>90</v>
      </c>
      <c r="L102" s="57">
        <v>90</v>
      </c>
      <c r="M102" s="57">
        <v>90</v>
      </c>
      <c r="N102" s="57" t="s">
        <v>108</v>
      </c>
      <c r="O102" s="29">
        <f t="shared" si="4"/>
        <v>0</v>
      </c>
      <c r="P102" s="57">
        <v>0</v>
      </c>
      <c r="Q102" s="57">
        <v>0</v>
      </c>
      <c r="R102" s="57">
        <v>0</v>
      </c>
      <c r="S102" s="57">
        <v>0</v>
      </c>
    </row>
    <row r="103" spans="1:19" s="66" customFormat="1" ht="48" x14ac:dyDescent="0.25">
      <c r="A103" s="113"/>
      <c r="B103" s="113"/>
      <c r="C103" s="113"/>
      <c r="D103" s="12" t="s">
        <v>1282</v>
      </c>
      <c r="E103" s="1" t="s">
        <v>1286</v>
      </c>
      <c r="F103" s="1">
        <v>71</v>
      </c>
      <c r="G103" s="1" t="s">
        <v>1286</v>
      </c>
      <c r="H103" s="57">
        <v>90</v>
      </c>
      <c r="I103" s="57">
        <v>90</v>
      </c>
      <c r="J103" s="57">
        <v>90</v>
      </c>
      <c r="K103" s="57">
        <v>90</v>
      </c>
      <c r="L103" s="57">
        <v>90</v>
      </c>
      <c r="M103" s="57">
        <v>90</v>
      </c>
      <c r="N103" s="57" t="s">
        <v>108</v>
      </c>
      <c r="O103" s="29">
        <f t="shared" si="4"/>
        <v>0</v>
      </c>
      <c r="P103" s="57">
        <v>0</v>
      </c>
      <c r="Q103" s="57">
        <v>0</v>
      </c>
      <c r="R103" s="57">
        <v>0</v>
      </c>
      <c r="S103" s="57">
        <v>0</v>
      </c>
    </row>
  </sheetData>
  <mergeCells count="72">
    <mergeCell ref="A63:S63"/>
    <mergeCell ref="A64:S64"/>
    <mergeCell ref="A81:S81"/>
    <mergeCell ref="A82:S82"/>
    <mergeCell ref="A83:S83"/>
    <mergeCell ref="C67:C68"/>
    <mergeCell ref="A23:S23"/>
    <mergeCell ref="B25:B28"/>
    <mergeCell ref="C25:C28"/>
    <mergeCell ref="B29:B30"/>
    <mergeCell ref="C29:C30"/>
    <mergeCell ref="A25:A28"/>
    <mergeCell ref="A29:A30"/>
    <mergeCell ref="A12:S12"/>
    <mergeCell ref="A13:S13"/>
    <mergeCell ref="A14:S14"/>
    <mergeCell ref="A21:S21"/>
    <mergeCell ref="A22:S22"/>
    <mergeCell ref="A1:S1"/>
    <mergeCell ref="A2:S2"/>
    <mergeCell ref="A3:S3"/>
    <mergeCell ref="A5:A7"/>
    <mergeCell ref="B5:B7"/>
    <mergeCell ref="C5:C7"/>
    <mergeCell ref="A100:A103"/>
    <mergeCell ref="B100:B103"/>
    <mergeCell ref="C100:C103"/>
    <mergeCell ref="C70:C72"/>
    <mergeCell ref="C76:C78"/>
    <mergeCell ref="B73:B75"/>
    <mergeCell ref="C73:C75"/>
    <mergeCell ref="B76:B78"/>
    <mergeCell ref="B79:B80"/>
    <mergeCell ref="C79:C80"/>
    <mergeCell ref="B92:B95"/>
    <mergeCell ref="C92:C95"/>
    <mergeCell ref="A96:A99"/>
    <mergeCell ref="B96:B99"/>
    <mergeCell ref="C96:C99"/>
    <mergeCell ref="B85:B91"/>
    <mergeCell ref="C85:C91"/>
    <mergeCell ref="A92:A95"/>
    <mergeCell ref="C43:C44"/>
    <mergeCell ref="B70:B72"/>
    <mergeCell ref="A58:A59"/>
    <mergeCell ref="B58:B59"/>
    <mergeCell ref="C58:C59"/>
    <mergeCell ref="A60:A61"/>
    <mergeCell ref="B60:B61"/>
    <mergeCell ref="C60:C61"/>
    <mergeCell ref="A67:A68"/>
    <mergeCell ref="B67:B68"/>
    <mergeCell ref="A79:A80"/>
    <mergeCell ref="A85:A91"/>
    <mergeCell ref="A70:A72"/>
    <mergeCell ref="B43:B44"/>
    <mergeCell ref="A43:A44"/>
    <mergeCell ref="A73:A75"/>
    <mergeCell ref="A76:A78"/>
    <mergeCell ref="A35:S35"/>
    <mergeCell ref="A36:S36"/>
    <mergeCell ref="A37:S37"/>
    <mergeCell ref="A45:S45"/>
    <mergeCell ref="A62:S62"/>
    <mergeCell ref="B41:B42"/>
    <mergeCell ref="C41:C42"/>
    <mergeCell ref="A41:A42"/>
    <mergeCell ref="A46:S46"/>
    <mergeCell ref="A47:S47"/>
    <mergeCell ref="A54:S54"/>
    <mergeCell ref="A55:S55"/>
    <mergeCell ref="A56:S56"/>
  </mergeCells>
  <pageMargins left="0.70866141732283472" right="0.70866141732283472" top="0.35433070866141736" bottom="0.35433070866141736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F45" sqref="F45"/>
    </sheetView>
  </sheetViews>
  <sheetFormatPr baseColWidth="10" defaultRowHeight="15" x14ac:dyDescent="0.25"/>
  <cols>
    <col min="1" max="1" width="15.85546875" customWidth="1"/>
    <col min="4" max="4" width="14.140625" customWidth="1"/>
    <col min="5" max="6" width="20.140625" customWidth="1"/>
    <col min="9" max="9" width="8.85546875" customWidth="1"/>
    <col min="10" max="10" width="8.5703125" customWidth="1"/>
    <col min="11" max="11" width="9.5703125" customWidth="1"/>
    <col min="12" max="12" width="8.28515625" customWidth="1"/>
    <col min="14" max="14" width="13.42578125" customWidth="1"/>
    <col min="15" max="15" width="13.7109375" customWidth="1"/>
  </cols>
  <sheetData>
    <row r="1" spans="1:18" ht="18.75" customHeight="1" x14ac:dyDescent="0.25">
      <c r="A1" s="84" t="s">
        <v>1352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customHeight="1" x14ac:dyDescent="0.25">
      <c r="A2" s="84" t="s">
        <v>1353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customHeight="1" x14ac:dyDescent="0.25">
      <c r="A3" s="84" t="s">
        <v>1354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108" x14ac:dyDescent="0.25">
      <c r="A5" s="124" t="s">
        <v>870</v>
      </c>
      <c r="B5" s="108">
        <v>0</v>
      </c>
      <c r="C5" s="108">
        <v>30</v>
      </c>
      <c r="D5" s="23" t="s">
        <v>122</v>
      </c>
      <c r="E5" s="1" t="s">
        <v>880</v>
      </c>
      <c r="F5" s="1" t="s">
        <v>874</v>
      </c>
      <c r="G5" s="2" t="s">
        <v>609</v>
      </c>
      <c r="H5" s="2">
        <v>30</v>
      </c>
      <c r="I5" s="2">
        <v>0</v>
      </c>
      <c r="J5" s="2">
        <v>5</v>
      </c>
      <c r="K5" s="2">
        <v>10</v>
      </c>
      <c r="L5" s="2">
        <v>15</v>
      </c>
      <c r="M5" s="79" t="s">
        <v>1111</v>
      </c>
      <c r="N5" s="21">
        <f t="shared" ref="N5:N10" si="0">SUM(O5:R5)</f>
        <v>222900825606</v>
      </c>
      <c r="O5" s="21">
        <v>158250000000</v>
      </c>
      <c r="P5" s="21">
        <v>31759610003</v>
      </c>
      <c r="Q5" s="21">
        <v>32609999603</v>
      </c>
      <c r="R5" s="21">
        <v>281216000</v>
      </c>
    </row>
    <row r="6" spans="1:18" ht="72" x14ac:dyDescent="0.25">
      <c r="A6" s="124"/>
      <c r="B6" s="110"/>
      <c r="C6" s="110"/>
      <c r="D6" s="23" t="s">
        <v>122</v>
      </c>
      <c r="E6" s="1" t="s">
        <v>881</v>
      </c>
      <c r="F6" s="1" t="s">
        <v>875</v>
      </c>
      <c r="G6" s="2" t="s">
        <v>609</v>
      </c>
      <c r="H6" s="2">
        <v>2</v>
      </c>
      <c r="I6" s="2">
        <v>1</v>
      </c>
      <c r="J6" s="2">
        <v>0</v>
      </c>
      <c r="K6" s="2">
        <v>1</v>
      </c>
      <c r="L6" s="2">
        <v>0</v>
      </c>
      <c r="M6" s="79" t="s">
        <v>15</v>
      </c>
      <c r="N6" s="21">
        <f t="shared" si="0"/>
        <v>0</v>
      </c>
      <c r="O6" s="2">
        <v>0</v>
      </c>
      <c r="P6" s="2">
        <v>0</v>
      </c>
      <c r="Q6" s="2">
        <v>0</v>
      </c>
      <c r="R6" s="2">
        <v>0</v>
      </c>
    </row>
    <row r="7" spans="1:18" ht="108" x14ac:dyDescent="0.25">
      <c r="A7" s="81" t="s">
        <v>871</v>
      </c>
      <c r="B7" s="81">
        <v>0</v>
      </c>
      <c r="C7" s="81">
        <v>5</v>
      </c>
      <c r="D7" s="11" t="s">
        <v>869</v>
      </c>
      <c r="E7" s="1" t="s">
        <v>882</v>
      </c>
      <c r="F7" s="1" t="s">
        <v>876</v>
      </c>
      <c r="G7" s="2">
        <v>1</v>
      </c>
      <c r="H7" s="2">
        <v>4</v>
      </c>
      <c r="I7" s="2">
        <v>0</v>
      </c>
      <c r="J7" s="2">
        <v>2</v>
      </c>
      <c r="K7" s="2">
        <v>1</v>
      </c>
      <c r="L7" s="2">
        <v>1</v>
      </c>
      <c r="M7" s="79" t="s">
        <v>15</v>
      </c>
      <c r="N7" s="21">
        <f t="shared" si="0"/>
        <v>0</v>
      </c>
      <c r="O7" s="2">
        <v>0</v>
      </c>
      <c r="P7" s="2">
        <v>0</v>
      </c>
      <c r="Q7" s="2">
        <v>0</v>
      </c>
      <c r="R7" s="2">
        <v>0</v>
      </c>
    </row>
    <row r="8" spans="1:18" ht="84" x14ac:dyDescent="0.25">
      <c r="A8" s="124" t="s">
        <v>872</v>
      </c>
      <c r="B8" s="108">
        <v>0</v>
      </c>
      <c r="C8" s="108">
        <v>5</v>
      </c>
      <c r="D8" s="11" t="s">
        <v>123</v>
      </c>
      <c r="E8" s="1" t="s">
        <v>883</v>
      </c>
      <c r="F8" s="1" t="s">
        <v>877</v>
      </c>
      <c r="G8" s="2" t="s">
        <v>609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79" t="s">
        <v>15</v>
      </c>
      <c r="N8" s="21">
        <f t="shared" si="0"/>
        <v>0</v>
      </c>
      <c r="O8" s="2">
        <v>0</v>
      </c>
      <c r="P8" s="2">
        <v>0</v>
      </c>
      <c r="Q8" s="2">
        <v>0</v>
      </c>
      <c r="R8" s="2">
        <v>0</v>
      </c>
    </row>
    <row r="9" spans="1:18" ht="96" x14ac:dyDescent="0.25">
      <c r="A9" s="124"/>
      <c r="B9" s="110"/>
      <c r="C9" s="110"/>
      <c r="D9" s="11" t="s">
        <v>123</v>
      </c>
      <c r="E9" s="1" t="s">
        <v>884</v>
      </c>
      <c r="F9" s="1" t="s">
        <v>878</v>
      </c>
      <c r="G9" s="2" t="s">
        <v>609</v>
      </c>
      <c r="H9" s="2">
        <v>1</v>
      </c>
      <c r="I9" s="2">
        <v>0</v>
      </c>
      <c r="J9" s="2">
        <v>1</v>
      </c>
      <c r="K9" s="2">
        <v>0</v>
      </c>
      <c r="L9" s="2">
        <v>0</v>
      </c>
      <c r="M9" s="79" t="s">
        <v>15</v>
      </c>
      <c r="N9" s="21">
        <f t="shared" si="0"/>
        <v>0</v>
      </c>
      <c r="O9" s="2">
        <v>0</v>
      </c>
      <c r="P9" s="2">
        <v>0</v>
      </c>
      <c r="Q9" s="2">
        <v>0</v>
      </c>
      <c r="R9" s="2">
        <v>0</v>
      </c>
    </row>
    <row r="10" spans="1:18" ht="144" x14ac:dyDescent="0.25">
      <c r="A10" s="81" t="s">
        <v>873</v>
      </c>
      <c r="B10" s="81">
        <v>0</v>
      </c>
      <c r="C10" s="81">
        <v>1</v>
      </c>
      <c r="D10" s="11" t="s">
        <v>124</v>
      </c>
      <c r="E10" s="1" t="s">
        <v>885</v>
      </c>
      <c r="F10" s="1" t="s">
        <v>879</v>
      </c>
      <c r="G10" s="2">
        <v>0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79" t="s">
        <v>15</v>
      </c>
      <c r="N10" s="21">
        <f t="shared" si="0"/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8.75" customHeight="1" x14ac:dyDescent="0.25">
      <c r="A11" s="84" t="s">
        <v>1352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</row>
    <row r="12" spans="1:18" ht="18.75" customHeight="1" x14ac:dyDescent="0.25">
      <c r="A12" s="84" t="s">
        <v>1355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8" ht="18.75" customHeight="1" x14ac:dyDescent="0.25">
      <c r="A13" s="84" t="s">
        <v>1354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ht="60" x14ac:dyDescent="0.25">
      <c r="A14" s="73" t="s">
        <v>156</v>
      </c>
      <c r="B14" s="73" t="s">
        <v>1192</v>
      </c>
      <c r="C14" s="73" t="s">
        <v>1193</v>
      </c>
      <c r="D14" s="73" t="s">
        <v>10</v>
      </c>
      <c r="E14" s="73" t="s">
        <v>157</v>
      </c>
      <c r="F14" s="73" t="s">
        <v>160</v>
      </c>
      <c r="G14" s="73" t="s">
        <v>5</v>
      </c>
      <c r="H14" s="73" t="s">
        <v>158</v>
      </c>
      <c r="I14" s="73" t="s">
        <v>6</v>
      </c>
      <c r="J14" s="73" t="s">
        <v>7</v>
      </c>
      <c r="K14" s="73" t="s">
        <v>8</v>
      </c>
      <c r="L14" s="73" t="s">
        <v>9</v>
      </c>
      <c r="M14" s="73" t="s">
        <v>11</v>
      </c>
      <c r="N14" s="73" t="s">
        <v>159</v>
      </c>
      <c r="O14" s="73">
        <v>2016</v>
      </c>
      <c r="P14" s="73">
        <v>2017</v>
      </c>
      <c r="Q14" s="32">
        <v>2018</v>
      </c>
      <c r="R14" s="32">
        <v>2019</v>
      </c>
    </row>
    <row r="15" spans="1:18" ht="72" x14ac:dyDescent="0.25">
      <c r="A15" s="114" t="s">
        <v>891</v>
      </c>
      <c r="B15" s="111">
        <v>0</v>
      </c>
      <c r="C15" s="111">
        <v>10</v>
      </c>
      <c r="D15" s="11" t="s">
        <v>886</v>
      </c>
      <c r="E15" s="1" t="s">
        <v>892</v>
      </c>
      <c r="F15" s="1" t="s">
        <v>887</v>
      </c>
      <c r="G15" s="2">
        <v>23</v>
      </c>
      <c r="H15" s="2">
        <v>45</v>
      </c>
      <c r="I15" s="2">
        <v>10</v>
      </c>
      <c r="J15" s="2">
        <v>10</v>
      </c>
      <c r="K15" s="2">
        <v>10</v>
      </c>
      <c r="L15" s="2">
        <v>15</v>
      </c>
      <c r="M15" s="79" t="s">
        <v>15</v>
      </c>
      <c r="N15" s="21">
        <f t="shared" ref="N15:N21" si="1">SUM(O15:R15)</f>
        <v>0</v>
      </c>
      <c r="O15" s="2">
        <v>0</v>
      </c>
      <c r="P15" s="2">
        <v>0</v>
      </c>
      <c r="Q15" s="2">
        <v>0</v>
      </c>
      <c r="R15" s="2">
        <v>0</v>
      </c>
    </row>
    <row r="16" spans="1:18" ht="72" x14ac:dyDescent="0.25">
      <c r="A16" s="114"/>
      <c r="B16" s="112"/>
      <c r="C16" s="112"/>
      <c r="D16" s="11" t="s">
        <v>886</v>
      </c>
      <c r="E16" s="1" t="s">
        <v>893</v>
      </c>
      <c r="F16" s="1" t="s">
        <v>888</v>
      </c>
      <c r="G16" s="2" t="s">
        <v>609</v>
      </c>
      <c r="H16" s="2">
        <v>15</v>
      </c>
      <c r="I16" s="2">
        <v>5</v>
      </c>
      <c r="J16" s="2">
        <v>5</v>
      </c>
      <c r="K16" s="2">
        <v>5</v>
      </c>
      <c r="L16" s="2">
        <v>0</v>
      </c>
      <c r="M16" s="79" t="s">
        <v>15</v>
      </c>
      <c r="N16" s="21">
        <f t="shared" si="1"/>
        <v>0</v>
      </c>
      <c r="O16" s="2">
        <v>0</v>
      </c>
      <c r="P16" s="2">
        <v>0</v>
      </c>
      <c r="Q16" s="2">
        <v>0</v>
      </c>
      <c r="R16" s="2">
        <v>0</v>
      </c>
    </row>
    <row r="17" spans="1:18" ht="36" x14ac:dyDescent="0.25">
      <c r="A17" s="114"/>
      <c r="B17" s="112"/>
      <c r="C17" s="112"/>
      <c r="D17" s="11" t="s">
        <v>886</v>
      </c>
      <c r="E17" s="1" t="s">
        <v>894</v>
      </c>
      <c r="F17" s="1" t="s">
        <v>889</v>
      </c>
      <c r="G17" s="2">
        <v>241</v>
      </c>
      <c r="H17" s="2">
        <v>341</v>
      </c>
      <c r="I17" s="2">
        <v>10</v>
      </c>
      <c r="J17" s="2">
        <v>30</v>
      </c>
      <c r="K17" s="2">
        <v>30</v>
      </c>
      <c r="L17" s="2">
        <v>30</v>
      </c>
      <c r="M17" s="79" t="s">
        <v>15</v>
      </c>
      <c r="N17" s="21">
        <f t="shared" si="1"/>
        <v>0</v>
      </c>
      <c r="O17" s="2">
        <v>0</v>
      </c>
      <c r="P17" s="2">
        <v>0</v>
      </c>
      <c r="Q17" s="2">
        <v>0</v>
      </c>
      <c r="R17" s="2">
        <v>0</v>
      </c>
    </row>
    <row r="18" spans="1:18" ht="24" x14ac:dyDescent="0.25">
      <c r="A18" s="114"/>
      <c r="B18" s="113"/>
      <c r="C18" s="113"/>
      <c r="D18" s="11" t="s">
        <v>886</v>
      </c>
      <c r="E18" s="1" t="s">
        <v>895</v>
      </c>
      <c r="F18" s="1" t="s">
        <v>890</v>
      </c>
      <c r="G18" s="2">
        <v>2</v>
      </c>
      <c r="H18" s="2">
        <v>34</v>
      </c>
      <c r="I18" s="2">
        <v>1</v>
      </c>
      <c r="J18" s="2">
        <v>11</v>
      </c>
      <c r="K18" s="2">
        <v>11</v>
      </c>
      <c r="L18" s="2">
        <v>11</v>
      </c>
      <c r="M18" s="79" t="s">
        <v>15</v>
      </c>
      <c r="N18" s="21">
        <f t="shared" si="1"/>
        <v>0</v>
      </c>
      <c r="O18" s="2">
        <v>0</v>
      </c>
      <c r="P18" s="2">
        <v>0</v>
      </c>
      <c r="Q18" s="2">
        <v>0</v>
      </c>
      <c r="R18" s="2">
        <v>0</v>
      </c>
    </row>
    <row r="19" spans="1:18" ht="108" x14ac:dyDescent="0.25">
      <c r="A19" s="114" t="s">
        <v>899</v>
      </c>
      <c r="B19" s="111">
        <v>0</v>
      </c>
      <c r="C19" s="111">
        <v>10</v>
      </c>
      <c r="D19" s="1" t="s">
        <v>125</v>
      </c>
      <c r="E19" s="1" t="s">
        <v>900</v>
      </c>
      <c r="F19" s="1" t="s">
        <v>896</v>
      </c>
      <c r="G19" s="2">
        <v>0</v>
      </c>
      <c r="H19" s="2">
        <v>10</v>
      </c>
      <c r="I19" s="2">
        <v>0</v>
      </c>
      <c r="J19" s="2">
        <v>3</v>
      </c>
      <c r="K19" s="2">
        <v>3</v>
      </c>
      <c r="L19" s="2">
        <v>4</v>
      </c>
      <c r="M19" s="79" t="s">
        <v>15</v>
      </c>
      <c r="N19" s="21">
        <f t="shared" si="1"/>
        <v>19938148800</v>
      </c>
      <c r="O19" s="2">
        <v>6303000000</v>
      </c>
      <c r="P19" s="2">
        <v>4368000000</v>
      </c>
      <c r="Q19" s="2">
        <v>4542720000</v>
      </c>
      <c r="R19" s="2">
        <v>4724428800</v>
      </c>
    </row>
    <row r="20" spans="1:18" ht="72" x14ac:dyDescent="0.25">
      <c r="A20" s="114"/>
      <c r="B20" s="112"/>
      <c r="C20" s="112"/>
      <c r="D20" s="1" t="s">
        <v>125</v>
      </c>
      <c r="E20" s="1" t="s">
        <v>901</v>
      </c>
      <c r="F20" s="1" t="s">
        <v>897</v>
      </c>
      <c r="G20" s="2">
        <v>0</v>
      </c>
      <c r="H20" s="2">
        <v>1</v>
      </c>
      <c r="I20" s="2">
        <v>1</v>
      </c>
      <c r="J20" s="2">
        <v>0</v>
      </c>
      <c r="K20" s="2">
        <v>0</v>
      </c>
      <c r="L20" s="2">
        <v>0</v>
      </c>
      <c r="M20" s="79" t="s">
        <v>15</v>
      </c>
      <c r="N20" s="21">
        <f t="shared" si="1"/>
        <v>0</v>
      </c>
      <c r="O20" s="2">
        <v>0</v>
      </c>
      <c r="P20" s="2">
        <v>0</v>
      </c>
      <c r="Q20" s="2">
        <v>0</v>
      </c>
      <c r="R20" s="2">
        <v>0</v>
      </c>
    </row>
    <row r="21" spans="1:18" ht="48" x14ac:dyDescent="0.25">
      <c r="A21" s="114"/>
      <c r="B21" s="113"/>
      <c r="C21" s="113"/>
      <c r="D21" s="1" t="s">
        <v>125</v>
      </c>
      <c r="E21" s="1" t="s">
        <v>902</v>
      </c>
      <c r="F21" s="1" t="s">
        <v>898</v>
      </c>
      <c r="G21" s="2">
        <v>0</v>
      </c>
      <c r="H21" s="2">
        <v>100</v>
      </c>
      <c r="I21" s="2">
        <v>50</v>
      </c>
      <c r="J21" s="2">
        <v>50</v>
      </c>
      <c r="K21" s="2">
        <v>0</v>
      </c>
      <c r="L21" s="2">
        <v>0</v>
      </c>
      <c r="M21" s="79" t="s">
        <v>15</v>
      </c>
      <c r="N21" s="21">
        <f t="shared" si="1"/>
        <v>0</v>
      </c>
      <c r="O21" s="2">
        <v>0</v>
      </c>
      <c r="P21" s="2">
        <v>0</v>
      </c>
      <c r="Q21" s="2">
        <v>0</v>
      </c>
      <c r="R21" s="2">
        <v>0</v>
      </c>
    </row>
    <row r="22" spans="1:18" ht="18.75" customHeight="1" x14ac:dyDescent="0.25">
      <c r="A22" s="84" t="s">
        <v>1352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</row>
    <row r="23" spans="1:18" ht="18.75" customHeight="1" x14ac:dyDescent="0.25">
      <c r="A23" s="84" t="s">
        <v>1356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ht="18.75" customHeight="1" x14ac:dyDescent="0.25">
      <c r="A24" s="84" t="s">
        <v>1354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ht="60" x14ac:dyDescent="0.25">
      <c r="A25" s="73" t="s">
        <v>156</v>
      </c>
      <c r="B25" s="73" t="s">
        <v>1192</v>
      </c>
      <c r="C25" s="73" t="s">
        <v>1193</v>
      </c>
      <c r="D25" s="73" t="s">
        <v>10</v>
      </c>
      <c r="E25" s="73" t="s">
        <v>157</v>
      </c>
      <c r="F25" s="73" t="s">
        <v>160</v>
      </c>
      <c r="G25" s="73" t="s">
        <v>5</v>
      </c>
      <c r="H25" s="73" t="s">
        <v>158</v>
      </c>
      <c r="I25" s="73" t="s">
        <v>6</v>
      </c>
      <c r="J25" s="73" t="s">
        <v>7</v>
      </c>
      <c r="K25" s="73" t="s">
        <v>8</v>
      </c>
      <c r="L25" s="73" t="s">
        <v>9</v>
      </c>
      <c r="M25" s="73" t="s">
        <v>11</v>
      </c>
      <c r="N25" s="73" t="s">
        <v>159</v>
      </c>
      <c r="O25" s="73">
        <v>2016</v>
      </c>
      <c r="P25" s="73">
        <v>2017</v>
      </c>
      <c r="Q25" s="32">
        <v>2018</v>
      </c>
      <c r="R25" s="32">
        <v>2019</v>
      </c>
    </row>
    <row r="26" spans="1:18" ht="84" customHeight="1" x14ac:dyDescent="0.25">
      <c r="A26" s="116" t="s">
        <v>903</v>
      </c>
      <c r="B26" s="116">
        <v>0</v>
      </c>
      <c r="C26" s="116">
        <v>1</v>
      </c>
      <c r="D26" s="5" t="s">
        <v>126</v>
      </c>
      <c r="E26" s="1" t="s">
        <v>906</v>
      </c>
      <c r="F26" s="1" t="s">
        <v>905</v>
      </c>
      <c r="G26" s="2">
        <v>0</v>
      </c>
      <c r="H26" s="2">
        <v>4</v>
      </c>
      <c r="I26" s="2">
        <v>0</v>
      </c>
      <c r="J26" s="2">
        <v>1</v>
      </c>
      <c r="K26" s="2">
        <v>2</v>
      </c>
      <c r="L26" s="2">
        <v>1</v>
      </c>
      <c r="M26" s="79" t="s">
        <v>15</v>
      </c>
      <c r="N26" s="21">
        <f t="shared" ref="N26:N39" si="2">SUM(O26:R26)</f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60" x14ac:dyDescent="0.25">
      <c r="A27" s="117"/>
      <c r="B27" s="117"/>
      <c r="C27" s="117"/>
      <c r="D27" s="5" t="s">
        <v>126</v>
      </c>
      <c r="E27" s="1" t="s">
        <v>1207</v>
      </c>
      <c r="F27" s="1" t="s">
        <v>1207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0</v>
      </c>
      <c r="M27" s="79" t="s">
        <v>15</v>
      </c>
      <c r="N27" s="21">
        <f t="shared" si="2"/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60" x14ac:dyDescent="0.25">
      <c r="A28" s="117"/>
      <c r="B28" s="117"/>
      <c r="C28" s="117"/>
      <c r="D28" s="5" t="s">
        <v>126</v>
      </c>
      <c r="E28" s="1" t="s">
        <v>1208</v>
      </c>
      <c r="F28" s="1" t="s">
        <v>1208</v>
      </c>
      <c r="G28" s="2">
        <v>0</v>
      </c>
      <c r="H28" s="2">
        <v>1</v>
      </c>
      <c r="I28" s="2">
        <v>0</v>
      </c>
      <c r="J28" s="2">
        <v>1</v>
      </c>
      <c r="K28" s="2">
        <v>0</v>
      </c>
      <c r="L28" s="2">
        <v>0</v>
      </c>
      <c r="M28" s="79" t="s">
        <v>15</v>
      </c>
      <c r="N28" s="21">
        <f t="shared" si="2"/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60" x14ac:dyDescent="0.25">
      <c r="A29" s="117"/>
      <c r="B29" s="117"/>
      <c r="C29" s="117"/>
      <c r="D29" s="5" t="s">
        <v>126</v>
      </c>
      <c r="E29" s="1" t="s">
        <v>1209</v>
      </c>
      <c r="F29" s="1" t="s">
        <v>1209</v>
      </c>
      <c r="G29" s="2">
        <v>0</v>
      </c>
      <c r="H29" s="2">
        <v>2</v>
      </c>
      <c r="I29" s="2">
        <v>0</v>
      </c>
      <c r="J29" s="2">
        <v>1</v>
      </c>
      <c r="K29" s="2">
        <v>1</v>
      </c>
      <c r="L29" s="2">
        <v>0</v>
      </c>
      <c r="M29" s="79" t="s">
        <v>15</v>
      </c>
      <c r="N29" s="21">
        <f t="shared" si="2"/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48" x14ac:dyDescent="0.25">
      <c r="A30" s="118"/>
      <c r="B30" s="118"/>
      <c r="C30" s="118"/>
      <c r="D30" s="5" t="s">
        <v>126</v>
      </c>
      <c r="E30" s="1" t="s">
        <v>1210</v>
      </c>
      <c r="F30" s="1" t="s">
        <v>1210</v>
      </c>
      <c r="G30" s="2">
        <v>0</v>
      </c>
      <c r="H30" s="2">
        <v>2</v>
      </c>
      <c r="I30" s="2">
        <v>0</v>
      </c>
      <c r="J30" s="2">
        <v>1</v>
      </c>
      <c r="K30" s="2">
        <v>0</v>
      </c>
      <c r="L30" s="2">
        <v>1</v>
      </c>
      <c r="M30" s="79" t="s">
        <v>15</v>
      </c>
      <c r="N30" s="21">
        <f t="shared" si="2"/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60" customHeight="1" x14ac:dyDescent="0.25">
      <c r="A31" s="116" t="s">
        <v>904</v>
      </c>
      <c r="B31" s="116">
        <v>0</v>
      </c>
      <c r="C31" s="116">
        <v>45</v>
      </c>
      <c r="D31" s="5" t="s">
        <v>127</v>
      </c>
      <c r="E31" s="1" t="s">
        <v>1211</v>
      </c>
      <c r="F31" s="1" t="s">
        <v>1211</v>
      </c>
      <c r="G31" s="2">
        <v>0</v>
      </c>
      <c r="H31" s="2">
        <v>1</v>
      </c>
      <c r="I31" s="2">
        <v>0</v>
      </c>
      <c r="J31" s="2">
        <v>1</v>
      </c>
      <c r="K31" s="2">
        <v>0</v>
      </c>
      <c r="L31" s="2">
        <v>0</v>
      </c>
      <c r="M31" s="79" t="s">
        <v>15</v>
      </c>
      <c r="N31" s="21">
        <f t="shared" si="2"/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60" x14ac:dyDescent="0.25">
      <c r="A32" s="117"/>
      <c r="B32" s="117"/>
      <c r="C32" s="117"/>
      <c r="D32" s="5" t="s">
        <v>127</v>
      </c>
      <c r="E32" s="1" t="s">
        <v>1211</v>
      </c>
      <c r="F32" s="1" t="s">
        <v>1212</v>
      </c>
      <c r="G32" s="2">
        <v>0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79" t="s">
        <v>15</v>
      </c>
      <c r="N32" s="21">
        <f t="shared" si="2"/>
        <v>0</v>
      </c>
      <c r="O32" s="2">
        <v>0</v>
      </c>
      <c r="P32" s="2">
        <v>0</v>
      </c>
      <c r="Q32" s="2">
        <v>0</v>
      </c>
      <c r="R32" s="2">
        <v>0</v>
      </c>
    </row>
    <row r="33" spans="1:18" ht="60" x14ac:dyDescent="0.25">
      <c r="A33" s="117"/>
      <c r="B33" s="117"/>
      <c r="C33" s="117"/>
      <c r="D33" s="5" t="s">
        <v>127</v>
      </c>
      <c r="E33" s="1" t="s">
        <v>1211</v>
      </c>
      <c r="F33" s="1" t="s">
        <v>1213</v>
      </c>
      <c r="G33" s="2">
        <v>0</v>
      </c>
      <c r="H33" s="2">
        <v>1</v>
      </c>
      <c r="I33" s="2">
        <v>0</v>
      </c>
      <c r="J33" s="2">
        <v>1</v>
      </c>
      <c r="K33" s="2">
        <v>0</v>
      </c>
      <c r="L33" s="2">
        <v>0</v>
      </c>
      <c r="M33" s="79" t="s">
        <v>15</v>
      </c>
      <c r="N33" s="21">
        <f t="shared" si="2"/>
        <v>0</v>
      </c>
      <c r="O33" s="2">
        <v>0</v>
      </c>
      <c r="P33" s="2">
        <v>0</v>
      </c>
      <c r="Q33" s="2">
        <v>0</v>
      </c>
      <c r="R33" s="2">
        <v>0</v>
      </c>
    </row>
    <row r="34" spans="1:18" ht="60" x14ac:dyDescent="0.25">
      <c r="A34" s="118"/>
      <c r="B34" s="118"/>
      <c r="C34" s="118"/>
      <c r="D34" s="5" t="s">
        <v>127</v>
      </c>
      <c r="E34" s="1" t="s">
        <v>1211</v>
      </c>
      <c r="F34" s="1" t="s">
        <v>1214</v>
      </c>
      <c r="G34" s="2">
        <v>0</v>
      </c>
      <c r="H34" s="2">
        <v>1</v>
      </c>
      <c r="I34" s="2">
        <v>0</v>
      </c>
      <c r="J34" s="2">
        <v>0</v>
      </c>
      <c r="K34" s="2">
        <v>1</v>
      </c>
      <c r="L34" s="2">
        <v>0</v>
      </c>
      <c r="M34" s="79" t="s">
        <v>15</v>
      </c>
      <c r="N34" s="21">
        <f t="shared" si="2"/>
        <v>0</v>
      </c>
      <c r="O34" s="2">
        <v>0</v>
      </c>
      <c r="P34" s="2">
        <v>0</v>
      </c>
      <c r="Q34" s="2">
        <v>0</v>
      </c>
      <c r="R34" s="2">
        <v>0</v>
      </c>
    </row>
    <row r="35" spans="1:18" ht="120" x14ac:dyDescent="0.25">
      <c r="A35" s="78" t="s">
        <v>1215</v>
      </c>
      <c r="B35" s="78">
        <v>0</v>
      </c>
      <c r="C35" s="78">
        <v>1</v>
      </c>
      <c r="D35" s="5" t="s">
        <v>128</v>
      </c>
      <c r="E35" s="1" t="s">
        <v>1216</v>
      </c>
      <c r="F35" s="1" t="s">
        <v>1216</v>
      </c>
      <c r="G35" s="2">
        <v>0</v>
      </c>
      <c r="H35" s="2">
        <v>1</v>
      </c>
      <c r="I35" s="2">
        <v>0</v>
      </c>
      <c r="J35" s="2">
        <v>1</v>
      </c>
      <c r="K35" s="2">
        <v>0</v>
      </c>
      <c r="L35" s="2">
        <v>0</v>
      </c>
      <c r="M35" s="79" t="s">
        <v>15</v>
      </c>
      <c r="N35" s="21">
        <f t="shared" si="2"/>
        <v>0</v>
      </c>
      <c r="O35" s="2">
        <v>0</v>
      </c>
      <c r="P35" s="2">
        <v>0</v>
      </c>
      <c r="Q35" s="2">
        <v>0</v>
      </c>
      <c r="R35" s="2">
        <v>0</v>
      </c>
    </row>
    <row r="36" spans="1:18" ht="60" customHeight="1" x14ac:dyDescent="0.25">
      <c r="A36" s="116" t="s">
        <v>1217</v>
      </c>
      <c r="B36" s="116">
        <v>0</v>
      </c>
      <c r="C36" s="116">
        <v>1</v>
      </c>
      <c r="D36" s="5" t="s">
        <v>129</v>
      </c>
      <c r="E36" s="1" t="s">
        <v>1218</v>
      </c>
      <c r="F36" s="1" t="s">
        <v>1218</v>
      </c>
      <c r="G36" s="2">
        <v>0</v>
      </c>
      <c r="H36" s="2">
        <v>1</v>
      </c>
      <c r="I36" s="2">
        <v>0</v>
      </c>
      <c r="J36" s="2">
        <v>1</v>
      </c>
      <c r="K36" s="2">
        <v>0</v>
      </c>
      <c r="L36" s="2">
        <v>0</v>
      </c>
      <c r="M36" s="79" t="s">
        <v>15</v>
      </c>
      <c r="N36" s="21">
        <f t="shared" si="2"/>
        <v>0</v>
      </c>
      <c r="O36" s="2">
        <v>0</v>
      </c>
      <c r="P36" s="2">
        <v>0</v>
      </c>
      <c r="Q36" s="2">
        <v>0</v>
      </c>
      <c r="R36" s="2">
        <v>0</v>
      </c>
    </row>
    <row r="37" spans="1:18" ht="60" x14ac:dyDescent="0.25">
      <c r="A37" s="117"/>
      <c r="B37" s="117"/>
      <c r="C37" s="117"/>
      <c r="D37" s="5" t="s">
        <v>129</v>
      </c>
      <c r="E37" s="1" t="s">
        <v>1219</v>
      </c>
      <c r="F37" s="1" t="s">
        <v>1219</v>
      </c>
      <c r="G37" s="2">
        <v>0</v>
      </c>
      <c r="H37" s="2">
        <v>1</v>
      </c>
      <c r="I37" s="2">
        <v>0</v>
      </c>
      <c r="J37" s="2">
        <v>1</v>
      </c>
      <c r="K37" s="2">
        <v>0</v>
      </c>
      <c r="L37" s="2">
        <v>0</v>
      </c>
      <c r="M37" s="79" t="s">
        <v>15</v>
      </c>
      <c r="N37" s="21">
        <f t="shared" si="2"/>
        <v>0</v>
      </c>
      <c r="O37" s="2">
        <v>0</v>
      </c>
      <c r="P37" s="2">
        <v>0</v>
      </c>
      <c r="Q37" s="2">
        <v>0</v>
      </c>
      <c r="R37" s="2">
        <v>0</v>
      </c>
    </row>
    <row r="38" spans="1:18" ht="60" x14ac:dyDescent="0.25">
      <c r="A38" s="118"/>
      <c r="B38" s="118"/>
      <c r="C38" s="118"/>
      <c r="D38" s="5" t="s">
        <v>129</v>
      </c>
      <c r="E38" s="1" t="s">
        <v>1220</v>
      </c>
      <c r="F38" s="1" t="s">
        <v>1220</v>
      </c>
      <c r="G38" s="2">
        <v>0</v>
      </c>
      <c r="H38" s="2">
        <v>1</v>
      </c>
      <c r="I38" s="2">
        <v>0</v>
      </c>
      <c r="J38" s="2">
        <v>0</v>
      </c>
      <c r="K38" s="2">
        <v>1</v>
      </c>
      <c r="L38" s="2">
        <v>0</v>
      </c>
      <c r="M38" s="79" t="s">
        <v>15</v>
      </c>
      <c r="N38" s="21">
        <f t="shared" si="2"/>
        <v>0</v>
      </c>
      <c r="O38" s="2">
        <v>0</v>
      </c>
      <c r="P38" s="2">
        <v>0</v>
      </c>
      <c r="Q38" s="2">
        <v>0</v>
      </c>
      <c r="R38" s="2">
        <v>0</v>
      </c>
    </row>
    <row r="39" spans="1:18" ht="108" x14ac:dyDescent="0.25">
      <c r="A39" s="78" t="s">
        <v>1221</v>
      </c>
      <c r="B39" s="78">
        <v>0</v>
      </c>
      <c r="C39" s="78">
        <v>1</v>
      </c>
      <c r="D39" s="5" t="s">
        <v>130</v>
      </c>
      <c r="E39" s="1" t="s">
        <v>1222</v>
      </c>
      <c r="F39" s="1" t="s">
        <v>1222</v>
      </c>
      <c r="G39" s="2">
        <v>0</v>
      </c>
      <c r="H39" s="2">
        <v>1</v>
      </c>
      <c r="I39" s="2">
        <v>1</v>
      </c>
      <c r="J39" s="2">
        <v>0</v>
      </c>
      <c r="K39" s="2">
        <v>0</v>
      </c>
      <c r="L39" s="2">
        <v>0</v>
      </c>
      <c r="M39" s="79" t="s">
        <v>15</v>
      </c>
      <c r="N39" s="21">
        <f t="shared" si="2"/>
        <v>0</v>
      </c>
      <c r="O39" s="2">
        <v>0</v>
      </c>
      <c r="P39" s="2">
        <v>0</v>
      </c>
      <c r="Q39" s="2">
        <v>0</v>
      </c>
      <c r="R39" s="2">
        <v>0</v>
      </c>
    </row>
    <row r="40" spans="1:18" ht="18.75" customHeight="1" x14ac:dyDescent="0.25">
      <c r="A40" s="84" t="s">
        <v>1352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</row>
    <row r="41" spans="1:18" ht="18.75" customHeight="1" x14ac:dyDescent="0.25">
      <c r="A41" s="84" t="s">
        <v>1357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</row>
    <row r="42" spans="1:18" ht="18.75" customHeight="1" x14ac:dyDescent="0.25">
      <c r="A42" s="84" t="s">
        <v>1354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1:18" ht="60" x14ac:dyDescent="0.25">
      <c r="A43" s="73" t="s">
        <v>156</v>
      </c>
      <c r="B43" s="73" t="s">
        <v>1192</v>
      </c>
      <c r="C43" s="73" t="s">
        <v>1193</v>
      </c>
      <c r="D43" s="73" t="s">
        <v>10</v>
      </c>
      <c r="E43" s="73" t="s">
        <v>157</v>
      </c>
      <c r="F43" s="73" t="s">
        <v>160</v>
      </c>
      <c r="G43" s="73" t="s">
        <v>5</v>
      </c>
      <c r="H43" s="73" t="s">
        <v>158</v>
      </c>
      <c r="I43" s="73" t="s">
        <v>6</v>
      </c>
      <c r="J43" s="73" t="s">
        <v>7</v>
      </c>
      <c r="K43" s="73" t="s">
        <v>8</v>
      </c>
      <c r="L43" s="73" t="s">
        <v>9</v>
      </c>
      <c r="M43" s="73" t="s">
        <v>11</v>
      </c>
      <c r="N43" s="73" t="s">
        <v>159</v>
      </c>
      <c r="O43" s="73">
        <v>2016</v>
      </c>
      <c r="P43" s="73">
        <v>2017</v>
      </c>
      <c r="Q43" s="32">
        <v>2018</v>
      </c>
      <c r="R43" s="32">
        <v>2019</v>
      </c>
    </row>
    <row r="44" spans="1:18" ht="60" customHeight="1" x14ac:dyDescent="0.25">
      <c r="A44" s="119" t="s">
        <v>908</v>
      </c>
      <c r="B44" s="116">
        <v>0</v>
      </c>
      <c r="C44" s="116">
        <v>1</v>
      </c>
      <c r="D44" s="1" t="s">
        <v>907</v>
      </c>
      <c r="E44" s="1" t="s">
        <v>910</v>
      </c>
      <c r="F44" s="1" t="s">
        <v>909</v>
      </c>
      <c r="G44" s="2">
        <v>0</v>
      </c>
      <c r="H44" s="2">
        <v>1</v>
      </c>
      <c r="I44" s="2">
        <v>0</v>
      </c>
      <c r="J44" s="2">
        <v>1</v>
      </c>
      <c r="K44" s="2">
        <v>0</v>
      </c>
      <c r="L44" s="2">
        <v>0</v>
      </c>
      <c r="M44" s="79" t="s">
        <v>15</v>
      </c>
      <c r="N44" s="21">
        <f>SUM(O44:R44)</f>
        <v>0</v>
      </c>
      <c r="O44" s="2">
        <v>0</v>
      </c>
      <c r="P44" s="2">
        <v>0</v>
      </c>
      <c r="Q44" s="2">
        <v>0</v>
      </c>
      <c r="R44" s="2">
        <v>0</v>
      </c>
    </row>
    <row r="45" spans="1:18" ht="83.25" customHeight="1" x14ac:dyDescent="0.25">
      <c r="A45" s="119"/>
      <c r="B45" s="118"/>
      <c r="C45" s="118"/>
      <c r="D45" s="1" t="s">
        <v>907</v>
      </c>
      <c r="E45" s="1" t="s">
        <v>911</v>
      </c>
      <c r="F45" s="1" t="s">
        <v>912</v>
      </c>
      <c r="G45" s="2">
        <v>0</v>
      </c>
      <c r="H45" s="2">
        <v>5</v>
      </c>
      <c r="I45" s="2">
        <v>0</v>
      </c>
      <c r="J45" s="2">
        <v>1</v>
      </c>
      <c r="K45" s="2">
        <v>2</v>
      </c>
      <c r="L45" s="2">
        <v>2</v>
      </c>
      <c r="M45" s="79" t="s">
        <v>15</v>
      </c>
      <c r="N45" s="21">
        <f>SUM(O45:R45)</f>
        <v>0</v>
      </c>
      <c r="O45" s="2">
        <v>0</v>
      </c>
      <c r="P45" s="2">
        <v>0</v>
      </c>
      <c r="Q45" s="2">
        <v>0</v>
      </c>
      <c r="R45" s="2">
        <v>0</v>
      </c>
    </row>
    <row r="46" spans="1:18" ht="174" customHeight="1" x14ac:dyDescent="0.25">
      <c r="A46" s="78" t="s">
        <v>915</v>
      </c>
      <c r="B46" s="78">
        <v>0</v>
      </c>
      <c r="C46" s="78">
        <v>5</v>
      </c>
      <c r="D46" s="1" t="s">
        <v>131</v>
      </c>
      <c r="E46" s="1" t="s">
        <v>913</v>
      </c>
      <c r="F46" s="1" t="s">
        <v>914</v>
      </c>
      <c r="G46" s="2">
        <v>0</v>
      </c>
      <c r="H46" s="2">
        <v>5</v>
      </c>
      <c r="I46" s="2">
        <v>0</v>
      </c>
      <c r="J46" s="2">
        <v>1</v>
      </c>
      <c r="K46" s="2">
        <v>1</v>
      </c>
      <c r="L46" s="2">
        <v>2</v>
      </c>
      <c r="M46" s="79" t="s">
        <v>15</v>
      </c>
      <c r="N46" s="21">
        <f>SUM(O46:R46)</f>
        <v>0</v>
      </c>
      <c r="O46" s="2">
        <v>0</v>
      </c>
      <c r="P46" s="2">
        <v>0</v>
      </c>
      <c r="Q46" s="2">
        <v>0</v>
      </c>
      <c r="R46" s="2">
        <v>0</v>
      </c>
    </row>
    <row r="47" spans="1:18" ht="18.75" customHeight="1" x14ac:dyDescent="0.25">
      <c r="A47" s="84" t="s">
        <v>1352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</row>
    <row r="48" spans="1:18" ht="18.75" customHeight="1" x14ac:dyDescent="0.25">
      <c r="A48" s="84" t="s">
        <v>1358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</row>
    <row r="49" spans="1:18" ht="18.75" customHeight="1" x14ac:dyDescent="0.25">
      <c r="A49" s="84" t="s">
        <v>1354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</row>
    <row r="50" spans="1:18" ht="60" x14ac:dyDescent="0.25">
      <c r="A50" s="73" t="s">
        <v>156</v>
      </c>
      <c r="B50" s="73" t="s">
        <v>1192</v>
      </c>
      <c r="C50" s="73" t="s">
        <v>1193</v>
      </c>
      <c r="D50" s="73" t="s">
        <v>10</v>
      </c>
      <c r="E50" s="73" t="s">
        <v>157</v>
      </c>
      <c r="F50" s="73" t="s">
        <v>160</v>
      </c>
      <c r="G50" s="73" t="s">
        <v>5</v>
      </c>
      <c r="H50" s="73" t="s">
        <v>158</v>
      </c>
      <c r="I50" s="73" t="s">
        <v>6</v>
      </c>
      <c r="J50" s="73" t="s">
        <v>7</v>
      </c>
      <c r="K50" s="73" t="s">
        <v>8</v>
      </c>
      <c r="L50" s="73" t="s">
        <v>9</v>
      </c>
      <c r="M50" s="73" t="s">
        <v>11</v>
      </c>
      <c r="N50" s="73" t="s">
        <v>159</v>
      </c>
      <c r="O50" s="73">
        <v>2016</v>
      </c>
      <c r="P50" s="73">
        <v>2017</v>
      </c>
      <c r="Q50" s="32">
        <v>2018</v>
      </c>
      <c r="R50" s="32">
        <v>2019</v>
      </c>
    </row>
    <row r="51" spans="1:18" ht="48" customHeight="1" x14ac:dyDescent="0.25">
      <c r="A51" s="119" t="s">
        <v>917</v>
      </c>
      <c r="B51" s="116">
        <v>0</v>
      </c>
      <c r="C51" s="116">
        <v>1</v>
      </c>
      <c r="D51" s="1" t="s">
        <v>916</v>
      </c>
      <c r="E51" s="1" t="s">
        <v>920</v>
      </c>
      <c r="F51" s="1" t="s">
        <v>921</v>
      </c>
      <c r="G51" s="2">
        <v>0</v>
      </c>
      <c r="H51" s="2">
        <v>1</v>
      </c>
      <c r="I51" s="2">
        <v>0</v>
      </c>
      <c r="J51" s="2">
        <v>1</v>
      </c>
      <c r="K51" s="2">
        <v>0</v>
      </c>
      <c r="L51" s="2">
        <v>0</v>
      </c>
      <c r="M51" s="79" t="s">
        <v>15</v>
      </c>
      <c r="N51" s="21">
        <f>SUM(O51:R51)</f>
        <v>0</v>
      </c>
      <c r="O51" s="2">
        <v>0</v>
      </c>
      <c r="P51" s="2">
        <v>0</v>
      </c>
      <c r="Q51" s="2">
        <v>0</v>
      </c>
      <c r="R51" s="2">
        <v>0</v>
      </c>
    </row>
    <row r="52" spans="1:18" ht="84" x14ac:dyDescent="0.25">
      <c r="A52" s="119"/>
      <c r="B52" s="117"/>
      <c r="C52" s="117"/>
      <c r="D52" s="1" t="s">
        <v>916</v>
      </c>
      <c r="E52" s="1" t="s">
        <v>922</v>
      </c>
      <c r="F52" s="1" t="s">
        <v>918</v>
      </c>
      <c r="G52" s="2">
        <v>0</v>
      </c>
      <c r="H52" s="2">
        <v>100</v>
      </c>
      <c r="I52" s="2">
        <v>0</v>
      </c>
      <c r="J52" s="2">
        <v>30</v>
      </c>
      <c r="K52" s="2">
        <v>30</v>
      </c>
      <c r="L52" s="2">
        <v>40</v>
      </c>
      <c r="M52" s="79" t="s">
        <v>15</v>
      </c>
      <c r="N52" s="21">
        <f>SUM(O52:R52)</f>
        <v>0</v>
      </c>
      <c r="O52" s="2">
        <v>0</v>
      </c>
      <c r="P52" s="2">
        <v>0</v>
      </c>
      <c r="Q52" s="2">
        <v>0</v>
      </c>
      <c r="R52" s="2">
        <v>0</v>
      </c>
    </row>
    <row r="53" spans="1:18" ht="48" x14ac:dyDescent="0.25">
      <c r="A53" s="119"/>
      <c r="B53" s="118"/>
      <c r="C53" s="118"/>
      <c r="D53" s="1" t="s">
        <v>916</v>
      </c>
      <c r="E53" s="1" t="s">
        <v>923</v>
      </c>
      <c r="F53" s="1" t="s">
        <v>919</v>
      </c>
      <c r="G53" s="2">
        <v>0</v>
      </c>
      <c r="H53" s="2">
        <v>5</v>
      </c>
      <c r="I53" s="2">
        <v>0</v>
      </c>
      <c r="J53" s="2">
        <v>1</v>
      </c>
      <c r="K53" s="2">
        <v>2</v>
      </c>
      <c r="L53" s="2">
        <v>2</v>
      </c>
      <c r="M53" s="79" t="s">
        <v>15</v>
      </c>
      <c r="N53" s="21">
        <f>SUM(O53:R53)</f>
        <v>0</v>
      </c>
      <c r="O53" s="2">
        <v>0</v>
      </c>
      <c r="P53" s="2">
        <v>0</v>
      </c>
      <c r="Q53" s="2">
        <v>0</v>
      </c>
      <c r="R53" s="2">
        <v>0</v>
      </c>
    </row>
    <row r="54" spans="1:18" ht="18.75" customHeight="1" x14ac:dyDescent="0.25">
      <c r="A54" s="84" t="s">
        <v>1365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</row>
    <row r="55" spans="1:18" ht="18.75" customHeight="1" x14ac:dyDescent="0.25">
      <c r="A55" s="84" t="s">
        <v>1368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</row>
    <row r="56" spans="1:18" ht="18.75" customHeight="1" x14ac:dyDescent="0.25">
      <c r="A56" s="84" t="s">
        <v>1354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</row>
    <row r="57" spans="1:18" ht="60" x14ac:dyDescent="0.25">
      <c r="A57" s="73" t="s">
        <v>156</v>
      </c>
      <c r="B57" s="73" t="s">
        <v>1192</v>
      </c>
      <c r="C57" s="73" t="s">
        <v>1193</v>
      </c>
      <c r="D57" s="73" t="s">
        <v>10</v>
      </c>
      <c r="E57" s="73" t="s">
        <v>157</v>
      </c>
      <c r="F57" s="73" t="s">
        <v>160</v>
      </c>
      <c r="G57" s="73" t="s">
        <v>5</v>
      </c>
      <c r="H57" s="73" t="s">
        <v>158</v>
      </c>
      <c r="I57" s="73" t="s">
        <v>1412</v>
      </c>
      <c r="J57" s="73" t="s">
        <v>7</v>
      </c>
      <c r="K57" s="73" t="s">
        <v>8</v>
      </c>
      <c r="L57" s="73" t="s">
        <v>9</v>
      </c>
      <c r="M57" s="73" t="s">
        <v>11</v>
      </c>
      <c r="N57" s="73" t="s">
        <v>159</v>
      </c>
      <c r="O57" s="73">
        <v>2016</v>
      </c>
      <c r="P57" s="73">
        <v>2017</v>
      </c>
      <c r="Q57" s="32">
        <v>2018</v>
      </c>
      <c r="R57" s="32">
        <v>2019</v>
      </c>
    </row>
    <row r="58" spans="1:18" ht="72.75" x14ac:dyDescent="0.25">
      <c r="A58" s="8" t="s">
        <v>1025</v>
      </c>
      <c r="B58" s="78">
        <v>0</v>
      </c>
      <c r="C58" s="78">
        <v>1</v>
      </c>
      <c r="D58" s="9" t="s">
        <v>142</v>
      </c>
      <c r="E58" s="1" t="s">
        <v>1031</v>
      </c>
      <c r="F58" s="1" t="s">
        <v>1029</v>
      </c>
      <c r="G58" s="2">
        <v>0</v>
      </c>
      <c r="H58" s="2">
        <v>1</v>
      </c>
      <c r="I58" s="2">
        <v>0</v>
      </c>
      <c r="J58" s="2">
        <v>0</v>
      </c>
      <c r="K58" s="2">
        <v>1</v>
      </c>
      <c r="L58" s="2">
        <v>0</v>
      </c>
      <c r="M58" s="79" t="s">
        <v>15</v>
      </c>
      <c r="N58" s="21">
        <f>SUM(O58:R58)</f>
        <v>1486262400</v>
      </c>
      <c r="O58" s="25">
        <v>350000000</v>
      </c>
      <c r="P58" s="25">
        <f>+O58*1.04</f>
        <v>364000000</v>
      </c>
      <c r="Q58" s="25">
        <f>+P58*1.04</f>
        <v>378560000</v>
      </c>
      <c r="R58" s="25">
        <f>+Q58*1.04</f>
        <v>393702400</v>
      </c>
    </row>
    <row r="59" spans="1:18" ht="60" x14ac:dyDescent="0.25">
      <c r="A59" s="119" t="s">
        <v>1026</v>
      </c>
      <c r="B59" s="116">
        <v>0</v>
      </c>
      <c r="C59" s="116">
        <v>45</v>
      </c>
      <c r="D59" s="9" t="s">
        <v>143</v>
      </c>
      <c r="E59" s="1" t="s">
        <v>1032</v>
      </c>
      <c r="F59" s="1" t="s">
        <v>1012</v>
      </c>
      <c r="G59" s="2">
        <v>0</v>
      </c>
      <c r="H59" s="2">
        <v>45</v>
      </c>
      <c r="I59" s="2">
        <v>10</v>
      </c>
      <c r="J59" s="2">
        <v>10</v>
      </c>
      <c r="K59" s="2">
        <v>10</v>
      </c>
      <c r="L59" s="2">
        <v>45</v>
      </c>
      <c r="M59" s="79" t="s">
        <v>15</v>
      </c>
      <c r="N59" s="21">
        <f>SUM(O59:R59)</f>
        <v>0</v>
      </c>
      <c r="O59" s="2">
        <v>0</v>
      </c>
      <c r="P59" s="2">
        <v>0</v>
      </c>
      <c r="Q59" s="2">
        <v>0</v>
      </c>
      <c r="R59" s="2">
        <v>0</v>
      </c>
    </row>
    <row r="60" spans="1:18" ht="48.75" x14ac:dyDescent="0.25">
      <c r="A60" s="119"/>
      <c r="B60" s="118"/>
      <c r="C60" s="118"/>
      <c r="D60" s="9" t="s">
        <v>143</v>
      </c>
      <c r="E60" s="1" t="s">
        <v>1018</v>
      </c>
      <c r="F60" s="1" t="s">
        <v>1013</v>
      </c>
      <c r="G60" s="2">
        <v>0</v>
      </c>
      <c r="H60" s="2">
        <v>1</v>
      </c>
      <c r="I60" s="2">
        <v>0</v>
      </c>
      <c r="J60" s="2">
        <v>1</v>
      </c>
      <c r="K60" s="2">
        <v>0</v>
      </c>
      <c r="L60" s="2">
        <v>0</v>
      </c>
      <c r="M60" s="79" t="s">
        <v>15</v>
      </c>
      <c r="N60" s="21">
        <f>SUM(O60:R60)</f>
        <v>0</v>
      </c>
      <c r="O60" s="2">
        <v>0</v>
      </c>
      <c r="P60" s="2">
        <v>0</v>
      </c>
      <c r="Q60" s="2">
        <v>0</v>
      </c>
      <c r="R60" s="2">
        <v>0</v>
      </c>
    </row>
    <row r="61" spans="1:18" ht="48" x14ac:dyDescent="0.25">
      <c r="A61" s="8" t="s">
        <v>1027</v>
      </c>
      <c r="B61" s="78">
        <v>0</v>
      </c>
      <c r="C61" s="78">
        <v>1</v>
      </c>
      <c r="D61" s="9" t="s">
        <v>144</v>
      </c>
      <c r="E61" s="1" t="s">
        <v>1033</v>
      </c>
      <c r="F61" s="1" t="s">
        <v>1034</v>
      </c>
      <c r="G61" s="2">
        <v>0</v>
      </c>
      <c r="H61" s="2">
        <v>1</v>
      </c>
      <c r="I61" s="2">
        <v>1</v>
      </c>
      <c r="J61" s="2">
        <v>0</v>
      </c>
      <c r="K61" s="2">
        <v>0</v>
      </c>
      <c r="L61" s="2" t="s">
        <v>1413</v>
      </c>
      <c r="M61" s="79" t="s">
        <v>15</v>
      </c>
      <c r="N61" s="21">
        <f>SUM(O61:R61)</f>
        <v>0</v>
      </c>
      <c r="O61" s="2">
        <v>0</v>
      </c>
      <c r="P61" s="2">
        <v>0</v>
      </c>
      <c r="Q61" s="2">
        <v>0</v>
      </c>
      <c r="R61" s="2">
        <v>0</v>
      </c>
    </row>
    <row r="62" spans="1:18" ht="60" x14ac:dyDescent="0.25">
      <c r="A62" s="8" t="s">
        <v>1028</v>
      </c>
      <c r="B62" s="78">
        <v>0</v>
      </c>
      <c r="C62" s="78">
        <v>15</v>
      </c>
      <c r="D62" s="9" t="s">
        <v>145</v>
      </c>
      <c r="E62" s="1" t="s">
        <v>1035</v>
      </c>
      <c r="F62" s="1" t="s">
        <v>1030</v>
      </c>
      <c r="G62" s="2" t="s">
        <v>609</v>
      </c>
      <c r="H62" s="2">
        <v>15</v>
      </c>
      <c r="I62" s="2">
        <v>0</v>
      </c>
      <c r="J62" s="2">
        <v>5</v>
      </c>
      <c r="K62" s="2">
        <v>5</v>
      </c>
      <c r="L62" s="2">
        <v>5</v>
      </c>
      <c r="M62" s="79" t="s">
        <v>15</v>
      </c>
      <c r="N62" s="21">
        <f>SUM(O62:R62)</f>
        <v>0</v>
      </c>
      <c r="O62" s="2">
        <v>0</v>
      </c>
      <c r="P62" s="2">
        <v>0</v>
      </c>
      <c r="Q62" s="2">
        <v>0</v>
      </c>
      <c r="R62" s="2">
        <v>0</v>
      </c>
    </row>
  </sheetData>
  <mergeCells count="48">
    <mergeCell ref="A48:R48"/>
    <mergeCell ref="A49:R49"/>
    <mergeCell ref="B59:B60"/>
    <mergeCell ref="C59:C60"/>
    <mergeCell ref="A59:A60"/>
    <mergeCell ref="A54:R54"/>
    <mergeCell ref="A55:R55"/>
    <mergeCell ref="A56:R56"/>
    <mergeCell ref="B51:B53"/>
    <mergeCell ref="C51:C53"/>
    <mergeCell ref="A1:R1"/>
    <mergeCell ref="A2:R2"/>
    <mergeCell ref="A3:R3"/>
    <mergeCell ref="A11:R11"/>
    <mergeCell ref="A12:R12"/>
    <mergeCell ref="B5:B6"/>
    <mergeCell ref="C5:C6"/>
    <mergeCell ref="A13:R13"/>
    <mergeCell ref="A44:A45"/>
    <mergeCell ref="A51:A53"/>
    <mergeCell ref="A8:A9"/>
    <mergeCell ref="A5:A6"/>
    <mergeCell ref="A15:A18"/>
    <mergeCell ref="A19:A21"/>
    <mergeCell ref="A36:A38"/>
    <mergeCell ref="A31:A34"/>
    <mergeCell ref="A22:R22"/>
    <mergeCell ref="A23:R23"/>
    <mergeCell ref="B15:B18"/>
    <mergeCell ref="C15:C18"/>
    <mergeCell ref="B19:B21"/>
    <mergeCell ref="B8:B9"/>
    <mergeCell ref="C8:C9"/>
    <mergeCell ref="A47:R47"/>
    <mergeCell ref="C19:C21"/>
    <mergeCell ref="A24:R24"/>
    <mergeCell ref="B36:B38"/>
    <mergeCell ref="C36:C38"/>
    <mergeCell ref="B44:B45"/>
    <mergeCell ref="C44:C45"/>
    <mergeCell ref="A40:R40"/>
    <mergeCell ref="A41:R41"/>
    <mergeCell ref="A42:R42"/>
    <mergeCell ref="B31:B34"/>
    <mergeCell ref="C31:C34"/>
    <mergeCell ref="A26:A30"/>
    <mergeCell ref="B26:B30"/>
    <mergeCell ref="C26:C30"/>
  </mergeCells>
  <pageMargins left="0.70866141732283472" right="0.70866141732283472" top="0.55118110236220474" bottom="0.35433070866141736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workbookViewId="0">
      <selection activeCell="G58" sqref="G58"/>
    </sheetView>
  </sheetViews>
  <sheetFormatPr baseColWidth="10" defaultRowHeight="15" x14ac:dyDescent="0.25"/>
  <cols>
    <col min="1" max="1" width="15.140625" customWidth="1"/>
    <col min="4" max="4" width="13" customWidth="1"/>
    <col min="9" max="9" width="9.28515625" customWidth="1"/>
    <col min="10" max="10" width="9.5703125" customWidth="1"/>
    <col min="11" max="11" width="8.5703125" customWidth="1"/>
    <col min="12" max="12" width="8.42578125" customWidth="1"/>
    <col min="14" max="14" width="15.5703125" customWidth="1"/>
    <col min="15" max="15" width="13" customWidth="1"/>
    <col min="16" max="16" width="13.7109375" customWidth="1"/>
    <col min="17" max="17" width="18.28515625" customWidth="1"/>
    <col min="18" max="18" width="12.85546875" customWidth="1"/>
  </cols>
  <sheetData>
    <row r="1" spans="1:18" ht="18.75" x14ac:dyDescent="0.25">
      <c r="A1" s="84" t="s">
        <v>1324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1326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48" x14ac:dyDescent="0.25">
      <c r="A5" s="114" t="s">
        <v>524</v>
      </c>
      <c r="B5" s="111">
        <v>6</v>
      </c>
      <c r="C5" s="111">
        <v>40</v>
      </c>
      <c r="D5" s="1" t="s">
        <v>79</v>
      </c>
      <c r="E5" s="1" t="s">
        <v>513</v>
      </c>
      <c r="F5" s="1" t="s">
        <v>512</v>
      </c>
      <c r="G5" s="2">
        <v>0</v>
      </c>
      <c r="H5" s="2">
        <v>1800</v>
      </c>
      <c r="I5" s="2">
        <v>450</v>
      </c>
      <c r="J5" s="2">
        <v>450</v>
      </c>
      <c r="K5" s="2">
        <v>450</v>
      </c>
      <c r="L5" s="2">
        <v>450</v>
      </c>
      <c r="M5" s="24" t="s">
        <v>80</v>
      </c>
      <c r="N5" s="30">
        <f>SUM(O5:R5)</f>
        <v>75791022445.773697</v>
      </c>
      <c r="O5" s="25">
        <f>16025707912+1822323402</f>
        <v>17848031314</v>
      </c>
      <c r="P5" s="25">
        <f t="shared" ref="P5:R6" si="0">+O5*1.04</f>
        <v>18561952566.560001</v>
      </c>
      <c r="Q5" s="25">
        <f t="shared" si="0"/>
        <v>19304430669.222401</v>
      </c>
      <c r="R5" s="25">
        <f t="shared" si="0"/>
        <v>20076607895.991299</v>
      </c>
    </row>
    <row r="6" spans="1:18" ht="48" x14ac:dyDescent="0.25">
      <c r="A6" s="114"/>
      <c r="B6" s="112"/>
      <c r="C6" s="112"/>
      <c r="D6" s="1" t="s">
        <v>79</v>
      </c>
      <c r="E6" s="1" t="s">
        <v>515</v>
      </c>
      <c r="F6" s="1" t="s">
        <v>514</v>
      </c>
      <c r="G6" s="2">
        <v>0</v>
      </c>
      <c r="H6" s="2">
        <v>262</v>
      </c>
      <c r="I6" s="2">
        <v>65</v>
      </c>
      <c r="J6" s="2">
        <v>65</v>
      </c>
      <c r="K6" s="2">
        <v>66</v>
      </c>
      <c r="L6" s="2">
        <v>66</v>
      </c>
      <c r="M6" s="24" t="s">
        <v>15</v>
      </c>
      <c r="N6" s="30">
        <f>SUM(O6:R6)</f>
        <v>28230831030.251522</v>
      </c>
      <c r="O6" s="25">
        <f>6648079680</f>
        <v>6648079680</v>
      </c>
      <c r="P6" s="25">
        <f t="shared" si="0"/>
        <v>6914002867.1999998</v>
      </c>
      <c r="Q6" s="25">
        <f t="shared" si="0"/>
        <v>7190562981.8880005</v>
      </c>
      <c r="R6" s="25">
        <f t="shared" si="0"/>
        <v>7478185501.1635208</v>
      </c>
    </row>
    <row r="7" spans="1:18" ht="60" x14ac:dyDescent="0.25">
      <c r="A7" s="114"/>
      <c r="B7" s="112"/>
      <c r="C7" s="112"/>
      <c r="D7" s="1" t="s">
        <v>79</v>
      </c>
      <c r="E7" s="1" t="s">
        <v>517</v>
      </c>
      <c r="F7" s="1" t="s">
        <v>516</v>
      </c>
      <c r="G7" s="2">
        <v>0</v>
      </c>
      <c r="H7" s="2">
        <v>38</v>
      </c>
      <c r="I7" s="2">
        <v>9</v>
      </c>
      <c r="J7" s="2">
        <v>9</v>
      </c>
      <c r="K7" s="2">
        <v>10</v>
      </c>
      <c r="L7" s="2">
        <v>10</v>
      </c>
      <c r="M7" s="24" t="s">
        <v>15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ht="60" x14ac:dyDescent="0.25">
      <c r="A8" s="114"/>
      <c r="B8" s="112"/>
      <c r="C8" s="112"/>
      <c r="D8" s="1" t="s">
        <v>79</v>
      </c>
      <c r="E8" s="1" t="s">
        <v>519</v>
      </c>
      <c r="F8" s="1" t="s">
        <v>518</v>
      </c>
      <c r="G8" s="2">
        <v>0</v>
      </c>
      <c r="H8" s="2">
        <v>25</v>
      </c>
      <c r="I8" s="2">
        <v>9</v>
      </c>
      <c r="J8" s="2">
        <v>9</v>
      </c>
      <c r="K8" s="2">
        <v>10</v>
      </c>
      <c r="L8" s="2">
        <v>10</v>
      </c>
      <c r="M8" s="24" t="s">
        <v>15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ht="96" x14ac:dyDescent="0.25">
      <c r="A9" s="114"/>
      <c r="B9" s="112"/>
      <c r="C9" s="112"/>
      <c r="D9" s="1" t="s">
        <v>79</v>
      </c>
      <c r="E9" s="1" t="s">
        <v>522</v>
      </c>
      <c r="F9" s="1" t="s">
        <v>520</v>
      </c>
      <c r="G9" s="2">
        <v>120.652</v>
      </c>
      <c r="H9" s="2">
        <v>414143</v>
      </c>
      <c r="I9" s="2">
        <v>103535</v>
      </c>
      <c r="J9" s="2">
        <v>103536</v>
      </c>
      <c r="K9" s="2">
        <v>103536</v>
      </c>
      <c r="L9" s="2">
        <v>103536</v>
      </c>
      <c r="M9" s="24" t="s">
        <v>15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 ht="60" x14ac:dyDescent="0.25">
      <c r="A10" s="114"/>
      <c r="B10" s="113"/>
      <c r="C10" s="113"/>
      <c r="D10" s="1" t="s">
        <v>79</v>
      </c>
      <c r="E10" s="1" t="s">
        <v>523</v>
      </c>
      <c r="F10" s="1" t="s">
        <v>521</v>
      </c>
      <c r="G10" s="2">
        <v>8.7550000000000008</v>
      </c>
      <c r="H10" s="2">
        <v>600</v>
      </c>
      <c r="I10" s="2">
        <v>150</v>
      </c>
      <c r="J10" s="2">
        <v>150</v>
      </c>
      <c r="K10" s="2">
        <v>150</v>
      </c>
      <c r="L10" s="2">
        <v>150</v>
      </c>
      <c r="M10" s="24" t="s">
        <v>15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32" x14ac:dyDescent="0.25">
      <c r="A11" s="111" t="s">
        <v>525</v>
      </c>
      <c r="B11" s="111" t="s">
        <v>1259</v>
      </c>
      <c r="C11" s="111" t="s">
        <v>1260</v>
      </c>
      <c r="D11" s="1" t="s">
        <v>81</v>
      </c>
      <c r="E11" s="1" t="s">
        <v>526</v>
      </c>
      <c r="F11" s="1" t="s">
        <v>531</v>
      </c>
      <c r="G11" s="2">
        <v>0</v>
      </c>
      <c r="H11" s="2">
        <v>70</v>
      </c>
      <c r="I11" s="2">
        <v>10</v>
      </c>
      <c r="J11" s="2">
        <v>20</v>
      </c>
      <c r="K11" s="2">
        <v>20</v>
      </c>
      <c r="L11" s="2">
        <v>20</v>
      </c>
      <c r="M11" s="24" t="s">
        <v>15</v>
      </c>
      <c r="N11" s="30">
        <f>SUM(O11:R11)</f>
        <v>1273939200</v>
      </c>
      <c r="O11" s="25">
        <v>300000000</v>
      </c>
      <c r="P11" s="25">
        <f>+O11*1.04</f>
        <v>312000000</v>
      </c>
      <c r="Q11" s="25">
        <f>+P11*1.04</f>
        <v>324480000</v>
      </c>
      <c r="R11" s="25">
        <f>+Q11*1.04</f>
        <v>337459200</v>
      </c>
    </row>
    <row r="12" spans="1:18" ht="84" x14ac:dyDescent="0.25">
      <c r="A12" s="112"/>
      <c r="B12" s="112"/>
      <c r="C12" s="112"/>
      <c r="D12" s="1" t="s">
        <v>81</v>
      </c>
      <c r="E12" s="1" t="s">
        <v>527</v>
      </c>
      <c r="F12" s="1" t="s">
        <v>532</v>
      </c>
      <c r="G12" s="2">
        <v>140</v>
      </c>
      <c r="H12" s="2">
        <v>300</v>
      </c>
      <c r="I12" s="2">
        <v>75</v>
      </c>
      <c r="J12" s="2">
        <v>75</v>
      </c>
      <c r="K12" s="2">
        <v>75</v>
      </c>
      <c r="L12" s="2">
        <v>75</v>
      </c>
      <c r="M12" s="24" t="s">
        <v>82</v>
      </c>
      <c r="N12" s="30">
        <f>SUM(O12:R12)</f>
        <v>20000000000</v>
      </c>
      <c r="O12" s="25">
        <v>20000000000</v>
      </c>
      <c r="P12" s="2">
        <v>0</v>
      </c>
      <c r="Q12" s="2">
        <v>0</v>
      </c>
      <c r="R12" s="2">
        <v>0</v>
      </c>
    </row>
    <row r="13" spans="1:18" ht="84" x14ac:dyDescent="0.25">
      <c r="A13" s="112"/>
      <c r="B13" s="112"/>
      <c r="C13" s="112"/>
      <c r="D13" s="1" t="s">
        <v>81</v>
      </c>
      <c r="E13" s="1" t="s">
        <v>528</v>
      </c>
      <c r="F13" s="1" t="s">
        <v>533</v>
      </c>
      <c r="G13" s="2">
        <v>5</v>
      </c>
      <c r="H13" s="2">
        <v>20</v>
      </c>
      <c r="I13" s="2">
        <v>5</v>
      </c>
      <c r="J13" s="2">
        <v>5</v>
      </c>
      <c r="K13" s="2">
        <v>5</v>
      </c>
      <c r="L13" s="2">
        <v>5</v>
      </c>
      <c r="M13" s="24" t="s">
        <v>15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  <row r="14" spans="1:18" ht="144" x14ac:dyDescent="0.25">
      <c r="A14" s="112"/>
      <c r="B14" s="112"/>
      <c r="C14" s="112"/>
      <c r="D14" s="1" t="s">
        <v>81</v>
      </c>
      <c r="E14" s="1" t="s">
        <v>529</v>
      </c>
      <c r="F14" s="1" t="s">
        <v>534</v>
      </c>
      <c r="G14" s="2">
        <v>102</v>
      </c>
      <c r="H14" s="2">
        <v>216</v>
      </c>
      <c r="I14" s="2">
        <v>54</v>
      </c>
      <c r="J14" s="2">
        <v>54</v>
      </c>
      <c r="K14" s="2">
        <v>54</v>
      </c>
      <c r="L14" s="2">
        <v>54</v>
      </c>
      <c r="M14" s="24" t="s">
        <v>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</row>
    <row r="15" spans="1:18" ht="108" x14ac:dyDescent="0.25">
      <c r="A15" s="112"/>
      <c r="B15" s="112"/>
      <c r="C15" s="112"/>
      <c r="D15" s="1" t="s">
        <v>81</v>
      </c>
      <c r="E15" s="1" t="s">
        <v>530</v>
      </c>
      <c r="F15" s="1" t="s">
        <v>535</v>
      </c>
      <c r="G15" s="2">
        <v>0</v>
      </c>
      <c r="H15" s="2">
        <v>24</v>
      </c>
      <c r="I15" s="2">
        <v>6</v>
      </c>
      <c r="J15" s="2">
        <v>6</v>
      </c>
      <c r="K15" s="2">
        <v>6</v>
      </c>
      <c r="L15" s="2">
        <v>6</v>
      </c>
      <c r="M15" s="24" t="s">
        <v>15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8" ht="84" x14ac:dyDescent="0.25">
      <c r="A16" s="112"/>
      <c r="B16" s="112"/>
      <c r="C16" s="112"/>
      <c r="D16" s="1" t="s">
        <v>81</v>
      </c>
      <c r="E16" s="1" t="s">
        <v>539</v>
      </c>
      <c r="F16" s="1" t="s">
        <v>536</v>
      </c>
      <c r="G16" s="2">
        <v>21</v>
      </c>
      <c r="H16" s="2">
        <v>224</v>
      </c>
      <c r="I16" s="2">
        <v>50</v>
      </c>
      <c r="J16" s="2">
        <v>51</v>
      </c>
      <c r="K16" s="2">
        <v>51</v>
      </c>
      <c r="L16" s="2">
        <v>51</v>
      </c>
      <c r="M16" s="24" t="s">
        <v>15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 ht="72" x14ac:dyDescent="0.25">
      <c r="A17" s="112"/>
      <c r="B17" s="112"/>
      <c r="C17" s="112"/>
      <c r="D17" s="1" t="s">
        <v>81</v>
      </c>
      <c r="E17" s="1" t="s">
        <v>540</v>
      </c>
      <c r="F17" s="1" t="s">
        <v>543</v>
      </c>
      <c r="G17" s="2">
        <v>0</v>
      </c>
      <c r="H17" s="19">
        <v>224</v>
      </c>
      <c r="I17" s="2">
        <v>56</v>
      </c>
      <c r="J17" s="2">
        <v>56</v>
      </c>
      <c r="K17" s="2">
        <v>56</v>
      </c>
      <c r="L17" s="2">
        <v>56</v>
      </c>
      <c r="M17" s="24" t="s">
        <v>15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</row>
    <row r="18" spans="1:18" ht="132" x14ac:dyDescent="0.25">
      <c r="A18" s="112"/>
      <c r="B18" s="112"/>
      <c r="C18" s="112"/>
      <c r="D18" s="1" t="s">
        <v>81</v>
      </c>
      <c r="E18" s="1" t="s">
        <v>541</v>
      </c>
      <c r="F18" s="1" t="s">
        <v>537</v>
      </c>
      <c r="G18" s="2">
        <v>224</v>
      </c>
      <c r="H18" s="2">
        <v>224</v>
      </c>
      <c r="I18" s="2">
        <v>224</v>
      </c>
      <c r="J18" s="2">
        <v>224</v>
      </c>
      <c r="K18" s="2">
        <v>224</v>
      </c>
      <c r="L18" s="2">
        <v>224</v>
      </c>
      <c r="M18" s="24" t="s">
        <v>15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 ht="84" x14ac:dyDescent="0.25">
      <c r="A19" s="112"/>
      <c r="B19" s="112"/>
      <c r="C19" s="112"/>
      <c r="D19" s="1" t="s">
        <v>81</v>
      </c>
      <c r="E19" s="1" t="s">
        <v>542</v>
      </c>
      <c r="F19" s="1" t="s">
        <v>538</v>
      </c>
      <c r="G19" s="2">
        <v>224</v>
      </c>
      <c r="H19" s="2">
        <v>224</v>
      </c>
      <c r="I19" s="2">
        <v>224</v>
      </c>
      <c r="J19" s="2">
        <v>224</v>
      </c>
      <c r="K19" s="2">
        <v>224</v>
      </c>
      <c r="L19" s="2">
        <v>224</v>
      </c>
      <c r="M19" s="24" t="s">
        <v>15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ht="96" x14ac:dyDescent="0.25">
      <c r="A20" s="112"/>
      <c r="B20" s="112"/>
      <c r="C20" s="112"/>
      <c r="D20" s="1" t="s">
        <v>81</v>
      </c>
      <c r="E20" s="1" t="s">
        <v>544</v>
      </c>
      <c r="F20" s="1" t="s">
        <v>545</v>
      </c>
      <c r="G20" s="2">
        <v>30</v>
      </c>
      <c r="H20" s="2">
        <v>96</v>
      </c>
      <c r="I20" s="2">
        <v>24</v>
      </c>
      <c r="J20" s="2">
        <v>24</v>
      </c>
      <c r="K20" s="2">
        <v>24</v>
      </c>
      <c r="L20" s="2">
        <v>24</v>
      </c>
      <c r="M20" s="24" t="s">
        <v>15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 ht="72" x14ac:dyDescent="0.25">
      <c r="A21" s="112"/>
      <c r="B21" s="112"/>
      <c r="C21" s="112"/>
      <c r="D21" s="1" t="s">
        <v>81</v>
      </c>
      <c r="E21" s="1" t="s">
        <v>552</v>
      </c>
      <c r="F21" s="1" t="s">
        <v>546</v>
      </c>
      <c r="G21" s="2">
        <v>0</v>
      </c>
      <c r="H21" s="2">
        <v>55</v>
      </c>
      <c r="I21" s="2">
        <v>10</v>
      </c>
      <c r="J21" s="2">
        <v>10</v>
      </c>
      <c r="K21" s="2">
        <v>15</v>
      </c>
      <c r="L21" s="2">
        <v>20</v>
      </c>
      <c r="M21" s="24" t="s">
        <v>15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1:18" ht="72" x14ac:dyDescent="0.25">
      <c r="A22" s="112"/>
      <c r="B22" s="112"/>
      <c r="C22" s="112"/>
      <c r="D22" s="1" t="s">
        <v>81</v>
      </c>
      <c r="E22" s="1" t="s">
        <v>553</v>
      </c>
      <c r="F22" s="1" t="s">
        <v>547</v>
      </c>
      <c r="G22" s="2">
        <v>0</v>
      </c>
      <c r="H22" s="2">
        <v>32</v>
      </c>
      <c r="I22" s="2">
        <v>8</v>
      </c>
      <c r="J22" s="2">
        <v>8</v>
      </c>
      <c r="K22" s="2">
        <v>8</v>
      </c>
      <c r="L22" s="2">
        <v>8</v>
      </c>
      <c r="M22" s="24" t="s">
        <v>15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 ht="108" x14ac:dyDescent="0.25">
      <c r="A23" s="112"/>
      <c r="B23" s="112"/>
      <c r="C23" s="112"/>
      <c r="D23" s="1" t="s">
        <v>81</v>
      </c>
      <c r="E23" s="1" t="s">
        <v>554</v>
      </c>
      <c r="F23" s="1" t="s">
        <v>548</v>
      </c>
      <c r="G23" s="2">
        <v>60</v>
      </c>
      <c r="H23" s="2">
        <v>112</v>
      </c>
      <c r="I23" s="2">
        <v>28</v>
      </c>
      <c r="J23" s="2">
        <v>28</v>
      </c>
      <c r="K23" s="2">
        <v>28</v>
      </c>
      <c r="L23" s="2">
        <v>28</v>
      </c>
      <c r="M23" s="24" t="s">
        <v>15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</row>
    <row r="24" spans="1:18" ht="180" x14ac:dyDescent="0.25">
      <c r="A24" s="112"/>
      <c r="B24" s="112"/>
      <c r="C24" s="112"/>
      <c r="D24" s="1" t="s">
        <v>81</v>
      </c>
      <c r="E24" s="1" t="s">
        <v>555</v>
      </c>
      <c r="F24" s="1" t="s">
        <v>549</v>
      </c>
      <c r="G24" s="2">
        <v>0</v>
      </c>
      <c r="H24" s="2">
        <v>100</v>
      </c>
      <c r="I24" s="2">
        <v>25</v>
      </c>
      <c r="J24" s="2">
        <v>25</v>
      </c>
      <c r="K24" s="2">
        <v>25</v>
      </c>
      <c r="L24" s="2">
        <v>25</v>
      </c>
      <c r="M24" s="24" t="s">
        <v>15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 ht="60" x14ac:dyDescent="0.25">
      <c r="A25" s="112"/>
      <c r="B25" s="112"/>
      <c r="C25" s="112"/>
      <c r="D25" s="1" t="s">
        <v>81</v>
      </c>
      <c r="E25" s="1" t="s">
        <v>556</v>
      </c>
      <c r="F25" s="1" t="s">
        <v>550</v>
      </c>
      <c r="G25" s="2">
        <v>641</v>
      </c>
      <c r="H25" s="2">
        <v>3031</v>
      </c>
      <c r="I25" s="2">
        <v>757</v>
      </c>
      <c r="J25" s="2">
        <v>758</v>
      </c>
      <c r="K25" s="2">
        <v>758</v>
      </c>
      <c r="L25" s="2">
        <v>758</v>
      </c>
      <c r="M25" s="24" t="s">
        <v>15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</row>
    <row r="26" spans="1:18" ht="60" x14ac:dyDescent="0.25">
      <c r="A26" s="112"/>
      <c r="B26" s="112"/>
      <c r="C26" s="112"/>
      <c r="D26" s="1" t="s">
        <v>81</v>
      </c>
      <c r="E26" s="1" t="s">
        <v>557</v>
      </c>
      <c r="F26" s="1" t="s">
        <v>551</v>
      </c>
      <c r="G26" s="2">
        <v>88</v>
      </c>
      <c r="H26" s="2">
        <v>426</v>
      </c>
      <c r="I26" s="2">
        <v>106</v>
      </c>
      <c r="J26" s="2">
        <v>106</v>
      </c>
      <c r="K26" s="2">
        <v>107</v>
      </c>
      <c r="L26" s="2">
        <v>107</v>
      </c>
      <c r="M26" s="24" t="s">
        <v>15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84" x14ac:dyDescent="0.25">
      <c r="A27" s="113"/>
      <c r="B27" s="113"/>
      <c r="C27" s="113"/>
      <c r="D27" s="1" t="s">
        <v>81</v>
      </c>
      <c r="E27" s="8" t="s">
        <v>562</v>
      </c>
      <c r="F27" s="1" t="s">
        <v>558</v>
      </c>
      <c r="G27" s="2">
        <v>12</v>
      </c>
      <c r="H27" s="2">
        <v>20</v>
      </c>
      <c r="I27" s="2">
        <v>5</v>
      </c>
      <c r="J27" s="2">
        <v>5</v>
      </c>
      <c r="K27" s="2">
        <v>5</v>
      </c>
      <c r="L27" s="2">
        <v>5</v>
      </c>
      <c r="M27" s="24" t="s">
        <v>15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108" x14ac:dyDescent="0.25">
      <c r="A28" s="114" t="s">
        <v>578</v>
      </c>
      <c r="B28" s="40">
        <v>100</v>
      </c>
      <c r="C28" s="40">
        <v>100</v>
      </c>
      <c r="D28" s="1" t="s">
        <v>83</v>
      </c>
      <c r="E28" s="1" t="s">
        <v>563</v>
      </c>
      <c r="F28" s="1" t="s">
        <v>559</v>
      </c>
      <c r="G28" s="2">
        <v>100</v>
      </c>
      <c r="H28" s="2">
        <v>224</v>
      </c>
      <c r="I28" s="2">
        <v>56</v>
      </c>
      <c r="J28" s="2">
        <v>56</v>
      </c>
      <c r="K28" s="2">
        <v>56</v>
      </c>
      <c r="L28" s="2">
        <v>56</v>
      </c>
      <c r="M28" s="24" t="s">
        <v>15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144" x14ac:dyDescent="0.25">
      <c r="A29" s="114"/>
      <c r="B29" s="111">
        <v>40</v>
      </c>
      <c r="C29" s="111">
        <v>100</v>
      </c>
      <c r="D29" s="1" t="s">
        <v>83</v>
      </c>
      <c r="E29" s="1" t="s">
        <v>564</v>
      </c>
      <c r="F29" s="1" t="s">
        <v>560</v>
      </c>
      <c r="G29" s="2">
        <v>0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4" t="s">
        <v>15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156" x14ac:dyDescent="0.25">
      <c r="A30" s="114"/>
      <c r="B30" s="113"/>
      <c r="C30" s="113"/>
      <c r="D30" s="1" t="s">
        <v>83</v>
      </c>
      <c r="E30" s="1" t="s">
        <v>565</v>
      </c>
      <c r="F30" s="1" t="s">
        <v>561</v>
      </c>
      <c r="G30" s="2">
        <v>100</v>
      </c>
      <c r="H30" s="2">
        <v>224</v>
      </c>
      <c r="I30" s="2">
        <v>56</v>
      </c>
      <c r="J30" s="2">
        <v>56</v>
      </c>
      <c r="K30" s="2">
        <v>56</v>
      </c>
      <c r="L30" s="2">
        <v>56</v>
      </c>
      <c r="M30" s="24" t="s">
        <v>15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72" x14ac:dyDescent="0.25">
      <c r="A31" s="114" t="s">
        <v>579</v>
      </c>
      <c r="B31" s="111">
        <v>7</v>
      </c>
      <c r="C31" s="111">
        <v>50</v>
      </c>
      <c r="D31" s="1" t="s">
        <v>84</v>
      </c>
      <c r="E31" s="1" t="s">
        <v>571</v>
      </c>
      <c r="F31" s="1" t="s">
        <v>566</v>
      </c>
      <c r="G31" s="2">
        <v>0</v>
      </c>
      <c r="H31" s="2">
        <v>1</v>
      </c>
      <c r="I31" s="2">
        <v>0</v>
      </c>
      <c r="J31" s="2">
        <v>1</v>
      </c>
      <c r="K31" s="2">
        <v>0</v>
      </c>
      <c r="L31" s="2">
        <v>0</v>
      </c>
      <c r="M31" s="24" t="s">
        <v>15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72" x14ac:dyDescent="0.25">
      <c r="A32" s="114"/>
      <c r="B32" s="112"/>
      <c r="C32" s="112"/>
      <c r="D32" s="1" t="s">
        <v>84</v>
      </c>
      <c r="E32" s="1" t="s">
        <v>572</v>
      </c>
      <c r="F32" s="1" t="s">
        <v>577</v>
      </c>
      <c r="G32" s="2">
        <v>0</v>
      </c>
      <c r="H32" s="2">
        <v>60</v>
      </c>
      <c r="I32" s="2">
        <v>10</v>
      </c>
      <c r="J32" s="2">
        <v>10</v>
      </c>
      <c r="K32" s="2">
        <v>20</v>
      </c>
      <c r="L32" s="2">
        <v>20</v>
      </c>
      <c r="M32" s="24" t="s">
        <v>15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18" ht="120" x14ac:dyDescent="0.25">
      <c r="A33" s="114"/>
      <c r="B33" s="113"/>
      <c r="C33" s="113"/>
      <c r="D33" s="1" t="s">
        <v>84</v>
      </c>
      <c r="E33" s="1" t="s">
        <v>573</v>
      </c>
      <c r="F33" s="1" t="s">
        <v>567</v>
      </c>
      <c r="G33" s="2">
        <v>20</v>
      </c>
      <c r="H33" s="2">
        <v>350</v>
      </c>
      <c r="I33" s="2">
        <v>87</v>
      </c>
      <c r="J33" s="2">
        <v>87</v>
      </c>
      <c r="K33" s="2">
        <v>88</v>
      </c>
      <c r="L33" s="2">
        <v>88</v>
      </c>
      <c r="M33" s="24" t="s">
        <v>15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 ht="84" x14ac:dyDescent="0.25">
      <c r="A34" s="137" t="s">
        <v>580</v>
      </c>
      <c r="B34" s="135">
        <v>28.9</v>
      </c>
      <c r="C34" s="135">
        <v>30</v>
      </c>
      <c r="D34" s="1" t="s">
        <v>85</v>
      </c>
      <c r="E34" s="1" t="s">
        <v>574</v>
      </c>
      <c r="F34" s="1" t="s">
        <v>568</v>
      </c>
      <c r="G34" s="2">
        <v>6</v>
      </c>
      <c r="H34" s="2">
        <v>20</v>
      </c>
      <c r="I34" s="2">
        <v>5</v>
      </c>
      <c r="J34" s="2">
        <v>5</v>
      </c>
      <c r="K34" s="2">
        <v>5</v>
      </c>
      <c r="L34" s="2">
        <v>5</v>
      </c>
      <c r="M34" s="24" t="s">
        <v>15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</row>
    <row r="35" spans="1:18" ht="144" x14ac:dyDescent="0.25">
      <c r="A35" s="137"/>
      <c r="B35" s="136"/>
      <c r="C35" s="136"/>
      <c r="D35" s="1" t="s">
        <v>85</v>
      </c>
      <c r="E35" s="1" t="s">
        <v>575</v>
      </c>
      <c r="F35" s="1" t="s">
        <v>569</v>
      </c>
      <c r="G35" s="2">
        <v>0</v>
      </c>
      <c r="H35" s="2">
        <v>224</v>
      </c>
      <c r="I35" s="2">
        <v>56</v>
      </c>
      <c r="J35" s="2">
        <v>56</v>
      </c>
      <c r="K35" s="2">
        <v>56</v>
      </c>
      <c r="L35" s="2">
        <v>56</v>
      </c>
      <c r="M35" s="24" t="s">
        <v>15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</row>
    <row r="36" spans="1:18" ht="84" x14ac:dyDescent="0.25">
      <c r="A36" s="115" t="s">
        <v>581</v>
      </c>
      <c r="B36" s="120" t="s">
        <v>609</v>
      </c>
      <c r="C36" s="120" t="s">
        <v>489</v>
      </c>
      <c r="D36" s="1" t="s">
        <v>85</v>
      </c>
      <c r="E36" s="1" t="s">
        <v>576</v>
      </c>
      <c r="F36" s="1" t="s">
        <v>570</v>
      </c>
      <c r="G36" s="2">
        <v>0</v>
      </c>
      <c r="H36" s="2">
        <v>3</v>
      </c>
      <c r="I36" s="2">
        <v>0</v>
      </c>
      <c r="J36" s="2">
        <v>1</v>
      </c>
      <c r="K36" s="2">
        <v>1</v>
      </c>
      <c r="L36" s="2">
        <v>1</v>
      </c>
      <c r="M36" s="24" t="s">
        <v>15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</row>
    <row r="37" spans="1:18" ht="132" x14ac:dyDescent="0.25">
      <c r="A37" s="115"/>
      <c r="B37" s="122"/>
      <c r="C37" s="122"/>
      <c r="D37" s="1" t="s">
        <v>85</v>
      </c>
      <c r="E37" s="1" t="s">
        <v>583</v>
      </c>
      <c r="F37" s="1" t="s">
        <v>582</v>
      </c>
      <c r="G37" s="2">
        <v>0</v>
      </c>
      <c r="H37" s="2">
        <v>2</v>
      </c>
      <c r="I37" s="2">
        <v>0</v>
      </c>
      <c r="J37" s="2">
        <v>1</v>
      </c>
      <c r="K37" s="2">
        <v>1</v>
      </c>
      <c r="L37" s="2">
        <v>0</v>
      </c>
      <c r="M37" s="24" t="s">
        <v>15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 ht="108" x14ac:dyDescent="0.25">
      <c r="A38" s="114" t="s">
        <v>588</v>
      </c>
      <c r="B38" s="111">
        <v>5</v>
      </c>
      <c r="C38" s="111">
        <v>70</v>
      </c>
      <c r="D38" s="1" t="s">
        <v>86</v>
      </c>
      <c r="E38" s="1" t="s">
        <v>584</v>
      </c>
      <c r="F38" s="1" t="s">
        <v>586</v>
      </c>
      <c r="G38" s="2">
        <v>10</v>
      </c>
      <c r="H38" s="2">
        <v>224</v>
      </c>
      <c r="I38" s="2">
        <v>56</v>
      </c>
      <c r="J38" s="2">
        <v>56</v>
      </c>
      <c r="K38" s="2">
        <v>56</v>
      </c>
      <c r="L38" s="2">
        <v>56</v>
      </c>
      <c r="M38" s="24" t="s">
        <v>15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 ht="84" x14ac:dyDescent="0.25">
      <c r="A39" s="114"/>
      <c r="B39" s="112"/>
      <c r="C39" s="112"/>
      <c r="D39" s="1" t="s">
        <v>86</v>
      </c>
      <c r="E39" s="1" t="s">
        <v>585</v>
      </c>
      <c r="F39" s="1" t="s">
        <v>587</v>
      </c>
      <c r="G39" s="2">
        <v>3</v>
      </c>
      <c r="H39" s="2">
        <v>224</v>
      </c>
      <c r="I39" s="2">
        <v>56</v>
      </c>
      <c r="J39" s="2">
        <v>56</v>
      </c>
      <c r="K39" s="2">
        <v>56</v>
      </c>
      <c r="L39" s="2">
        <v>56</v>
      </c>
      <c r="M39" s="24" t="s">
        <v>15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</row>
    <row r="40" spans="1:18" ht="132" x14ac:dyDescent="0.25">
      <c r="A40" s="114"/>
      <c r="B40" s="113"/>
      <c r="C40" s="113"/>
      <c r="D40" s="1" t="s">
        <v>86</v>
      </c>
      <c r="E40" s="1" t="s">
        <v>589</v>
      </c>
      <c r="F40" s="1" t="s">
        <v>590</v>
      </c>
      <c r="G40" s="2">
        <v>0</v>
      </c>
      <c r="H40" s="2">
        <v>224</v>
      </c>
      <c r="I40" s="2">
        <v>56</v>
      </c>
      <c r="J40" s="2">
        <v>56</v>
      </c>
      <c r="K40" s="2">
        <v>56</v>
      </c>
      <c r="L40" s="2">
        <v>56</v>
      </c>
      <c r="M40" s="24" t="s">
        <v>15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</row>
    <row r="41" spans="1:18" ht="156" x14ac:dyDescent="0.25">
      <c r="A41" s="1" t="s">
        <v>591</v>
      </c>
      <c r="B41" s="40">
        <v>0</v>
      </c>
      <c r="C41" s="40">
        <v>20</v>
      </c>
      <c r="D41" s="1" t="s">
        <v>87</v>
      </c>
      <c r="E41" s="5" t="s">
        <v>592</v>
      </c>
      <c r="F41" s="5" t="s">
        <v>593</v>
      </c>
      <c r="G41" s="2">
        <v>0</v>
      </c>
      <c r="H41" s="2">
        <v>20</v>
      </c>
      <c r="I41" s="2">
        <v>5</v>
      </c>
      <c r="J41" s="2">
        <v>5</v>
      </c>
      <c r="K41" s="2">
        <v>5</v>
      </c>
      <c r="L41" s="2">
        <v>5</v>
      </c>
      <c r="M41" s="24" t="s">
        <v>15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 ht="18.75" x14ac:dyDescent="0.25">
      <c r="A42" s="84" t="s">
        <v>1324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1:18" ht="18.75" x14ac:dyDescent="0.25">
      <c r="A43" s="84" t="s">
        <v>1327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</row>
    <row r="44" spans="1:18" ht="18.75" x14ac:dyDescent="0.25">
      <c r="A44" s="84" t="s">
        <v>1326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</row>
    <row r="45" spans="1:18" ht="60" x14ac:dyDescent="0.25">
      <c r="A45" s="32" t="s">
        <v>156</v>
      </c>
      <c r="B45" s="32" t="s">
        <v>1192</v>
      </c>
      <c r="C45" s="32" t="s">
        <v>1193</v>
      </c>
      <c r="D45" s="32" t="s">
        <v>10</v>
      </c>
      <c r="E45" s="32" t="s">
        <v>157</v>
      </c>
      <c r="F45" s="32" t="s">
        <v>160</v>
      </c>
      <c r="G45" s="32" t="s">
        <v>5</v>
      </c>
      <c r="H45" s="32" t="s">
        <v>158</v>
      </c>
      <c r="I45" s="32" t="s">
        <v>6</v>
      </c>
      <c r="J45" s="32" t="s">
        <v>7</v>
      </c>
      <c r="K45" s="32" t="s">
        <v>8</v>
      </c>
      <c r="L45" s="32" t="s">
        <v>9</v>
      </c>
      <c r="M45" s="32" t="s">
        <v>11</v>
      </c>
      <c r="N45" s="32" t="s">
        <v>159</v>
      </c>
      <c r="O45" s="32">
        <v>2016</v>
      </c>
      <c r="P45" s="32">
        <v>2017</v>
      </c>
      <c r="Q45" s="32">
        <v>2018</v>
      </c>
      <c r="R45" s="32">
        <v>2019</v>
      </c>
    </row>
    <row r="46" spans="1:18" ht="60" x14ac:dyDescent="0.25">
      <c r="A46" s="114" t="s">
        <v>602</v>
      </c>
      <c r="B46" s="111">
        <v>78</v>
      </c>
      <c r="C46" s="111">
        <v>98</v>
      </c>
      <c r="D46" s="1" t="s">
        <v>88</v>
      </c>
      <c r="E46" s="1" t="s">
        <v>594</v>
      </c>
      <c r="F46" s="1" t="s">
        <v>598</v>
      </c>
      <c r="G46" s="2">
        <v>18.143999999999998</v>
      </c>
      <c r="H46" s="2">
        <v>55816</v>
      </c>
      <c r="I46" s="2">
        <f>55816/4</f>
        <v>13954</v>
      </c>
      <c r="J46" s="2">
        <v>13954</v>
      </c>
      <c r="K46" s="2">
        <v>13954</v>
      </c>
      <c r="L46" s="2">
        <v>13954</v>
      </c>
      <c r="M46" s="24" t="s">
        <v>28</v>
      </c>
      <c r="N46" s="30">
        <f>SUM(O46:R46)</f>
        <v>2112876402368.5918</v>
      </c>
      <c r="O46" s="25">
        <v>497561359844</v>
      </c>
      <c r="P46" s="25">
        <f>+O46*1.04</f>
        <v>517463814237.76001</v>
      </c>
      <c r="Q46" s="25">
        <f>+P46*1.04</f>
        <v>538162366807.27045</v>
      </c>
      <c r="R46" s="25">
        <f>+Q46*1.04</f>
        <v>559688861479.56128</v>
      </c>
    </row>
    <row r="47" spans="1:18" ht="96" x14ac:dyDescent="0.25">
      <c r="A47" s="114"/>
      <c r="B47" s="112"/>
      <c r="C47" s="112"/>
      <c r="D47" s="1" t="s">
        <v>88</v>
      </c>
      <c r="E47" s="1" t="s">
        <v>595</v>
      </c>
      <c r="F47" s="1" t="s">
        <v>599</v>
      </c>
      <c r="G47" s="2">
        <v>1</v>
      </c>
      <c r="H47" s="2">
        <v>4</v>
      </c>
      <c r="I47" s="2">
        <v>1</v>
      </c>
      <c r="J47" s="2">
        <v>1</v>
      </c>
      <c r="K47" s="2">
        <v>1</v>
      </c>
      <c r="L47" s="2">
        <v>1</v>
      </c>
      <c r="M47" s="24" t="s">
        <v>82</v>
      </c>
      <c r="N47" s="30">
        <f>SUM(O47:R47)</f>
        <v>39147829184</v>
      </c>
      <c r="O47" s="25">
        <f>59147829184-20000000000</f>
        <v>39147829184</v>
      </c>
      <c r="P47" s="2">
        <v>0</v>
      </c>
      <c r="Q47" s="2">
        <v>0</v>
      </c>
      <c r="R47" s="2">
        <v>0</v>
      </c>
    </row>
    <row r="48" spans="1:18" ht="72" x14ac:dyDescent="0.25">
      <c r="A48" s="114"/>
      <c r="B48" s="112"/>
      <c r="C48" s="112"/>
      <c r="D48" s="1" t="s">
        <v>88</v>
      </c>
      <c r="E48" s="1" t="s">
        <v>596</v>
      </c>
      <c r="F48" s="1" t="s">
        <v>601</v>
      </c>
      <c r="G48" s="2">
        <v>3300</v>
      </c>
      <c r="H48" s="2">
        <v>10000</v>
      </c>
      <c r="I48" s="2">
        <v>2500</v>
      </c>
      <c r="J48" s="2">
        <v>2500</v>
      </c>
      <c r="K48" s="2">
        <v>2500</v>
      </c>
      <c r="L48" s="2">
        <v>2500</v>
      </c>
      <c r="M48" s="24" t="s">
        <v>28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</row>
    <row r="49" spans="1:18" ht="156" x14ac:dyDescent="0.25">
      <c r="A49" s="114"/>
      <c r="B49" s="113"/>
      <c r="C49" s="113"/>
      <c r="D49" s="1" t="s">
        <v>88</v>
      </c>
      <c r="E49" s="1" t="s">
        <v>597</v>
      </c>
      <c r="F49" s="1" t="s">
        <v>600</v>
      </c>
      <c r="G49" s="2">
        <v>350</v>
      </c>
      <c r="H49" s="2">
        <v>652</v>
      </c>
      <c r="I49" s="2">
        <v>163</v>
      </c>
      <c r="J49" s="2">
        <v>163</v>
      </c>
      <c r="K49" s="2">
        <v>163</v>
      </c>
      <c r="L49" s="2">
        <v>163</v>
      </c>
      <c r="M49" s="24" t="s">
        <v>28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ht="96" x14ac:dyDescent="0.25">
      <c r="A50" s="114" t="s">
        <v>610</v>
      </c>
      <c r="B50" s="111">
        <v>3.8</v>
      </c>
      <c r="C50" s="111">
        <v>4.45</v>
      </c>
      <c r="D50" s="1" t="s">
        <v>89</v>
      </c>
      <c r="E50" s="1" t="s">
        <v>603</v>
      </c>
      <c r="F50" s="1" t="s">
        <v>605</v>
      </c>
      <c r="G50" s="2" t="s">
        <v>609</v>
      </c>
      <c r="H50" s="2">
        <v>5000</v>
      </c>
      <c r="I50" s="2">
        <f>5000/4</f>
        <v>1250</v>
      </c>
      <c r="J50" s="2">
        <v>1250</v>
      </c>
      <c r="K50" s="2">
        <v>1250</v>
      </c>
      <c r="L50" s="2">
        <v>1250</v>
      </c>
      <c r="M50" s="24" t="s">
        <v>28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 ht="48" x14ac:dyDescent="0.25">
      <c r="A51" s="114"/>
      <c r="B51" s="112"/>
      <c r="C51" s="112"/>
      <c r="D51" s="1" t="s">
        <v>89</v>
      </c>
      <c r="E51" s="1" t="s">
        <v>1187</v>
      </c>
      <c r="F51" s="1" t="s">
        <v>520</v>
      </c>
      <c r="G51" s="2">
        <v>120562</v>
      </c>
      <c r="H51" s="2">
        <v>414143</v>
      </c>
      <c r="I51" s="2">
        <v>103535</v>
      </c>
      <c r="J51" s="2">
        <v>103536</v>
      </c>
      <c r="K51" s="2">
        <v>103536</v>
      </c>
      <c r="L51" s="2">
        <v>103536</v>
      </c>
      <c r="M51" s="31" t="s">
        <v>28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 ht="96" x14ac:dyDescent="0.25">
      <c r="A52" s="114"/>
      <c r="B52" s="112"/>
      <c r="C52" s="112"/>
      <c r="D52" s="1" t="s">
        <v>89</v>
      </c>
      <c r="E52" s="1" t="s">
        <v>604</v>
      </c>
      <c r="F52" s="1" t="s">
        <v>606</v>
      </c>
      <c r="G52" s="2">
        <v>0</v>
      </c>
      <c r="H52" s="2">
        <v>820000</v>
      </c>
      <c r="I52" s="2">
        <f>820000/4</f>
        <v>205000</v>
      </c>
      <c r="J52" s="2">
        <v>205000</v>
      </c>
      <c r="K52" s="2">
        <v>205000</v>
      </c>
      <c r="L52" s="2">
        <v>205000</v>
      </c>
      <c r="M52" s="24" t="s">
        <v>28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</row>
    <row r="53" spans="1:18" ht="72" x14ac:dyDescent="0.25">
      <c r="A53" s="114"/>
      <c r="B53" s="113"/>
      <c r="C53" s="113"/>
      <c r="D53" s="1" t="s">
        <v>89</v>
      </c>
      <c r="E53" s="1" t="s">
        <v>608</v>
      </c>
      <c r="F53" s="1" t="s">
        <v>607</v>
      </c>
      <c r="G53" s="2">
        <v>0</v>
      </c>
      <c r="H53" s="2">
        <v>10000</v>
      </c>
      <c r="I53" s="2">
        <v>2500</v>
      </c>
      <c r="J53" s="2">
        <v>2500</v>
      </c>
      <c r="K53" s="2">
        <v>2500</v>
      </c>
      <c r="L53" s="2">
        <v>2500</v>
      </c>
      <c r="M53" s="24" t="s">
        <v>28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ht="18.75" x14ac:dyDescent="0.25">
      <c r="A54" s="84" t="s">
        <v>1324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</row>
    <row r="55" spans="1:18" ht="18.75" x14ac:dyDescent="0.25">
      <c r="A55" s="84" t="s">
        <v>1328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</row>
    <row r="56" spans="1:18" ht="18.75" x14ac:dyDescent="0.25">
      <c r="A56" s="84" t="s">
        <v>1326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</row>
    <row r="57" spans="1:18" ht="60" x14ac:dyDescent="0.25">
      <c r="A57" s="32" t="s">
        <v>156</v>
      </c>
      <c r="B57" s="32" t="s">
        <v>1192</v>
      </c>
      <c r="C57" s="32" t="s">
        <v>1193</v>
      </c>
      <c r="D57" s="32" t="s">
        <v>10</v>
      </c>
      <c r="E57" s="32" t="s">
        <v>157</v>
      </c>
      <c r="F57" s="32" t="s">
        <v>160</v>
      </c>
      <c r="G57" s="32" t="s">
        <v>5</v>
      </c>
      <c r="H57" s="32" t="s">
        <v>158</v>
      </c>
      <c r="I57" s="32" t="s">
        <v>6</v>
      </c>
      <c r="J57" s="32" t="s">
        <v>7</v>
      </c>
      <c r="K57" s="32" t="s">
        <v>8</v>
      </c>
      <c r="L57" s="32" t="s">
        <v>9</v>
      </c>
      <c r="M57" s="32" t="s">
        <v>11</v>
      </c>
      <c r="N57" s="32" t="s">
        <v>159</v>
      </c>
      <c r="O57" s="32">
        <v>2016</v>
      </c>
      <c r="P57" s="32">
        <v>2017</v>
      </c>
      <c r="Q57" s="32">
        <v>2018</v>
      </c>
      <c r="R57" s="32">
        <v>2019</v>
      </c>
    </row>
    <row r="58" spans="1:18" ht="192" x14ac:dyDescent="0.25">
      <c r="A58" s="115" t="s">
        <v>611</v>
      </c>
      <c r="B58" s="120">
        <v>4</v>
      </c>
      <c r="C58" s="120">
        <v>100</v>
      </c>
      <c r="D58" s="1" t="s">
        <v>90</v>
      </c>
      <c r="E58" s="1" t="s">
        <v>616</v>
      </c>
      <c r="F58" s="1" t="s">
        <v>617</v>
      </c>
      <c r="G58" s="2">
        <v>4</v>
      </c>
      <c r="H58" s="2">
        <v>4</v>
      </c>
      <c r="I58" s="2">
        <v>4</v>
      </c>
      <c r="J58" s="2">
        <v>4</v>
      </c>
      <c r="K58" s="2">
        <v>4</v>
      </c>
      <c r="L58" s="2">
        <v>4</v>
      </c>
      <c r="M58" s="24" t="s">
        <v>28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</row>
    <row r="59" spans="1:18" ht="84" x14ac:dyDescent="0.25">
      <c r="A59" s="115"/>
      <c r="B59" s="121"/>
      <c r="C59" s="121"/>
      <c r="D59" s="9" t="s">
        <v>90</v>
      </c>
      <c r="E59" s="1" t="s">
        <v>612</v>
      </c>
      <c r="F59" s="1" t="s">
        <v>618</v>
      </c>
      <c r="G59" s="2">
        <v>0</v>
      </c>
      <c r="H59" s="2">
        <v>132</v>
      </c>
      <c r="I59" s="2">
        <v>33</v>
      </c>
      <c r="J59" s="2">
        <v>33</v>
      </c>
      <c r="K59" s="2">
        <v>33</v>
      </c>
      <c r="L59" s="2">
        <v>33</v>
      </c>
      <c r="M59" s="24" t="s">
        <v>28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</row>
    <row r="60" spans="1:18" ht="108" x14ac:dyDescent="0.25">
      <c r="A60" s="115"/>
      <c r="B60" s="121"/>
      <c r="C60" s="121"/>
      <c r="D60" s="1" t="s">
        <v>90</v>
      </c>
      <c r="E60" s="1" t="s">
        <v>613</v>
      </c>
      <c r="F60" s="1" t="s">
        <v>619</v>
      </c>
      <c r="G60" s="2">
        <v>0</v>
      </c>
      <c r="H60" s="2">
        <v>100</v>
      </c>
      <c r="I60" s="2">
        <v>25</v>
      </c>
      <c r="J60" s="2">
        <v>25</v>
      </c>
      <c r="K60" s="2">
        <v>25</v>
      </c>
      <c r="L60" s="2">
        <v>25</v>
      </c>
      <c r="M60" s="24" t="s">
        <v>28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</row>
    <row r="61" spans="1:18" ht="108" x14ac:dyDescent="0.25">
      <c r="A61" s="115"/>
      <c r="B61" s="121"/>
      <c r="C61" s="121"/>
      <c r="D61" s="1" t="s">
        <v>90</v>
      </c>
      <c r="E61" s="1" t="s">
        <v>614</v>
      </c>
      <c r="F61" s="1" t="s">
        <v>620</v>
      </c>
      <c r="G61" s="2">
        <v>0</v>
      </c>
      <c r="H61" s="2">
        <v>132</v>
      </c>
      <c r="I61" s="2">
        <v>33</v>
      </c>
      <c r="J61" s="2">
        <v>33</v>
      </c>
      <c r="K61" s="2">
        <v>33</v>
      </c>
      <c r="L61" s="2">
        <v>33</v>
      </c>
      <c r="M61" s="24" t="s">
        <v>28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 ht="108" x14ac:dyDescent="0.25">
      <c r="A62" s="115"/>
      <c r="B62" s="122"/>
      <c r="C62" s="122"/>
      <c r="D62" s="1" t="s">
        <v>90</v>
      </c>
      <c r="E62" s="1" t="s">
        <v>615</v>
      </c>
      <c r="F62" s="1" t="s">
        <v>621</v>
      </c>
      <c r="G62" s="2">
        <v>0</v>
      </c>
      <c r="H62" s="2">
        <v>11</v>
      </c>
      <c r="I62" s="2">
        <v>1</v>
      </c>
      <c r="J62" s="2">
        <v>3</v>
      </c>
      <c r="K62" s="2">
        <v>3</v>
      </c>
      <c r="L62" s="2">
        <v>4</v>
      </c>
      <c r="M62" s="24" t="s">
        <v>28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</row>
    <row r="63" spans="1:18" ht="48" x14ac:dyDescent="0.25">
      <c r="A63" s="114" t="s">
        <v>622</v>
      </c>
      <c r="B63" s="111">
        <v>83</v>
      </c>
      <c r="C63" s="111">
        <v>224</v>
      </c>
      <c r="D63" s="1" t="s">
        <v>91</v>
      </c>
      <c r="E63" s="1" t="s">
        <v>623</v>
      </c>
      <c r="F63" s="1" t="s">
        <v>629</v>
      </c>
      <c r="G63" s="2">
        <v>9</v>
      </c>
      <c r="H63" s="2">
        <v>2</v>
      </c>
      <c r="I63" s="2">
        <v>0</v>
      </c>
      <c r="J63" s="2">
        <v>0</v>
      </c>
      <c r="K63" s="2">
        <v>1</v>
      </c>
      <c r="L63" s="2">
        <v>1</v>
      </c>
      <c r="M63" s="24" t="s">
        <v>28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ht="120" x14ac:dyDescent="0.25">
      <c r="A64" s="114"/>
      <c r="B64" s="112"/>
      <c r="C64" s="112"/>
      <c r="D64" s="1" t="s">
        <v>91</v>
      </c>
      <c r="E64" s="1" t="s">
        <v>624</v>
      </c>
      <c r="F64" s="1" t="s">
        <v>630</v>
      </c>
      <c r="G64" s="2">
        <v>28</v>
      </c>
      <c r="H64" s="2">
        <v>100</v>
      </c>
      <c r="I64" s="2">
        <v>25</v>
      </c>
      <c r="J64" s="2">
        <v>25</v>
      </c>
      <c r="K64" s="2">
        <v>25</v>
      </c>
      <c r="L64" s="2">
        <v>25</v>
      </c>
      <c r="M64" s="24" t="s">
        <v>28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 ht="60" x14ac:dyDescent="0.25">
      <c r="A65" s="114"/>
      <c r="B65" s="112"/>
      <c r="C65" s="112"/>
      <c r="D65" s="1" t="s">
        <v>91</v>
      </c>
      <c r="E65" s="1" t="s">
        <v>625</v>
      </c>
      <c r="F65" s="1" t="s">
        <v>631</v>
      </c>
      <c r="G65" s="21">
        <v>1200</v>
      </c>
      <c r="H65" s="2">
        <v>4000</v>
      </c>
      <c r="I65" s="2">
        <v>1000</v>
      </c>
      <c r="J65" s="2">
        <v>1000</v>
      </c>
      <c r="K65" s="2">
        <v>1000</v>
      </c>
      <c r="L65" s="2">
        <v>1000</v>
      </c>
      <c r="M65" s="24" t="s">
        <v>28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</row>
    <row r="66" spans="1:18" ht="120" x14ac:dyDescent="0.25">
      <c r="A66" s="114"/>
      <c r="B66" s="112"/>
      <c r="C66" s="112"/>
      <c r="D66" s="1" t="s">
        <v>91</v>
      </c>
      <c r="E66" s="1" t="s">
        <v>626</v>
      </c>
      <c r="F66" s="1" t="s">
        <v>632</v>
      </c>
      <c r="G66" s="2">
        <v>65</v>
      </c>
      <c r="H66" s="2">
        <v>600</v>
      </c>
      <c r="I66" s="2">
        <v>150</v>
      </c>
      <c r="J66" s="2">
        <v>150</v>
      </c>
      <c r="K66" s="2">
        <v>150</v>
      </c>
      <c r="L66" s="2">
        <v>15</v>
      </c>
      <c r="M66" s="24" t="s">
        <v>28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</row>
    <row r="67" spans="1:18" ht="96" x14ac:dyDescent="0.25">
      <c r="A67" s="114"/>
      <c r="B67" s="112"/>
      <c r="C67" s="112"/>
      <c r="D67" s="1" t="s">
        <v>91</v>
      </c>
      <c r="E67" s="1" t="s">
        <v>627</v>
      </c>
      <c r="F67" s="1" t="s">
        <v>633</v>
      </c>
      <c r="G67" s="2">
        <v>0</v>
      </c>
      <c r="H67" s="2">
        <v>224</v>
      </c>
      <c r="I67" s="2">
        <v>56</v>
      </c>
      <c r="J67" s="2">
        <v>56</v>
      </c>
      <c r="K67" s="2">
        <v>56</v>
      </c>
      <c r="L67" s="2">
        <v>56</v>
      </c>
      <c r="M67" s="24" t="s">
        <v>28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 ht="120" x14ac:dyDescent="0.25">
      <c r="A68" s="114"/>
      <c r="B68" s="113"/>
      <c r="C68" s="113"/>
      <c r="D68" s="1" t="s">
        <v>91</v>
      </c>
      <c r="E68" s="1" t="s">
        <v>628</v>
      </c>
      <c r="F68" s="1" t="s">
        <v>634</v>
      </c>
      <c r="G68" s="2">
        <v>0</v>
      </c>
      <c r="H68" s="2">
        <v>4</v>
      </c>
      <c r="I68" s="2">
        <v>0</v>
      </c>
      <c r="J68" s="2">
        <v>1</v>
      </c>
      <c r="K68" s="2">
        <v>1</v>
      </c>
      <c r="L68" s="2">
        <v>2</v>
      </c>
      <c r="M68" s="24" t="s">
        <v>28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</row>
    <row r="69" spans="1:18" ht="132" x14ac:dyDescent="0.25">
      <c r="A69" s="48" t="s">
        <v>1261</v>
      </c>
      <c r="B69" s="40">
        <v>67</v>
      </c>
      <c r="C69" s="40">
        <v>100</v>
      </c>
      <c r="D69" s="1" t="s">
        <v>92</v>
      </c>
      <c r="E69" s="1" t="s">
        <v>636</v>
      </c>
      <c r="F69" s="1" t="s">
        <v>637</v>
      </c>
      <c r="G69" s="2">
        <v>133</v>
      </c>
      <c r="H69" s="2">
        <v>224</v>
      </c>
      <c r="I69" s="2">
        <v>56</v>
      </c>
      <c r="J69" s="2">
        <v>56</v>
      </c>
      <c r="K69" s="2">
        <v>56</v>
      </c>
      <c r="L69" s="2">
        <v>56</v>
      </c>
      <c r="M69" s="24" t="s">
        <v>28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ht="96" x14ac:dyDescent="0.25">
      <c r="A70" s="4" t="s">
        <v>640</v>
      </c>
      <c r="B70" s="40">
        <v>3980</v>
      </c>
      <c r="C70" s="40">
        <v>10334</v>
      </c>
      <c r="D70" s="1" t="s">
        <v>639</v>
      </c>
      <c r="E70" s="1" t="s">
        <v>635</v>
      </c>
      <c r="F70" s="1" t="s">
        <v>638</v>
      </c>
      <c r="G70" s="2">
        <v>1</v>
      </c>
      <c r="H70" s="2">
        <v>4</v>
      </c>
      <c r="I70" s="2">
        <v>1</v>
      </c>
      <c r="J70" s="2">
        <v>1</v>
      </c>
      <c r="K70" s="2">
        <v>1</v>
      </c>
      <c r="L70" s="2">
        <v>1</v>
      </c>
      <c r="M70" s="24" t="s">
        <v>28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</row>
  </sheetData>
  <mergeCells count="42">
    <mergeCell ref="A63:A68"/>
    <mergeCell ref="A36:A37"/>
    <mergeCell ref="A38:A40"/>
    <mergeCell ref="A46:A49"/>
    <mergeCell ref="A50:A53"/>
    <mergeCell ref="A58:A62"/>
    <mergeCell ref="A44:R44"/>
    <mergeCell ref="A54:R54"/>
    <mergeCell ref="B38:B40"/>
    <mergeCell ref="C38:C40"/>
    <mergeCell ref="B63:B68"/>
    <mergeCell ref="C63:C68"/>
    <mergeCell ref="B46:B49"/>
    <mergeCell ref="C46:C49"/>
    <mergeCell ref="B50:B53"/>
    <mergeCell ref="C50:C53"/>
    <mergeCell ref="A1:R1"/>
    <mergeCell ref="A2:R2"/>
    <mergeCell ref="A3:R3"/>
    <mergeCell ref="A42:R42"/>
    <mergeCell ref="A43:R43"/>
    <mergeCell ref="B5:B10"/>
    <mergeCell ref="C5:C10"/>
    <mergeCell ref="A5:A10"/>
    <mergeCell ref="A11:A27"/>
    <mergeCell ref="A28:A30"/>
    <mergeCell ref="A31:A33"/>
    <mergeCell ref="A34:A35"/>
    <mergeCell ref="B11:B27"/>
    <mergeCell ref="C11:C27"/>
    <mergeCell ref="B29:B30"/>
    <mergeCell ref="C29:C30"/>
    <mergeCell ref="B58:B62"/>
    <mergeCell ref="C58:C62"/>
    <mergeCell ref="A55:R55"/>
    <mergeCell ref="A56:R56"/>
    <mergeCell ref="B31:B33"/>
    <mergeCell ref="C31:C33"/>
    <mergeCell ref="B34:B35"/>
    <mergeCell ref="C34:C35"/>
    <mergeCell ref="B36:B37"/>
    <mergeCell ref="C36:C37"/>
  </mergeCells>
  <pageMargins left="0.70866141732283472" right="0.70866141732283472" top="0.35433070866141736" bottom="0.35433070866141736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A2" sqref="A2:R3"/>
    </sheetView>
  </sheetViews>
  <sheetFormatPr baseColWidth="10" defaultRowHeight="15" x14ac:dyDescent="0.25"/>
  <cols>
    <col min="4" max="4" width="12.85546875" customWidth="1"/>
    <col min="5" max="5" width="17.28515625" style="72" customWidth="1"/>
    <col min="6" max="6" width="16.140625" style="72" customWidth="1"/>
    <col min="7" max="7" width="9.42578125" customWidth="1"/>
    <col min="8" max="8" width="10.28515625" customWidth="1"/>
    <col min="9" max="9" width="9.7109375" customWidth="1"/>
    <col min="10" max="10" width="8.28515625" customWidth="1"/>
    <col min="11" max="11" width="9.5703125" customWidth="1"/>
    <col min="12" max="12" width="9.42578125" customWidth="1"/>
    <col min="13" max="13" width="8" customWidth="1"/>
    <col min="14" max="14" width="12.28515625" customWidth="1"/>
    <col min="15" max="15" width="10.42578125" customWidth="1"/>
    <col min="16" max="16" width="10.28515625" customWidth="1"/>
    <col min="17" max="17" width="9.28515625" customWidth="1"/>
    <col min="18" max="18" width="9.85546875" customWidth="1"/>
  </cols>
  <sheetData>
    <row r="1" spans="1:18" ht="18.75" x14ac:dyDescent="0.25">
      <c r="A1" s="84" t="s">
        <v>1306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1309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67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132" x14ac:dyDescent="0.25">
      <c r="A5" s="1" t="s">
        <v>363</v>
      </c>
      <c r="B5" s="40">
        <v>1.5</v>
      </c>
      <c r="C5" s="40">
        <v>1.1000000000000001</v>
      </c>
      <c r="D5" s="1" t="s">
        <v>37</v>
      </c>
      <c r="E5" s="57" t="s">
        <v>364</v>
      </c>
      <c r="F5" s="57" t="s">
        <v>365</v>
      </c>
      <c r="G5" s="10">
        <v>0</v>
      </c>
      <c r="H5" s="10">
        <v>1</v>
      </c>
      <c r="I5" s="10">
        <v>1</v>
      </c>
      <c r="J5" s="10">
        <v>0</v>
      </c>
      <c r="K5" s="10">
        <v>0</v>
      </c>
      <c r="L5" s="10">
        <v>0</v>
      </c>
      <c r="M5" s="24" t="s">
        <v>15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 ht="220.5" customHeight="1" x14ac:dyDescent="0.25">
      <c r="A6" s="14" t="s">
        <v>366</v>
      </c>
      <c r="B6" s="38" t="s">
        <v>609</v>
      </c>
      <c r="C6" s="38">
        <v>25</v>
      </c>
      <c r="D6" s="1" t="s">
        <v>38</v>
      </c>
      <c r="E6" s="57" t="s">
        <v>368</v>
      </c>
      <c r="F6" s="57" t="s">
        <v>367</v>
      </c>
      <c r="G6" s="10">
        <v>0</v>
      </c>
      <c r="H6" s="10">
        <v>25</v>
      </c>
      <c r="I6" s="10">
        <v>5</v>
      </c>
      <c r="J6" s="10">
        <v>5</v>
      </c>
      <c r="K6" s="10">
        <v>5</v>
      </c>
      <c r="L6" s="10">
        <v>10</v>
      </c>
      <c r="M6" s="24" t="s">
        <v>15</v>
      </c>
      <c r="N6" s="21">
        <f>SUM(O6:R6)</f>
        <v>1719817920</v>
      </c>
      <c r="O6" s="25">
        <v>405000000</v>
      </c>
      <c r="P6" s="25">
        <f>+O6*1.04</f>
        <v>421200000</v>
      </c>
      <c r="Q6" s="25">
        <f>+P6*1.04</f>
        <v>438048000</v>
      </c>
      <c r="R6" s="25">
        <f>+Q6*1.04</f>
        <v>455569920</v>
      </c>
    </row>
    <row r="7" spans="1:18" ht="204" x14ac:dyDescent="0.25">
      <c r="A7" s="1" t="s">
        <v>369</v>
      </c>
      <c r="B7" s="40">
        <v>61.7</v>
      </c>
      <c r="C7" s="40">
        <v>58</v>
      </c>
      <c r="D7" s="1" t="s">
        <v>39</v>
      </c>
      <c r="E7" s="57" t="s">
        <v>370</v>
      </c>
      <c r="F7" s="57" t="s">
        <v>371</v>
      </c>
      <c r="G7" s="2">
        <v>0</v>
      </c>
      <c r="H7" s="2">
        <v>1</v>
      </c>
      <c r="I7" s="2">
        <v>1</v>
      </c>
      <c r="J7" s="2">
        <v>0</v>
      </c>
      <c r="K7" s="2">
        <v>0</v>
      </c>
      <c r="L7" s="10">
        <v>0</v>
      </c>
      <c r="M7" s="24" t="s">
        <v>15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ht="276" x14ac:dyDescent="0.25">
      <c r="A8" s="111" t="s">
        <v>372</v>
      </c>
      <c r="B8" s="111">
        <v>22.8</v>
      </c>
      <c r="C8" s="111">
        <v>20</v>
      </c>
      <c r="D8" s="1" t="s">
        <v>40</v>
      </c>
      <c r="E8" s="57" t="s">
        <v>373</v>
      </c>
      <c r="F8" s="57" t="s">
        <v>373</v>
      </c>
      <c r="G8" s="2">
        <v>0</v>
      </c>
      <c r="H8" s="2">
        <v>100</v>
      </c>
      <c r="I8" s="2">
        <v>25</v>
      </c>
      <c r="J8" s="2">
        <v>25</v>
      </c>
      <c r="K8" s="2">
        <v>25</v>
      </c>
      <c r="L8" s="10">
        <v>25</v>
      </c>
      <c r="M8" s="24" t="s">
        <v>15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ht="48" x14ac:dyDescent="0.25">
      <c r="A9" s="112"/>
      <c r="B9" s="112"/>
      <c r="C9" s="112"/>
      <c r="D9" s="1" t="s">
        <v>40</v>
      </c>
      <c r="E9" s="57" t="s">
        <v>1173</v>
      </c>
      <c r="F9" s="57" t="s">
        <v>1173</v>
      </c>
      <c r="G9" s="2">
        <v>1</v>
      </c>
      <c r="H9" s="2">
        <v>8</v>
      </c>
      <c r="I9" s="2">
        <v>2</v>
      </c>
      <c r="J9" s="2">
        <v>2</v>
      </c>
      <c r="K9" s="2">
        <v>2</v>
      </c>
      <c r="L9" s="10">
        <v>2</v>
      </c>
      <c r="M9" s="28" t="s">
        <v>15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 ht="48" x14ac:dyDescent="0.25">
      <c r="A10" s="112"/>
      <c r="B10" s="112"/>
      <c r="C10" s="112"/>
      <c r="D10" s="1" t="s">
        <v>40</v>
      </c>
      <c r="E10" s="57" t="s">
        <v>1174</v>
      </c>
      <c r="F10" s="57" t="s">
        <v>1174</v>
      </c>
      <c r="G10" s="2" t="s">
        <v>609</v>
      </c>
      <c r="H10" s="2">
        <v>22</v>
      </c>
      <c r="I10" s="2">
        <v>5</v>
      </c>
      <c r="J10" s="2">
        <v>5</v>
      </c>
      <c r="K10" s="2">
        <v>5</v>
      </c>
      <c r="L10" s="10">
        <v>7</v>
      </c>
      <c r="M10" s="28" t="s">
        <v>15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32" x14ac:dyDescent="0.25">
      <c r="A11" s="112"/>
      <c r="B11" s="112"/>
      <c r="C11" s="112"/>
      <c r="D11" s="1" t="s">
        <v>40</v>
      </c>
      <c r="E11" s="57" t="s">
        <v>670</v>
      </c>
      <c r="F11" s="57" t="s">
        <v>670</v>
      </c>
      <c r="G11" s="2" t="s">
        <v>609</v>
      </c>
      <c r="H11" s="2">
        <v>100</v>
      </c>
      <c r="I11" s="2">
        <v>25</v>
      </c>
      <c r="J11" s="2">
        <v>25</v>
      </c>
      <c r="K11" s="2">
        <v>25</v>
      </c>
      <c r="L11" s="10">
        <v>25</v>
      </c>
      <c r="M11" s="28" t="s">
        <v>15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 ht="60" x14ac:dyDescent="0.25">
      <c r="A12" s="113"/>
      <c r="B12" s="113"/>
      <c r="C12" s="113"/>
      <c r="D12" s="1" t="s">
        <v>40</v>
      </c>
      <c r="E12" s="57" t="s">
        <v>671</v>
      </c>
      <c r="F12" s="57" t="s">
        <v>671</v>
      </c>
      <c r="G12" s="2" t="s">
        <v>609</v>
      </c>
      <c r="H12" s="2">
        <v>90</v>
      </c>
      <c r="I12" s="2">
        <v>10</v>
      </c>
      <c r="J12" s="2">
        <v>20</v>
      </c>
      <c r="K12" s="2">
        <v>30</v>
      </c>
      <c r="L12" s="10">
        <v>30</v>
      </c>
      <c r="M12" s="28" t="s">
        <v>15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</sheetData>
  <mergeCells count="6">
    <mergeCell ref="B8:B12"/>
    <mergeCell ref="C8:C12"/>
    <mergeCell ref="A8:A12"/>
    <mergeCell ref="A1:R1"/>
    <mergeCell ref="A2:R2"/>
    <mergeCell ref="A3:R3"/>
  </mergeCells>
  <pageMargins left="0.70866141732283472" right="0.70866141732283472" top="0.55118110236220474" bottom="0.55118110236220474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workbookViewId="0">
      <selection activeCell="D59" sqref="D59"/>
    </sheetView>
  </sheetViews>
  <sheetFormatPr baseColWidth="10" defaultRowHeight="15" x14ac:dyDescent="0.25"/>
  <cols>
    <col min="1" max="1" width="14.140625" customWidth="1"/>
    <col min="2" max="2" width="9.85546875" customWidth="1"/>
    <col min="4" max="4" width="12.5703125" customWidth="1"/>
    <col min="5" max="6" width="13" style="69" customWidth="1"/>
    <col min="7" max="7" width="7.42578125" customWidth="1"/>
    <col min="8" max="8" width="9.28515625" customWidth="1"/>
    <col min="9" max="9" width="8.28515625" customWidth="1"/>
    <col min="10" max="10" width="7" customWidth="1"/>
    <col min="11" max="11" width="8.85546875" customWidth="1"/>
    <col min="12" max="12" width="8" customWidth="1"/>
    <col min="13" max="13" width="10.85546875" customWidth="1"/>
    <col min="14" max="14" width="11.28515625" customWidth="1"/>
    <col min="15" max="15" width="10.5703125" customWidth="1"/>
    <col min="16" max="16" width="10.140625" customWidth="1"/>
    <col min="17" max="17" width="10.7109375" customWidth="1"/>
    <col min="18" max="18" width="11.28515625" customWidth="1"/>
  </cols>
  <sheetData>
    <row r="1" spans="1:18" ht="18.75" x14ac:dyDescent="0.25">
      <c r="A1" s="84" t="s">
        <v>1288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1296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1295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 t="s">
        <v>160</v>
      </c>
      <c r="G4" s="32" t="s">
        <v>5</v>
      </c>
      <c r="H4" s="64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1291</v>
      </c>
      <c r="N4" s="64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84" x14ac:dyDescent="0.25">
      <c r="A5" s="13" t="s">
        <v>202</v>
      </c>
      <c r="B5" s="13">
        <v>100</v>
      </c>
      <c r="C5" s="13">
        <v>100</v>
      </c>
      <c r="D5" s="5" t="s">
        <v>197</v>
      </c>
      <c r="E5" s="5" t="s">
        <v>198</v>
      </c>
      <c r="F5" s="5" t="s">
        <v>199</v>
      </c>
      <c r="G5" s="2">
        <v>1</v>
      </c>
      <c r="H5" s="2">
        <v>1</v>
      </c>
      <c r="I5" s="2">
        <v>1</v>
      </c>
      <c r="J5" s="2">
        <v>0</v>
      </c>
      <c r="K5" s="2">
        <v>0</v>
      </c>
      <c r="L5" s="2">
        <v>0</v>
      </c>
      <c r="M5" s="24" t="s">
        <v>19</v>
      </c>
      <c r="N5" s="29">
        <f>SUM(O5:R5)</f>
        <v>3435389376</v>
      </c>
      <c r="O5" s="25">
        <v>809000000</v>
      </c>
      <c r="P5" s="25">
        <f>+O5*1.04</f>
        <v>841360000</v>
      </c>
      <c r="Q5" s="25">
        <f>+P5*1.04</f>
        <v>875014400</v>
      </c>
      <c r="R5" s="25">
        <f>+Q5*1.04</f>
        <v>910014976</v>
      </c>
    </row>
    <row r="6" spans="1:18" ht="174.75" customHeight="1" x14ac:dyDescent="0.25">
      <c r="A6" s="13" t="s">
        <v>201</v>
      </c>
      <c r="B6" s="13">
        <v>47</v>
      </c>
      <c r="C6" s="13">
        <v>70</v>
      </c>
      <c r="D6" s="5" t="s">
        <v>200</v>
      </c>
      <c r="E6" s="5" t="s">
        <v>1113</v>
      </c>
      <c r="F6" s="5" t="s">
        <v>1112</v>
      </c>
      <c r="G6" s="2">
        <v>10</v>
      </c>
      <c r="H6" s="2">
        <v>27</v>
      </c>
      <c r="I6" s="2">
        <v>2</v>
      </c>
      <c r="J6" s="2">
        <v>5</v>
      </c>
      <c r="K6" s="2">
        <v>5</v>
      </c>
      <c r="L6" s="2">
        <v>5</v>
      </c>
      <c r="M6" s="24" t="s">
        <v>19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</row>
    <row r="7" spans="1:18" ht="84" x14ac:dyDescent="0.25">
      <c r="A7" s="13" t="s">
        <v>204</v>
      </c>
      <c r="B7" s="13">
        <v>17</v>
      </c>
      <c r="C7" s="13">
        <v>20</v>
      </c>
      <c r="D7" s="5" t="s">
        <v>203</v>
      </c>
      <c r="E7" s="5" t="s">
        <v>205</v>
      </c>
      <c r="F7" s="5" t="s">
        <v>206</v>
      </c>
      <c r="G7" s="2">
        <v>8</v>
      </c>
      <c r="H7" s="2">
        <v>10</v>
      </c>
      <c r="I7" s="2">
        <v>2</v>
      </c>
      <c r="J7" s="2">
        <v>2</v>
      </c>
      <c r="K7" s="2">
        <v>3</v>
      </c>
      <c r="L7" s="2">
        <v>3</v>
      </c>
      <c r="M7" s="24" t="s">
        <v>19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</row>
    <row r="8" spans="1:18" ht="84" x14ac:dyDescent="0.25">
      <c r="A8" s="13" t="s">
        <v>204</v>
      </c>
      <c r="B8" s="13">
        <v>17</v>
      </c>
      <c r="C8" s="13">
        <v>20</v>
      </c>
      <c r="D8" s="5" t="s">
        <v>20</v>
      </c>
      <c r="E8" s="5" t="s">
        <v>207</v>
      </c>
      <c r="F8" s="5" t="s">
        <v>208</v>
      </c>
      <c r="G8" s="2">
        <v>45</v>
      </c>
      <c r="H8" s="2">
        <v>45</v>
      </c>
      <c r="I8" s="2">
        <v>10</v>
      </c>
      <c r="J8" s="2">
        <v>10</v>
      </c>
      <c r="K8" s="2">
        <v>10</v>
      </c>
      <c r="L8" s="2">
        <v>15</v>
      </c>
      <c r="M8" s="24" t="s">
        <v>19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</row>
    <row r="9" spans="1:18" ht="72" x14ac:dyDescent="0.25">
      <c r="A9" s="114" t="s">
        <v>210</v>
      </c>
      <c r="B9" s="111">
        <v>0</v>
      </c>
      <c r="C9" s="111">
        <v>100</v>
      </c>
      <c r="D9" s="5" t="s">
        <v>209</v>
      </c>
      <c r="E9" s="5" t="s">
        <v>211</v>
      </c>
      <c r="F9" s="5" t="s">
        <v>212</v>
      </c>
      <c r="G9" s="2">
        <v>6</v>
      </c>
      <c r="H9" s="2">
        <v>12</v>
      </c>
      <c r="I9" s="2">
        <v>1</v>
      </c>
      <c r="J9" s="2">
        <v>1</v>
      </c>
      <c r="K9" s="2">
        <v>2</v>
      </c>
      <c r="L9" s="2">
        <v>2</v>
      </c>
      <c r="M9" s="24" t="s">
        <v>19</v>
      </c>
      <c r="N9" s="29">
        <f>SUM(O9:R9)</f>
        <v>1592424000</v>
      </c>
      <c r="O9" s="25">
        <v>375000000</v>
      </c>
      <c r="P9" s="25">
        <f>+O9*1.04</f>
        <v>390000000</v>
      </c>
      <c r="Q9" s="25">
        <f>+P9*1.04</f>
        <v>405600000</v>
      </c>
      <c r="R9" s="25">
        <f>+Q9*1.04</f>
        <v>421824000</v>
      </c>
    </row>
    <row r="10" spans="1:18" ht="96" x14ac:dyDescent="0.25">
      <c r="A10" s="114"/>
      <c r="B10" s="112"/>
      <c r="C10" s="112"/>
      <c r="D10" s="5" t="s">
        <v>209</v>
      </c>
      <c r="E10" s="5" t="s">
        <v>213</v>
      </c>
      <c r="F10" s="5" t="s">
        <v>214</v>
      </c>
      <c r="G10" s="2">
        <v>0</v>
      </c>
      <c r="H10" s="2">
        <v>4</v>
      </c>
      <c r="I10" s="2">
        <v>1</v>
      </c>
      <c r="J10" s="2">
        <v>1</v>
      </c>
      <c r="K10" s="2">
        <v>1</v>
      </c>
      <c r="L10" s="2">
        <v>1</v>
      </c>
      <c r="M10" s="24" t="s">
        <v>19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</row>
    <row r="11" spans="1:18" ht="72" x14ac:dyDescent="0.25">
      <c r="A11" s="114"/>
      <c r="B11" s="112"/>
      <c r="C11" s="112"/>
      <c r="D11" s="5" t="s">
        <v>209</v>
      </c>
      <c r="E11" s="5" t="s">
        <v>215</v>
      </c>
      <c r="F11" s="5" t="s">
        <v>216</v>
      </c>
      <c r="G11" s="2">
        <v>3</v>
      </c>
      <c r="H11" s="2">
        <v>4</v>
      </c>
      <c r="I11" s="2">
        <v>1</v>
      </c>
      <c r="J11" s="2">
        <v>1</v>
      </c>
      <c r="K11" s="2">
        <v>1</v>
      </c>
      <c r="L11" s="2">
        <v>1</v>
      </c>
      <c r="M11" s="24" t="s">
        <v>19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</row>
    <row r="12" spans="1:18" ht="84" x14ac:dyDescent="0.25">
      <c r="A12" s="114"/>
      <c r="B12" s="113"/>
      <c r="C12" s="113"/>
      <c r="D12" s="5" t="s">
        <v>209</v>
      </c>
      <c r="E12" s="5" t="s">
        <v>218</v>
      </c>
      <c r="F12" s="5" t="s">
        <v>217</v>
      </c>
      <c r="G12" s="2">
        <v>1</v>
      </c>
      <c r="H12" s="2">
        <v>4</v>
      </c>
      <c r="I12" s="2">
        <v>1</v>
      </c>
      <c r="J12" s="2">
        <v>1</v>
      </c>
      <c r="K12" s="2">
        <v>1</v>
      </c>
      <c r="L12" s="2">
        <v>1</v>
      </c>
      <c r="M12" s="24" t="s">
        <v>19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</row>
    <row r="13" spans="1:18" ht="18.75" x14ac:dyDescent="0.25">
      <c r="A13" s="84" t="s">
        <v>1288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ht="18.75" x14ac:dyDescent="0.25">
      <c r="A14" s="84" t="s">
        <v>1298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18.75" x14ac:dyDescent="0.25">
      <c r="A15" s="84" t="s">
        <v>1295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60" x14ac:dyDescent="0.25">
      <c r="A16" s="32" t="s">
        <v>156</v>
      </c>
      <c r="B16" s="32" t="s">
        <v>1192</v>
      </c>
      <c r="C16" s="32" t="s">
        <v>1193</v>
      </c>
      <c r="D16" s="32" t="s">
        <v>10</v>
      </c>
      <c r="E16" s="32" t="s">
        <v>157</v>
      </c>
      <c r="F16" s="32" t="s">
        <v>160</v>
      </c>
      <c r="G16" s="32" t="s">
        <v>5</v>
      </c>
      <c r="H16" s="64" t="s">
        <v>158</v>
      </c>
      <c r="I16" s="32" t="s">
        <v>6</v>
      </c>
      <c r="J16" s="32" t="s">
        <v>7</v>
      </c>
      <c r="K16" s="32" t="s">
        <v>8</v>
      </c>
      <c r="L16" s="32" t="s">
        <v>9</v>
      </c>
      <c r="M16" s="32" t="s">
        <v>1291</v>
      </c>
      <c r="N16" s="64" t="s">
        <v>159</v>
      </c>
      <c r="O16" s="32">
        <v>2016</v>
      </c>
      <c r="P16" s="32">
        <v>2017</v>
      </c>
      <c r="Q16" s="32">
        <v>2018</v>
      </c>
      <c r="R16" s="32">
        <v>2019</v>
      </c>
    </row>
    <row r="17" spans="1:18" ht="84" x14ac:dyDescent="0.25">
      <c r="A17" s="8" t="s">
        <v>241</v>
      </c>
      <c r="B17" s="13">
        <v>0</v>
      </c>
      <c r="C17" s="13">
        <v>100</v>
      </c>
      <c r="D17" s="5" t="s">
        <v>242</v>
      </c>
      <c r="E17" s="5" t="s">
        <v>243</v>
      </c>
      <c r="F17" s="5" t="s">
        <v>244</v>
      </c>
      <c r="G17" s="2">
        <v>2</v>
      </c>
      <c r="H17" s="2">
        <v>2</v>
      </c>
      <c r="I17" s="2">
        <v>0</v>
      </c>
      <c r="J17" s="2">
        <v>1</v>
      </c>
      <c r="K17" s="2">
        <v>1</v>
      </c>
      <c r="L17" s="2">
        <v>0</v>
      </c>
      <c r="M17" s="28" t="s">
        <v>15</v>
      </c>
      <c r="N17" s="29">
        <f>SUM(O17:R17)</f>
        <v>1698585600</v>
      </c>
      <c r="O17" s="25">
        <v>400000000</v>
      </c>
      <c r="P17" s="25">
        <f>+O17*1.04</f>
        <v>416000000</v>
      </c>
      <c r="Q17" s="25">
        <f>+P17*1.04</f>
        <v>432640000</v>
      </c>
      <c r="R17" s="25">
        <f>+Q17*1.04</f>
        <v>449945600</v>
      </c>
    </row>
    <row r="18" spans="1:18" ht="120" x14ac:dyDescent="0.25">
      <c r="A18" s="8" t="s">
        <v>246</v>
      </c>
      <c r="B18" s="13">
        <v>0</v>
      </c>
      <c r="C18" s="13">
        <v>1</v>
      </c>
      <c r="D18" s="1" t="s">
        <v>245</v>
      </c>
      <c r="E18" s="1" t="s">
        <v>247</v>
      </c>
      <c r="F18" s="1" t="s">
        <v>248</v>
      </c>
      <c r="G18" s="2">
        <v>0</v>
      </c>
      <c r="H18" s="2">
        <v>1</v>
      </c>
      <c r="I18" s="2">
        <v>0</v>
      </c>
      <c r="J18" s="2">
        <v>1</v>
      </c>
      <c r="K18" s="2">
        <v>0</v>
      </c>
      <c r="L18" s="2">
        <v>0</v>
      </c>
      <c r="M18" s="24" t="s">
        <v>15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</row>
    <row r="19" spans="1:18" ht="18.75" x14ac:dyDescent="0.25">
      <c r="A19" s="84" t="s">
        <v>1288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</row>
    <row r="20" spans="1:18" ht="18.75" x14ac:dyDescent="0.25">
      <c r="A20" s="84" t="s">
        <v>1381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ht="18.75" x14ac:dyDescent="0.25">
      <c r="A21" s="84" t="s">
        <v>1295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</row>
    <row r="22" spans="1:18" ht="60" x14ac:dyDescent="0.25">
      <c r="A22" s="32" t="s">
        <v>156</v>
      </c>
      <c r="B22" s="32" t="s">
        <v>1192</v>
      </c>
      <c r="C22" s="32" t="s">
        <v>1193</v>
      </c>
      <c r="D22" s="32" t="s">
        <v>10</v>
      </c>
      <c r="E22" s="32" t="s">
        <v>157</v>
      </c>
      <c r="F22" s="32" t="s">
        <v>160</v>
      </c>
      <c r="G22" s="32" t="s">
        <v>5</v>
      </c>
      <c r="H22" s="64" t="s">
        <v>158</v>
      </c>
      <c r="I22" s="32" t="s">
        <v>6</v>
      </c>
      <c r="J22" s="32" t="s">
        <v>7</v>
      </c>
      <c r="K22" s="32" t="s">
        <v>8</v>
      </c>
      <c r="L22" s="32" t="s">
        <v>9</v>
      </c>
      <c r="M22" s="32" t="s">
        <v>1291</v>
      </c>
      <c r="N22" s="64" t="s">
        <v>159</v>
      </c>
      <c r="O22" s="32">
        <v>2016</v>
      </c>
      <c r="P22" s="32">
        <v>2017</v>
      </c>
      <c r="Q22" s="32">
        <v>2018</v>
      </c>
      <c r="R22" s="32">
        <v>2019</v>
      </c>
    </row>
    <row r="23" spans="1:18" ht="156" x14ac:dyDescent="0.25">
      <c r="A23" s="119" t="s">
        <v>1241</v>
      </c>
      <c r="B23" s="116">
        <v>0</v>
      </c>
      <c r="C23" s="116">
        <v>100</v>
      </c>
      <c r="D23" s="28" t="s">
        <v>24</v>
      </c>
      <c r="E23" s="1" t="s">
        <v>249</v>
      </c>
      <c r="F23" s="1" t="s">
        <v>250</v>
      </c>
      <c r="G23" s="2">
        <v>0</v>
      </c>
      <c r="H23" s="2">
        <v>7</v>
      </c>
      <c r="I23" s="2">
        <v>1</v>
      </c>
      <c r="J23" s="2">
        <v>2</v>
      </c>
      <c r="K23" s="2">
        <v>2</v>
      </c>
      <c r="L23" s="2">
        <v>2</v>
      </c>
      <c r="M23" s="24" t="s">
        <v>15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</row>
    <row r="24" spans="1:18" ht="84" x14ac:dyDescent="0.25">
      <c r="A24" s="119"/>
      <c r="B24" s="117"/>
      <c r="C24" s="117"/>
      <c r="D24" s="28" t="s">
        <v>24</v>
      </c>
      <c r="E24" s="1" t="s">
        <v>251</v>
      </c>
      <c r="F24" s="1" t="s">
        <v>252</v>
      </c>
      <c r="G24" s="2">
        <v>0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 s="24" t="s">
        <v>15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8" ht="264" x14ac:dyDescent="0.25">
      <c r="A25" s="119"/>
      <c r="B25" s="118"/>
      <c r="C25" s="118"/>
      <c r="D25" s="28" t="s">
        <v>24</v>
      </c>
      <c r="E25" s="1" t="s">
        <v>253</v>
      </c>
      <c r="F25" s="1" t="s">
        <v>254</v>
      </c>
      <c r="G25" s="2">
        <v>0</v>
      </c>
      <c r="H25" s="2">
        <v>20</v>
      </c>
      <c r="I25" s="2">
        <v>5</v>
      </c>
      <c r="J25" s="2">
        <v>5</v>
      </c>
      <c r="K25" s="2">
        <v>5</v>
      </c>
      <c r="L25" s="2">
        <v>5</v>
      </c>
      <c r="M25" s="24" t="s">
        <v>15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8" ht="18.75" x14ac:dyDescent="0.25">
      <c r="A26" s="84" t="s">
        <v>1306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1:18" ht="18.75" x14ac:dyDescent="0.25">
      <c r="A27" s="84" t="s">
        <v>1387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</row>
    <row r="28" spans="1:18" ht="18.75" x14ac:dyDescent="0.25">
      <c r="A28" s="84" t="s">
        <v>1317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</row>
    <row r="29" spans="1:18" ht="60" x14ac:dyDescent="0.25">
      <c r="A29" s="32" t="s">
        <v>156</v>
      </c>
      <c r="B29" s="32" t="s">
        <v>1192</v>
      </c>
      <c r="C29" s="32" t="s">
        <v>1193</v>
      </c>
      <c r="D29" s="67" t="s">
        <v>10</v>
      </c>
      <c r="E29" s="32" t="s">
        <v>157</v>
      </c>
      <c r="F29" s="32" t="s">
        <v>160</v>
      </c>
      <c r="G29" s="32" t="s">
        <v>5</v>
      </c>
      <c r="H29" s="32" t="s">
        <v>158</v>
      </c>
      <c r="I29" s="32" t="s">
        <v>6</v>
      </c>
      <c r="J29" s="32" t="s">
        <v>7</v>
      </c>
      <c r="K29" s="32" t="s">
        <v>8</v>
      </c>
      <c r="L29" s="32" t="s">
        <v>9</v>
      </c>
      <c r="M29" s="32" t="s">
        <v>11</v>
      </c>
      <c r="N29" s="32" t="s">
        <v>159</v>
      </c>
      <c r="O29" s="32">
        <v>2016</v>
      </c>
      <c r="P29" s="32">
        <v>2017</v>
      </c>
      <c r="Q29" s="32">
        <v>2018</v>
      </c>
      <c r="R29" s="32">
        <v>2019</v>
      </c>
    </row>
    <row r="30" spans="1:18" ht="132.75" x14ac:dyDescent="0.25">
      <c r="A30" s="7" t="s">
        <v>484</v>
      </c>
      <c r="B30" s="38" t="s">
        <v>609</v>
      </c>
      <c r="C30" s="38">
        <v>100</v>
      </c>
      <c r="D30" s="9" t="s">
        <v>71</v>
      </c>
      <c r="E30" s="1" t="s">
        <v>485</v>
      </c>
      <c r="F30" s="1" t="s">
        <v>486</v>
      </c>
      <c r="G30" s="19" t="s">
        <v>609</v>
      </c>
      <c r="H30" s="19">
        <v>100</v>
      </c>
      <c r="I30" s="19">
        <v>100</v>
      </c>
      <c r="J30" s="19">
        <v>100</v>
      </c>
      <c r="K30" s="19">
        <v>100</v>
      </c>
      <c r="L30" s="2">
        <v>100</v>
      </c>
      <c r="M30" s="24" t="s">
        <v>15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60" x14ac:dyDescent="0.25">
      <c r="A31" s="120" t="s">
        <v>487</v>
      </c>
      <c r="B31" s="38" t="s">
        <v>489</v>
      </c>
      <c r="C31" s="38" t="s">
        <v>489</v>
      </c>
      <c r="D31" s="1" t="s">
        <v>72</v>
      </c>
      <c r="E31" s="1" t="s">
        <v>488</v>
      </c>
      <c r="F31" s="1" t="s">
        <v>488</v>
      </c>
      <c r="G31" s="2">
        <v>0</v>
      </c>
      <c r="H31" s="19">
        <v>1</v>
      </c>
      <c r="I31" s="2">
        <v>1</v>
      </c>
      <c r="J31" s="2">
        <v>0</v>
      </c>
      <c r="K31" s="2">
        <v>0</v>
      </c>
      <c r="L31" s="2">
        <v>0</v>
      </c>
      <c r="M31" s="24" t="s">
        <v>15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84" x14ac:dyDescent="0.25">
      <c r="A32" s="121"/>
      <c r="B32" s="38" t="s">
        <v>489</v>
      </c>
      <c r="C32" s="38" t="s">
        <v>489</v>
      </c>
      <c r="D32" s="1" t="s">
        <v>72</v>
      </c>
      <c r="E32" s="1" t="s">
        <v>491</v>
      </c>
      <c r="F32" s="1" t="s">
        <v>490</v>
      </c>
      <c r="G32" s="2">
        <v>0</v>
      </c>
      <c r="H32" s="20">
        <v>1</v>
      </c>
      <c r="I32" s="2">
        <v>1</v>
      </c>
      <c r="J32" s="2">
        <v>0</v>
      </c>
      <c r="K32" s="2">
        <v>0</v>
      </c>
      <c r="L32" s="2">
        <v>0</v>
      </c>
      <c r="M32" s="24" t="s">
        <v>15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18" ht="72" x14ac:dyDescent="0.25">
      <c r="A33" s="122"/>
      <c r="B33" s="38" t="s">
        <v>489</v>
      </c>
      <c r="C33" s="38" t="s">
        <v>489</v>
      </c>
      <c r="D33" s="1" t="s">
        <v>72</v>
      </c>
      <c r="E33" s="1" t="s">
        <v>492</v>
      </c>
      <c r="F33" s="1" t="s">
        <v>492</v>
      </c>
      <c r="G33" s="2">
        <v>0</v>
      </c>
      <c r="H33" s="19">
        <v>20</v>
      </c>
      <c r="I33" s="2">
        <v>5</v>
      </c>
      <c r="J33" s="2">
        <v>5</v>
      </c>
      <c r="K33" s="2">
        <v>5</v>
      </c>
      <c r="L33" s="2">
        <v>5</v>
      </c>
      <c r="M33" s="24" t="s">
        <v>15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 ht="108" x14ac:dyDescent="0.25">
      <c r="A34" s="115" t="s">
        <v>1312</v>
      </c>
      <c r="B34" s="38" t="s">
        <v>489</v>
      </c>
      <c r="C34" s="38" t="s">
        <v>489</v>
      </c>
      <c r="D34" s="1" t="s">
        <v>73</v>
      </c>
      <c r="E34" s="1" t="s">
        <v>1178</v>
      </c>
      <c r="F34" s="1" t="s">
        <v>493</v>
      </c>
      <c r="G34" s="2">
        <v>0</v>
      </c>
      <c r="H34" s="19">
        <v>5</v>
      </c>
      <c r="I34" s="2">
        <v>1</v>
      </c>
      <c r="J34" s="2">
        <v>1</v>
      </c>
      <c r="K34" s="2">
        <v>1</v>
      </c>
      <c r="L34" s="2">
        <v>2</v>
      </c>
      <c r="M34" s="24" t="s">
        <v>15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</row>
    <row r="35" spans="1:18" ht="108" x14ac:dyDescent="0.25">
      <c r="A35" s="115"/>
      <c r="B35" s="38" t="s">
        <v>489</v>
      </c>
      <c r="C35" s="38" t="s">
        <v>489</v>
      </c>
      <c r="D35" s="1" t="s">
        <v>73</v>
      </c>
      <c r="E35" s="1" t="s">
        <v>1179</v>
      </c>
      <c r="F35" s="1" t="s">
        <v>494</v>
      </c>
      <c r="G35" s="2">
        <v>0</v>
      </c>
      <c r="H35" s="19">
        <v>200</v>
      </c>
      <c r="I35" s="2">
        <v>25</v>
      </c>
      <c r="J35" s="2">
        <v>25</v>
      </c>
      <c r="K35" s="2">
        <v>25</v>
      </c>
      <c r="L35" s="2">
        <v>25</v>
      </c>
      <c r="M35" s="24" t="s">
        <v>15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</row>
    <row r="36" spans="1:18" ht="108" x14ac:dyDescent="0.25">
      <c r="A36" s="115"/>
      <c r="B36" s="38" t="s">
        <v>489</v>
      </c>
      <c r="C36" s="38" t="s">
        <v>489</v>
      </c>
      <c r="D36" s="1" t="s">
        <v>73</v>
      </c>
      <c r="E36" s="1" t="s">
        <v>1180</v>
      </c>
      <c r="F36" s="1" t="s">
        <v>495</v>
      </c>
      <c r="G36" s="2">
        <v>0</v>
      </c>
      <c r="H36" s="19">
        <v>400</v>
      </c>
      <c r="I36" s="2">
        <v>100</v>
      </c>
      <c r="J36" s="2">
        <v>100</v>
      </c>
      <c r="K36" s="2">
        <v>100</v>
      </c>
      <c r="L36" s="2">
        <v>100</v>
      </c>
      <c r="M36" s="24" t="s">
        <v>15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</row>
    <row r="37" spans="1:18" ht="84.75" x14ac:dyDescent="0.25">
      <c r="A37" s="115" t="s">
        <v>1313</v>
      </c>
      <c r="B37" s="38" t="s">
        <v>489</v>
      </c>
      <c r="C37" s="38" t="s">
        <v>489</v>
      </c>
      <c r="D37" s="9" t="s">
        <v>74</v>
      </c>
      <c r="E37" s="1" t="s">
        <v>496</v>
      </c>
      <c r="F37" s="1" t="s">
        <v>496</v>
      </c>
      <c r="G37" s="2">
        <v>0</v>
      </c>
      <c r="H37" s="19">
        <v>1</v>
      </c>
      <c r="I37" s="2">
        <v>1</v>
      </c>
      <c r="J37" s="2">
        <v>0</v>
      </c>
      <c r="K37" s="2">
        <v>0</v>
      </c>
      <c r="L37" s="2">
        <v>0</v>
      </c>
      <c r="M37" s="24" t="s">
        <v>15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 ht="84.75" x14ac:dyDescent="0.25">
      <c r="A38" s="115"/>
      <c r="B38" s="38" t="s">
        <v>489</v>
      </c>
      <c r="C38" s="38" t="s">
        <v>489</v>
      </c>
      <c r="D38" s="9" t="s">
        <v>74</v>
      </c>
      <c r="E38" s="1" t="s">
        <v>498</v>
      </c>
      <c r="F38" s="1" t="s">
        <v>497</v>
      </c>
      <c r="G38" s="2">
        <v>0</v>
      </c>
      <c r="H38" s="20">
        <v>1</v>
      </c>
      <c r="I38" s="2">
        <v>0</v>
      </c>
      <c r="J38" s="2">
        <v>1</v>
      </c>
      <c r="K38" s="2">
        <v>0</v>
      </c>
      <c r="L38" s="2">
        <v>0</v>
      </c>
      <c r="M38" s="24" t="s">
        <v>15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 ht="96" x14ac:dyDescent="0.25">
      <c r="A39" s="14" t="s">
        <v>1314</v>
      </c>
      <c r="B39" s="38" t="s">
        <v>489</v>
      </c>
      <c r="C39" s="38" t="s">
        <v>489</v>
      </c>
      <c r="D39" s="1" t="s">
        <v>75</v>
      </c>
      <c r="E39" s="1" t="s">
        <v>1182</v>
      </c>
      <c r="F39" s="1" t="s">
        <v>1181</v>
      </c>
      <c r="G39" s="19">
        <v>0</v>
      </c>
      <c r="H39" s="19">
        <v>20</v>
      </c>
      <c r="I39" s="2">
        <v>5</v>
      </c>
      <c r="J39" s="2">
        <v>5</v>
      </c>
      <c r="K39" s="2">
        <v>5</v>
      </c>
      <c r="L39" s="2">
        <v>5</v>
      </c>
      <c r="M39" s="24" t="s">
        <v>15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</row>
    <row r="40" spans="1:18" ht="168.75" x14ac:dyDescent="0.25">
      <c r="A40" s="14" t="s">
        <v>1315</v>
      </c>
      <c r="B40" s="38" t="s">
        <v>489</v>
      </c>
      <c r="C40" s="38" t="s">
        <v>489</v>
      </c>
      <c r="D40" s="9" t="s">
        <v>499</v>
      </c>
      <c r="E40" s="1" t="s">
        <v>1184</v>
      </c>
      <c r="F40" s="1" t="s">
        <v>1183</v>
      </c>
      <c r="G40" s="19">
        <v>0</v>
      </c>
      <c r="H40" s="19">
        <v>1</v>
      </c>
      <c r="I40" s="2">
        <v>0</v>
      </c>
      <c r="J40" s="2">
        <v>1</v>
      </c>
      <c r="K40" s="2">
        <v>0</v>
      </c>
      <c r="L40" s="2">
        <v>0</v>
      </c>
      <c r="M40" s="24" t="s">
        <v>15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</row>
    <row r="41" spans="1:18" ht="96" x14ac:dyDescent="0.25">
      <c r="A41" s="14" t="s">
        <v>1316</v>
      </c>
      <c r="B41" s="38" t="s">
        <v>489</v>
      </c>
      <c r="C41" s="38" t="s">
        <v>489</v>
      </c>
      <c r="D41" s="1" t="s">
        <v>500</v>
      </c>
      <c r="E41" s="1" t="s">
        <v>1185</v>
      </c>
      <c r="F41" s="1" t="s">
        <v>1186</v>
      </c>
      <c r="G41" s="19">
        <v>0</v>
      </c>
      <c r="H41" s="19">
        <v>10</v>
      </c>
      <c r="I41" s="2">
        <v>2</v>
      </c>
      <c r="J41" s="2">
        <v>2</v>
      </c>
      <c r="K41" s="2">
        <v>3</v>
      </c>
      <c r="L41" s="2">
        <v>3</v>
      </c>
      <c r="M41" s="24" t="s">
        <v>15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 ht="18.75" x14ac:dyDescent="0.25">
      <c r="A42" s="84" t="s">
        <v>1324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1:18" ht="18.75" x14ac:dyDescent="0.25">
      <c r="A43" s="84" t="s">
        <v>1349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</row>
    <row r="44" spans="1:18" ht="18.75" x14ac:dyDescent="0.25">
      <c r="A44" s="84" t="s">
        <v>1350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</row>
    <row r="45" spans="1:18" ht="60" x14ac:dyDescent="0.25">
      <c r="A45" s="73" t="s">
        <v>156</v>
      </c>
      <c r="B45" s="73" t="s">
        <v>1192</v>
      </c>
      <c r="C45" s="73" t="s">
        <v>1193</v>
      </c>
      <c r="D45" s="73" t="s">
        <v>10</v>
      </c>
      <c r="E45" s="73" t="s">
        <v>157</v>
      </c>
      <c r="F45" s="73" t="s">
        <v>160</v>
      </c>
      <c r="G45" s="73" t="s">
        <v>5</v>
      </c>
      <c r="H45" s="73" t="s">
        <v>158</v>
      </c>
      <c r="I45" s="73" t="s">
        <v>6</v>
      </c>
      <c r="J45" s="73" t="s">
        <v>7</v>
      </c>
      <c r="K45" s="73" t="s">
        <v>8</v>
      </c>
      <c r="L45" s="73" t="s">
        <v>9</v>
      </c>
      <c r="M45" s="73" t="s">
        <v>11</v>
      </c>
      <c r="N45" s="73" t="s">
        <v>159</v>
      </c>
      <c r="O45" s="73">
        <v>2016</v>
      </c>
      <c r="P45" s="73">
        <v>2017</v>
      </c>
      <c r="Q45" s="32">
        <v>2018</v>
      </c>
      <c r="R45" s="32">
        <v>2019</v>
      </c>
    </row>
    <row r="46" spans="1:18" ht="72" x14ac:dyDescent="0.25">
      <c r="A46" s="108" t="s">
        <v>1199</v>
      </c>
      <c r="B46" s="108">
        <v>100</v>
      </c>
      <c r="C46" s="108">
        <v>100</v>
      </c>
      <c r="D46" s="11" t="s">
        <v>1201</v>
      </c>
      <c r="E46" s="1" t="s">
        <v>1200</v>
      </c>
      <c r="F46" s="1" t="s">
        <v>1200</v>
      </c>
      <c r="G46" s="2">
        <v>100</v>
      </c>
      <c r="H46" s="2">
        <v>100</v>
      </c>
      <c r="I46" s="2">
        <v>100</v>
      </c>
      <c r="J46" s="2">
        <v>100</v>
      </c>
      <c r="K46" s="2">
        <v>100</v>
      </c>
      <c r="L46" s="2">
        <v>100</v>
      </c>
      <c r="M46" s="62" t="s">
        <v>15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ht="60" x14ac:dyDescent="0.25">
      <c r="A47" s="109"/>
      <c r="B47" s="109"/>
      <c r="C47" s="109"/>
      <c r="D47" s="11" t="s">
        <v>1203</v>
      </c>
      <c r="E47" s="1" t="s">
        <v>1202</v>
      </c>
      <c r="F47" s="1" t="s">
        <v>1202</v>
      </c>
      <c r="G47" s="2">
        <v>0</v>
      </c>
      <c r="H47" s="2">
        <v>1</v>
      </c>
      <c r="I47" s="2">
        <v>0</v>
      </c>
      <c r="J47" s="2">
        <v>1</v>
      </c>
      <c r="K47" s="2">
        <v>0</v>
      </c>
      <c r="L47" s="2">
        <v>0</v>
      </c>
      <c r="M47" s="62" t="s">
        <v>15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44" x14ac:dyDescent="0.25">
      <c r="A48" s="109"/>
      <c r="B48" s="109"/>
      <c r="C48" s="109"/>
      <c r="D48" s="11" t="s">
        <v>1204</v>
      </c>
      <c r="E48" s="1" t="s">
        <v>1205</v>
      </c>
      <c r="F48" s="1" t="s">
        <v>1205</v>
      </c>
      <c r="G48" s="2">
        <v>6</v>
      </c>
      <c r="H48" s="2">
        <v>5</v>
      </c>
      <c r="I48" s="2">
        <v>1</v>
      </c>
      <c r="J48" s="2">
        <v>1</v>
      </c>
      <c r="K48" s="2">
        <v>1</v>
      </c>
      <c r="L48" s="2">
        <v>2</v>
      </c>
      <c r="M48" s="62" t="s">
        <v>15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49" spans="1:18" ht="60" x14ac:dyDescent="0.25">
      <c r="A49" s="110"/>
      <c r="B49" s="110"/>
      <c r="C49" s="110"/>
      <c r="D49" s="11" t="s">
        <v>1204</v>
      </c>
      <c r="E49" s="1" t="s">
        <v>1206</v>
      </c>
      <c r="F49" s="1" t="s">
        <v>1206</v>
      </c>
      <c r="G49" s="2" t="s">
        <v>609</v>
      </c>
      <c r="H49" s="2">
        <v>37</v>
      </c>
      <c r="I49" s="2">
        <v>7</v>
      </c>
      <c r="J49" s="2">
        <v>10</v>
      </c>
      <c r="K49" s="2">
        <v>10</v>
      </c>
      <c r="L49" s="2">
        <v>10</v>
      </c>
      <c r="M49" s="62" t="s">
        <v>15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8.75" customHeight="1" x14ac:dyDescent="0.25">
      <c r="A50" s="93" t="s">
        <v>1365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104"/>
    </row>
    <row r="51" spans="1:18" ht="18.75" customHeight="1" x14ac:dyDescent="0.25">
      <c r="A51" s="93" t="s">
        <v>1367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104"/>
    </row>
    <row r="52" spans="1:18" ht="18.75" customHeight="1" x14ac:dyDescent="0.25">
      <c r="A52" s="93" t="s">
        <v>1295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104"/>
    </row>
    <row r="53" spans="1:18" ht="60" x14ac:dyDescent="0.25">
      <c r="A53" s="32" t="s">
        <v>156</v>
      </c>
      <c r="B53" s="32" t="s">
        <v>1192</v>
      </c>
      <c r="C53" s="32" t="s">
        <v>1193</v>
      </c>
      <c r="D53" s="32" t="s">
        <v>10</v>
      </c>
      <c r="E53" s="32" t="s">
        <v>157</v>
      </c>
      <c r="F53" s="32" t="s">
        <v>160</v>
      </c>
      <c r="G53" s="32" t="s">
        <v>5</v>
      </c>
      <c r="H53" s="64" t="s">
        <v>158</v>
      </c>
      <c r="I53" s="32" t="s">
        <v>6</v>
      </c>
      <c r="J53" s="32" t="s">
        <v>7</v>
      </c>
      <c r="K53" s="32" t="s">
        <v>8</v>
      </c>
      <c r="L53" s="32" t="s">
        <v>9</v>
      </c>
      <c r="M53" s="32" t="s">
        <v>1291</v>
      </c>
      <c r="N53" s="64" t="s">
        <v>159</v>
      </c>
      <c r="O53" s="32">
        <v>2016</v>
      </c>
      <c r="P53" s="32">
        <v>2017</v>
      </c>
      <c r="Q53" s="32">
        <v>2018</v>
      </c>
      <c r="R53" s="32">
        <v>2019</v>
      </c>
    </row>
    <row r="54" spans="1:18" ht="84" customHeight="1" x14ac:dyDescent="0.25">
      <c r="A54" s="116" t="s">
        <v>1010</v>
      </c>
      <c r="B54" s="116">
        <v>0</v>
      </c>
      <c r="C54" s="116">
        <v>46</v>
      </c>
      <c r="D54" s="1" t="s">
        <v>139</v>
      </c>
      <c r="E54" s="1" t="s">
        <v>1014</v>
      </c>
      <c r="F54" s="1" t="s">
        <v>1007</v>
      </c>
      <c r="G54" s="2">
        <v>0</v>
      </c>
      <c r="H54" s="2">
        <v>46</v>
      </c>
      <c r="I54" s="2">
        <v>10</v>
      </c>
      <c r="J54" s="2">
        <v>10</v>
      </c>
      <c r="K54" s="2">
        <v>10</v>
      </c>
      <c r="L54" s="2">
        <v>16</v>
      </c>
      <c r="M54" s="24" t="s">
        <v>15</v>
      </c>
      <c r="N54" s="21">
        <f t="shared" ref="N54:N60" si="0">SUM(O54:R54)</f>
        <v>1273939200</v>
      </c>
      <c r="O54" s="25">
        <v>300000000</v>
      </c>
      <c r="P54" s="25">
        <f>+O54*1.04</f>
        <v>312000000</v>
      </c>
      <c r="Q54" s="25">
        <f>+P54*1.04</f>
        <v>324480000</v>
      </c>
      <c r="R54" s="25">
        <f>+Q54*1.04</f>
        <v>337459200</v>
      </c>
    </row>
    <row r="55" spans="1:18" ht="48" x14ac:dyDescent="0.25">
      <c r="A55" s="117"/>
      <c r="B55" s="117"/>
      <c r="C55" s="117"/>
      <c r="D55" s="1" t="s">
        <v>139</v>
      </c>
      <c r="E55" s="1" t="s">
        <v>1015</v>
      </c>
      <c r="F55" s="1" t="s">
        <v>1008</v>
      </c>
      <c r="G55" s="2">
        <v>0</v>
      </c>
      <c r="H55" s="2">
        <v>46</v>
      </c>
      <c r="I55" s="2">
        <v>10</v>
      </c>
      <c r="J55" s="2">
        <v>10</v>
      </c>
      <c r="K55" s="2">
        <v>10</v>
      </c>
      <c r="L55" s="2">
        <v>16</v>
      </c>
      <c r="M55" s="27" t="s">
        <v>15</v>
      </c>
      <c r="N55" s="21">
        <f t="shared" si="0"/>
        <v>0</v>
      </c>
      <c r="O55" s="2">
        <v>0</v>
      </c>
      <c r="P55" s="2">
        <v>0</v>
      </c>
      <c r="Q55" s="2">
        <v>0</v>
      </c>
      <c r="R55" s="2">
        <v>0</v>
      </c>
    </row>
    <row r="56" spans="1:18" ht="72" x14ac:dyDescent="0.25">
      <c r="A56" s="118"/>
      <c r="B56" s="118"/>
      <c r="C56" s="118"/>
      <c r="D56" s="1" t="s">
        <v>139</v>
      </c>
      <c r="E56" s="1" t="s">
        <v>1016</v>
      </c>
      <c r="F56" s="1" t="s">
        <v>1009</v>
      </c>
      <c r="G56" s="2">
        <v>0</v>
      </c>
      <c r="H56" s="2">
        <v>46</v>
      </c>
      <c r="I56" s="2">
        <v>10</v>
      </c>
      <c r="J56" s="2">
        <v>10</v>
      </c>
      <c r="K56" s="2">
        <v>10</v>
      </c>
      <c r="L56" s="2">
        <v>16</v>
      </c>
      <c r="M56" s="27" t="s">
        <v>15</v>
      </c>
      <c r="N56" s="21">
        <f t="shared" si="0"/>
        <v>0</v>
      </c>
      <c r="O56" s="2">
        <v>0</v>
      </c>
      <c r="P56" s="2">
        <v>0</v>
      </c>
      <c r="Q56" s="2">
        <v>0</v>
      </c>
      <c r="R56" s="2">
        <v>0</v>
      </c>
    </row>
    <row r="57" spans="1:18" ht="48" customHeight="1" x14ac:dyDescent="0.25">
      <c r="A57" s="116" t="s">
        <v>1023</v>
      </c>
      <c r="B57" s="116">
        <v>0</v>
      </c>
      <c r="C57" s="116">
        <v>1</v>
      </c>
      <c r="D57" s="1" t="s">
        <v>140</v>
      </c>
      <c r="E57" s="1" t="s">
        <v>1017</v>
      </c>
      <c r="F57" s="1" t="s">
        <v>1012</v>
      </c>
      <c r="G57" s="2">
        <v>0</v>
      </c>
      <c r="H57" s="2">
        <v>1</v>
      </c>
      <c r="I57" s="2">
        <v>0</v>
      </c>
      <c r="J57" s="2">
        <v>1</v>
      </c>
      <c r="K57" s="2">
        <v>1</v>
      </c>
      <c r="L57" s="2">
        <v>0</v>
      </c>
      <c r="M57" s="27" t="s">
        <v>15</v>
      </c>
      <c r="N57" s="21">
        <f t="shared" si="0"/>
        <v>0</v>
      </c>
      <c r="O57" s="2">
        <v>0</v>
      </c>
      <c r="P57" s="2">
        <v>0</v>
      </c>
      <c r="Q57" s="2">
        <v>0</v>
      </c>
      <c r="R57" s="2">
        <v>0</v>
      </c>
    </row>
    <row r="58" spans="1:18" ht="48" x14ac:dyDescent="0.25">
      <c r="A58" s="118"/>
      <c r="B58" s="118"/>
      <c r="C58" s="118"/>
      <c r="D58" s="1" t="s">
        <v>140</v>
      </c>
      <c r="E58" s="1" t="s">
        <v>1018</v>
      </c>
      <c r="F58" s="1" t="s">
        <v>1013</v>
      </c>
      <c r="G58" s="2">
        <v>0</v>
      </c>
      <c r="H58" s="2">
        <v>1</v>
      </c>
      <c r="I58" s="2">
        <v>1</v>
      </c>
      <c r="J58" s="2">
        <v>0</v>
      </c>
      <c r="K58" s="2">
        <v>0</v>
      </c>
      <c r="L58" s="2">
        <v>0</v>
      </c>
      <c r="M58" s="27" t="s">
        <v>15</v>
      </c>
      <c r="N58" s="21">
        <f t="shared" si="0"/>
        <v>0</v>
      </c>
      <c r="O58" s="2">
        <v>0</v>
      </c>
      <c r="P58" s="2">
        <v>0</v>
      </c>
      <c r="Q58" s="2">
        <v>0</v>
      </c>
      <c r="R58" s="2">
        <v>0</v>
      </c>
    </row>
    <row r="59" spans="1:18" ht="60" x14ac:dyDescent="0.25">
      <c r="A59" s="116" t="s">
        <v>1024</v>
      </c>
      <c r="B59" s="116">
        <v>0</v>
      </c>
      <c r="C59" s="116">
        <v>2</v>
      </c>
      <c r="D59" s="1" t="s">
        <v>141</v>
      </c>
      <c r="E59" s="1" t="s">
        <v>1021</v>
      </c>
      <c r="F59" s="1" t="s">
        <v>1019</v>
      </c>
      <c r="G59" s="2">
        <v>0</v>
      </c>
      <c r="H59" s="2">
        <v>1</v>
      </c>
      <c r="I59" s="2">
        <v>0</v>
      </c>
      <c r="J59" s="2">
        <v>0</v>
      </c>
      <c r="K59" s="2">
        <v>1</v>
      </c>
      <c r="L59" s="2">
        <v>0</v>
      </c>
      <c r="M59" s="27" t="s">
        <v>15</v>
      </c>
      <c r="N59" s="21">
        <f t="shared" si="0"/>
        <v>0</v>
      </c>
      <c r="O59" s="2">
        <v>0</v>
      </c>
      <c r="P59" s="2">
        <v>0</v>
      </c>
      <c r="Q59" s="2">
        <v>0</v>
      </c>
      <c r="R59" s="2">
        <v>0</v>
      </c>
    </row>
    <row r="60" spans="1:18" ht="48" x14ac:dyDescent="0.25">
      <c r="A60" s="118"/>
      <c r="B60" s="118"/>
      <c r="C60" s="118"/>
      <c r="D60" s="1" t="s">
        <v>141</v>
      </c>
      <c r="E60" s="1" t="s">
        <v>1022</v>
      </c>
      <c r="F60" s="1" t="s">
        <v>1020</v>
      </c>
      <c r="G60" s="2">
        <v>0</v>
      </c>
      <c r="H60" s="2">
        <v>2</v>
      </c>
      <c r="I60" s="2">
        <v>0</v>
      </c>
      <c r="J60" s="2">
        <v>0</v>
      </c>
      <c r="K60" s="2">
        <v>1</v>
      </c>
      <c r="L60" s="2">
        <v>1</v>
      </c>
      <c r="M60" s="27" t="s">
        <v>15</v>
      </c>
      <c r="N60" s="21">
        <f t="shared" si="0"/>
        <v>0</v>
      </c>
      <c r="O60" s="2">
        <v>0</v>
      </c>
      <c r="P60" s="2">
        <v>0</v>
      </c>
      <c r="Q60" s="2">
        <v>0</v>
      </c>
      <c r="R60" s="2">
        <v>0</v>
      </c>
    </row>
    <row r="61" spans="1:18" ht="18.75" customHeight="1" x14ac:dyDescent="0.25">
      <c r="A61" s="93" t="s">
        <v>1374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104"/>
    </row>
    <row r="62" spans="1:18" ht="18.75" customHeight="1" x14ac:dyDescent="0.25">
      <c r="A62" s="93" t="s">
        <v>1375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104"/>
    </row>
    <row r="63" spans="1:18" ht="18.75" customHeight="1" x14ac:dyDescent="0.25">
      <c r="A63" s="93" t="s">
        <v>1295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104"/>
    </row>
    <row r="64" spans="1:18" ht="60" x14ac:dyDescent="0.25">
      <c r="A64" s="32" t="s">
        <v>156</v>
      </c>
      <c r="B64" s="32" t="s">
        <v>1192</v>
      </c>
      <c r="C64" s="32" t="s">
        <v>1193</v>
      </c>
      <c r="D64" s="32" t="s">
        <v>10</v>
      </c>
      <c r="E64" s="32" t="s">
        <v>157</v>
      </c>
      <c r="F64" s="32" t="s">
        <v>160</v>
      </c>
      <c r="G64" s="32" t="s">
        <v>5</v>
      </c>
      <c r="H64" s="64" t="s">
        <v>158</v>
      </c>
      <c r="I64" s="32" t="s">
        <v>6</v>
      </c>
      <c r="J64" s="32" t="s">
        <v>7</v>
      </c>
      <c r="K64" s="32" t="s">
        <v>8</v>
      </c>
      <c r="L64" s="32" t="s">
        <v>9</v>
      </c>
      <c r="M64" s="32" t="s">
        <v>1291</v>
      </c>
      <c r="N64" s="64" t="s">
        <v>159</v>
      </c>
      <c r="O64" s="32">
        <v>2016</v>
      </c>
      <c r="P64" s="32">
        <v>2017</v>
      </c>
      <c r="Q64" s="32">
        <v>2018</v>
      </c>
      <c r="R64" s="32">
        <v>2019</v>
      </c>
    </row>
    <row r="65" spans="1:18" ht="108" x14ac:dyDescent="0.25">
      <c r="A65" s="111" t="s">
        <v>1050</v>
      </c>
      <c r="B65" s="120">
        <v>55.5</v>
      </c>
      <c r="C65" s="120">
        <v>61.05</v>
      </c>
      <c r="D65" s="1" t="s">
        <v>149</v>
      </c>
      <c r="E65" s="1" t="s">
        <v>1051</v>
      </c>
      <c r="F65" s="1" t="s">
        <v>1051</v>
      </c>
      <c r="G65" s="2">
        <v>0</v>
      </c>
      <c r="H65" s="2">
        <v>1</v>
      </c>
      <c r="I65" s="2">
        <v>1</v>
      </c>
      <c r="J65" s="2">
        <v>0</v>
      </c>
      <c r="K65" s="2">
        <v>0</v>
      </c>
      <c r="L65" s="2">
        <v>0</v>
      </c>
      <c r="M65" s="27" t="s">
        <v>15</v>
      </c>
      <c r="N65" s="21">
        <f>SUM(O65:R65)</f>
        <v>0</v>
      </c>
      <c r="O65" s="2">
        <v>0</v>
      </c>
      <c r="P65" s="2">
        <v>0</v>
      </c>
      <c r="Q65" s="2">
        <v>0</v>
      </c>
      <c r="R65" s="2">
        <v>0</v>
      </c>
    </row>
    <row r="66" spans="1:18" ht="192" x14ac:dyDescent="0.25">
      <c r="A66" s="112"/>
      <c r="B66" s="121"/>
      <c r="C66" s="121"/>
      <c r="D66" s="1" t="s">
        <v>149</v>
      </c>
      <c r="E66" s="1" t="s">
        <v>1052</v>
      </c>
      <c r="F66" s="1" t="s">
        <v>1052</v>
      </c>
      <c r="G66" s="2">
        <v>0</v>
      </c>
      <c r="H66" s="2">
        <v>10</v>
      </c>
      <c r="I66" s="2">
        <v>1</v>
      </c>
      <c r="J66" s="2">
        <v>3</v>
      </c>
      <c r="K66" s="2">
        <v>3</v>
      </c>
      <c r="L66" s="2">
        <v>3</v>
      </c>
      <c r="M66" s="27" t="s">
        <v>15</v>
      </c>
      <c r="N66" s="21">
        <f>SUM(O66:R66)</f>
        <v>0</v>
      </c>
      <c r="O66" s="2">
        <v>0</v>
      </c>
      <c r="P66" s="2">
        <v>0</v>
      </c>
      <c r="Q66" s="2">
        <v>0</v>
      </c>
      <c r="R66" s="2">
        <v>0</v>
      </c>
    </row>
    <row r="67" spans="1:18" ht="84" x14ac:dyDescent="0.25">
      <c r="A67" s="112"/>
      <c r="B67" s="121"/>
      <c r="C67" s="121"/>
      <c r="D67" s="1" t="s">
        <v>149</v>
      </c>
      <c r="E67" s="1" t="s">
        <v>1053</v>
      </c>
      <c r="F67" s="1" t="s">
        <v>1053</v>
      </c>
      <c r="G67" s="2">
        <v>0</v>
      </c>
      <c r="H67" s="2">
        <v>46</v>
      </c>
      <c r="I67" s="2">
        <v>46</v>
      </c>
      <c r="J67" s="2">
        <v>46</v>
      </c>
      <c r="K67" s="2">
        <v>46</v>
      </c>
      <c r="L67" s="2">
        <v>46</v>
      </c>
      <c r="M67" s="27" t="s">
        <v>15</v>
      </c>
      <c r="N67" s="21">
        <f>SUM(O67:R67)</f>
        <v>0</v>
      </c>
      <c r="O67" s="2">
        <v>0</v>
      </c>
      <c r="P67" s="2">
        <v>0</v>
      </c>
      <c r="Q67" s="2">
        <v>0</v>
      </c>
      <c r="R67" s="2">
        <v>0</v>
      </c>
    </row>
    <row r="68" spans="1:18" ht="60" x14ac:dyDescent="0.25">
      <c r="A68" s="112"/>
      <c r="B68" s="121"/>
      <c r="C68" s="121"/>
      <c r="D68" s="1" t="s">
        <v>149</v>
      </c>
      <c r="E68" s="1" t="s">
        <v>1054</v>
      </c>
      <c r="F68" s="1" t="s">
        <v>1054</v>
      </c>
      <c r="G68" s="2">
        <v>0</v>
      </c>
      <c r="H68" s="2">
        <v>4</v>
      </c>
      <c r="I68" s="2">
        <v>1</v>
      </c>
      <c r="J68" s="2">
        <v>1</v>
      </c>
      <c r="K68" s="2">
        <v>1</v>
      </c>
      <c r="L68" s="2">
        <v>1</v>
      </c>
      <c r="M68" s="27" t="s">
        <v>15</v>
      </c>
      <c r="N68" s="21">
        <f>SUM(O68:R68)</f>
        <v>0</v>
      </c>
      <c r="O68" s="2">
        <v>0</v>
      </c>
      <c r="P68" s="2">
        <v>0</v>
      </c>
      <c r="Q68" s="2">
        <v>0</v>
      </c>
      <c r="R68" s="2">
        <v>0</v>
      </c>
    </row>
    <row r="69" spans="1:18" ht="84" x14ac:dyDescent="0.25">
      <c r="A69" s="113"/>
      <c r="B69" s="122"/>
      <c r="C69" s="122"/>
      <c r="D69" s="1" t="s">
        <v>149</v>
      </c>
      <c r="E69" s="1" t="s">
        <v>1055</v>
      </c>
      <c r="F69" s="1" t="s">
        <v>1055</v>
      </c>
      <c r="G69" s="2">
        <v>0</v>
      </c>
      <c r="H69" s="2">
        <v>5</v>
      </c>
      <c r="I69" s="2">
        <v>1</v>
      </c>
      <c r="J69" s="2">
        <v>1</v>
      </c>
      <c r="K69" s="2">
        <v>1</v>
      </c>
      <c r="L69" s="2">
        <v>2</v>
      </c>
      <c r="M69" s="27" t="s">
        <v>15</v>
      </c>
      <c r="N69" s="21">
        <f>SUM(O69:R69)</f>
        <v>0</v>
      </c>
      <c r="O69" s="2">
        <v>0</v>
      </c>
      <c r="P69" s="2">
        <v>0</v>
      </c>
      <c r="Q69" s="2">
        <v>0</v>
      </c>
      <c r="R69" s="2">
        <v>0</v>
      </c>
    </row>
    <row r="70" spans="1:18" ht="18.75" customHeight="1" x14ac:dyDescent="0.25">
      <c r="A70" s="93" t="s">
        <v>1374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104"/>
    </row>
    <row r="71" spans="1:18" ht="18.75" customHeight="1" x14ac:dyDescent="0.25">
      <c r="A71" s="93" t="s">
        <v>1376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104"/>
    </row>
    <row r="72" spans="1:18" ht="18.75" customHeight="1" x14ac:dyDescent="0.25">
      <c r="A72" s="93" t="s">
        <v>1295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104"/>
    </row>
    <row r="73" spans="1:18" ht="60" x14ac:dyDescent="0.25">
      <c r="A73" s="32" t="s">
        <v>156</v>
      </c>
      <c r="B73" s="32" t="s">
        <v>1192</v>
      </c>
      <c r="C73" s="32" t="s">
        <v>1193</v>
      </c>
      <c r="D73" s="32" t="s">
        <v>10</v>
      </c>
      <c r="E73" s="32" t="s">
        <v>157</v>
      </c>
      <c r="F73" s="32" t="s">
        <v>160</v>
      </c>
      <c r="G73" s="32" t="s">
        <v>5</v>
      </c>
      <c r="H73" s="64" t="s">
        <v>158</v>
      </c>
      <c r="I73" s="32" t="s">
        <v>6</v>
      </c>
      <c r="J73" s="32" t="s">
        <v>7</v>
      </c>
      <c r="K73" s="32" t="s">
        <v>8</v>
      </c>
      <c r="L73" s="32" t="s">
        <v>9</v>
      </c>
      <c r="M73" s="32" t="s">
        <v>1291</v>
      </c>
      <c r="N73" s="64" t="s">
        <v>159</v>
      </c>
      <c r="O73" s="32">
        <v>2016</v>
      </c>
      <c r="P73" s="32">
        <v>2017</v>
      </c>
      <c r="Q73" s="32">
        <v>2018</v>
      </c>
      <c r="R73" s="32">
        <v>2019</v>
      </c>
    </row>
    <row r="74" spans="1:18" ht="96" x14ac:dyDescent="0.25">
      <c r="A74" s="34" t="s">
        <v>1057</v>
      </c>
      <c r="B74" s="40">
        <v>78</v>
      </c>
      <c r="C74" s="40">
        <v>100</v>
      </c>
      <c r="D74" s="1" t="s">
        <v>1056</v>
      </c>
      <c r="E74" s="1" t="s">
        <v>1058</v>
      </c>
      <c r="F74" s="1" t="s">
        <v>1058</v>
      </c>
      <c r="G74" s="2">
        <v>35</v>
      </c>
      <c r="H74" s="2">
        <v>45</v>
      </c>
      <c r="I74" s="2">
        <v>2</v>
      </c>
      <c r="J74" s="2">
        <v>2</v>
      </c>
      <c r="K74" s="2">
        <v>3</v>
      </c>
      <c r="L74" s="2">
        <v>3</v>
      </c>
      <c r="M74" s="27" t="s">
        <v>15</v>
      </c>
      <c r="N74" s="21">
        <f t="shared" ref="N74:N82" si="1">SUM(O74:R74)</f>
        <v>0</v>
      </c>
      <c r="O74" s="2">
        <v>0</v>
      </c>
      <c r="P74" s="2">
        <v>0</v>
      </c>
      <c r="Q74" s="2">
        <v>0</v>
      </c>
      <c r="R74" s="2">
        <v>0</v>
      </c>
    </row>
    <row r="75" spans="1:18" ht="72" x14ac:dyDescent="0.25">
      <c r="A75" s="50" t="s">
        <v>1226</v>
      </c>
      <c r="B75" s="40">
        <v>0</v>
      </c>
      <c r="C75" s="40">
        <v>1</v>
      </c>
      <c r="D75" s="1" t="s">
        <v>150</v>
      </c>
      <c r="E75" s="1" t="s">
        <v>1059</v>
      </c>
      <c r="F75" s="1" t="s">
        <v>1059</v>
      </c>
      <c r="G75" s="2">
        <v>0</v>
      </c>
      <c r="H75" s="2">
        <v>4</v>
      </c>
      <c r="I75" s="2">
        <v>1</v>
      </c>
      <c r="J75" s="2">
        <v>1</v>
      </c>
      <c r="K75" s="2">
        <v>1</v>
      </c>
      <c r="L75" s="2">
        <v>1</v>
      </c>
      <c r="M75" s="27" t="s">
        <v>15</v>
      </c>
      <c r="N75" s="21">
        <f t="shared" si="1"/>
        <v>0</v>
      </c>
      <c r="O75" s="2">
        <v>0</v>
      </c>
      <c r="P75" s="2">
        <v>0</v>
      </c>
      <c r="Q75" s="2">
        <v>0</v>
      </c>
      <c r="R75" s="2">
        <v>0</v>
      </c>
    </row>
    <row r="76" spans="1:18" ht="72" x14ac:dyDescent="0.25">
      <c r="A76" s="50" t="s">
        <v>1227</v>
      </c>
      <c r="B76" s="40">
        <v>22</v>
      </c>
      <c r="C76" s="40">
        <v>23</v>
      </c>
      <c r="D76" s="1" t="s">
        <v>151</v>
      </c>
      <c r="E76" s="1" t="s">
        <v>1060</v>
      </c>
      <c r="F76" s="1" t="s">
        <v>1060</v>
      </c>
      <c r="G76" s="2">
        <v>22</v>
      </c>
      <c r="H76" s="2">
        <v>23</v>
      </c>
      <c r="I76" s="2">
        <v>3</v>
      </c>
      <c r="J76" s="2">
        <v>5</v>
      </c>
      <c r="K76" s="2">
        <v>5</v>
      </c>
      <c r="L76" s="2">
        <v>10</v>
      </c>
      <c r="M76" s="27" t="s">
        <v>15</v>
      </c>
      <c r="N76" s="21">
        <f t="shared" si="1"/>
        <v>0</v>
      </c>
      <c r="O76" s="2">
        <v>0</v>
      </c>
      <c r="P76" s="2">
        <v>0</v>
      </c>
      <c r="Q76" s="2">
        <v>0</v>
      </c>
      <c r="R76" s="2">
        <v>0</v>
      </c>
    </row>
    <row r="77" spans="1:18" ht="144" x14ac:dyDescent="0.25">
      <c r="A77" s="111" t="s">
        <v>1228</v>
      </c>
      <c r="B77" s="111">
        <v>0</v>
      </c>
      <c r="C77" s="111">
        <v>1</v>
      </c>
      <c r="D77" s="1" t="s">
        <v>152</v>
      </c>
      <c r="E77" s="1" t="s">
        <v>1061</v>
      </c>
      <c r="F77" s="1" t="s">
        <v>1061</v>
      </c>
      <c r="G77" s="2">
        <v>0</v>
      </c>
      <c r="H77" s="2">
        <v>12</v>
      </c>
      <c r="I77" s="2">
        <v>3</v>
      </c>
      <c r="J77" s="2">
        <v>3</v>
      </c>
      <c r="K77" s="2">
        <v>3</v>
      </c>
      <c r="L77" s="2">
        <v>3</v>
      </c>
      <c r="M77" s="27" t="s">
        <v>15</v>
      </c>
      <c r="N77" s="21">
        <f t="shared" si="1"/>
        <v>0</v>
      </c>
      <c r="O77" s="2">
        <v>0</v>
      </c>
      <c r="P77" s="2">
        <v>0</v>
      </c>
      <c r="Q77" s="2">
        <v>0</v>
      </c>
      <c r="R77" s="2">
        <v>0</v>
      </c>
    </row>
    <row r="78" spans="1:18" ht="180" x14ac:dyDescent="0.25">
      <c r="A78" s="112"/>
      <c r="B78" s="112"/>
      <c r="C78" s="112"/>
      <c r="D78" s="1" t="s">
        <v>152</v>
      </c>
      <c r="E78" s="1" t="s">
        <v>1062</v>
      </c>
      <c r="F78" s="1" t="s">
        <v>1062</v>
      </c>
      <c r="G78" s="2">
        <v>0</v>
      </c>
      <c r="H78" s="2">
        <v>15</v>
      </c>
      <c r="I78" s="2">
        <v>2</v>
      </c>
      <c r="J78" s="2">
        <v>3</v>
      </c>
      <c r="K78" s="2">
        <v>5</v>
      </c>
      <c r="L78" s="2">
        <v>5</v>
      </c>
      <c r="M78" s="27" t="s">
        <v>15</v>
      </c>
      <c r="N78" s="21">
        <f t="shared" si="1"/>
        <v>0</v>
      </c>
      <c r="O78" s="2">
        <v>0</v>
      </c>
      <c r="P78" s="2">
        <v>0</v>
      </c>
      <c r="Q78" s="2">
        <v>0</v>
      </c>
      <c r="R78" s="2">
        <v>0</v>
      </c>
    </row>
    <row r="79" spans="1:18" ht="132" x14ac:dyDescent="0.25">
      <c r="A79" s="113"/>
      <c r="B79" s="113"/>
      <c r="C79" s="113"/>
      <c r="D79" s="1" t="s">
        <v>152</v>
      </c>
      <c r="E79" s="1" t="s">
        <v>1063</v>
      </c>
      <c r="F79" s="1" t="s">
        <v>1063</v>
      </c>
      <c r="G79" s="2">
        <v>0</v>
      </c>
      <c r="H79" s="2">
        <v>1</v>
      </c>
      <c r="I79" s="2">
        <v>1</v>
      </c>
      <c r="J79" s="2">
        <v>0</v>
      </c>
      <c r="K79" s="2">
        <v>0</v>
      </c>
      <c r="L79" s="2">
        <v>0</v>
      </c>
      <c r="M79" s="27" t="s">
        <v>15</v>
      </c>
      <c r="N79" s="21">
        <f t="shared" si="1"/>
        <v>0</v>
      </c>
      <c r="O79" s="2">
        <v>0</v>
      </c>
      <c r="P79" s="2">
        <v>0</v>
      </c>
      <c r="Q79" s="2">
        <v>0</v>
      </c>
      <c r="R79" s="2">
        <v>0</v>
      </c>
    </row>
    <row r="80" spans="1:18" ht="132" x14ac:dyDescent="0.25">
      <c r="A80" s="42" t="s">
        <v>1229</v>
      </c>
      <c r="B80" s="40">
        <v>0</v>
      </c>
      <c r="C80" s="40">
        <v>1</v>
      </c>
      <c r="D80" s="1" t="s">
        <v>153</v>
      </c>
      <c r="E80" s="1" t="s">
        <v>1064</v>
      </c>
      <c r="F80" s="1" t="s">
        <v>1064</v>
      </c>
      <c r="G80" s="2">
        <v>0</v>
      </c>
      <c r="H80" s="2">
        <v>1</v>
      </c>
      <c r="I80" s="2">
        <v>0</v>
      </c>
      <c r="J80" s="2">
        <v>1</v>
      </c>
      <c r="K80" s="2">
        <v>0</v>
      </c>
      <c r="L80" s="2">
        <v>0</v>
      </c>
      <c r="M80" s="24" t="s">
        <v>19</v>
      </c>
      <c r="N80" s="21">
        <f t="shared" si="1"/>
        <v>2547878400</v>
      </c>
      <c r="O80" s="25">
        <v>600000000</v>
      </c>
      <c r="P80" s="25">
        <f>+O80*1.04</f>
        <v>624000000</v>
      </c>
      <c r="Q80" s="25">
        <f>+P80*1.04</f>
        <v>648960000</v>
      </c>
      <c r="R80" s="25">
        <f>+Q80*1.04</f>
        <v>674918400</v>
      </c>
    </row>
    <row r="81" spans="1:18" ht="144" x14ac:dyDescent="0.25">
      <c r="A81" s="1" t="s">
        <v>1230</v>
      </c>
      <c r="B81" s="37">
        <v>0</v>
      </c>
      <c r="C81" s="37">
        <v>1</v>
      </c>
      <c r="D81" s="1" t="s">
        <v>154</v>
      </c>
      <c r="E81" s="1" t="s">
        <v>1065</v>
      </c>
      <c r="F81" s="1" t="s">
        <v>1065</v>
      </c>
      <c r="G81" s="2">
        <v>0</v>
      </c>
      <c r="H81" s="2">
        <v>1</v>
      </c>
      <c r="I81" s="2">
        <v>1</v>
      </c>
      <c r="J81" s="2">
        <v>0</v>
      </c>
      <c r="K81" s="2">
        <v>0</v>
      </c>
      <c r="L81" s="2">
        <v>0</v>
      </c>
      <c r="M81" s="27" t="s">
        <v>19</v>
      </c>
      <c r="N81" s="21">
        <f t="shared" si="1"/>
        <v>0</v>
      </c>
      <c r="O81" s="2">
        <v>0</v>
      </c>
      <c r="P81" s="2">
        <v>0</v>
      </c>
      <c r="Q81" s="2">
        <v>0</v>
      </c>
      <c r="R81" s="2">
        <v>0</v>
      </c>
    </row>
    <row r="82" spans="1:18" ht="96" x14ac:dyDescent="0.25">
      <c r="A82" s="42" t="s">
        <v>1231</v>
      </c>
      <c r="B82" s="40">
        <v>0</v>
      </c>
      <c r="C82" s="40">
        <v>1</v>
      </c>
      <c r="D82" s="1" t="s">
        <v>155</v>
      </c>
      <c r="E82" s="1" t="s">
        <v>1066</v>
      </c>
      <c r="F82" s="1" t="s">
        <v>1066</v>
      </c>
      <c r="G82" s="2">
        <v>0</v>
      </c>
      <c r="H82" s="2">
        <v>23</v>
      </c>
      <c r="I82" s="2">
        <v>5</v>
      </c>
      <c r="J82" s="2">
        <v>5</v>
      </c>
      <c r="K82" s="2">
        <v>5</v>
      </c>
      <c r="L82" s="2">
        <v>8</v>
      </c>
      <c r="M82" s="27" t="s">
        <v>19</v>
      </c>
      <c r="N82" s="21">
        <f t="shared" si="1"/>
        <v>0</v>
      </c>
      <c r="O82" s="2">
        <v>0</v>
      </c>
      <c r="P82" s="2">
        <v>0</v>
      </c>
      <c r="Q82" s="2">
        <v>0</v>
      </c>
      <c r="R82" s="2">
        <v>0</v>
      </c>
    </row>
  </sheetData>
  <mergeCells count="51">
    <mergeCell ref="A61:R61"/>
    <mergeCell ref="A62:R62"/>
    <mergeCell ref="A63:R63"/>
    <mergeCell ref="A70:R70"/>
    <mergeCell ref="A71:R71"/>
    <mergeCell ref="A72:R72"/>
    <mergeCell ref="B65:B69"/>
    <mergeCell ref="C65:C69"/>
    <mergeCell ref="A77:A79"/>
    <mergeCell ref="B77:B79"/>
    <mergeCell ref="C77:C79"/>
    <mergeCell ref="A65:A69"/>
    <mergeCell ref="B54:B56"/>
    <mergeCell ref="C54:C56"/>
    <mergeCell ref="A54:A56"/>
    <mergeCell ref="A50:R50"/>
    <mergeCell ref="A51:R51"/>
    <mergeCell ref="A52:R52"/>
    <mergeCell ref="B57:B58"/>
    <mergeCell ref="C57:C58"/>
    <mergeCell ref="B59:B60"/>
    <mergeCell ref="C59:C60"/>
    <mergeCell ref="A57:A58"/>
    <mergeCell ref="A59:A60"/>
    <mergeCell ref="A37:A38"/>
    <mergeCell ref="A13:R13"/>
    <mergeCell ref="A14:R14"/>
    <mergeCell ref="A15:R15"/>
    <mergeCell ref="A19:R19"/>
    <mergeCell ref="A20:R20"/>
    <mergeCell ref="A21:R21"/>
    <mergeCell ref="B23:B25"/>
    <mergeCell ref="C23:C25"/>
    <mergeCell ref="A23:A25"/>
    <mergeCell ref="A26:R26"/>
    <mergeCell ref="A27:R27"/>
    <mergeCell ref="A28:R28"/>
    <mergeCell ref="A34:A36"/>
    <mergeCell ref="A31:A33"/>
    <mergeCell ref="A3:R3"/>
    <mergeCell ref="A1:R1"/>
    <mergeCell ref="A2:R2"/>
    <mergeCell ref="B9:B12"/>
    <mergeCell ref="C9:C12"/>
    <mergeCell ref="A9:A12"/>
    <mergeCell ref="A42:R42"/>
    <mergeCell ref="A43:R43"/>
    <mergeCell ref="A44:R44"/>
    <mergeCell ref="A46:A49"/>
    <mergeCell ref="B46:B49"/>
    <mergeCell ref="C46:C49"/>
  </mergeCells>
  <pageMargins left="0.31496062992125984" right="0.31496062992125984" top="0.35433070866141736" bottom="0.35433070866141736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19" workbookViewId="0">
      <selection activeCell="D19" sqref="D1:D1048576"/>
    </sheetView>
  </sheetViews>
  <sheetFormatPr baseColWidth="10" defaultRowHeight="15" x14ac:dyDescent="0.25"/>
  <cols>
    <col min="1" max="1" width="16.85546875" customWidth="1"/>
    <col min="4" max="4" width="19.42578125" customWidth="1"/>
    <col min="5" max="6" width="17.42578125" customWidth="1"/>
    <col min="7" max="7" width="9" customWidth="1"/>
    <col min="9" max="9" width="8.140625" customWidth="1"/>
    <col min="10" max="10" width="9" customWidth="1"/>
    <col min="11" max="11" width="9.28515625" customWidth="1"/>
    <col min="12" max="12" width="10" customWidth="1"/>
    <col min="13" max="13" width="13.28515625" customWidth="1"/>
  </cols>
  <sheetData>
    <row r="1" spans="1:18" ht="18.75" x14ac:dyDescent="0.25">
      <c r="A1" s="84" t="s">
        <v>1306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1319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67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75" customHeight="1" x14ac:dyDescent="0.25">
      <c r="A5" s="111" t="s">
        <v>339</v>
      </c>
      <c r="B5" s="116">
        <v>94</v>
      </c>
      <c r="C5" s="116">
        <v>100</v>
      </c>
      <c r="D5" s="1" t="s">
        <v>32</v>
      </c>
      <c r="E5" s="1" t="s">
        <v>341</v>
      </c>
      <c r="F5" s="1" t="s">
        <v>342</v>
      </c>
      <c r="G5" s="2">
        <v>0</v>
      </c>
      <c r="H5" s="2">
        <v>5</v>
      </c>
      <c r="I5" s="2">
        <v>1</v>
      </c>
      <c r="J5" s="2">
        <v>1</v>
      </c>
      <c r="K5" s="2">
        <v>1</v>
      </c>
      <c r="L5" s="2">
        <v>2</v>
      </c>
      <c r="M5" s="57" t="s">
        <v>33</v>
      </c>
      <c r="N5" s="21">
        <f>SUM(O5:R5)</f>
        <v>3397171200</v>
      </c>
      <c r="O5" s="25">
        <v>800000000</v>
      </c>
      <c r="P5" s="25">
        <f>+O5*1.04</f>
        <v>832000000</v>
      </c>
      <c r="Q5" s="25">
        <f>+P5*1.04</f>
        <v>865280000</v>
      </c>
      <c r="R5" s="25">
        <f>+Q5*1.04</f>
        <v>899891200</v>
      </c>
    </row>
    <row r="6" spans="1:18" ht="57" customHeight="1" x14ac:dyDescent="0.25">
      <c r="A6" s="112"/>
      <c r="B6" s="117"/>
      <c r="C6" s="117"/>
      <c r="D6" s="1" t="s">
        <v>32</v>
      </c>
      <c r="E6" s="1" t="s">
        <v>343</v>
      </c>
      <c r="F6" s="1" t="s">
        <v>344</v>
      </c>
      <c r="G6" s="2">
        <v>94</v>
      </c>
      <c r="H6" s="2">
        <v>100</v>
      </c>
      <c r="I6" s="2">
        <v>0</v>
      </c>
      <c r="J6" s="2">
        <v>2</v>
      </c>
      <c r="K6" s="2">
        <v>2</v>
      </c>
      <c r="L6" s="2">
        <v>2</v>
      </c>
      <c r="M6" s="57" t="s">
        <v>1110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 ht="87.75" customHeight="1" x14ac:dyDescent="0.25">
      <c r="A7" s="112"/>
      <c r="B7" s="117"/>
      <c r="C7" s="117"/>
      <c r="D7" s="1" t="s">
        <v>32</v>
      </c>
      <c r="E7" s="1" t="s">
        <v>345</v>
      </c>
      <c r="F7" s="1" t="s">
        <v>340</v>
      </c>
      <c r="G7" s="2">
        <v>0</v>
      </c>
      <c r="H7" s="2">
        <v>4</v>
      </c>
      <c r="I7" s="2">
        <v>1</v>
      </c>
      <c r="J7" s="2">
        <v>1</v>
      </c>
      <c r="K7" s="2">
        <v>1</v>
      </c>
      <c r="L7" s="2">
        <v>1</v>
      </c>
      <c r="M7" s="57" t="s">
        <v>1110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ht="121.5" customHeight="1" x14ac:dyDescent="0.25">
      <c r="A8" s="113"/>
      <c r="B8" s="118"/>
      <c r="C8" s="118"/>
      <c r="D8" s="1" t="s">
        <v>32</v>
      </c>
      <c r="E8" s="1" t="s">
        <v>346</v>
      </c>
      <c r="F8" s="1" t="s">
        <v>347</v>
      </c>
      <c r="G8" s="2">
        <v>0</v>
      </c>
      <c r="H8" s="2">
        <v>100</v>
      </c>
      <c r="I8" s="2">
        <v>25</v>
      </c>
      <c r="J8" s="2">
        <v>25</v>
      </c>
      <c r="K8" s="2">
        <v>25</v>
      </c>
      <c r="L8" s="2">
        <v>25</v>
      </c>
      <c r="M8" s="57" t="s">
        <v>34</v>
      </c>
      <c r="N8" s="21">
        <f>SUM(O8:R8)</f>
        <v>12948028711</v>
      </c>
      <c r="O8" s="25">
        <f>1701371170+1948633034+3482488945+3174815562+2640720000</f>
        <v>12948028711</v>
      </c>
      <c r="P8" s="2">
        <v>0</v>
      </c>
      <c r="Q8" s="2">
        <v>0</v>
      </c>
      <c r="R8" s="2">
        <v>0</v>
      </c>
    </row>
    <row r="9" spans="1:18" ht="18.75" x14ac:dyDescent="0.25">
      <c r="A9" s="84" t="s">
        <v>1306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8" ht="18.75" x14ac:dyDescent="0.25">
      <c r="A10" s="84" t="s">
        <v>1321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ht="18.75" x14ac:dyDescent="0.25">
      <c r="A11" s="84" t="s">
        <v>1319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</row>
    <row r="12" spans="1:18" ht="60" x14ac:dyDescent="0.25">
      <c r="A12" s="32" t="s">
        <v>156</v>
      </c>
      <c r="B12" s="32" t="s">
        <v>1192</v>
      </c>
      <c r="C12" s="32" t="s">
        <v>1193</v>
      </c>
      <c r="D12" s="67" t="s">
        <v>10</v>
      </c>
      <c r="E12" s="32" t="s">
        <v>157</v>
      </c>
      <c r="F12" s="32" t="s">
        <v>160</v>
      </c>
      <c r="G12" s="32" t="s">
        <v>5</v>
      </c>
      <c r="H12" s="32" t="s">
        <v>158</v>
      </c>
      <c r="I12" s="32" t="s">
        <v>6</v>
      </c>
      <c r="J12" s="32" t="s">
        <v>7</v>
      </c>
      <c r="K12" s="32" t="s">
        <v>8</v>
      </c>
      <c r="L12" s="32" t="s">
        <v>9</v>
      </c>
      <c r="M12" s="32" t="s">
        <v>11</v>
      </c>
      <c r="N12" s="32" t="s">
        <v>159</v>
      </c>
      <c r="O12" s="32">
        <v>2016</v>
      </c>
      <c r="P12" s="32">
        <v>2017</v>
      </c>
      <c r="Q12" s="32">
        <v>2018</v>
      </c>
      <c r="R12" s="32">
        <v>2019</v>
      </c>
    </row>
    <row r="13" spans="1:18" ht="72" x14ac:dyDescent="0.25">
      <c r="A13" s="111" t="s">
        <v>352</v>
      </c>
      <c r="B13" s="116">
        <v>60</v>
      </c>
      <c r="C13" s="116">
        <v>80</v>
      </c>
      <c r="D13" s="1" t="s">
        <v>35</v>
      </c>
      <c r="E13" s="1" t="s">
        <v>351</v>
      </c>
      <c r="F13" s="1" t="s">
        <v>350</v>
      </c>
      <c r="G13" s="2">
        <v>60</v>
      </c>
      <c r="H13" s="2">
        <v>80</v>
      </c>
      <c r="I13" s="2">
        <v>5</v>
      </c>
      <c r="J13" s="2">
        <v>5</v>
      </c>
      <c r="K13" s="2">
        <v>5</v>
      </c>
      <c r="L13" s="2">
        <v>5</v>
      </c>
      <c r="M13" s="57" t="s">
        <v>34</v>
      </c>
      <c r="N13" s="21">
        <f>SUM(O13:R13)</f>
        <v>22500000000</v>
      </c>
      <c r="O13" s="2">
        <v>7500000000</v>
      </c>
      <c r="P13" s="2">
        <v>0</v>
      </c>
      <c r="Q13" s="2">
        <v>7500000000</v>
      </c>
      <c r="R13" s="2">
        <v>7500000000</v>
      </c>
    </row>
    <row r="14" spans="1:18" ht="72" x14ac:dyDescent="0.25">
      <c r="A14" s="112"/>
      <c r="B14" s="117"/>
      <c r="C14" s="117"/>
      <c r="D14" s="1" t="s">
        <v>35</v>
      </c>
      <c r="E14" s="1" t="s">
        <v>353</v>
      </c>
      <c r="F14" s="1" t="s">
        <v>348</v>
      </c>
      <c r="G14" s="2">
        <v>0</v>
      </c>
      <c r="H14" s="2">
        <v>15</v>
      </c>
      <c r="I14" s="2">
        <v>1</v>
      </c>
      <c r="J14" s="2">
        <v>1</v>
      </c>
      <c r="K14" s="2">
        <v>1</v>
      </c>
      <c r="L14" s="2">
        <v>2</v>
      </c>
      <c r="M14" s="57" t="s">
        <v>34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</row>
    <row r="15" spans="1:18" ht="60" x14ac:dyDescent="0.25">
      <c r="A15" s="113"/>
      <c r="B15" s="118"/>
      <c r="C15" s="118"/>
      <c r="D15" s="1" t="s">
        <v>35</v>
      </c>
      <c r="E15" s="1" t="s">
        <v>354</v>
      </c>
      <c r="F15" s="1" t="s">
        <v>349</v>
      </c>
      <c r="G15" s="2">
        <v>0</v>
      </c>
      <c r="H15" s="2">
        <v>10</v>
      </c>
      <c r="I15" s="2">
        <v>2</v>
      </c>
      <c r="J15" s="2">
        <v>2</v>
      </c>
      <c r="K15" s="2">
        <v>2</v>
      </c>
      <c r="L15" s="2">
        <v>4</v>
      </c>
      <c r="M15" s="57" t="s">
        <v>34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8" ht="18.75" x14ac:dyDescent="0.25">
      <c r="A16" s="84" t="s">
        <v>1352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18.75" x14ac:dyDescent="0.25">
      <c r="A17" s="84" t="s">
        <v>1359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18.75" x14ac:dyDescent="0.25">
      <c r="A18" s="84" t="s">
        <v>1354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ht="60" x14ac:dyDescent="0.25">
      <c r="A19" s="73" t="s">
        <v>156</v>
      </c>
      <c r="B19" s="73" t="s">
        <v>1192</v>
      </c>
      <c r="C19" s="73" t="s">
        <v>1193</v>
      </c>
      <c r="D19" s="73" t="s">
        <v>10</v>
      </c>
      <c r="E19" s="73" t="s">
        <v>157</v>
      </c>
      <c r="F19" s="73" t="s">
        <v>160</v>
      </c>
      <c r="G19" s="73" t="s">
        <v>5</v>
      </c>
      <c r="H19" s="73" t="s">
        <v>158</v>
      </c>
      <c r="I19" s="73" t="s">
        <v>6</v>
      </c>
      <c r="J19" s="73" t="s">
        <v>7</v>
      </c>
      <c r="K19" s="73" t="s">
        <v>8</v>
      </c>
      <c r="L19" s="73" t="s">
        <v>9</v>
      </c>
      <c r="M19" s="73" t="s">
        <v>11</v>
      </c>
      <c r="N19" s="73" t="s">
        <v>159</v>
      </c>
      <c r="O19" s="73">
        <v>2016</v>
      </c>
      <c r="P19" s="73">
        <v>2017</v>
      </c>
      <c r="Q19" s="32">
        <v>2018</v>
      </c>
      <c r="R19" s="32">
        <v>2019</v>
      </c>
    </row>
    <row r="20" spans="1:18" ht="78.75" customHeight="1" x14ac:dyDescent="0.25">
      <c r="A20" s="13" t="s">
        <v>925</v>
      </c>
      <c r="B20" s="13">
        <v>0</v>
      </c>
      <c r="C20" s="13">
        <v>800</v>
      </c>
      <c r="D20" s="1" t="s">
        <v>924</v>
      </c>
      <c r="E20" s="13" t="s">
        <v>925</v>
      </c>
      <c r="F20" s="1" t="s">
        <v>931</v>
      </c>
      <c r="G20" s="2">
        <v>0</v>
      </c>
      <c r="H20" s="2">
        <v>800</v>
      </c>
      <c r="I20" s="2">
        <v>200</v>
      </c>
      <c r="J20" s="2">
        <v>200</v>
      </c>
      <c r="K20" s="2">
        <v>200</v>
      </c>
      <c r="L20" s="2">
        <v>200</v>
      </c>
      <c r="M20" s="26" t="s">
        <v>15</v>
      </c>
      <c r="N20" s="21">
        <f t="shared" ref="N20:N32" si="0">SUM(O20:R20)</f>
        <v>56450000000</v>
      </c>
      <c r="O20" s="21">
        <v>14112500000</v>
      </c>
      <c r="P20" s="21">
        <v>14112500000</v>
      </c>
      <c r="Q20" s="21">
        <v>14112500000</v>
      </c>
      <c r="R20" s="21">
        <v>14112500000</v>
      </c>
    </row>
    <row r="21" spans="1:18" ht="61.5" customHeight="1" x14ac:dyDescent="0.25">
      <c r="A21" s="13" t="s">
        <v>926</v>
      </c>
      <c r="B21" s="13">
        <v>0</v>
      </c>
      <c r="C21" s="13">
        <v>800</v>
      </c>
      <c r="D21" s="1" t="s">
        <v>924</v>
      </c>
      <c r="E21" s="13" t="s">
        <v>926</v>
      </c>
      <c r="F21" s="1" t="s">
        <v>932</v>
      </c>
      <c r="G21" s="2">
        <v>0</v>
      </c>
      <c r="H21" s="2">
        <v>800</v>
      </c>
      <c r="I21" s="2">
        <v>200</v>
      </c>
      <c r="J21" s="2">
        <v>200</v>
      </c>
      <c r="K21" s="2">
        <v>200</v>
      </c>
      <c r="L21" s="2">
        <v>200</v>
      </c>
      <c r="M21" s="27" t="s">
        <v>15</v>
      </c>
      <c r="N21" s="21">
        <f t="shared" si="0"/>
        <v>0</v>
      </c>
      <c r="O21" s="2">
        <v>0</v>
      </c>
      <c r="P21" s="2">
        <v>0</v>
      </c>
      <c r="Q21" s="2">
        <v>0</v>
      </c>
      <c r="R21" s="2">
        <v>0</v>
      </c>
    </row>
    <row r="22" spans="1:18" ht="72" x14ac:dyDescent="0.25">
      <c r="A22" s="13" t="s">
        <v>927</v>
      </c>
      <c r="B22" s="13">
        <v>0</v>
      </c>
      <c r="C22" s="13">
        <v>25</v>
      </c>
      <c r="D22" s="1" t="s">
        <v>924</v>
      </c>
      <c r="E22" s="13" t="s">
        <v>937</v>
      </c>
      <c r="F22" s="1" t="s">
        <v>933</v>
      </c>
      <c r="G22" s="2">
        <v>0</v>
      </c>
      <c r="H22" s="2">
        <v>25</v>
      </c>
      <c r="I22" s="2">
        <v>5</v>
      </c>
      <c r="J22" s="2">
        <v>5</v>
      </c>
      <c r="K22" s="2">
        <v>5</v>
      </c>
      <c r="L22" s="2">
        <v>10</v>
      </c>
      <c r="M22" s="27" t="s">
        <v>15</v>
      </c>
      <c r="N22" s="21">
        <f t="shared" si="0"/>
        <v>0</v>
      </c>
      <c r="O22" s="2">
        <v>0</v>
      </c>
      <c r="P22" s="2">
        <v>0</v>
      </c>
      <c r="Q22" s="2">
        <v>0</v>
      </c>
      <c r="R22" s="2">
        <v>0</v>
      </c>
    </row>
    <row r="23" spans="1:18" ht="66.75" customHeight="1" x14ac:dyDescent="0.25">
      <c r="A23" s="13" t="s">
        <v>928</v>
      </c>
      <c r="B23" s="13">
        <v>0</v>
      </c>
      <c r="C23" s="13">
        <v>3</v>
      </c>
      <c r="D23" s="1" t="s">
        <v>924</v>
      </c>
      <c r="E23" s="13" t="s">
        <v>928</v>
      </c>
      <c r="F23" s="1" t="s">
        <v>934</v>
      </c>
      <c r="G23" s="2">
        <v>0</v>
      </c>
      <c r="H23" s="2">
        <v>3</v>
      </c>
      <c r="I23" s="2">
        <v>0</v>
      </c>
      <c r="J23" s="2">
        <v>1</v>
      </c>
      <c r="K23" s="2">
        <v>1</v>
      </c>
      <c r="L23" s="2">
        <v>1</v>
      </c>
      <c r="M23" s="27" t="s">
        <v>15</v>
      </c>
      <c r="N23" s="21">
        <f t="shared" si="0"/>
        <v>0</v>
      </c>
      <c r="O23" s="2">
        <v>0</v>
      </c>
      <c r="P23" s="2">
        <v>0</v>
      </c>
      <c r="Q23" s="2">
        <v>0</v>
      </c>
      <c r="R23" s="2">
        <v>0</v>
      </c>
    </row>
    <row r="24" spans="1:18" ht="84" x14ac:dyDescent="0.25">
      <c r="A24" s="13" t="s">
        <v>929</v>
      </c>
      <c r="B24" s="13">
        <v>0</v>
      </c>
      <c r="C24" s="13">
        <v>1</v>
      </c>
      <c r="D24" s="1" t="s">
        <v>924</v>
      </c>
      <c r="E24" s="13" t="s">
        <v>929</v>
      </c>
      <c r="F24" s="1" t="s">
        <v>935</v>
      </c>
      <c r="G24" s="2">
        <v>0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 s="27" t="s">
        <v>15</v>
      </c>
      <c r="N24" s="21">
        <f t="shared" si="0"/>
        <v>0</v>
      </c>
      <c r="O24" s="2">
        <v>0</v>
      </c>
      <c r="P24" s="2">
        <v>0</v>
      </c>
      <c r="Q24" s="2">
        <v>0</v>
      </c>
      <c r="R24" s="2">
        <v>0</v>
      </c>
    </row>
    <row r="25" spans="1:18" ht="84" x14ac:dyDescent="0.25">
      <c r="A25" s="13" t="s">
        <v>930</v>
      </c>
      <c r="B25" s="13">
        <v>0</v>
      </c>
      <c r="C25" s="13">
        <v>1</v>
      </c>
      <c r="D25" s="1" t="s">
        <v>924</v>
      </c>
      <c r="E25" s="13" t="s">
        <v>930</v>
      </c>
      <c r="F25" s="1" t="s">
        <v>936</v>
      </c>
      <c r="G25" s="2">
        <v>0</v>
      </c>
      <c r="H25" s="2">
        <v>1</v>
      </c>
      <c r="I25" s="2">
        <v>0</v>
      </c>
      <c r="J25" s="2">
        <v>0</v>
      </c>
      <c r="K25" s="2">
        <v>1</v>
      </c>
      <c r="L25" s="2">
        <v>0</v>
      </c>
      <c r="M25" s="27" t="s">
        <v>15</v>
      </c>
      <c r="N25" s="21">
        <f t="shared" si="0"/>
        <v>0</v>
      </c>
      <c r="O25" s="2">
        <v>0</v>
      </c>
      <c r="P25" s="2">
        <v>0</v>
      </c>
      <c r="Q25" s="2">
        <v>0</v>
      </c>
      <c r="R25" s="2">
        <v>0</v>
      </c>
    </row>
    <row r="26" spans="1:18" ht="95.25" customHeight="1" x14ac:dyDescent="0.25">
      <c r="A26" s="13" t="s">
        <v>939</v>
      </c>
      <c r="B26" s="13">
        <v>0</v>
      </c>
      <c r="C26" s="13">
        <v>13</v>
      </c>
      <c r="D26" s="1" t="s">
        <v>938</v>
      </c>
      <c r="E26" s="1" t="s">
        <v>939</v>
      </c>
      <c r="F26" s="1" t="s">
        <v>942</v>
      </c>
      <c r="G26" s="2">
        <v>0</v>
      </c>
      <c r="H26" s="2">
        <v>13</v>
      </c>
      <c r="I26" s="2">
        <v>0</v>
      </c>
      <c r="J26" s="2">
        <v>3</v>
      </c>
      <c r="K26" s="2">
        <v>5</v>
      </c>
      <c r="L26" s="2">
        <v>5</v>
      </c>
      <c r="M26" s="27" t="s">
        <v>15</v>
      </c>
      <c r="N26" s="21">
        <f t="shared" si="0"/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48" x14ac:dyDescent="0.25">
      <c r="A27" s="13" t="s">
        <v>940</v>
      </c>
      <c r="B27" s="13">
        <v>0</v>
      </c>
      <c r="C27" s="13">
        <v>1</v>
      </c>
      <c r="D27" s="1" t="s">
        <v>938</v>
      </c>
      <c r="E27" s="1" t="s">
        <v>940</v>
      </c>
      <c r="F27" s="1" t="s">
        <v>943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0</v>
      </c>
      <c r="M27" s="27" t="s">
        <v>15</v>
      </c>
      <c r="N27" s="21">
        <f t="shared" si="0"/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72.75" customHeight="1" x14ac:dyDescent="0.25">
      <c r="A28" s="13" t="s">
        <v>941</v>
      </c>
      <c r="B28" s="13">
        <v>0</v>
      </c>
      <c r="C28" s="13">
        <v>30</v>
      </c>
      <c r="D28" s="1" t="s">
        <v>938</v>
      </c>
      <c r="E28" s="1" t="s">
        <v>941</v>
      </c>
      <c r="F28" s="1" t="s">
        <v>944</v>
      </c>
      <c r="G28" s="2">
        <v>0</v>
      </c>
      <c r="H28" s="2">
        <v>1</v>
      </c>
      <c r="I28" s="2">
        <v>0</v>
      </c>
      <c r="J28" s="2">
        <v>1</v>
      </c>
      <c r="K28" s="2">
        <v>0</v>
      </c>
      <c r="L28" s="2">
        <v>0</v>
      </c>
      <c r="M28" s="27" t="s">
        <v>15</v>
      </c>
      <c r="N28" s="21">
        <f t="shared" si="0"/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66" customHeight="1" x14ac:dyDescent="0.25">
      <c r="A29" s="13" t="s">
        <v>949</v>
      </c>
      <c r="B29" s="13">
        <v>0</v>
      </c>
      <c r="C29" s="13">
        <v>5</v>
      </c>
      <c r="D29" s="1" t="s">
        <v>945</v>
      </c>
      <c r="E29" s="1" t="s">
        <v>949</v>
      </c>
      <c r="F29" s="1" t="s">
        <v>953</v>
      </c>
      <c r="G29" s="2">
        <v>0</v>
      </c>
      <c r="H29" s="2">
        <v>25</v>
      </c>
      <c r="I29" s="2">
        <v>5</v>
      </c>
      <c r="J29" s="2">
        <v>5</v>
      </c>
      <c r="K29" s="2">
        <v>5</v>
      </c>
      <c r="L29" s="2">
        <v>10</v>
      </c>
      <c r="M29" s="27" t="s">
        <v>15</v>
      </c>
      <c r="N29" s="21">
        <f t="shared" si="0"/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51" customHeight="1" x14ac:dyDescent="0.25">
      <c r="A30" s="13" t="s">
        <v>950</v>
      </c>
      <c r="B30" s="13">
        <v>0</v>
      </c>
      <c r="C30" s="13">
        <v>2</v>
      </c>
      <c r="D30" s="1" t="s">
        <v>946</v>
      </c>
      <c r="E30" s="1" t="s">
        <v>950</v>
      </c>
      <c r="F30" s="1" t="s">
        <v>954</v>
      </c>
      <c r="G30" s="2">
        <v>0</v>
      </c>
      <c r="H30" s="2">
        <v>2</v>
      </c>
      <c r="I30" s="2">
        <v>0</v>
      </c>
      <c r="J30" s="2">
        <v>1</v>
      </c>
      <c r="K30" s="2">
        <v>1</v>
      </c>
      <c r="L30" s="2">
        <v>0</v>
      </c>
      <c r="M30" s="27" t="s">
        <v>15</v>
      </c>
      <c r="N30" s="21">
        <f t="shared" si="0"/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48" x14ac:dyDescent="0.25">
      <c r="A31" s="13" t="s">
        <v>951</v>
      </c>
      <c r="B31" s="13">
        <v>0</v>
      </c>
      <c r="C31" s="13">
        <v>50</v>
      </c>
      <c r="D31" s="1" t="s">
        <v>947</v>
      </c>
      <c r="E31" s="1" t="s">
        <v>951</v>
      </c>
      <c r="F31" s="1" t="s">
        <v>955</v>
      </c>
      <c r="G31" s="2">
        <v>0</v>
      </c>
      <c r="H31" s="2">
        <v>50</v>
      </c>
      <c r="I31" s="2">
        <v>10</v>
      </c>
      <c r="J31" s="2">
        <v>10</v>
      </c>
      <c r="K31" s="2">
        <v>10</v>
      </c>
      <c r="L31" s="2">
        <v>20</v>
      </c>
      <c r="M31" s="27" t="s">
        <v>15</v>
      </c>
      <c r="N31" s="21">
        <f t="shared" si="0"/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60" x14ac:dyDescent="0.25">
      <c r="A32" s="13" t="s">
        <v>952</v>
      </c>
      <c r="B32" s="13">
        <v>0</v>
      </c>
      <c r="C32" s="13">
        <v>2</v>
      </c>
      <c r="D32" s="1" t="s">
        <v>948</v>
      </c>
      <c r="E32" s="1" t="s">
        <v>952</v>
      </c>
      <c r="F32" s="1" t="s">
        <v>956</v>
      </c>
      <c r="G32" s="2">
        <v>0</v>
      </c>
      <c r="H32" s="2">
        <v>2</v>
      </c>
      <c r="I32" s="2">
        <v>0</v>
      </c>
      <c r="J32" s="2">
        <v>0</v>
      </c>
      <c r="K32" s="2">
        <v>1</v>
      </c>
      <c r="L32" s="2">
        <v>1</v>
      </c>
      <c r="M32" s="27" t="s">
        <v>15</v>
      </c>
      <c r="N32" s="21">
        <f t="shared" si="0"/>
        <v>0</v>
      </c>
      <c r="O32" s="2">
        <v>0</v>
      </c>
      <c r="P32" s="2">
        <v>0</v>
      </c>
      <c r="Q32" s="2">
        <v>0</v>
      </c>
      <c r="R32" s="2">
        <v>0</v>
      </c>
    </row>
  </sheetData>
  <mergeCells count="15">
    <mergeCell ref="A16:R16"/>
    <mergeCell ref="A17:R17"/>
    <mergeCell ref="A18:R18"/>
    <mergeCell ref="A1:R1"/>
    <mergeCell ref="A2:R2"/>
    <mergeCell ref="A3:R3"/>
    <mergeCell ref="A9:R9"/>
    <mergeCell ref="A10:R10"/>
    <mergeCell ref="A11:R11"/>
    <mergeCell ref="A5:A8"/>
    <mergeCell ref="B5:B8"/>
    <mergeCell ref="C5:C8"/>
    <mergeCell ref="A13:A15"/>
    <mergeCell ref="B13:B15"/>
    <mergeCell ref="C13:C15"/>
  </mergeCells>
  <pageMargins left="0.70866141732283472" right="0.70866141732283472" top="0.35433070866141736" bottom="0.35433070866141736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B8" sqref="B8:B9"/>
    </sheetView>
  </sheetViews>
  <sheetFormatPr baseColWidth="10" defaultRowHeight="15" x14ac:dyDescent="0.25"/>
  <cols>
    <col min="1" max="1" width="18.85546875" customWidth="1"/>
    <col min="2" max="2" width="10.28515625" customWidth="1"/>
    <col min="3" max="3" width="11.85546875" customWidth="1"/>
    <col min="4" max="4" width="14.7109375" customWidth="1"/>
    <col min="5" max="5" width="21.5703125" customWidth="1"/>
    <col min="6" max="6" width="21.140625" customWidth="1"/>
    <col min="7" max="7" width="8.5703125" customWidth="1"/>
    <col min="8" max="8" width="10.5703125" customWidth="1"/>
    <col min="9" max="9" width="9.85546875" customWidth="1"/>
    <col min="10" max="10" width="8.42578125" customWidth="1"/>
    <col min="11" max="11" width="8.7109375" customWidth="1"/>
    <col min="12" max="12" width="8.140625" customWidth="1"/>
    <col min="13" max="13" width="9.140625" customWidth="1"/>
    <col min="14" max="14" width="12.5703125" customWidth="1"/>
    <col min="15" max="15" width="6.85546875" customWidth="1"/>
    <col min="16" max="16" width="7.28515625" customWidth="1"/>
    <col min="17" max="18" width="8.42578125" customWidth="1"/>
  </cols>
  <sheetData>
    <row r="1" spans="1:18" ht="24" customHeight="1" x14ac:dyDescent="0.25">
      <c r="A1" s="84" t="s">
        <v>1288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24" customHeight="1" x14ac:dyDescent="0.25">
      <c r="A2" s="84" t="s">
        <v>1292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4" customHeight="1" x14ac:dyDescent="0.25">
      <c r="A3" s="93" t="s">
        <v>1289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104"/>
    </row>
    <row r="4" spans="1:18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72" x14ac:dyDescent="0.25">
      <c r="A5" s="119" t="s">
        <v>185</v>
      </c>
      <c r="B5" s="116">
        <v>0</v>
      </c>
      <c r="C5" s="123">
        <v>1</v>
      </c>
      <c r="D5" s="5" t="s">
        <v>186</v>
      </c>
      <c r="E5" s="3" t="s">
        <v>161</v>
      </c>
      <c r="F5" s="3" t="s">
        <v>162</v>
      </c>
      <c r="G5" s="57">
        <v>0</v>
      </c>
      <c r="H5" s="57">
        <v>1</v>
      </c>
      <c r="I5" s="57">
        <v>0</v>
      </c>
      <c r="J5" s="57">
        <v>1</v>
      </c>
      <c r="K5" s="57">
        <v>0</v>
      </c>
      <c r="L5" s="57">
        <v>0</v>
      </c>
      <c r="M5" s="57" t="s">
        <v>15</v>
      </c>
      <c r="N5" s="57">
        <v>0</v>
      </c>
      <c r="O5" s="59">
        <v>0</v>
      </c>
      <c r="P5" s="59">
        <v>0</v>
      </c>
      <c r="Q5" s="59">
        <v>0</v>
      </c>
      <c r="R5" s="59">
        <v>0</v>
      </c>
    </row>
    <row r="6" spans="1:18" ht="84" x14ac:dyDescent="0.25">
      <c r="A6" s="119"/>
      <c r="B6" s="118"/>
      <c r="C6" s="118"/>
      <c r="D6" s="5" t="s">
        <v>186</v>
      </c>
      <c r="E6" s="57" t="s">
        <v>163</v>
      </c>
      <c r="F6" s="57" t="s">
        <v>1414</v>
      </c>
      <c r="G6" s="57">
        <v>0</v>
      </c>
      <c r="H6" s="57">
        <v>4</v>
      </c>
      <c r="I6" s="57">
        <v>1</v>
      </c>
      <c r="J6" s="57">
        <v>1</v>
      </c>
      <c r="K6" s="57">
        <v>1</v>
      </c>
      <c r="L6" s="57">
        <v>1</v>
      </c>
      <c r="M6" s="57" t="s">
        <v>15</v>
      </c>
      <c r="N6" s="57">
        <v>0</v>
      </c>
      <c r="O6" s="59">
        <v>0</v>
      </c>
      <c r="P6" s="59">
        <v>0</v>
      </c>
      <c r="Q6" s="59">
        <v>0</v>
      </c>
      <c r="R6" s="59">
        <v>0</v>
      </c>
    </row>
    <row r="7" spans="1:18" ht="92.25" customHeight="1" x14ac:dyDescent="0.25">
      <c r="A7" s="52" t="s">
        <v>1194</v>
      </c>
      <c r="B7" s="55">
        <v>0</v>
      </c>
      <c r="C7" s="55">
        <v>33</v>
      </c>
      <c r="D7" s="5" t="s">
        <v>12</v>
      </c>
      <c r="E7" s="3" t="s">
        <v>164</v>
      </c>
      <c r="F7" s="3" t="s">
        <v>165</v>
      </c>
      <c r="G7" s="57">
        <v>0</v>
      </c>
      <c r="H7" s="57">
        <v>15</v>
      </c>
      <c r="I7" s="57">
        <v>6</v>
      </c>
      <c r="J7" s="57">
        <v>3</v>
      </c>
      <c r="K7" s="57">
        <v>3</v>
      </c>
      <c r="L7" s="57">
        <v>3</v>
      </c>
      <c r="M7" s="57" t="s">
        <v>15</v>
      </c>
      <c r="N7" s="57">
        <v>0</v>
      </c>
      <c r="O7" s="59">
        <v>0</v>
      </c>
      <c r="P7" s="59">
        <v>0</v>
      </c>
      <c r="Q7" s="59">
        <v>0</v>
      </c>
      <c r="R7" s="59">
        <v>0</v>
      </c>
    </row>
    <row r="8" spans="1:18" ht="177" customHeight="1" x14ac:dyDescent="0.25">
      <c r="A8" s="124" t="s">
        <v>166</v>
      </c>
      <c r="B8" s="108">
        <f t="shared" ref="B8" si="0">SUM(B7)</f>
        <v>0</v>
      </c>
      <c r="C8" s="125">
        <v>12</v>
      </c>
      <c r="D8" s="51" t="s">
        <v>13</v>
      </c>
      <c r="E8" s="63" t="s">
        <v>166</v>
      </c>
      <c r="F8" s="63" t="s">
        <v>167</v>
      </c>
      <c r="G8" s="16">
        <v>0</v>
      </c>
      <c r="H8" s="57">
        <v>12</v>
      </c>
      <c r="I8" s="16">
        <v>9</v>
      </c>
      <c r="J8" s="16">
        <v>1</v>
      </c>
      <c r="K8" s="16">
        <v>1</v>
      </c>
      <c r="L8" s="16">
        <v>1</v>
      </c>
      <c r="M8" s="57" t="s">
        <v>15</v>
      </c>
      <c r="N8" s="57">
        <v>0</v>
      </c>
      <c r="O8" s="59">
        <v>0</v>
      </c>
      <c r="P8" s="59">
        <v>0</v>
      </c>
      <c r="Q8" s="59">
        <v>0</v>
      </c>
      <c r="R8" s="59">
        <v>0</v>
      </c>
    </row>
    <row r="9" spans="1:18" ht="72" x14ac:dyDescent="0.25">
      <c r="A9" s="124"/>
      <c r="B9" s="110"/>
      <c r="C9" s="126"/>
      <c r="D9" s="51" t="s">
        <v>13</v>
      </c>
      <c r="E9" s="63" t="s">
        <v>168</v>
      </c>
      <c r="F9" s="63" t="s">
        <v>169</v>
      </c>
      <c r="G9" s="16">
        <v>0</v>
      </c>
      <c r="H9" s="57">
        <v>12</v>
      </c>
      <c r="I9" s="16">
        <v>3</v>
      </c>
      <c r="J9" s="16">
        <v>3</v>
      </c>
      <c r="K9" s="16">
        <v>3</v>
      </c>
      <c r="L9" s="16">
        <v>3</v>
      </c>
      <c r="M9" s="57" t="s">
        <v>15</v>
      </c>
      <c r="N9" s="57">
        <v>0</v>
      </c>
      <c r="O9" s="59">
        <v>0</v>
      </c>
      <c r="P9" s="59">
        <v>0</v>
      </c>
      <c r="Q9" s="59">
        <v>0</v>
      </c>
      <c r="R9" s="59">
        <v>0</v>
      </c>
    </row>
    <row r="10" spans="1:18" ht="60" x14ac:dyDescent="0.25">
      <c r="A10" s="63" t="s">
        <v>187</v>
      </c>
      <c r="B10" s="56">
        <v>0</v>
      </c>
      <c r="C10" s="56">
        <v>1</v>
      </c>
      <c r="D10" s="51" t="s">
        <v>1101</v>
      </c>
      <c r="E10" s="56" t="s">
        <v>1104</v>
      </c>
      <c r="F10" s="56" t="s">
        <v>1105</v>
      </c>
      <c r="G10" s="16">
        <v>0</v>
      </c>
      <c r="H10" s="57">
        <v>1</v>
      </c>
      <c r="I10" s="16">
        <v>0</v>
      </c>
      <c r="J10" s="16">
        <v>1</v>
      </c>
      <c r="K10" s="16">
        <v>0</v>
      </c>
      <c r="L10" s="16">
        <v>0</v>
      </c>
      <c r="M10" s="57" t="s">
        <v>15</v>
      </c>
      <c r="N10" s="57">
        <v>0</v>
      </c>
      <c r="O10" s="59">
        <v>0</v>
      </c>
      <c r="P10" s="59">
        <v>0</v>
      </c>
      <c r="Q10" s="59">
        <v>0</v>
      </c>
      <c r="R10" s="59">
        <v>0</v>
      </c>
    </row>
    <row r="11" spans="1:18" ht="48" x14ac:dyDescent="0.25">
      <c r="A11" s="63" t="s">
        <v>189</v>
      </c>
      <c r="B11" s="56">
        <v>0</v>
      </c>
      <c r="C11" s="56">
        <v>1</v>
      </c>
      <c r="D11" s="51" t="s">
        <v>188</v>
      </c>
      <c r="E11" s="56" t="s">
        <v>1107</v>
      </c>
      <c r="F11" s="56" t="s">
        <v>1106</v>
      </c>
      <c r="G11" s="16">
        <v>0</v>
      </c>
      <c r="H11" s="57">
        <v>1</v>
      </c>
      <c r="I11" s="16">
        <v>0</v>
      </c>
      <c r="J11" s="16">
        <v>0</v>
      </c>
      <c r="K11" s="16">
        <v>1</v>
      </c>
      <c r="L11" s="16">
        <v>0</v>
      </c>
      <c r="M11" s="57" t="s">
        <v>15</v>
      </c>
      <c r="N11" s="57">
        <v>0</v>
      </c>
      <c r="O11" s="59">
        <v>0</v>
      </c>
      <c r="P11" s="59">
        <v>0</v>
      </c>
      <c r="Q11" s="59">
        <v>0</v>
      </c>
      <c r="R11" s="59">
        <v>0</v>
      </c>
    </row>
    <row r="12" spans="1:18" ht="48" x14ac:dyDescent="0.25">
      <c r="A12" s="63" t="s">
        <v>1103</v>
      </c>
      <c r="B12" s="56">
        <v>0</v>
      </c>
      <c r="C12" s="56">
        <v>1</v>
      </c>
      <c r="D12" s="51" t="s">
        <v>1102</v>
      </c>
      <c r="E12" s="56" t="s">
        <v>1109</v>
      </c>
      <c r="F12" s="56" t="s">
        <v>1108</v>
      </c>
      <c r="G12" s="16">
        <v>0</v>
      </c>
      <c r="H12" s="57">
        <v>1</v>
      </c>
      <c r="I12" s="16">
        <v>0</v>
      </c>
      <c r="J12" s="16">
        <v>1</v>
      </c>
      <c r="K12" s="16">
        <v>0</v>
      </c>
      <c r="L12" s="16">
        <v>0</v>
      </c>
      <c r="M12" s="57" t="s">
        <v>15</v>
      </c>
      <c r="N12" s="57">
        <v>0</v>
      </c>
      <c r="O12" s="59">
        <v>0</v>
      </c>
      <c r="P12" s="59">
        <v>0</v>
      </c>
      <c r="Q12" s="59">
        <v>0</v>
      </c>
      <c r="R12" s="59">
        <v>0</v>
      </c>
    </row>
    <row r="13" spans="1:18" ht="24" customHeight="1" x14ac:dyDescent="0.25">
      <c r="A13" s="84" t="s">
        <v>1288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ht="24" customHeight="1" x14ac:dyDescent="0.25">
      <c r="A14" s="84" t="s">
        <v>1300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24" customHeight="1" x14ac:dyDescent="0.25">
      <c r="A15" s="84" t="s">
        <v>1289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60" x14ac:dyDescent="0.25">
      <c r="A16" s="32" t="s">
        <v>156</v>
      </c>
      <c r="B16" s="32" t="s">
        <v>1192</v>
      </c>
      <c r="C16" s="32" t="s">
        <v>1193</v>
      </c>
      <c r="D16" s="32" t="s">
        <v>10</v>
      </c>
      <c r="E16" s="32" t="s">
        <v>157</v>
      </c>
      <c r="F16" s="32" t="s">
        <v>160</v>
      </c>
      <c r="G16" s="32" t="s">
        <v>5</v>
      </c>
      <c r="H16" s="32" t="s">
        <v>158</v>
      </c>
      <c r="I16" s="32" t="s">
        <v>6</v>
      </c>
      <c r="J16" s="32" t="s">
        <v>7</v>
      </c>
      <c r="K16" s="32" t="s">
        <v>8</v>
      </c>
      <c r="L16" s="32" t="s">
        <v>9</v>
      </c>
      <c r="M16" s="32" t="s">
        <v>11</v>
      </c>
      <c r="N16" s="32" t="s">
        <v>159</v>
      </c>
      <c r="O16" s="32">
        <v>2016</v>
      </c>
      <c r="P16" s="32">
        <v>2017</v>
      </c>
      <c r="Q16" s="32">
        <v>2018</v>
      </c>
      <c r="R16" s="32">
        <v>2019</v>
      </c>
    </row>
    <row r="17" spans="1:18" ht="156" x14ac:dyDescent="0.25">
      <c r="A17" s="8" t="s">
        <v>255</v>
      </c>
      <c r="B17" s="55">
        <v>0</v>
      </c>
      <c r="C17" s="13">
        <v>45</v>
      </c>
      <c r="D17" s="1" t="s">
        <v>25</v>
      </c>
      <c r="E17" s="1" t="s">
        <v>256</v>
      </c>
      <c r="F17" s="1" t="s">
        <v>257</v>
      </c>
      <c r="G17" s="2">
        <v>0</v>
      </c>
      <c r="H17" s="2">
        <v>45</v>
      </c>
      <c r="I17" s="2">
        <v>10</v>
      </c>
      <c r="J17" s="2">
        <v>10</v>
      </c>
      <c r="K17" s="2">
        <v>10</v>
      </c>
      <c r="L17" s="2">
        <v>15</v>
      </c>
      <c r="M17" s="24" t="s">
        <v>15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</row>
    <row r="18" spans="1:18" ht="108" x14ac:dyDescent="0.25">
      <c r="A18" s="119" t="s">
        <v>258</v>
      </c>
      <c r="B18" s="116">
        <v>0</v>
      </c>
      <c r="C18" s="116">
        <v>100</v>
      </c>
      <c r="D18" s="1" t="s">
        <v>26</v>
      </c>
      <c r="E18" s="1" t="s">
        <v>260</v>
      </c>
      <c r="F18" s="1" t="s">
        <v>259</v>
      </c>
      <c r="G18" s="2">
        <v>0</v>
      </c>
      <c r="H18" s="2">
        <v>180</v>
      </c>
      <c r="I18" s="2">
        <v>45</v>
      </c>
      <c r="J18" s="2">
        <v>45</v>
      </c>
      <c r="K18" s="2">
        <v>45</v>
      </c>
      <c r="L18" s="2">
        <v>45</v>
      </c>
      <c r="M18" s="24" t="s">
        <v>15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</row>
    <row r="19" spans="1:18" ht="96" x14ac:dyDescent="0.25">
      <c r="A19" s="119"/>
      <c r="B19" s="118"/>
      <c r="C19" s="118"/>
      <c r="D19" s="1" t="s">
        <v>26</v>
      </c>
      <c r="E19" s="1" t="s">
        <v>261</v>
      </c>
      <c r="F19" s="1" t="s">
        <v>262</v>
      </c>
      <c r="G19" s="2">
        <v>0</v>
      </c>
      <c r="H19" s="2">
        <v>1</v>
      </c>
      <c r="I19" s="2">
        <v>0</v>
      </c>
      <c r="J19" s="2">
        <v>0</v>
      </c>
      <c r="K19" s="2">
        <v>1</v>
      </c>
      <c r="L19" s="2">
        <v>0</v>
      </c>
      <c r="M19" s="24" t="s">
        <v>15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</sheetData>
  <mergeCells count="15">
    <mergeCell ref="A1:R1"/>
    <mergeCell ref="A2:R2"/>
    <mergeCell ref="A3:R3"/>
    <mergeCell ref="B18:B19"/>
    <mergeCell ref="C18:C19"/>
    <mergeCell ref="A18:A19"/>
    <mergeCell ref="A13:R13"/>
    <mergeCell ref="A14:R14"/>
    <mergeCell ref="A15:R15"/>
    <mergeCell ref="A5:A6"/>
    <mergeCell ref="B5:B6"/>
    <mergeCell ref="C5:C6"/>
    <mergeCell ref="A8:A9"/>
    <mergeCell ref="B8:B9"/>
    <mergeCell ref="C8:C9"/>
  </mergeCells>
  <pageMargins left="0.31496062992125984" right="0.31496062992125984" top="0.35433070866141736" bottom="0.35433070866141736" header="0.11811023622047245" footer="0.11811023622047245"/>
  <pageSetup paperSize="122" scale="70" fitToHeight="0" orientation="landscape" r:id="rId1"/>
  <headerFooter>
    <oddHeader>&amp;F</oddHeader>
    <oddFooter>&amp;A&amp;RPágina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N5" sqref="N5"/>
    </sheetView>
  </sheetViews>
  <sheetFormatPr baseColWidth="10" defaultRowHeight="15" x14ac:dyDescent="0.25"/>
  <cols>
    <col min="1" max="1" width="17.140625" customWidth="1"/>
    <col min="2" max="2" width="10.28515625" customWidth="1"/>
    <col min="3" max="3" width="11.85546875" customWidth="1"/>
    <col min="4" max="4" width="15.42578125" customWidth="1"/>
    <col min="5" max="6" width="19.85546875" customWidth="1"/>
    <col min="7" max="7" width="6.5703125" customWidth="1"/>
    <col min="8" max="8" width="9.7109375" customWidth="1"/>
    <col min="9" max="9" width="6.85546875" customWidth="1"/>
    <col min="10" max="10" width="7.140625" customWidth="1"/>
    <col min="11" max="11" width="6.85546875" customWidth="1"/>
    <col min="12" max="12" width="6.7109375" customWidth="1"/>
    <col min="13" max="13" width="8" customWidth="1"/>
    <col min="14" max="14" width="11.5703125" customWidth="1"/>
    <col min="15" max="15" width="10.5703125" customWidth="1"/>
    <col min="16" max="16" width="11.5703125" customWidth="1"/>
    <col min="17" max="17" width="10.42578125" customWidth="1"/>
    <col min="18" max="18" width="13.42578125" customWidth="1"/>
  </cols>
  <sheetData>
    <row r="1" spans="1:18" ht="18.75" customHeight="1" x14ac:dyDescent="0.25">
      <c r="A1" s="84" t="s">
        <v>1288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customHeight="1" x14ac:dyDescent="0.25">
      <c r="A2" s="84" t="s">
        <v>1293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customHeight="1" x14ac:dyDescent="0.25">
      <c r="A3" s="84" t="s">
        <v>1290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 t="s">
        <v>160</v>
      </c>
      <c r="G4" s="32" t="s">
        <v>5</v>
      </c>
      <c r="H4" s="64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1291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87.75" customHeight="1" x14ac:dyDescent="0.25">
      <c r="A5" s="119" t="s">
        <v>174</v>
      </c>
      <c r="B5" s="116">
        <v>0</v>
      </c>
      <c r="C5" s="116">
        <v>1</v>
      </c>
      <c r="D5" s="5" t="s">
        <v>14</v>
      </c>
      <c r="E5" s="57" t="s">
        <v>194</v>
      </c>
      <c r="F5" s="57" t="s">
        <v>195</v>
      </c>
      <c r="G5" s="57">
        <v>0</v>
      </c>
      <c r="H5" s="57">
        <v>1</v>
      </c>
      <c r="I5" s="57">
        <v>0</v>
      </c>
      <c r="J5" s="57">
        <v>1</v>
      </c>
      <c r="K5" s="57">
        <v>0</v>
      </c>
      <c r="L5" s="57">
        <v>0</v>
      </c>
      <c r="M5" s="57" t="s">
        <v>15</v>
      </c>
      <c r="N5" s="25">
        <f>SUM(O5:R5)</f>
        <v>424646400</v>
      </c>
      <c r="O5" s="25">
        <v>100000000</v>
      </c>
      <c r="P5" s="25">
        <f t="shared" ref="P5:R5" si="0">+O5*1.04</f>
        <v>104000000</v>
      </c>
      <c r="Q5" s="25">
        <f t="shared" si="0"/>
        <v>108160000</v>
      </c>
      <c r="R5" s="25">
        <f t="shared" si="0"/>
        <v>112486400</v>
      </c>
    </row>
    <row r="6" spans="1:18" ht="132.75" customHeight="1" x14ac:dyDescent="0.25">
      <c r="A6" s="119"/>
      <c r="B6" s="117"/>
      <c r="C6" s="117"/>
      <c r="D6" s="5" t="s">
        <v>14</v>
      </c>
      <c r="E6" s="57" t="s">
        <v>170</v>
      </c>
      <c r="F6" s="57" t="s">
        <v>171</v>
      </c>
      <c r="G6" s="57">
        <v>0</v>
      </c>
      <c r="H6" s="57">
        <v>6</v>
      </c>
      <c r="I6" s="57">
        <v>2</v>
      </c>
      <c r="J6" s="57">
        <v>4</v>
      </c>
      <c r="K6" s="57">
        <v>0</v>
      </c>
      <c r="L6" s="57">
        <v>0</v>
      </c>
      <c r="M6" s="57" t="s">
        <v>15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</row>
    <row r="7" spans="1:18" ht="86.25" customHeight="1" x14ac:dyDescent="0.25">
      <c r="A7" s="119"/>
      <c r="B7" s="118"/>
      <c r="C7" s="118"/>
      <c r="D7" s="5" t="s">
        <v>14</v>
      </c>
      <c r="E7" s="57" t="s">
        <v>172</v>
      </c>
      <c r="F7" s="57" t="s">
        <v>173</v>
      </c>
      <c r="G7" s="57">
        <v>0</v>
      </c>
      <c r="H7" s="57">
        <v>1</v>
      </c>
      <c r="I7" s="57">
        <v>0</v>
      </c>
      <c r="J7" s="57">
        <v>1</v>
      </c>
      <c r="K7" s="57">
        <v>0</v>
      </c>
      <c r="L7" s="57">
        <v>0</v>
      </c>
      <c r="M7" s="57" t="s">
        <v>15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</row>
    <row r="8" spans="1:18" ht="97.5" customHeight="1" x14ac:dyDescent="0.25">
      <c r="A8" s="119" t="s">
        <v>177</v>
      </c>
      <c r="B8" s="116">
        <v>0</v>
      </c>
      <c r="C8" s="116">
        <v>500</v>
      </c>
      <c r="D8" s="5" t="s">
        <v>16</v>
      </c>
      <c r="E8" s="57" t="s">
        <v>190</v>
      </c>
      <c r="F8" s="57" t="s">
        <v>191</v>
      </c>
      <c r="G8" s="57">
        <v>0</v>
      </c>
      <c r="H8" s="57">
        <v>1</v>
      </c>
      <c r="I8" s="57">
        <v>0</v>
      </c>
      <c r="J8" s="57">
        <v>1</v>
      </c>
      <c r="K8" s="57">
        <v>0</v>
      </c>
      <c r="L8" s="57">
        <v>0</v>
      </c>
      <c r="M8" s="57" t="s">
        <v>15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</row>
    <row r="9" spans="1:18" ht="85.5" customHeight="1" x14ac:dyDescent="0.25">
      <c r="A9" s="119"/>
      <c r="B9" s="117"/>
      <c r="C9" s="117"/>
      <c r="D9" s="5" t="s">
        <v>16</v>
      </c>
      <c r="E9" s="57" t="s">
        <v>192</v>
      </c>
      <c r="F9" s="57" t="s">
        <v>193</v>
      </c>
      <c r="G9" s="57">
        <v>0</v>
      </c>
      <c r="H9" s="57">
        <v>7</v>
      </c>
      <c r="I9" s="57">
        <v>1</v>
      </c>
      <c r="J9" s="57">
        <v>2</v>
      </c>
      <c r="K9" s="57">
        <v>2</v>
      </c>
      <c r="L9" s="57">
        <v>2</v>
      </c>
      <c r="M9" s="57" t="s">
        <v>15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</row>
    <row r="10" spans="1:18" ht="57" customHeight="1" x14ac:dyDescent="0.25">
      <c r="A10" s="119"/>
      <c r="B10" s="118"/>
      <c r="C10" s="118"/>
      <c r="D10" s="5" t="s">
        <v>16</v>
      </c>
      <c r="E10" s="57" t="s">
        <v>176</v>
      </c>
      <c r="F10" s="57" t="s">
        <v>175</v>
      </c>
      <c r="G10" s="57">
        <v>0</v>
      </c>
      <c r="H10" s="57">
        <v>6</v>
      </c>
      <c r="I10" s="57">
        <v>0</v>
      </c>
      <c r="J10" s="57">
        <v>2</v>
      </c>
      <c r="K10" s="57">
        <v>2</v>
      </c>
      <c r="L10" s="57">
        <v>2</v>
      </c>
      <c r="M10" s="57" t="s">
        <v>15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</row>
    <row r="11" spans="1:18" ht="144" x14ac:dyDescent="0.25">
      <c r="A11" s="55" t="s">
        <v>180</v>
      </c>
      <c r="B11" s="55">
        <v>0</v>
      </c>
      <c r="C11" s="55">
        <v>10</v>
      </c>
      <c r="D11" s="5" t="s">
        <v>17</v>
      </c>
      <c r="E11" s="57" t="s">
        <v>179</v>
      </c>
      <c r="F11" s="57" t="s">
        <v>178</v>
      </c>
      <c r="G11" s="57">
        <v>0</v>
      </c>
      <c r="H11" s="57">
        <v>4</v>
      </c>
      <c r="I11" s="57">
        <v>1</v>
      </c>
      <c r="J11" s="57">
        <v>1</v>
      </c>
      <c r="K11" s="57">
        <v>1</v>
      </c>
      <c r="L11" s="57">
        <v>1</v>
      </c>
      <c r="M11" s="57" t="s">
        <v>15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</row>
    <row r="12" spans="1:18" ht="112.5" customHeight="1" x14ac:dyDescent="0.25">
      <c r="A12" s="127" t="s">
        <v>758</v>
      </c>
      <c r="B12" s="128">
        <v>0</v>
      </c>
      <c r="C12" s="128">
        <v>5</v>
      </c>
      <c r="D12" s="5" t="s">
        <v>18</v>
      </c>
      <c r="E12" s="3" t="s">
        <v>181</v>
      </c>
      <c r="F12" s="3" t="s">
        <v>182</v>
      </c>
      <c r="G12" s="57">
        <v>0</v>
      </c>
      <c r="H12" s="57">
        <v>5</v>
      </c>
      <c r="I12" s="57">
        <v>1</v>
      </c>
      <c r="J12" s="57">
        <v>1</v>
      </c>
      <c r="K12" s="57">
        <v>1</v>
      </c>
      <c r="L12" s="57">
        <v>2</v>
      </c>
      <c r="M12" s="57" t="s">
        <v>15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</row>
    <row r="13" spans="1:18" ht="81" customHeight="1" x14ac:dyDescent="0.25">
      <c r="A13" s="127"/>
      <c r="B13" s="129"/>
      <c r="C13" s="129"/>
      <c r="D13" s="5" t="s">
        <v>18</v>
      </c>
      <c r="E13" s="57" t="s">
        <v>183</v>
      </c>
      <c r="F13" s="57" t="s">
        <v>184</v>
      </c>
      <c r="G13" s="57">
        <v>0</v>
      </c>
      <c r="H13" s="57">
        <v>6</v>
      </c>
      <c r="I13" s="57">
        <v>1</v>
      </c>
      <c r="J13" s="57">
        <v>1</v>
      </c>
      <c r="K13" s="57">
        <v>2</v>
      </c>
      <c r="L13" s="57">
        <v>2</v>
      </c>
      <c r="M13" s="57" t="s">
        <v>15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</row>
    <row r="14" spans="1:18" ht="18.75" customHeight="1" x14ac:dyDescent="0.25">
      <c r="A14" s="84" t="s">
        <v>1288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18.75" customHeight="1" x14ac:dyDescent="0.25">
      <c r="A15" s="84" t="s">
        <v>1294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18.75" customHeight="1" x14ac:dyDescent="0.25">
      <c r="A16" s="84" t="s">
        <v>1290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60" x14ac:dyDescent="0.25">
      <c r="A17" s="32" t="s">
        <v>156</v>
      </c>
      <c r="B17" s="32" t="s">
        <v>1192</v>
      </c>
      <c r="C17" s="32" t="s">
        <v>1193</v>
      </c>
      <c r="D17" s="32" t="s">
        <v>10</v>
      </c>
      <c r="E17" s="32" t="s">
        <v>157</v>
      </c>
      <c r="F17" s="32" t="s">
        <v>160</v>
      </c>
      <c r="G17" s="32" t="s">
        <v>5</v>
      </c>
      <c r="H17" s="64" t="s">
        <v>158</v>
      </c>
      <c r="I17" s="32" t="s">
        <v>6</v>
      </c>
      <c r="J17" s="32" t="s">
        <v>7</v>
      </c>
      <c r="K17" s="32" t="s">
        <v>8</v>
      </c>
      <c r="L17" s="32" t="s">
        <v>9</v>
      </c>
      <c r="M17" s="32" t="s">
        <v>1291</v>
      </c>
      <c r="N17" s="32" t="s">
        <v>159</v>
      </c>
      <c r="O17" s="32">
        <v>2016</v>
      </c>
      <c r="P17" s="32">
        <v>2017</v>
      </c>
      <c r="Q17" s="32">
        <v>2018</v>
      </c>
      <c r="R17" s="32">
        <v>2019</v>
      </c>
    </row>
    <row r="18" spans="1:18" ht="72" x14ac:dyDescent="0.25">
      <c r="A18" s="116" t="s">
        <v>1129</v>
      </c>
      <c r="B18" s="55">
        <v>0</v>
      </c>
      <c r="C18" s="55">
        <v>1</v>
      </c>
      <c r="D18" s="5" t="s">
        <v>1122</v>
      </c>
      <c r="E18" s="5" t="s">
        <v>1123</v>
      </c>
      <c r="F18" s="5" t="s">
        <v>1124</v>
      </c>
      <c r="G18" s="28">
        <v>0</v>
      </c>
      <c r="H18" s="33">
        <v>1</v>
      </c>
      <c r="I18" s="28">
        <v>0</v>
      </c>
      <c r="J18" s="28">
        <v>1</v>
      </c>
      <c r="K18" s="28">
        <v>0</v>
      </c>
      <c r="L18" s="28">
        <v>0</v>
      </c>
      <c r="M18" s="28" t="s">
        <v>15</v>
      </c>
      <c r="N18" s="25">
        <f>SUM(O18:R18)</f>
        <v>624646400</v>
      </c>
      <c r="O18" s="25">
        <v>200000000</v>
      </c>
      <c r="P18" s="25">
        <v>204000000</v>
      </c>
      <c r="Q18" s="25">
        <v>108160000</v>
      </c>
      <c r="R18" s="25">
        <f>+Q18*1.04</f>
        <v>112486400</v>
      </c>
    </row>
    <row r="19" spans="1:18" ht="72" x14ac:dyDescent="0.25">
      <c r="A19" s="117"/>
      <c r="B19" s="117">
        <v>0</v>
      </c>
      <c r="C19" s="117">
        <v>20</v>
      </c>
      <c r="D19" s="5" t="s">
        <v>1122</v>
      </c>
      <c r="E19" s="5" t="s">
        <v>1125</v>
      </c>
      <c r="F19" s="5" t="s">
        <v>1126</v>
      </c>
      <c r="G19" s="28">
        <v>0</v>
      </c>
      <c r="H19" s="33">
        <v>1</v>
      </c>
      <c r="I19" s="28">
        <v>1</v>
      </c>
      <c r="J19" s="28">
        <v>0</v>
      </c>
      <c r="K19" s="28">
        <v>0</v>
      </c>
      <c r="L19" s="28">
        <v>0</v>
      </c>
      <c r="M19" s="28" t="s">
        <v>15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8" ht="105" customHeight="1" x14ac:dyDescent="0.25">
      <c r="A20" s="117"/>
      <c r="B20" s="117"/>
      <c r="C20" s="117"/>
      <c r="D20" s="5" t="s">
        <v>1122</v>
      </c>
      <c r="E20" s="5" t="s">
        <v>1127</v>
      </c>
      <c r="F20" s="5" t="s">
        <v>1128</v>
      </c>
      <c r="G20" s="28">
        <v>0</v>
      </c>
      <c r="H20" s="33">
        <v>9</v>
      </c>
      <c r="I20" s="28">
        <v>1</v>
      </c>
      <c r="J20" s="28">
        <v>3</v>
      </c>
      <c r="K20" s="28">
        <v>3</v>
      </c>
      <c r="L20" s="28">
        <v>2</v>
      </c>
      <c r="M20" s="28" t="s">
        <v>15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</row>
    <row r="21" spans="1:18" ht="60" customHeight="1" x14ac:dyDescent="0.25">
      <c r="A21" s="118"/>
      <c r="B21" s="118"/>
      <c r="C21" s="118"/>
      <c r="D21" s="5" t="s">
        <v>1122</v>
      </c>
      <c r="E21" s="5" t="s">
        <v>1121</v>
      </c>
      <c r="F21" s="5" t="s">
        <v>1121</v>
      </c>
      <c r="G21" s="28">
        <v>0</v>
      </c>
      <c r="H21" s="33">
        <v>1</v>
      </c>
      <c r="I21" s="28">
        <v>1</v>
      </c>
      <c r="J21" s="28">
        <v>0</v>
      </c>
      <c r="K21" s="28">
        <v>0</v>
      </c>
      <c r="L21" s="28">
        <v>0</v>
      </c>
      <c r="M21" s="28" t="s">
        <v>15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8" ht="36" x14ac:dyDescent="0.25">
      <c r="A22" s="116" t="s">
        <v>1137</v>
      </c>
      <c r="B22" s="116">
        <v>0</v>
      </c>
      <c r="C22" s="116">
        <v>20</v>
      </c>
      <c r="D22" s="5" t="s">
        <v>1136</v>
      </c>
      <c r="E22" s="5" t="s">
        <v>1130</v>
      </c>
      <c r="F22" s="5" t="s">
        <v>1133</v>
      </c>
      <c r="G22" s="28">
        <v>0</v>
      </c>
      <c r="H22" s="33">
        <v>2</v>
      </c>
      <c r="I22" s="28">
        <v>0</v>
      </c>
      <c r="J22" s="28">
        <v>1</v>
      </c>
      <c r="K22" s="28">
        <v>1</v>
      </c>
      <c r="L22" s="28">
        <v>0</v>
      </c>
      <c r="M22" s="28" t="s">
        <v>15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8" ht="36" x14ac:dyDescent="0.25">
      <c r="A23" s="117"/>
      <c r="B23" s="117"/>
      <c r="C23" s="117"/>
      <c r="D23" s="5" t="s">
        <v>1136</v>
      </c>
      <c r="E23" s="5" t="s">
        <v>1131</v>
      </c>
      <c r="F23" s="5" t="s">
        <v>1134</v>
      </c>
      <c r="G23" s="28">
        <v>0</v>
      </c>
      <c r="H23" s="33">
        <v>1</v>
      </c>
      <c r="I23" s="28">
        <v>0</v>
      </c>
      <c r="J23" s="28">
        <v>1</v>
      </c>
      <c r="K23" s="28">
        <v>0</v>
      </c>
      <c r="L23" s="28">
        <v>0</v>
      </c>
      <c r="M23" s="28" t="s">
        <v>15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</row>
    <row r="24" spans="1:18" ht="36" x14ac:dyDescent="0.25">
      <c r="A24" s="117"/>
      <c r="B24" s="117"/>
      <c r="C24" s="117"/>
      <c r="D24" s="5" t="s">
        <v>1136</v>
      </c>
      <c r="E24" s="5" t="s">
        <v>1132</v>
      </c>
      <c r="F24" s="5" t="s">
        <v>1135</v>
      </c>
      <c r="G24" s="28">
        <v>0</v>
      </c>
      <c r="H24" s="33">
        <v>80</v>
      </c>
      <c r="I24" s="28">
        <v>10</v>
      </c>
      <c r="J24" s="28">
        <v>10</v>
      </c>
      <c r="K24" s="28">
        <v>30</v>
      </c>
      <c r="L24" s="28">
        <v>30</v>
      </c>
      <c r="M24" s="28" t="s">
        <v>15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8" ht="36" x14ac:dyDescent="0.25">
      <c r="A25" s="117"/>
      <c r="B25" s="117"/>
      <c r="C25" s="117"/>
      <c r="D25" s="5" t="s">
        <v>1136</v>
      </c>
      <c r="E25" s="5" t="s">
        <v>1138</v>
      </c>
      <c r="F25" s="5" t="s">
        <v>1138</v>
      </c>
      <c r="G25" s="28">
        <v>0</v>
      </c>
      <c r="H25" s="28">
        <v>1</v>
      </c>
      <c r="I25" s="28">
        <v>0</v>
      </c>
      <c r="J25" s="28">
        <v>1</v>
      </c>
      <c r="K25" s="28">
        <v>0</v>
      </c>
      <c r="L25" s="28">
        <v>0</v>
      </c>
      <c r="M25" s="28" t="s">
        <v>15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8" ht="36" x14ac:dyDescent="0.25">
      <c r="A26" s="118"/>
      <c r="B26" s="118"/>
      <c r="C26" s="118"/>
      <c r="D26" s="5" t="s">
        <v>1136</v>
      </c>
      <c r="E26" s="5" t="s">
        <v>1139</v>
      </c>
      <c r="F26" s="5" t="s">
        <v>1139</v>
      </c>
      <c r="G26" s="28">
        <v>0</v>
      </c>
      <c r="H26" s="28">
        <v>24000</v>
      </c>
      <c r="I26" s="28">
        <v>6000</v>
      </c>
      <c r="J26" s="62">
        <v>6000</v>
      </c>
      <c r="K26" s="62">
        <v>6000</v>
      </c>
      <c r="L26" s="62">
        <v>6000</v>
      </c>
      <c r="M26" s="28" t="s">
        <v>15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8" x14ac:dyDescent="0.25">
      <c r="A27" s="116" t="s">
        <v>1137</v>
      </c>
      <c r="B27" s="116">
        <v>0</v>
      </c>
      <c r="C27" s="116">
        <v>20</v>
      </c>
      <c r="D27" s="5" t="s">
        <v>1143</v>
      </c>
      <c r="E27" s="5" t="s">
        <v>1140</v>
      </c>
      <c r="F27" s="5" t="s">
        <v>1140</v>
      </c>
      <c r="G27" s="28">
        <v>0</v>
      </c>
      <c r="H27" s="28">
        <v>16</v>
      </c>
      <c r="I27" s="28">
        <v>4</v>
      </c>
      <c r="J27" s="28">
        <v>4</v>
      </c>
      <c r="K27" s="28">
        <v>4</v>
      </c>
      <c r="L27" s="28">
        <v>4</v>
      </c>
      <c r="M27" s="28" t="s">
        <v>15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8" ht="24" x14ac:dyDescent="0.25">
      <c r="A28" s="117"/>
      <c r="B28" s="117"/>
      <c r="C28" s="117"/>
      <c r="D28" s="5" t="s">
        <v>1143</v>
      </c>
      <c r="E28" s="5" t="s">
        <v>1141</v>
      </c>
      <c r="F28" s="5" t="s">
        <v>1141</v>
      </c>
      <c r="G28" s="28">
        <v>0</v>
      </c>
      <c r="H28" s="28">
        <v>16</v>
      </c>
      <c r="I28" s="28">
        <v>4</v>
      </c>
      <c r="J28" s="28">
        <v>4</v>
      </c>
      <c r="K28" s="28">
        <v>4</v>
      </c>
      <c r="L28" s="28">
        <v>4</v>
      </c>
      <c r="M28" s="28" t="s">
        <v>15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8" ht="24" x14ac:dyDescent="0.25">
      <c r="A29" s="117"/>
      <c r="B29" s="117"/>
      <c r="C29" s="117"/>
      <c r="D29" s="5" t="s">
        <v>1143</v>
      </c>
      <c r="E29" s="5" t="s">
        <v>1142</v>
      </c>
      <c r="F29" s="5" t="s">
        <v>1142</v>
      </c>
      <c r="G29" s="28">
        <v>0</v>
      </c>
      <c r="H29" s="28">
        <v>20</v>
      </c>
      <c r="I29" s="28">
        <v>2</v>
      </c>
      <c r="J29" s="28">
        <v>6</v>
      </c>
      <c r="K29" s="28">
        <v>6</v>
      </c>
      <c r="L29" s="28">
        <v>6</v>
      </c>
      <c r="M29" s="28" t="s">
        <v>15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8" ht="60" x14ac:dyDescent="0.25">
      <c r="A30" s="117"/>
      <c r="B30" s="118"/>
      <c r="C30" s="118"/>
      <c r="D30" s="5" t="s">
        <v>1143</v>
      </c>
      <c r="E30" s="5" t="s">
        <v>1144</v>
      </c>
      <c r="F30" s="5" t="s">
        <v>1144</v>
      </c>
      <c r="G30" s="28">
        <v>0</v>
      </c>
      <c r="H30" s="28">
        <v>1</v>
      </c>
      <c r="I30" s="28">
        <v>0</v>
      </c>
      <c r="J30" s="28">
        <v>0</v>
      </c>
      <c r="K30" s="28">
        <v>1</v>
      </c>
      <c r="L30" s="28">
        <v>0</v>
      </c>
      <c r="M30" s="28" t="s">
        <v>15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8" ht="84" x14ac:dyDescent="0.25">
      <c r="A31" s="116" t="s">
        <v>1151</v>
      </c>
      <c r="B31" s="116">
        <v>0</v>
      </c>
      <c r="C31" s="116">
        <v>20</v>
      </c>
      <c r="D31" s="5" t="s">
        <v>1145</v>
      </c>
      <c r="E31" s="5" t="s">
        <v>1393</v>
      </c>
      <c r="F31" s="5" t="s">
        <v>1146</v>
      </c>
      <c r="G31" s="28">
        <v>0</v>
      </c>
      <c r="H31" s="28">
        <v>7</v>
      </c>
      <c r="I31" s="28">
        <v>1</v>
      </c>
      <c r="J31" s="28">
        <v>2</v>
      </c>
      <c r="K31" s="28">
        <v>2</v>
      </c>
      <c r="L31" s="28">
        <v>2</v>
      </c>
      <c r="M31" s="28" t="s">
        <v>15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8" ht="72" x14ac:dyDescent="0.25">
      <c r="A32" s="117"/>
      <c r="B32" s="117"/>
      <c r="C32" s="117"/>
      <c r="D32" s="5" t="s">
        <v>1145</v>
      </c>
      <c r="E32" s="5" t="s">
        <v>1149</v>
      </c>
      <c r="F32" s="5" t="s">
        <v>1147</v>
      </c>
      <c r="G32" s="28">
        <v>0</v>
      </c>
      <c r="H32" s="28">
        <v>1</v>
      </c>
      <c r="I32" s="28">
        <v>1</v>
      </c>
      <c r="J32" s="28">
        <v>0</v>
      </c>
      <c r="K32" s="28">
        <v>0</v>
      </c>
      <c r="L32" s="28">
        <v>0</v>
      </c>
      <c r="M32" s="28" t="s">
        <v>15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8" ht="72" x14ac:dyDescent="0.25">
      <c r="A33" s="118"/>
      <c r="B33" s="118"/>
      <c r="C33" s="118"/>
      <c r="D33" s="5" t="s">
        <v>1145</v>
      </c>
      <c r="E33" s="5" t="s">
        <v>1150</v>
      </c>
      <c r="F33" s="5" t="s">
        <v>1148</v>
      </c>
      <c r="G33" s="28">
        <v>0</v>
      </c>
      <c r="H33" s="28">
        <v>20</v>
      </c>
      <c r="I33" s="28">
        <v>5</v>
      </c>
      <c r="J33" s="28">
        <v>5</v>
      </c>
      <c r="K33" s="28">
        <v>5</v>
      </c>
      <c r="L33" s="28">
        <v>5</v>
      </c>
      <c r="M33" s="28" t="s">
        <v>15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8" ht="36" x14ac:dyDescent="0.25">
      <c r="A34" s="116" t="s">
        <v>1156</v>
      </c>
      <c r="B34" s="116">
        <v>0</v>
      </c>
      <c r="C34" s="116">
        <v>43</v>
      </c>
      <c r="D34" s="5" t="s">
        <v>1301</v>
      </c>
      <c r="E34" s="5" t="s">
        <v>1152</v>
      </c>
      <c r="F34" s="5" t="s">
        <v>1154</v>
      </c>
      <c r="G34" s="28">
        <v>0</v>
      </c>
      <c r="H34" s="28">
        <v>1</v>
      </c>
      <c r="I34" s="28">
        <v>1</v>
      </c>
      <c r="J34" s="28">
        <v>0</v>
      </c>
      <c r="K34" s="28">
        <v>0</v>
      </c>
      <c r="L34" s="28">
        <v>0</v>
      </c>
      <c r="M34" s="28" t="s">
        <v>15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8" ht="48" x14ac:dyDescent="0.25">
      <c r="A35" s="118"/>
      <c r="B35" s="118"/>
      <c r="C35" s="118"/>
      <c r="D35" s="5" t="s">
        <v>1301</v>
      </c>
      <c r="E35" s="5" t="s">
        <v>1153</v>
      </c>
      <c r="F35" s="5" t="s">
        <v>1155</v>
      </c>
      <c r="G35" s="28">
        <v>5</v>
      </c>
      <c r="H35" s="28">
        <v>19</v>
      </c>
      <c r="I35" s="28">
        <v>4</v>
      </c>
      <c r="J35" s="28">
        <v>5</v>
      </c>
      <c r="K35" s="28">
        <v>5</v>
      </c>
      <c r="L35" s="28">
        <v>5</v>
      </c>
      <c r="M35" s="28" t="s">
        <v>15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8" ht="60" x14ac:dyDescent="0.25">
      <c r="A36" s="116" t="s">
        <v>1167</v>
      </c>
      <c r="B36" s="116">
        <v>0</v>
      </c>
      <c r="C36" s="116">
        <v>40</v>
      </c>
      <c r="D36" s="5" t="s">
        <v>1157</v>
      </c>
      <c r="E36" s="5" t="s">
        <v>1158</v>
      </c>
      <c r="F36" s="5" t="s">
        <v>1162</v>
      </c>
      <c r="G36" s="28">
        <v>1</v>
      </c>
      <c r="H36" s="28">
        <v>19</v>
      </c>
      <c r="I36" s="28">
        <v>3</v>
      </c>
      <c r="J36" s="28">
        <v>5</v>
      </c>
      <c r="K36" s="28">
        <v>5</v>
      </c>
      <c r="L36" s="28">
        <v>6</v>
      </c>
      <c r="M36" s="28" t="s">
        <v>15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8" ht="48" x14ac:dyDescent="0.25">
      <c r="A37" s="117"/>
      <c r="B37" s="117"/>
      <c r="C37" s="117"/>
      <c r="D37" s="5" t="s">
        <v>1157</v>
      </c>
      <c r="E37" s="5" t="s">
        <v>1159</v>
      </c>
      <c r="F37" s="5" t="s">
        <v>1163</v>
      </c>
      <c r="G37" s="28">
        <v>1</v>
      </c>
      <c r="H37" s="28">
        <v>1</v>
      </c>
      <c r="I37" s="28">
        <v>1</v>
      </c>
      <c r="J37" s="28">
        <v>0</v>
      </c>
      <c r="K37" s="28">
        <v>0</v>
      </c>
      <c r="L37" s="28">
        <v>0</v>
      </c>
      <c r="M37" s="28" t="s">
        <v>15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8" ht="60" x14ac:dyDescent="0.25">
      <c r="A38" s="117"/>
      <c r="B38" s="117"/>
      <c r="C38" s="117"/>
      <c r="D38" s="5" t="s">
        <v>1157</v>
      </c>
      <c r="E38" s="5" t="s">
        <v>1158</v>
      </c>
      <c r="F38" s="5" t="s">
        <v>1164</v>
      </c>
      <c r="G38" s="28">
        <v>0</v>
      </c>
      <c r="H38" s="28">
        <v>19</v>
      </c>
      <c r="I38" s="28">
        <v>4</v>
      </c>
      <c r="J38" s="28">
        <v>5</v>
      </c>
      <c r="K38" s="28">
        <v>5</v>
      </c>
      <c r="L38" s="28">
        <v>5</v>
      </c>
      <c r="M38" s="28" t="s">
        <v>15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8" ht="48" x14ac:dyDescent="0.25">
      <c r="A39" s="117"/>
      <c r="B39" s="117"/>
      <c r="C39" s="117"/>
      <c r="D39" s="5" t="s">
        <v>1157</v>
      </c>
      <c r="E39" s="5" t="s">
        <v>1160</v>
      </c>
      <c r="F39" s="5" t="s">
        <v>1165</v>
      </c>
      <c r="G39" s="28">
        <v>16</v>
      </c>
      <c r="H39" s="28">
        <v>16</v>
      </c>
      <c r="I39" s="28">
        <v>4</v>
      </c>
      <c r="J39" s="28">
        <v>4</v>
      </c>
      <c r="K39" s="28">
        <v>4</v>
      </c>
      <c r="L39" s="28">
        <v>4</v>
      </c>
      <c r="M39" s="28" t="s">
        <v>15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</row>
    <row r="40" spans="1:18" ht="60" x14ac:dyDescent="0.25">
      <c r="A40" s="118"/>
      <c r="B40" s="118"/>
      <c r="C40" s="118"/>
      <c r="D40" s="5" t="s">
        <v>1157</v>
      </c>
      <c r="E40" s="5" t="s">
        <v>1161</v>
      </c>
      <c r="F40" s="5" t="s">
        <v>1166</v>
      </c>
      <c r="G40" s="28">
        <v>0</v>
      </c>
      <c r="H40" s="28">
        <v>1</v>
      </c>
      <c r="I40" s="28">
        <v>0</v>
      </c>
      <c r="J40" s="28">
        <v>0</v>
      </c>
      <c r="K40" s="28">
        <v>1</v>
      </c>
      <c r="L40" s="28">
        <v>0</v>
      </c>
      <c r="M40" s="57" t="s">
        <v>15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</row>
    <row r="41" spans="1:18" ht="18.75" x14ac:dyDescent="0.25">
      <c r="A41" s="84" t="s">
        <v>1288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</row>
    <row r="42" spans="1:18" ht="18.75" x14ac:dyDescent="0.25">
      <c r="A42" s="84" t="s">
        <v>1297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1:18" ht="18.75" x14ac:dyDescent="0.25">
      <c r="A43" s="84" t="s">
        <v>1290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</row>
    <row r="44" spans="1:18" ht="60" x14ac:dyDescent="0.25">
      <c r="A44" s="32" t="s">
        <v>156</v>
      </c>
      <c r="B44" s="32" t="s">
        <v>1192</v>
      </c>
      <c r="C44" s="32" t="s">
        <v>1193</v>
      </c>
      <c r="D44" s="32" t="s">
        <v>10</v>
      </c>
      <c r="E44" s="32" t="s">
        <v>157</v>
      </c>
      <c r="F44" s="32" t="s">
        <v>160</v>
      </c>
      <c r="G44" s="32" t="s">
        <v>5</v>
      </c>
      <c r="H44" s="64" t="s">
        <v>158</v>
      </c>
      <c r="I44" s="32" t="s">
        <v>6</v>
      </c>
      <c r="J44" s="32" t="s">
        <v>7</v>
      </c>
      <c r="K44" s="32" t="s">
        <v>8</v>
      </c>
      <c r="L44" s="32" t="s">
        <v>9</v>
      </c>
      <c r="M44" s="32" t="s">
        <v>1291</v>
      </c>
      <c r="N44" s="64" t="s">
        <v>159</v>
      </c>
      <c r="O44" s="32">
        <v>2016</v>
      </c>
      <c r="P44" s="32">
        <v>2017</v>
      </c>
      <c r="Q44" s="32">
        <v>2018</v>
      </c>
      <c r="R44" s="32">
        <v>2019</v>
      </c>
    </row>
    <row r="45" spans="1:18" ht="60.75" x14ac:dyDescent="0.25">
      <c r="A45" s="119" t="s">
        <v>1237</v>
      </c>
      <c r="B45" s="116">
        <v>0</v>
      </c>
      <c r="C45" s="116">
        <v>50</v>
      </c>
      <c r="D45" s="9" t="s">
        <v>21</v>
      </c>
      <c r="E45" s="5" t="s">
        <v>219</v>
      </c>
      <c r="F45" s="5" t="s">
        <v>220</v>
      </c>
      <c r="G45" s="2">
        <v>0</v>
      </c>
      <c r="H45" s="2">
        <v>1</v>
      </c>
      <c r="I45" s="2">
        <v>0</v>
      </c>
      <c r="J45" s="2">
        <v>1</v>
      </c>
      <c r="K45" s="2">
        <v>0</v>
      </c>
      <c r="L45" s="2">
        <v>0</v>
      </c>
      <c r="M45" s="24" t="s">
        <v>15</v>
      </c>
      <c r="N45" s="2">
        <v>0</v>
      </c>
      <c r="O45" s="25">
        <v>0</v>
      </c>
      <c r="P45" s="25">
        <f t="shared" ref="P45:R58" si="1">+O45*1.04</f>
        <v>0</v>
      </c>
      <c r="Q45" s="25">
        <f t="shared" si="1"/>
        <v>0</v>
      </c>
      <c r="R45" s="25">
        <f t="shared" si="1"/>
        <v>0</v>
      </c>
    </row>
    <row r="46" spans="1:18" ht="84" x14ac:dyDescent="0.25">
      <c r="A46" s="119"/>
      <c r="B46" s="117"/>
      <c r="C46" s="117"/>
      <c r="D46" s="9" t="s">
        <v>21</v>
      </c>
      <c r="E46" s="5" t="s">
        <v>221</v>
      </c>
      <c r="F46" s="5" t="s">
        <v>222</v>
      </c>
      <c r="G46" s="2">
        <v>0</v>
      </c>
      <c r="H46" s="2">
        <v>4</v>
      </c>
      <c r="I46" s="2">
        <v>1</v>
      </c>
      <c r="J46" s="2">
        <v>1</v>
      </c>
      <c r="K46" s="2">
        <v>1</v>
      </c>
      <c r="L46" s="2">
        <v>1</v>
      </c>
      <c r="M46" s="24" t="s">
        <v>15</v>
      </c>
      <c r="N46" s="2">
        <v>0</v>
      </c>
      <c r="O46" s="25">
        <v>0</v>
      </c>
      <c r="P46" s="25">
        <f t="shared" si="1"/>
        <v>0</v>
      </c>
      <c r="Q46" s="25">
        <f t="shared" si="1"/>
        <v>0</v>
      </c>
      <c r="R46" s="25">
        <f t="shared" si="1"/>
        <v>0</v>
      </c>
    </row>
    <row r="47" spans="1:18" ht="96" x14ac:dyDescent="0.25">
      <c r="A47" s="119"/>
      <c r="B47" s="117"/>
      <c r="C47" s="117"/>
      <c r="D47" s="9" t="s">
        <v>21</v>
      </c>
      <c r="E47" s="5" t="s">
        <v>224</v>
      </c>
      <c r="F47" s="5" t="s">
        <v>223</v>
      </c>
      <c r="G47" s="2">
        <v>0</v>
      </c>
      <c r="H47" s="2">
        <v>7</v>
      </c>
      <c r="I47" s="2">
        <v>1</v>
      </c>
      <c r="J47" s="2">
        <v>2</v>
      </c>
      <c r="K47" s="2">
        <v>2</v>
      </c>
      <c r="L47" s="2">
        <v>2</v>
      </c>
      <c r="M47" s="24" t="s">
        <v>15</v>
      </c>
      <c r="N47" s="2">
        <v>0</v>
      </c>
      <c r="O47" s="25">
        <v>0</v>
      </c>
      <c r="P47" s="25">
        <f t="shared" si="1"/>
        <v>0</v>
      </c>
      <c r="Q47" s="25">
        <f t="shared" si="1"/>
        <v>0</v>
      </c>
      <c r="R47" s="25">
        <f t="shared" si="1"/>
        <v>0</v>
      </c>
    </row>
    <row r="48" spans="1:18" ht="96" x14ac:dyDescent="0.25">
      <c r="A48" s="119"/>
      <c r="B48" s="117"/>
      <c r="C48" s="117"/>
      <c r="D48" s="9" t="s">
        <v>21</v>
      </c>
      <c r="E48" s="5" t="s">
        <v>1114</v>
      </c>
      <c r="F48" s="5" t="s">
        <v>225</v>
      </c>
      <c r="G48" s="2">
        <v>0</v>
      </c>
      <c r="H48" s="2">
        <v>24</v>
      </c>
      <c r="I48" s="2">
        <v>5</v>
      </c>
      <c r="J48" s="2">
        <v>5</v>
      </c>
      <c r="K48" s="2">
        <v>5</v>
      </c>
      <c r="L48" s="2">
        <v>9</v>
      </c>
      <c r="M48" s="24" t="s">
        <v>15</v>
      </c>
      <c r="N48" s="2">
        <v>0</v>
      </c>
      <c r="O48" s="25">
        <v>0</v>
      </c>
      <c r="P48" s="25">
        <f t="shared" si="1"/>
        <v>0</v>
      </c>
      <c r="Q48" s="25">
        <f t="shared" si="1"/>
        <v>0</v>
      </c>
      <c r="R48" s="25">
        <f t="shared" si="1"/>
        <v>0</v>
      </c>
    </row>
    <row r="49" spans="1:18" ht="72" x14ac:dyDescent="0.25">
      <c r="A49" s="119"/>
      <c r="B49" s="117"/>
      <c r="C49" s="117"/>
      <c r="D49" s="9" t="s">
        <v>21</v>
      </c>
      <c r="E49" s="5" t="s">
        <v>1115</v>
      </c>
      <c r="F49" s="5" t="s">
        <v>226</v>
      </c>
      <c r="G49" s="2">
        <v>0</v>
      </c>
      <c r="H49" s="2">
        <v>19</v>
      </c>
      <c r="I49" s="2">
        <v>6</v>
      </c>
      <c r="J49" s="2">
        <v>6</v>
      </c>
      <c r="K49" s="2">
        <v>6</v>
      </c>
      <c r="L49" s="2">
        <v>7</v>
      </c>
      <c r="M49" s="24" t="s">
        <v>15</v>
      </c>
      <c r="N49" s="2">
        <v>0</v>
      </c>
      <c r="O49" s="25">
        <v>0</v>
      </c>
      <c r="P49" s="25">
        <f t="shared" si="1"/>
        <v>0</v>
      </c>
      <c r="Q49" s="25">
        <f t="shared" si="1"/>
        <v>0</v>
      </c>
      <c r="R49" s="25">
        <f t="shared" si="1"/>
        <v>0</v>
      </c>
    </row>
    <row r="50" spans="1:18" ht="60.75" x14ac:dyDescent="0.25">
      <c r="A50" s="119"/>
      <c r="B50" s="117"/>
      <c r="C50" s="117"/>
      <c r="D50" s="9" t="s">
        <v>21</v>
      </c>
      <c r="E50" s="5" t="s">
        <v>227</v>
      </c>
      <c r="F50" s="5" t="s">
        <v>228</v>
      </c>
      <c r="G50" s="2">
        <v>0</v>
      </c>
      <c r="H50" s="2">
        <v>19</v>
      </c>
      <c r="I50" s="2">
        <v>4</v>
      </c>
      <c r="J50" s="2">
        <v>5</v>
      </c>
      <c r="K50" s="2">
        <v>5</v>
      </c>
      <c r="L50" s="2">
        <v>5</v>
      </c>
      <c r="M50" s="24" t="s">
        <v>15</v>
      </c>
      <c r="N50" s="2">
        <v>0</v>
      </c>
      <c r="O50" s="25">
        <v>0</v>
      </c>
      <c r="P50" s="25">
        <f t="shared" si="1"/>
        <v>0</v>
      </c>
      <c r="Q50" s="25">
        <f t="shared" si="1"/>
        <v>0</v>
      </c>
      <c r="R50" s="25">
        <f t="shared" si="1"/>
        <v>0</v>
      </c>
    </row>
    <row r="51" spans="1:18" ht="60.75" x14ac:dyDescent="0.25">
      <c r="A51" s="119"/>
      <c r="B51" s="118"/>
      <c r="C51" s="118"/>
      <c r="D51" s="9" t="s">
        <v>21</v>
      </c>
      <c r="E51" s="5" t="s">
        <v>229</v>
      </c>
      <c r="F51" s="5" t="s">
        <v>230</v>
      </c>
      <c r="G51" s="2">
        <v>0</v>
      </c>
      <c r="H51" s="2">
        <v>1</v>
      </c>
      <c r="I51" s="2">
        <v>0</v>
      </c>
      <c r="J51" s="2">
        <v>1</v>
      </c>
      <c r="K51" s="2">
        <v>0</v>
      </c>
      <c r="L51" s="2">
        <v>0</v>
      </c>
      <c r="M51" s="24" t="s">
        <v>15</v>
      </c>
      <c r="N51" s="2">
        <v>0</v>
      </c>
      <c r="O51" s="25">
        <v>0</v>
      </c>
      <c r="P51" s="25">
        <f t="shared" si="1"/>
        <v>0</v>
      </c>
      <c r="Q51" s="25">
        <f t="shared" si="1"/>
        <v>0</v>
      </c>
      <c r="R51" s="25">
        <f t="shared" si="1"/>
        <v>0</v>
      </c>
    </row>
    <row r="52" spans="1:18" ht="72" x14ac:dyDescent="0.25">
      <c r="A52" s="119" t="s">
        <v>1238</v>
      </c>
      <c r="B52" s="116">
        <v>0</v>
      </c>
      <c r="C52" s="116">
        <v>16</v>
      </c>
      <c r="D52" s="5" t="s">
        <v>22</v>
      </c>
      <c r="E52" s="5" t="s">
        <v>232</v>
      </c>
      <c r="F52" s="5" t="s">
        <v>231</v>
      </c>
      <c r="G52" s="2">
        <v>0</v>
      </c>
      <c r="H52" s="2">
        <v>2</v>
      </c>
      <c r="I52" s="2">
        <v>0</v>
      </c>
      <c r="J52" s="2">
        <v>1</v>
      </c>
      <c r="K52" s="2">
        <v>1</v>
      </c>
      <c r="L52" s="2">
        <v>0</v>
      </c>
      <c r="M52" s="24" t="s">
        <v>15</v>
      </c>
      <c r="N52" s="2">
        <v>0</v>
      </c>
      <c r="O52" s="25">
        <v>0</v>
      </c>
      <c r="P52" s="25">
        <f t="shared" si="1"/>
        <v>0</v>
      </c>
      <c r="Q52" s="25">
        <f t="shared" si="1"/>
        <v>0</v>
      </c>
      <c r="R52" s="25">
        <f t="shared" si="1"/>
        <v>0</v>
      </c>
    </row>
    <row r="53" spans="1:18" ht="60" x14ac:dyDescent="0.25">
      <c r="A53" s="119"/>
      <c r="B53" s="117"/>
      <c r="C53" s="117"/>
      <c r="D53" s="5" t="s">
        <v>22</v>
      </c>
      <c r="E53" s="17" t="s">
        <v>1116</v>
      </c>
      <c r="F53" s="17" t="s">
        <v>1117</v>
      </c>
      <c r="G53" s="2">
        <v>0</v>
      </c>
      <c r="H53" s="2">
        <v>100</v>
      </c>
      <c r="I53" s="2">
        <v>25</v>
      </c>
      <c r="J53" s="2">
        <v>25</v>
      </c>
      <c r="K53" s="2">
        <v>25</v>
      </c>
      <c r="L53" s="2">
        <v>25</v>
      </c>
      <c r="M53" s="24" t="s">
        <v>15</v>
      </c>
      <c r="N53" s="2">
        <v>0</v>
      </c>
      <c r="O53" s="25">
        <v>0</v>
      </c>
      <c r="P53" s="25">
        <f t="shared" si="1"/>
        <v>0</v>
      </c>
      <c r="Q53" s="25">
        <f t="shared" si="1"/>
        <v>0</v>
      </c>
      <c r="R53" s="25">
        <f t="shared" si="1"/>
        <v>0</v>
      </c>
    </row>
    <row r="54" spans="1:18" ht="60" x14ac:dyDescent="0.25">
      <c r="A54" s="119"/>
      <c r="B54" s="118"/>
      <c r="C54" s="118"/>
      <c r="D54" s="5" t="s">
        <v>22</v>
      </c>
      <c r="E54" s="5" t="s">
        <v>1118</v>
      </c>
      <c r="F54" s="5" t="s">
        <v>233</v>
      </c>
      <c r="G54" s="2">
        <v>0</v>
      </c>
      <c r="H54" s="2">
        <v>7</v>
      </c>
      <c r="I54" s="2">
        <v>1</v>
      </c>
      <c r="J54" s="2">
        <v>2</v>
      </c>
      <c r="K54" s="2">
        <v>2</v>
      </c>
      <c r="L54" s="2">
        <v>2</v>
      </c>
      <c r="M54" s="24" t="s">
        <v>15</v>
      </c>
      <c r="N54" s="2">
        <v>0</v>
      </c>
      <c r="O54" s="25">
        <v>0</v>
      </c>
      <c r="P54" s="25">
        <f t="shared" si="1"/>
        <v>0</v>
      </c>
      <c r="Q54" s="25">
        <f t="shared" si="1"/>
        <v>0</v>
      </c>
      <c r="R54" s="25">
        <f t="shared" si="1"/>
        <v>0</v>
      </c>
    </row>
    <row r="55" spans="1:18" ht="108" x14ac:dyDescent="0.25">
      <c r="A55" s="119" t="s">
        <v>1239</v>
      </c>
      <c r="B55" s="116" t="s">
        <v>609</v>
      </c>
      <c r="C55" s="116">
        <v>100</v>
      </c>
      <c r="D55" s="5" t="s">
        <v>23</v>
      </c>
      <c r="E55" s="5" t="s">
        <v>234</v>
      </c>
      <c r="F55" s="5" t="s">
        <v>235</v>
      </c>
      <c r="G55" s="2">
        <v>0</v>
      </c>
      <c r="H55" s="2">
        <v>1</v>
      </c>
      <c r="I55" s="2">
        <v>0</v>
      </c>
      <c r="J55" s="2">
        <v>1</v>
      </c>
      <c r="K55" s="2">
        <v>0</v>
      </c>
      <c r="L55" s="2">
        <v>0</v>
      </c>
      <c r="M55" s="24" t="s">
        <v>15</v>
      </c>
      <c r="N55" s="2">
        <v>0</v>
      </c>
      <c r="O55" s="25">
        <v>0</v>
      </c>
      <c r="P55" s="25">
        <f t="shared" si="1"/>
        <v>0</v>
      </c>
      <c r="Q55" s="25">
        <f t="shared" si="1"/>
        <v>0</v>
      </c>
      <c r="R55" s="25">
        <f t="shared" si="1"/>
        <v>0</v>
      </c>
    </row>
    <row r="56" spans="1:18" ht="72" x14ac:dyDescent="0.25">
      <c r="A56" s="119"/>
      <c r="B56" s="118"/>
      <c r="C56" s="118"/>
      <c r="D56" s="5" t="s">
        <v>23</v>
      </c>
      <c r="E56" s="17" t="s">
        <v>1119</v>
      </c>
      <c r="F56" s="17" t="s">
        <v>1120</v>
      </c>
      <c r="G56" s="2">
        <v>0</v>
      </c>
      <c r="H56" s="2">
        <v>4</v>
      </c>
      <c r="I56" s="2">
        <v>1</v>
      </c>
      <c r="J56" s="2">
        <v>1</v>
      </c>
      <c r="K56" s="2">
        <v>1</v>
      </c>
      <c r="L56" s="2">
        <v>1</v>
      </c>
      <c r="M56" s="24" t="s">
        <v>15</v>
      </c>
      <c r="N56" s="2">
        <v>0</v>
      </c>
      <c r="O56" s="25">
        <v>0</v>
      </c>
      <c r="P56" s="25">
        <f t="shared" si="1"/>
        <v>0</v>
      </c>
      <c r="Q56" s="25">
        <f t="shared" si="1"/>
        <v>0</v>
      </c>
      <c r="R56" s="25">
        <f t="shared" si="1"/>
        <v>0</v>
      </c>
    </row>
    <row r="57" spans="1:18" ht="48" x14ac:dyDescent="0.25">
      <c r="A57" s="116" t="s">
        <v>1240</v>
      </c>
      <c r="B57" s="116">
        <v>0</v>
      </c>
      <c r="C57" s="116">
        <v>100</v>
      </c>
      <c r="D57" s="5" t="s">
        <v>237</v>
      </c>
      <c r="E57" s="17" t="s">
        <v>238</v>
      </c>
      <c r="F57" s="17" t="s">
        <v>239</v>
      </c>
      <c r="G57" s="2">
        <v>0</v>
      </c>
      <c r="H57" s="2">
        <v>5</v>
      </c>
      <c r="I57" s="2">
        <v>1</v>
      </c>
      <c r="J57" s="2">
        <v>1</v>
      </c>
      <c r="K57" s="2">
        <v>2</v>
      </c>
      <c r="L57" s="2">
        <v>1</v>
      </c>
      <c r="M57" s="24" t="s">
        <v>15</v>
      </c>
      <c r="N57" s="2">
        <v>0</v>
      </c>
      <c r="O57" s="25">
        <v>0</v>
      </c>
      <c r="P57" s="25">
        <f t="shared" si="1"/>
        <v>0</v>
      </c>
      <c r="Q57" s="25">
        <f t="shared" si="1"/>
        <v>0</v>
      </c>
      <c r="R57" s="25">
        <f t="shared" si="1"/>
        <v>0</v>
      </c>
    </row>
    <row r="58" spans="1:18" ht="48" x14ac:dyDescent="0.25">
      <c r="A58" s="118"/>
      <c r="B58" s="118"/>
      <c r="C58" s="118"/>
      <c r="D58" s="5" t="s">
        <v>237</v>
      </c>
      <c r="E58" s="17" t="s">
        <v>240</v>
      </c>
      <c r="F58" s="17" t="s">
        <v>236</v>
      </c>
      <c r="G58" s="2">
        <v>0</v>
      </c>
      <c r="H58" s="2">
        <v>5</v>
      </c>
      <c r="I58" s="2">
        <v>1</v>
      </c>
      <c r="J58" s="2">
        <v>1</v>
      </c>
      <c r="K58" s="2">
        <v>1</v>
      </c>
      <c r="L58" s="2">
        <v>2</v>
      </c>
      <c r="M58" s="24" t="s">
        <v>15</v>
      </c>
      <c r="N58" s="2">
        <v>0</v>
      </c>
      <c r="O58" s="25">
        <v>0</v>
      </c>
      <c r="P58" s="25">
        <f t="shared" si="1"/>
        <v>0</v>
      </c>
      <c r="Q58" s="25">
        <f t="shared" si="1"/>
        <v>0</v>
      </c>
      <c r="R58" s="25">
        <f t="shared" si="1"/>
        <v>0</v>
      </c>
    </row>
    <row r="59" spans="1:18" ht="18.75" x14ac:dyDescent="0.25">
      <c r="A59" s="84" t="s">
        <v>1306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</row>
    <row r="60" spans="1:18" ht="18.75" x14ac:dyDescent="0.25">
      <c r="A60" s="84" t="s">
        <v>1388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</row>
    <row r="61" spans="1:18" ht="18.75" customHeight="1" x14ac:dyDescent="0.25">
      <c r="A61" s="93" t="s">
        <v>1290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104"/>
    </row>
    <row r="62" spans="1:18" ht="60" x14ac:dyDescent="0.25">
      <c r="A62" s="32" t="s">
        <v>156</v>
      </c>
      <c r="B62" s="32" t="s">
        <v>1192</v>
      </c>
      <c r="C62" s="32" t="s">
        <v>1193</v>
      </c>
      <c r="D62" s="67" t="s">
        <v>10</v>
      </c>
      <c r="E62" s="32" t="s">
        <v>157</v>
      </c>
      <c r="F62" s="32" t="s">
        <v>160</v>
      </c>
      <c r="G62" s="32" t="s">
        <v>5</v>
      </c>
      <c r="H62" s="32" t="s">
        <v>158</v>
      </c>
      <c r="I62" s="32" t="s">
        <v>6</v>
      </c>
      <c r="J62" s="32" t="s">
        <v>7</v>
      </c>
      <c r="K62" s="32" t="s">
        <v>8</v>
      </c>
      <c r="L62" s="32" t="s">
        <v>9</v>
      </c>
      <c r="M62" s="32" t="s">
        <v>11</v>
      </c>
      <c r="N62" s="32" t="s">
        <v>159</v>
      </c>
      <c r="O62" s="32">
        <v>2016</v>
      </c>
      <c r="P62" s="32">
        <v>2017</v>
      </c>
      <c r="Q62" s="32">
        <v>2018</v>
      </c>
      <c r="R62" s="32">
        <v>2019</v>
      </c>
    </row>
    <row r="63" spans="1:18" ht="132" x14ac:dyDescent="0.25">
      <c r="A63" s="7" t="s">
        <v>503</v>
      </c>
      <c r="B63" s="38" t="s">
        <v>489</v>
      </c>
      <c r="C63" s="38" t="s">
        <v>489</v>
      </c>
      <c r="D63" s="1" t="s">
        <v>76</v>
      </c>
      <c r="E63" s="1" t="s">
        <v>502</v>
      </c>
      <c r="F63" s="1" t="s">
        <v>501</v>
      </c>
      <c r="G63" s="19">
        <v>0</v>
      </c>
      <c r="H63" s="2">
        <v>7</v>
      </c>
      <c r="I63" s="2">
        <v>1</v>
      </c>
      <c r="J63" s="2">
        <v>2</v>
      </c>
      <c r="K63" s="2">
        <v>2</v>
      </c>
      <c r="L63" s="2">
        <v>2</v>
      </c>
      <c r="M63" s="24" t="s">
        <v>15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ht="84" x14ac:dyDescent="0.25">
      <c r="A64" s="1" t="s">
        <v>506</v>
      </c>
      <c r="B64" s="38" t="s">
        <v>489</v>
      </c>
      <c r="C64" s="38" t="s">
        <v>489</v>
      </c>
      <c r="D64" s="1" t="s">
        <v>77</v>
      </c>
      <c r="E64" s="1" t="s">
        <v>505</v>
      </c>
      <c r="F64" s="1" t="s">
        <v>504</v>
      </c>
      <c r="G64" s="19">
        <v>0</v>
      </c>
      <c r="H64" s="2">
        <v>4</v>
      </c>
      <c r="I64" s="2">
        <v>1</v>
      </c>
      <c r="J64" s="2">
        <v>1</v>
      </c>
      <c r="K64" s="2">
        <v>1</v>
      </c>
      <c r="L64" s="2">
        <v>1</v>
      </c>
      <c r="M64" s="24" t="s">
        <v>15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 ht="144" x14ac:dyDescent="0.25">
      <c r="A65" s="7" t="s">
        <v>510</v>
      </c>
      <c r="B65" s="38" t="s">
        <v>489</v>
      </c>
      <c r="C65" s="38" t="s">
        <v>489</v>
      </c>
      <c r="D65" s="1" t="s">
        <v>78</v>
      </c>
      <c r="E65" s="7" t="s">
        <v>507</v>
      </c>
      <c r="F65" s="1" t="s">
        <v>507</v>
      </c>
      <c r="G65" s="19">
        <v>0</v>
      </c>
      <c r="H65" s="19">
        <v>1</v>
      </c>
      <c r="I65" s="2">
        <v>0</v>
      </c>
      <c r="J65" s="2">
        <v>1</v>
      </c>
      <c r="K65" s="2">
        <v>0</v>
      </c>
      <c r="L65" s="2">
        <v>0</v>
      </c>
      <c r="M65" s="24" t="s">
        <v>15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</row>
    <row r="66" spans="1:18" ht="204" x14ac:dyDescent="0.25">
      <c r="A66" s="7" t="s">
        <v>511</v>
      </c>
      <c r="B66" s="38" t="s">
        <v>489</v>
      </c>
      <c r="C66" s="38" t="s">
        <v>489</v>
      </c>
      <c r="D66" s="1" t="s">
        <v>78</v>
      </c>
      <c r="E66" s="1" t="s">
        <v>508</v>
      </c>
      <c r="F66" s="1" t="s">
        <v>509</v>
      </c>
      <c r="G66" s="19">
        <v>0</v>
      </c>
      <c r="H66" s="2">
        <v>1</v>
      </c>
      <c r="I66" s="2">
        <v>0</v>
      </c>
      <c r="J66" s="2">
        <v>1</v>
      </c>
      <c r="K66" s="2">
        <v>0</v>
      </c>
      <c r="L66" s="2">
        <v>0</v>
      </c>
      <c r="M66" s="24" t="s">
        <v>15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</row>
  </sheetData>
  <mergeCells count="51">
    <mergeCell ref="A61:R61"/>
    <mergeCell ref="A52:A54"/>
    <mergeCell ref="A55:A56"/>
    <mergeCell ref="A57:A58"/>
    <mergeCell ref="A59:R59"/>
    <mergeCell ref="A60:R60"/>
    <mergeCell ref="A43:R43"/>
    <mergeCell ref="B57:B58"/>
    <mergeCell ref="C57:C58"/>
    <mergeCell ref="B45:B51"/>
    <mergeCell ref="C45:C51"/>
    <mergeCell ref="B52:B54"/>
    <mergeCell ref="C52:C54"/>
    <mergeCell ref="B55:B56"/>
    <mergeCell ref="C55:C56"/>
    <mergeCell ref="A45:A51"/>
    <mergeCell ref="A36:A40"/>
    <mergeCell ref="A14:R14"/>
    <mergeCell ref="A15:R15"/>
    <mergeCell ref="A16:R16"/>
    <mergeCell ref="A41:R41"/>
    <mergeCell ref="B27:B30"/>
    <mergeCell ref="C27:C30"/>
    <mergeCell ref="A42:R42"/>
    <mergeCell ref="B19:B21"/>
    <mergeCell ref="C19:C21"/>
    <mergeCell ref="B22:B26"/>
    <mergeCell ref="A34:A35"/>
    <mergeCell ref="B34:B35"/>
    <mergeCell ref="C34:C35"/>
    <mergeCell ref="A18:A21"/>
    <mergeCell ref="A22:A26"/>
    <mergeCell ref="A27:A30"/>
    <mergeCell ref="A31:A33"/>
    <mergeCell ref="B36:B40"/>
    <mergeCell ref="C36:C40"/>
    <mergeCell ref="C22:C26"/>
    <mergeCell ref="B31:B33"/>
    <mergeCell ref="C31:C33"/>
    <mergeCell ref="A12:A13"/>
    <mergeCell ref="B12:B13"/>
    <mergeCell ref="C12:C13"/>
    <mergeCell ref="A3:R3"/>
    <mergeCell ref="A2:R2"/>
    <mergeCell ref="A1:R1"/>
    <mergeCell ref="A5:A7"/>
    <mergeCell ref="B5:B7"/>
    <mergeCell ref="C5:C7"/>
    <mergeCell ref="A8:A10"/>
    <mergeCell ref="B8:B10"/>
    <mergeCell ref="C8:C10"/>
  </mergeCells>
  <pageMargins left="0.70866141732283472" right="0.31496062992125984" top="0.55118110236220474" bottom="0.35433070866141736" header="0.39370078740157483" footer="0.11811023622047245"/>
  <pageSetup paperSize="122" scale="60" orientation="landscape" r:id="rId1"/>
  <headerFooter>
    <oddHeader>Página &amp;P de &amp;F</oddHeader>
    <oddFooter>&amp;A&amp;RPágina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A5" sqref="A5"/>
    </sheetView>
  </sheetViews>
  <sheetFormatPr baseColWidth="10" defaultRowHeight="15" x14ac:dyDescent="0.25"/>
  <cols>
    <col min="1" max="1" width="16.28515625" customWidth="1"/>
    <col min="4" max="4" width="12.5703125" style="70" customWidth="1"/>
    <col min="5" max="5" width="12.28515625" style="70" customWidth="1"/>
    <col min="6" max="6" width="13.140625" style="70" customWidth="1"/>
    <col min="9" max="9" width="8.140625" customWidth="1"/>
    <col min="10" max="10" width="9.28515625" customWidth="1"/>
    <col min="11" max="11" width="9.140625" customWidth="1"/>
    <col min="12" max="12" width="6.5703125" customWidth="1"/>
    <col min="14" max="15" width="12.140625" customWidth="1"/>
  </cols>
  <sheetData>
    <row r="1" spans="1:18" ht="18.75" x14ac:dyDescent="0.25">
      <c r="A1" s="84" t="s">
        <v>1288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1302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67" t="s">
        <v>10</v>
      </c>
      <c r="E4" s="67" t="s">
        <v>157</v>
      </c>
      <c r="F4" s="67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106.5" customHeight="1" x14ac:dyDescent="0.25">
      <c r="A5" s="13" t="s">
        <v>1242</v>
      </c>
      <c r="B5" s="13">
        <v>0</v>
      </c>
      <c r="C5" s="13">
        <v>3000</v>
      </c>
      <c r="D5" s="63" t="s">
        <v>267</v>
      </c>
      <c r="E5" s="68" t="s">
        <v>278</v>
      </c>
      <c r="F5" s="68" t="s">
        <v>277</v>
      </c>
      <c r="G5" s="2">
        <v>8508</v>
      </c>
      <c r="H5" s="2">
        <v>3000</v>
      </c>
      <c r="I5" s="2">
        <v>1000</v>
      </c>
      <c r="J5" s="2">
        <v>1000</v>
      </c>
      <c r="K5" s="2">
        <v>500</v>
      </c>
      <c r="L5" s="2">
        <v>500</v>
      </c>
      <c r="M5" s="24" t="s">
        <v>15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</row>
    <row r="6" spans="1:18" ht="90" customHeight="1" x14ac:dyDescent="0.25">
      <c r="A6" s="13" t="s">
        <v>263</v>
      </c>
      <c r="B6" s="13">
        <v>0</v>
      </c>
      <c r="C6" s="13">
        <v>500</v>
      </c>
      <c r="D6" s="3" t="s">
        <v>268</v>
      </c>
      <c r="E6" s="68" t="s">
        <v>280</v>
      </c>
      <c r="F6" s="68" t="s">
        <v>279</v>
      </c>
      <c r="G6" s="2">
        <v>46</v>
      </c>
      <c r="H6" s="2">
        <v>500</v>
      </c>
      <c r="I6" s="2">
        <v>50</v>
      </c>
      <c r="J6" s="2">
        <v>150</v>
      </c>
      <c r="K6" s="2">
        <v>150</v>
      </c>
      <c r="L6" s="2">
        <v>150</v>
      </c>
      <c r="M6" s="24" t="s">
        <v>15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</row>
    <row r="7" spans="1:18" ht="72" x14ac:dyDescent="0.25">
      <c r="A7" s="13" t="s">
        <v>1243</v>
      </c>
      <c r="B7" s="13">
        <v>0</v>
      </c>
      <c r="C7" s="13">
        <v>1</v>
      </c>
      <c r="D7" s="3" t="s">
        <v>269</v>
      </c>
      <c r="E7" s="68" t="s">
        <v>281</v>
      </c>
      <c r="F7" s="68" t="s">
        <v>282</v>
      </c>
      <c r="G7" s="2">
        <v>0</v>
      </c>
      <c r="H7" s="2">
        <v>45</v>
      </c>
      <c r="I7" s="2">
        <v>10</v>
      </c>
      <c r="J7" s="2">
        <v>10</v>
      </c>
      <c r="K7" s="2">
        <v>10</v>
      </c>
      <c r="L7" s="2">
        <v>15</v>
      </c>
      <c r="M7" s="24" t="s">
        <v>15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</row>
    <row r="8" spans="1:18" ht="72" x14ac:dyDescent="0.25">
      <c r="A8" s="13" t="s">
        <v>264</v>
      </c>
      <c r="B8" s="13">
        <v>0</v>
      </c>
      <c r="C8" s="13">
        <v>500</v>
      </c>
      <c r="D8" s="3" t="s">
        <v>270</v>
      </c>
      <c r="E8" s="68" t="s">
        <v>283</v>
      </c>
      <c r="F8" s="68" t="s">
        <v>283</v>
      </c>
      <c r="G8" s="2">
        <v>0</v>
      </c>
      <c r="H8" s="2">
        <v>500</v>
      </c>
      <c r="I8" s="2">
        <v>0</v>
      </c>
      <c r="J8" s="2">
        <v>100</v>
      </c>
      <c r="K8" s="2">
        <v>200</v>
      </c>
      <c r="L8" s="2">
        <v>200</v>
      </c>
      <c r="M8" s="24" t="s">
        <v>15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</row>
    <row r="9" spans="1:18" ht="72" x14ac:dyDescent="0.25">
      <c r="A9" s="13" t="s">
        <v>265</v>
      </c>
      <c r="B9" s="13">
        <v>0</v>
      </c>
      <c r="C9" s="13">
        <v>100</v>
      </c>
      <c r="D9" s="3" t="s">
        <v>271</v>
      </c>
      <c r="E9" s="68" t="s">
        <v>284</v>
      </c>
      <c r="F9" s="68" t="s">
        <v>285</v>
      </c>
      <c r="G9" s="2">
        <v>0</v>
      </c>
      <c r="H9" s="2">
        <v>100</v>
      </c>
      <c r="I9" s="2">
        <v>0</v>
      </c>
      <c r="J9" s="2">
        <v>50</v>
      </c>
      <c r="K9" s="2">
        <v>25</v>
      </c>
      <c r="L9" s="2">
        <v>25</v>
      </c>
      <c r="M9" s="24" t="s">
        <v>15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</row>
    <row r="10" spans="1:18" ht="84" x14ac:dyDescent="0.25">
      <c r="A10" s="13" t="s">
        <v>266</v>
      </c>
      <c r="B10" s="13">
        <v>0</v>
      </c>
      <c r="C10" s="13">
        <v>1</v>
      </c>
      <c r="D10" s="3" t="s">
        <v>272</v>
      </c>
      <c r="E10" s="68" t="s">
        <v>287</v>
      </c>
      <c r="F10" s="68" t="s">
        <v>286</v>
      </c>
      <c r="G10" s="2">
        <v>0</v>
      </c>
      <c r="H10" s="2">
        <v>4</v>
      </c>
      <c r="I10" s="2">
        <v>1</v>
      </c>
      <c r="J10" s="2">
        <v>1</v>
      </c>
      <c r="K10" s="2">
        <v>1</v>
      </c>
      <c r="L10" s="2">
        <v>1</v>
      </c>
      <c r="M10" s="24" t="s">
        <v>15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</row>
    <row r="11" spans="1:18" ht="72" x14ac:dyDescent="0.25">
      <c r="A11" s="13" t="s">
        <v>1244</v>
      </c>
      <c r="B11" s="13">
        <v>0</v>
      </c>
      <c r="C11" s="13">
        <v>1</v>
      </c>
      <c r="D11" s="3" t="s">
        <v>273</v>
      </c>
      <c r="E11" s="68" t="s">
        <v>288</v>
      </c>
      <c r="F11" s="68" t="s">
        <v>289</v>
      </c>
      <c r="G11" s="2">
        <v>0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4" t="s">
        <v>15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</row>
    <row r="12" spans="1:18" ht="72" x14ac:dyDescent="0.25">
      <c r="A12" s="13" t="s">
        <v>1245</v>
      </c>
      <c r="B12" s="13">
        <v>0</v>
      </c>
      <c r="C12" s="13">
        <v>45</v>
      </c>
      <c r="D12" s="3" t="s">
        <v>274</v>
      </c>
      <c r="E12" s="68" t="s">
        <v>291</v>
      </c>
      <c r="F12" s="68" t="s">
        <v>290</v>
      </c>
      <c r="G12" s="2">
        <v>0</v>
      </c>
      <c r="H12" s="2">
        <v>45</v>
      </c>
      <c r="I12" s="2">
        <v>10</v>
      </c>
      <c r="J12" s="2">
        <v>10</v>
      </c>
      <c r="K12" s="2">
        <v>10</v>
      </c>
      <c r="L12" s="2">
        <v>15</v>
      </c>
      <c r="M12" s="24" t="s">
        <v>15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</row>
    <row r="13" spans="1:18" ht="120" x14ac:dyDescent="0.25">
      <c r="A13" s="13" t="s">
        <v>1246</v>
      </c>
      <c r="B13" s="13">
        <v>0</v>
      </c>
      <c r="C13" s="13">
        <v>8</v>
      </c>
      <c r="D13" s="3" t="s">
        <v>275</v>
      </c>
      <c r="E13" s="68" t="s">
        <v>293</v>
      </c>
      <c r="F13" s="68" t="s">
        <v>292</v>
      </c>
      <c r="G13" s="2">
        <v>0</v>
      </c>
      <c r="H13" s="2">
        <v>8</v>
      </c>
      <c r="I13" s="2">
        <v>1</v>
      </c>
      <c r="J13" s="2">
        <v>2</v>
      </c>
      <c r="K13" s="2">
        <v>3</v>
      </c>
      <c r="L13" s="2">
        <v>2</v>
      </c>
      <c r="M13" s="24" t="s">
        <v>15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</row>
    <row r="14" spans="1:18" ht="84" x14ac:dyDescent="0.25">
      <c r="A14" s="13" t="s">
        <v>1247</v>
      </c>
      <c r="B14" s="13">
        <v>0</v>
      </c>
      <c r="C14" s="13">
        <v>1</v>
      </c>
      <c r="D14" s="3" t="s">
        <v>276</v>
      </c>
      <c r="E14" s="68" t="s">
        <v>294</v>
      </c>
      <c r="F14" s="68" t="s">
        <v>295</v>
      </c>
      <c r="G14" s="2">
        <v>0</v>
      </c>
      <c r="H14" s="2">
        <v>1</v>
      </c>
      <c r="I14" s="2">
        <v>0</v>
      </c>
      <c r="J14" s="2">
        <v>1</v>
      </c>
      <c r="K14" s="2">
        <v>0</v>
      </c>
      <c r="L14" s="2">
        <v>0</v>
      </c>
      <c r="M14" s="24" t="s">
        <v>15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</row>
  </sheetData>
  <mergeCells count="3">
    <mergeCell ref="A1:R1"/>
    <mergeCell ref="A2:R2"/>
    <mergeCell ref="A3:R3"/>
  </mergeCells>
  <pageMargins left="0.70866141732283472" right="0.31496062992125984" top="0.35433070866141736" bottom="0.35433070866141736" header="0.11811023622047245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opLeftCell="C1" workbookViewId="0">
      <selection sqref="A1:R1"/>
    </sheetView>
  </sheetViews>
  <sheetFormatPr baseColWidth="10" defaultRowHeight="15" x14ac:dyDescent="0.25"/>
  <cols>
    <col min="1" max="1" width="16.7109375" customWidth="1"/>
    <col min="2" max="2" width="9.7109375" customWidth="1"/>
    <col min="4" max="4" width="13" customWidth="1"/>
    <col min="5" max="5" width="13.85546875" style="71" customWidth="1"/>
    <col min="6" max="6" width="15.140625" style="71" customWidth="1"/>
    <col min="7" max="7" width="5.85546875" customWidth="1"/>
    <col min="9" max="10" width="8.85546875" customWidth="1"/>
    <col min="11" max="11" width="7.7109375" customWidth="1"/>
    <col min="12" max="12" width="8.42578125" customWidth="1"/>
    <col min="13" max="13" width="8.7109375" customWidth="1"/>
    <col min="14" max="15" width="12.140625" customWidth="1"/>
  </cols>
  <sheetData>
    <row r="1" spans="1:18" ht="18.75" x14ac:dyDescent="0.25">
      <c r="A1" s="84" t="s">
        <v>1306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1305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32" t="s">
        <v>156</v>
      </c>
      <c r="B4" s="32" t="s">
        <v>1192</v>
      </c>
      <c r="C4" s="32" t="s">
        <v>1193</v>
      </c>
      <c r="D4" s="67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18" ht="120" x14ac:dyDescent="0.25">
      <c r="A5" s="116" t="s">
        <v>1169</v>
      </c>
      <c r="B5" s="116">
        <v>10.1</v>
      </c>
      <c r="C5" s="116">
        <v>8</v>
      </c>
      <c r="D5" s="4" t="s">
        <v>296</v>
      </c>
      <c r="E5" s="57" t="s">
        <v>297</v>
      </c>
      <c r="F5" s="57" t="s">
        <v>298</v>
      </c>
      <c r="G5" s="2">
        <v>0</v>
      </c>
      <c r="H5" s="2">
        <v>5</v>
      </c>
      <c r="I5" s="2">
        <v>0</v>
      </c>
      <c r="J5" s="2">
        <v>2</v>
      </c>
      <c r="K5" s="2">
        <v>2</v>
      </c>
      <c r="L5" s="2">
        <v>1</v>
      </c>
      <c r="M5" s="24" t="s">
        <v>15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</row>
    <row r="6" spans="1:18" ht="60" x14ac:dyDescent="0.25">
      <c r="A6" s="118"/>
      <c r="B6" s="118"/>
      <c r="C6" s="118"/>
      <c r="D6" s="4" t="s">
        <v>296</v>
      </c>
      <c r="E6" s="57" t="s">
        <v>1168</v>
      </c>
      <c r="F6" s="57" t="s">
        <v>1168</v>
      </c>
      <c r="G6" s="2">
        <v>0</v>
      </c>
      <c r="H6" s="2">
        <v>100</v>
      </c>
      <c r="I6" s="2">
        <v>25</v>
      </c>
      <c r="J6" s="2">
        <v>25</v>
      </c>
      <c r="K6" s="2">
        <v>25</v>
      </c>
      <c r="L6" s="2">
        <v>25</v>
      </c>
      <c r="M6" s="24" t="s">
        <v>15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</row>
    <row r="7" spans="1:18" ht="60" x14ac:dyDescent="0.25">
      <c r="A7" s="13" t="s">
        <v>300</v>
      </c>
      <c r="B7" s="13">
        <v>31.1</v>
      </c>
      <c r="C7" s="13">
        <v>28</v>
      </c>
      <c r="D7" s="4" t="s">
        <v>299</v>
      </c>
      <c r="E7" s="55" t="s">
        <v>1170</v>
      </c>
      <c r="F7" s="55" t="s">
        <v>1170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0</v>
      </c>
      <c r="M7" s="24" t="s">
        <v>15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</row>
    <row r="8" spans="1:18" ht="216" x14ac:dyDescent="0.25">
      <c r="A8" s="56" t="s">
        <v>301</v>
      </c>
      <c r="B8" s="56">
        <v>0</v>
      </c>
      <c r="C8" s="56">
        <v>1</v>
      </c>
      <c r="D8" s="4" t="s">
        <v>302</v>
      </c>
      <c r="E8" s="55" t="s">
        <v>303</v>
      </c>
      <c r="F8" s="55" t="s">
        <v>304</v>
      </c>
      <c r="G8" s="2">
        <v>0</v>
      </c>
      <c r="H8" s="2">
        <v>7</v>
      </c>
      <c r="I8" s="2">
        <v>1</v>
      </c>
      <c r="J8" s="2">
        <v>2</v>
      </c>
      <c r="K8" s="2">
        <v>2</v>
      </c>
      <c r="L8" s="2">
        <v>2</v>
      </c>
      <c r="M8" s="24" t="s">
        <v>15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</row>
    <row r="9" spans="1:18" ht="60" x14ac:dyDescent="0.25">
      <c r="A9" s="34" t="s">
        <v>1248</v>
      </c>
      <c r="B9" s="36">
        <v>80.7</v>
      </c>
      <c r="C9" s="36">
        <v>70.7</v>
      </c>
      <c r="D9" s="4" t="s">
        <v>305</v>
      </c>
      <c r="E9" s="6" t="s">
        <v>1249</v>
      </c>
      <c r="F9" s="6" t="s">
        <v>1250</v>
      </c>
      <c r="G9" s="2">
        <v>0</v>
      </c>
      <c r="H9" s="6">
        <v>1</v>
      </c>
      <c r="I9" s="2">
        <v>1</v>
      </c>
      <c r="J9" s="2">
        <v>0</v>
      </c>
      <c r="K9" s="2">
        <v>0</v>
      </c>
      <c r="L9" s="2">
        <v>0</v>
      </c>
      <c r="M9" s="24" t="s">
        <v>15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</row>
    <row r="10" spans="1:18" ht="72" x14ac:dyDescent="0.25">
      <c r="A10" s="8" t="s">
        <v>309</v>
      </c>
      <c r="B10" s="13">
        <v>0</v>
      </c>
      <c r="C10" s="13">
        <v>1</v>
      </c>
      <c r="D10" s="4" t="s">
        <v>306</v>
      </c>
      <c r="E10" s="55" t="s">
        <v>310</v>
      </c>
      <c r="F10" s="55" t="s">
        <v>311</v>
      </c>
      <c r="G10" s="2">
        <v>0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4" t="s">
        <v>15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</row>
    <row r="11" spans="1:18" ht="108" x14ac:dyDescent="0.25">
      <c r="A11" s="8" t="s">
        <v>308</v>
      </c>
      <c r="B11" s="13">
        <v>0</v>
      </c>
      <c r="C11" s="13">
        <v>1</v>
      </c>
      <c r="D11" s="4" t="s">
        <v>307</v>
      </c>
      <c r="E11" s="55" t="s">
        <v>312</v>
      </c>
      <c r="F11" s="55" t="s">
        <v>313</v>
      </c>
      <c r="G11" s="2">
        <v>0</v>
      </c>
      <c r="H11" s="2">
        <v>1</v>
      </c>
      <c r="I11" s="2">
        <v>1</v>
      </c>
      <c r="J11" s="2">
        <v>0</v>
      </c>
      <c r="K11" s="2">
        <v>0</v>
      </c>
      <c r="L11" s="2">
        <v>0</v>
      </c>
      <c r="M11" s="24" t="s">
        <v>15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</row>
    <row r="12" spans="1:18" ht="18.75" x14ac:dyDescent="0.25">
      <c r="A12" s="84" t="s">
        <v>1306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8" ht="18.75" x14ac:dyDescent="0.25">
      <c r="A13" s="84" t="s">
        <v>1382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ht="18.75" x14ac:dyDescent="0.25">
      <c r="A14" s="84" t="s">
        <v>1310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60" x14ac:dyDescent="0.25">
      <c r="A15" s="32" t="s">
        <v>156</v>
      </c>
      <c r="B15" s="32" t="s">
        <v>1192</v>
      </c>
      <c r="C15" s="32" t="s">
        <v>1193</v>
      </c>
      <c r="D15" s="67" t="s">
        <v>10</v>
      </c>
      <c r="E15" s="32" t="s">
        <v>157</v>
      </c>
      <c r="F15" s="32" t="s">
        <v>160</v>
      </c>
      <c r="G15" s="32" t="s">
        <v>5</v>
      </c>
      <c r="H15" s="32" t="s">
        <v>158</v>
      </c>
      <c r="I15" s="32" t="s">
        <v>6</v>
      </c>
      <c r="J15" s="32" t="s">
        <v>7</v>
      </c>
      <c r="K15" s="32" t="s">
        <v>8</v>
      </c>
      <c r="L15" s="32" t="s">
        <v>9</v>
      </c>
      <c r="M15" s="32" t="s">
        <v>11</v>
      </c>
      <c r="N15" s="32" t="s">
        <v>159</v>
      </c>
      <c r="O15" s="32">
        <v>2016</v>
      </c>
      <c r="P15" s="32">
        <v>2017</v>
      </c>
      <c r="Q15" s="32">
        <v>2018</v>
      </c>
      <c r="R15" s="32">
        <v>2019</v>
      </c>
    </row>
    <row r="16" spans="1:18" ht="96.75" x14ac:dyDescent="0.25">
      <c r="A16" s="8" t="s">
        <v>374</v>
      </c>
      <c r="B16" s="13" t="s">
        <v>609</v>
      </c>
      <c r="C16" s="13">
        <v>25</v>
      </c>
      <c r="D16" s="9" t="s">
        <v>41</v>
      </c>
      <c r="E16" s="1" t="s">
        <v>376</v>
      </c>
      <c r="F16" s="1" t="s">
        <v>375</v>
      </c>
      <c r="G16" s="20">
        <v>6</v>
      </c>
      <c r="H16" s="20">
        <v>25</v>
      </c>
      <c r="I16" s="20">
        <v>5</v>
      </c>
      <c r="J16" s="20">
        <v>5</v>
      </c>
      <c r="K16" s="20">
        <v>5</v>
      </c>
      <c r="L16" s="20">
        <v>10</v>
      </c>
      <c r="M16" s="24" t="s">
        <v>15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 ht="96" x14ac:dyDescent="0.25">
      <c r="A17" s="8" t="s">
        <v>377</v>
      </c>
      <c r="B17" s="13">
        <v>1</v>
      </c>
      <c r="C17" s="13">
        <v>45</v>
      </c>
      <c r="D17" s="9" t="s">
        <v>42</v>
      </c>
      <c r="E17" s="1" t="s">
        <v>1175</v>
      </c>
      <c r="F17" s="1" t="s">
        <v>1175</v>
      </c>
      <c r="G17" s="20">
        <v>0</v>
      </c>
      <c r="H17" s="20">
        <v>5</v>
      </c>
      <c r="I17" s="20">
        <v>1</v>
      </c>
      <c r="J17" s="20">
        <v>1</v>
      </c>
      <c r="K17" s="20">
        <v>1</v>
      </c>
      <c r="L17" s="20">
        <v>2</v>
      </c>
      <c r="M17" s="24" t="s">
        <v>15</v>
      </c>
      <c r="N17" s="21">
        <f>SUM(O17:R17)</f>
        <v>1634892886.464</v>
      </c>
      <c r="O17" s="25">
        <v>385001000</v>
      </c>
      <c r="P17" s="25">
        <f>+O17*1.04</f>
        <v>400401040</v>
      </c>
      <c r="Q17" s="25">
        <f>+P17*1.04</f>
        <v>416417081.60000002</v>
      </c>
      <c r="R17" s="25">
        <f>+Q17*1.04</f>
        <v>433073764.86400002</v>
      </c>
    </row>
    <row r="18" spans="1:18" ht="72" x14ac:dyDescent="0.25">
      <c r="A18" s="8" t="s">
        <v>378</v>
      </c>
      <c r="B18" s="13">
        <v>0</v>
      </c>
      <c r="C18" s="13">
        <v>5</v>
      </c>
      <c r="D18" s="1" t="s">
        <v>43</v>
      </c>
      <c r="E18" s="1" t="s">
        <v>380</v>
      </c>
      <c r="F18" s="1" t="s">
        <v>379</v>
      </c>
      <c r="G18" s="20">
        <v>0</v>
      </c>
      <c r="H18" s="20">
        <v>5</v>
      </c>
      <c r="I18" s="20">
        <v>1</v>
      </c>
      <c r="J18" s="20">
        <v>1</v>
      </c>
      <c r="K18" s="20">
        <v>1</v>
      </c>
      <c r="L18" s="20">
        <v>2</v>
      </c>
      <c r="M18" s="24" t="s">
        <v>15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 ht="84.75" x14ac:dyDescent="0.25">
      <c r="A19" s="1" t="s">
        <v>381</v>
      </c>
      <c r="B19" s="38" t="s">
        <v>609</v>
      </c>
      <c r="C19" s="40">
        <v>2</v>
      </c>
      <c r="D19" s="9" t="s">
        <v>44</v>
      </c>
      <c r="E19" s="1" t="s">
        <v>384</v>
      </c>
      <c r="F19" s="1" t="s">
        <v>383</v>
      </c>
      <c r="G19" s="2">
        <v>0</v>
      </c>
      <c r="H19" s="2">
        <v>45</v>
      </c>
      <c r="I19" s="2">
        <v>10</v>
      </c>
      <c r="J19" s="2">
        <v>10</v>
      </c>
      <c r="K19" s="2">
        <v>10</v>
      </c>
      <c r="L19" s="2">
        <v>15</v>
      </c>
      <c r="M19" s="24" t="s">
        <v>15</v>
      </c>
      <c r="N19" s="21">
        <f>SUM(O19:R19)</f>
        <v>1104084886.464</v>
      </c>
      <c r="O19" s="25">
        <v>260001000</v>
      </c>
      <c r="P19" s="25">
        <f>+O19*1.04</f>
        <v>270401040</v>
      </c>
      <c r="Q19" s="25">
        <f>+P19*1.04</f>
        <v>281217081.60000002</v>
      </c>
      <c r="R19" s="25">
        <f>+Q19*1.04</f>
        <v>292465764.86400002</v>
      </c>
    </row>
    <row r="20" spans="1:18" ht="84.75" x14ac:dyDescent="0.25">
      <c r="A20" s="8" t="s">
        <v>382</v>
      </c>
      <c r="B20" s="13">
        <v>0</v>
      </c>
      <c r="C20" s="13">
        <v>1</v>
      </c>
      <c r="D20" s="9" t="s">
        <v>44</v>
      </c>
      <c r="E20" s="1" t="s">
        <v>385</v>
      </c>
      <c r="F20" s="1" t="s">
        <v>386</v>
      </c>
      <c r="G20" s="2">
        <v>0</v>
      </c>
      <c r="H20" s="2">
        <v>45</v>
      </c>
      <c r="I20" s="2">
        <v>10</v>
      </c>
      <c r="J20" s="2">
        <v>10</v>
      </c>
      <c r="K20" s="2">
        <v>10</v>
      </c>
      <c r="L20" s="2">
        <v>15</v>
      </c>
      <c r="M20" s="24" t="s">
        <v>15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 ht="72" x14ac:dyDescent="0.25">
      <c r="A21" s="8" t="s">
        <v>388</v>
      </c>
      <c r="B21" s="13">
        <v>0</v>
      </c>
      <c r="C21" s="13">
        <v>1</v>
      </c>
      <c r="D21" s="1" t="s">
        <v>387</v>
      </c>
      <c r="E21" s="1" t="s">
        <v>396</v>
      </c>
      <c r="F21" s="1" t="s">
        <v>393</v>
      </c>
      <c r="G21" s="2">
        <v>0</v>
      </c>
      <c r="H21" s="2">
        <v>10</v>
      </c>
      <c r="I21" s="2">
        <v>2</v>
      </c>
      <c r="J21" s="2">
        <v>2</v>
      </c>
      <c r="K21" s="2">
        <v>2</v>
      </c>
      <c r="L21" s="2">
        <v>4</v>
      </c>
      <c r="M21" s="24" t="s">
        <v>15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1:18" ht="108.75" x14ac:dyDescent="0.25">
      <c r="A22" s="8" t="s">
        <v>389</v>
      </c>
      <c r="B22" s="13">
        <v>0</v>
      </c>
      <c r="C22" s="13">
        <v>1</v>
      </c>
      <c r="D22" s="9" t="s">
        <v>391</v>
      </c>
      <c r="E22" s="1" t="s">
        <v>397</v>
      </c>
      <c r="F22" s="1" t="s">
        <v>394</v>
      </c>
      <c r="G22" s="2">
        <v>0</v>
      </c>
      <c r="H22" s="2">
        <v>1</v>
      </c>
      <c r="I22" s="2">
        <v>0</v>
      </c>
      <c r="J22" s="2">
        <v>1</v>
      </c>
      <c r="K22" s="2">
        <v>0</v>
      </c>
      <c r="L22" s="2">
        <v>0</v>
      </c>
      <c r="M22" s="24" t="s">
        <v>15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 ht="72" x14ac:dyDescent="0.25">
      <c r="A23" s="8" t="s">
        <v>390</v>
      </c>
      <c r="B23" s="13">
        <v>0</v>
      </c>
      <c r="C23" s="13">
        <v>45</v>
      </c>
      <c r="D23" s="1" t="s">
        <v>392</v>
      </c>
      <c r="E23" s="1" t="s">
        <v>398</v>
      </c>
      <c r="F23" s="1" t="s">
        <v>395</v>
      </c>
      <c r="G23" s="2">
        <v>0</v>
      </c>
      <c r="H23" s="2">
        <v>45</v>
      </c>
      <c r="I23" s="2">
        <v>10</v>
      </c>
      <c r="J23" s="2">
        <v>10</v>
      </c>
      <c r="K23" s="2">
        <v>10</v>
      </c>
      <c r="L23" s="2">
        <v>15</v>
      </c>
      <c r="M23" s="24" t="s">
        <v>15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</row>
    <row r="24" spans="1:18" ht="18.75" x14ac:dyDescent="0.25">
      <c r="A24" s="84" t="s">
        <v>1306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ht="18.75" x14ac:dyDescent="0.25">
      <c r="A25" s="84" t="s">
        <v>1383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</row>
    <row r="26" spans="1:18" ht="18.75" x14ac:dyDescent="0.25">
      <c r="A26" s="84" t="s">
        <v>1311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1:18" ht="63.75" customHeight="1" x14ac:dyDescent="0.25">
      <c r="A27" s="32" t="s">
        <v>156</v>
      </c>
      <c r="B27" s="32" t="s">
        <v>1192</v>
      </c>
      <c r="C27" s="32" t="s">
        <v>1193</v>
      </c>
      <c r="D27" s="67" t="s">
        <v>10</v>
      </c>
      <c r="E27" s="32" t="s">
        <v>157</v>
      </c>
      <c r="F27" s="32" t="s">
        <v>160</v>
      </c>
      <c r="G27" s="32" t="s">
        <v>5</v>
      </c>
      <c r="H27" s="32" t="s">
        <v>158</v>
      </c>
      <c r="I27" s="32" t="s">
        <v>6</v>
      </c>
      <c r="J27" s="32" t="s">
        <v>7</v>
      </c>
      <c r="K27" s="32" t="s">
        <v>8</v>
      </c>
      <c r="L27" s="32" t="s">
        <v>9</v>
      </c>
      <c r="M27" s="32" t="s">
        <v>11</v>
      </c>
      <c r="N27" s="32" t="s">
        <v>159</v>
      </c>
      <c r="O27" s="32">
        <v>2016</v>
      </c>
      <c r="P27" s="32">
        <v>2017</v>
      </c>
      <c r="Q27" s="32">
        <v>2018</v>
      </c>
      <c r="R27" s="32">
        <v>2019</v>
      </c>
    </row>
    <row r="28" spans="1:18" ht="60" x14ac:dyDescent="0.25">
      <c r="A28" s="8" t="s">
        <v>399</v>
      </c>
      <c r="B28" s="13">
        <v>0</v>
      </c>
      <c r="C28" s="13">
        <v>1</v>
      </c>
      <c r="D28" s="5" t="s">
        <v>45</v>
      </c>
      <c r="E28" s="8" t="s">
        <v>400</v>
      </c>
      <c r="F28" s="1" t="s">
        <v>401</v>
      </c>
      <c r="G28" s="2">
        <v>0</v>
      </c>
      <c r="H28" s="2">
        <v>1</v>
      </c>
      <c r="I28" s="2">
        <v>0</v>
      </c>
      <c r="J28" s="2">
        <v>1</v>
      </c>
      <c r="K28" s="2">
        <v>0</v>
      </c>
      <c r="L28" s="2">
        <v>0</v>
      </c>
      <c r="M28" s="24" t="s">
        <v>15</v>
      </c>
      <c r="N28" s="21">
        <f>SUM(O28:R28)</f>
        <v>679434240</v>
      </c>
      <c r="O28" s="25">
        <v>160000000</v>
      </c>
      <c r="P28" s="25">
        <f>+O28*1.04</f>
        <v>166400000</v>
      </c>
      <c r="Q28" s="25">
        <f>+P28*1.04</f>
        <v>173056000</v>
      </c>
      <c r="R28" s="25">
        <f>+Q28*1.04</f>
        <v>179978240</v>
      </c>
    </row>
    <row r="29" spans="1:18" ht="96" x14ac:dyDescent="0.25">
      <c r="A29" s="8" t="s">
        <v>402</v>
      </c>
      <c r="B29" s="13">
        <v>0</v>
      </c>
      <c r="C29" s="13">
        <v>1</v>
      </c>
      <c r="D29" s="5" t="s">
        <v>46</v>
      </c>
      <c r="E29" s="1" t="s">
        <v>404</v>
      </c>
      <c r="F29" s="1" t="s">
        <v>403</v>
      </c>
      <c r="G29" s="2">
        <v>0</v>
      </c>
      <c r="H29" s="2">
        <v>54000</v>
      </c>
      <c r="I29" s="20">
        <v>5000</v>
      </c>
      <c r="J29" s="20">
        <f>13500+2833</f>
        <v>16333</v>
      </c>
      <c r="K29" s="20">
        <f>13500+2833</f>
        <v>16333</v>
      </c>
      <c r="L29" s="20">
        <f>13500+2834</f>
        <v>16334</v>
      </c>
      <c r="M29" s="24" t="s">
        <v>15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84" x14ac:dyDescent="0.25">
      <c r="A30" s="8" t="s">
        <v>405</v>
      </c>
      <c r="B30" s="13">
        <v>0</v>
      </c>
      <c r="C30" s="13">
        <v>1</v>
      </c>
      <c r="D30" s="1" t="s">
        <v>47</v>
      </c>
      <c r="E30" s="1" t="s">
        <v>406</v>
      </c>
      <c r="F30" s="1" t="s">
        <v>407</v>
      </c>
      <c r="G30" s="2">
        <v>0</v>
      </c>
      <c r="H30" s="2">
        <v>6</v>
      </c>
      <c r="I30" s="2">
        <v>1</v>
      </c>
      <c r="J30" s="2">
        <v>1</v>
      </c>
      <c r="K30" s="2">
        <v>2</v>
      </c>
      <c r="L30" s="2">
        <v>2</v>
      </c>
      <c r="M30" s="24" t="s">
        <v>15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72" x14ac:dyDescent="0.25">
      <c r="A31" s="8" t="s">
        <v>408</v>
      </c>
      <c r="B31" s="13">
        <v>0</v>
      </c>
      <c r="C31" s="13">
        <v>1</v>
      </c>
      <c r="D31" s="35" t="s">
        <v>48</v>
      </c>
      <c r="E31" s="1" t="s">
        <v>409</v>
      </c>
      <c r="F31" s="1" t="s">
        <v>410</v>
      </c>
      <c r="G31" s="2">
        <v>0</v>
      </c>
      <c r="H31" s="2">
        <v>20</v>
      </c>
      <c r="I31" s="2">
        <v>0</v>
      </c>
      <c r="J31" s="2">
        <v>7</v>
      </c>
      <c r="K31" s="2">
        <v>6</v>
      </c>
      <c r="L31" s="2">
        <v>7</v>
      </c>
      <c r="M31" s="24" t="s">
        <v>15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84.75" x14ac:dyDescent="0.25">
      <c r="A32" s="8" t="s">
        <v>411</v>
      </c>
      <c r="B32" s="13">
        <v>0</v>
      </c>
      <c r="C32" s="13">
        <v>4</v>
      </c>
      <c r="D32" s="9" t="s">
        <v>49</v>
      </c>
      <c r="E32" s="1" t="s">
        <v>412</v>
      </c>
      <c r="F32" s="1" t="s">
        <v>413</v>
      </c>
      <c r="G32" s="2">
        <v>0</v>
      </c>
      <c r="H32" s="2">
        <v>1</v>
      </c>
      <c r="I32" s="2">
        <v>0</v>
      </c>
      <c r="J32" s="2">
        <v>0</v>
      </c>
      <c r="K32" s="2">
        <v>1</v>
      </c>
      <c r="L32" s="2">
        <v>0</v>
      </c>
      <c r="M32" s="24" t="s">
        <v>15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18" ht="96" x14ac:dyDescent="0.25">
      <c r="A33" s="8" t="s">
        <v>1254</v>
      </c>
      <c r="B33" s="13">
        <v>0</v>
      </c>
      <c r="C33" s="13">
        <v>9701</v>
      </c>
      <c r="D33" s="5" t="s">
        <v>50</v>
      </c>
      <c r="E33" s="1" t="s">
        <v>1176</v>
      </c>
      <c r="F33" s="1" t="s">
        <v>415</v>
      </c>
      <c r="G33" s="2">
        <v>9701</v>
      </c>
      <c r="H33" s="2">
        <v>4800</v>
      </c>
      <c r="I33" s="2">
        <v>1200</v>
      </c>
      <c r="J33" s="2">
        <v>1200</v>
      </c>
      <c r="K33" s="2">
        <v>1200</v>
      </c>
      <c r="L33" s="2">
        <v>1200</v>
      </c>
      <c r="M33" s="24" t="s">
        <v>15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 ht="108" x14ac:dyDescent="0.25">
      <c r="A34" s="8" t="s">
        <v>414</v>
      </c>
      <c r="B34" s="13">
        <v>0</v>
      </c>
      <c r="C34" s="13">
        <v>3</v>
      </c>
      <c r="D34" s="5" t="s">
        <v>51</v>
      </c>
      <c r="E34" s="1" t="s">
        <v>416</v>
      </c>
      <c r="F34" s="1" t="s">
        <v>417</v>
      </c>
      <c r="G34" s="2">
        <v>0</v>
      </c>
      <c r="H34" s="2">
        <v>3</v>
      </c>
      <c r="I34" s="2">
        <v>0</v>
      </c>
      <c r="J34" s="2">
        <v>1</v>
      </c>
      <c r="K34" s="2">
        <v>1</v>
      </c>
      <c r="L34" s="2">
        <v>1</v>
      </c>
      <c r="M34" s="24" t="s">
        <v>15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</row>
    <row r="35" spans="1:18" ht="108" x14ac:dyDescent="0.25">
      <c r="A35" s="8" t="s">
        <v>1177</v>
      </c>
      <c r="B35" s="13">
        <v>0</v>
      </c>
      <c r="C35" s="13">
        <v>1</v>
      </c>
      <c r="D35" s="5" t="s">
        <v>418</v>
      </c>
      <c r="E35" s="1" t="s">
        <v>1177</v>
      </c>
      <c r="F35" s="1" t="s">
        <v>1177</v>
      </c>
      <c r="G35" s="2">
        <v>0</v>
      </c>
      <c r="H35" s="2">
        <v>1</v>
      </c>
      <c r="I35" s="2">
        <v>0</v>
      </c>
      <c r="J35" s="2">
        <v>1</v>
      </c>
      <c r="K35" s="2">
        <v>0</v>
      </c>
      <c r="L35" s="2">
        <v>0</v>
      </c>
      <c r="M35" s="31" t="s">
        <v>15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</row>
    <row r="36" spans="1:18" ht="72" x14ac:dyDescent="0.25">
      <c r="A36" s="8" t="s">
        <v>422</v>
      </c>
      <c r="B36" s="13">
        <v>0</v>
      </c>
      <c r="C36" s="13">
        <v>4</v>
      </c>
      <c r="D36" s="5" t="s">
        <v>52</v>
      </c>
      <c r="E36" s="1" t="s">
        <v>420</v>
      </c>
      <c r="F36" s="1" t="s">
        <v>419</v>
      </c>
      <c r="G36" s="2">
        <v>0</v>
      </c>
      <c r="H36" s="2">
        <v>400</v>
      </c>
      <c r="I36" s="2">
        <v>0</v>
      </c>
      <c r="J36" s="2">
        <v>100</v>
      </c>
      <c r="K36" s="2">
        <v>200</v>
      </c>
      <c r="L36" s="2">
        <v>100</v>
      </c>
      <c r="M36" s="24" t="s">
        <v>15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</row>
    <row r="37" spans="1:18" ht="18.75" x14ac:dyDescent="0.25">
      <c r="A37" s="84" t="s">
        <v>1306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1:18" ht="18.75" x14ac:dyDescent="0.25">
      <c r="A38" s="84" t="s">
        <v>1384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ht="18.75" x14ac:dyDescent="0.25">
      <c r="A39" s="84" t="s">
        <v>1310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</row>
    <row r="40" spans="1:18" ht="60" x14ac:dyDescent="0.25">
      <c r="A40" s="32" t="s">
        <v>156</v>
      </c>
      <c r="B40" s="32" t="s">
        <v>1192</v>
      </c>
      <c r="C40" s="32" t="s">
        <v>1193</v>
      </c>
      <c r="D40" s="67" t="s">
        <v>10</v>
      </c>
      <c r="E40" s="32" t="s">
        <v>157</v>
      </c>
      <c r="F40" s="32" t="s">
        <v>160</v>
      </c>
      <c r="G40" s="32" t="s">
        <v>5</v>
      </c>
      <c r="H40" s="32" t="s">
        <v>158</v>
      </c>
      <c r="I40" s="32" t="s">
        <v>6</v>
      </c>
      <c r="J40" s="32" t="s">
        <v>7</v>
      </c>
      <c r="K40" s="32" t="s">
        <v>8</v>
      </c>
      <c r="L40" s="32" t="s">
        <v>9</v>
      </c>
      <c r="M40" s="32" t="s">
        <v>11</v>
      </c>
      <c r="N40" s="32" t="s">
        <v>159</v>
      </c>
      <c r="O40" s="32">
        <v>2016</v>
      </c>
      <c r="P40" s="32">
        <v>2017</v>
      </c>
      <c r="Q40" s="32">
        <v>2018</v>
      </c>
      <c r="R40" s="32">
        <v>2019</v>
      </c>
    </row>
    <row r="41" spans="1:18" ht="108" x14ac:dyDescent="0.25">
      <c r="A41" s="8" t="s">
        <v>1255</v>
      </c>
      <c r="B41" s="13">
        <v>0</v>
      </c>
      <c r="C41" s="13">
        <v>100</v>
      </c>
      <c r="D41" s="5" t="s">
        <v>421</v>
      </c>
      <c r="E41" s="1" t="s">
        <v>424</v>
      </c>
      <c r="F41" s="1" t="s">
        <v>423</v>
      </c>
      <c r="G41" s="2">
        <v>0</v>
      </c>
      <c r="H41" s="2">
        <v>4</v>
      </c>
      <c r="I41" s="2">
        <v>1</v>
      </c>
      <c r="J41" s="2">
        <v>1</v>
      </c>
      <c r="K41" s="2">
        <v>1</v>
      </c>
      <c r="L41" s="2">
        <v>1</v>
      </c>
      <c r="M41" s="24" t="s">
        <v>15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 ht="72" x14ac:dyDescent="0.25">
      <c r="A42" s="7" t="s">
        <v>425</v>
      </c>
      <c r="B42" s="38">
        <v>0</v>
      </c>
      <c r="C42" s="38">
        <v>200</v>
      </c>
      <c r="D42" s="1" t="s">
        <v>53</v>
      </c>
      <c r="E42" s="1" t="s">
        <v>427</v>
      </c>
      <c r="F42" s="1" t="s">
        <v>426</v>
      </c>
      <c r="G42" s="2">
        <v>200</v>
      </c>
      <c r="H42" s="2">
        <v>800</v>
      </c>
      <c r="I42" s="2">
        <v>200</v>
      </c>
      <c r="J42" s="2">
        <v>200</v>
      </c>
      <c r="K42" s="2">
        <v>200</v>
      </c>
      <c r="L42" s="2">
        <v>200</v>
      </c>
      <c r="M42" s="24" t="s">
        <v>15</v>
      </c>
      <c r="N42" s="21">
        <f>SUM(O42:R42)</f>
        <v>1061616000</v>
      </c>
      <c r="O42" s="25">
        <v>250000000</v>
      </c>
      <c r="P42" s="25">
        <f>+O42*1.04</f>
        <v>260000000</v>
      </c>
      <c r="Q42" s="25">
        <f>+P42*1.04</f>
        <v>270400000</v>
      </c>
      <c r="R42" s="25">
        <f>+Q42*1.04</f>
        <v>281216000</v>
      </c>
    </row>
    <row r="43" spans="1:18" ht="48" x14ac:dyDescent="0.25">
      <c r="A43" s="7" t="s">
        <v>428</v>
      </c>
      <c r="B43" s="38">
        <v>0</v>
      </c>
      <c r="C43" s="38">
        <v>100</v>
      </c>
      <c r="D43" s="1" t="s">
        <v>54</v>
      </c>
      <c r="E43" s="1" t="s">
        <v>430</v>
      </c>
      <c r="F43" s="1" t="s">
        <v>429</v>
      </c>
      <c r="G43" s="2">
        <v>0</v>
      </c>
      <c r="H43" s="2">
        <v>100</v>
      </c>
      <c r="I43" s="2">
        <v>0</v>
      </c>
      <c r="J43" s="2">
        <v>25</v>
      </c>
      <c r="K43" s="2">
        <v>25</v>
      </c>
      <c r="L43" s="2">
        <v>50</v>
      </c>
      <c r="M43" s="24" t="s">
        <v>15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</row>
    <row r="44" spans="1:18" ht="72" x14ac:dyDescent="0.25">
      <c r="A44" s="7" t="s">
        <v>431</v>
      </c>
      <c r="B44" s="38">
        <v>0</v>
      </c>
      <c r="C44" s="38">
        <v>100</v>
      </c>
      <c r="D44" s="1" t="s">
        <v>55</v>
      </c>
      <c r="E44" s="1" t="s">
        <v>433</v>
      </c>
      <c r="F44" s="1" t="s">
        <v>432</v>
      </c>
      <c r="G44" s="2">
        <v>1</v>
      </c>
      <c r="H44" s="2">
        <v>4</v>
      </c>
      <c r="I44" s="2">
        <v>1</v>
      </c>
      <c r="J44" s="2">
        <v>1</v>
      </c>
      <c r="K44" s="2">
        <v>1</v>
      </c>
      <c r="L44" s="2">
        <v>1</v>
      </c>
      <c r="M44" s="24" t="s">
        <v>15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</row>
    <row r="45" spans="1:18" ht="84" x14ac:dyDescent="0.25">
      <c r="A45" s="7" t="s">
        <v>434</v>
      </c>
      <c r="B45" s="38">
        <v>0</v>
      </c>
      <c r="C45" s="38">
        <v>100</v>
      </c>
      <c r="D45" s="1" t="s">
        <v>56</v>
      </c>
      <c r="E45" s="1" t="s">
        <v>438</v>
      </c>
      <c r="F45" s="1" t="s">
        <v>436</v>
      </c>
      <c r="G45" s="2">
        <v>0</v>
      </c>
      <c r="H45" s="2">
        <v>1</v>
      </c>
      <c r="I45" s="2">
        <v>0</v>
      </c>
      <c r="J45" s="2">
        <v>0</v>
      </c>
      <c r="K45" s="2">
        <v>1</v>
      </c>
      <c r="L45" s="2">
        <v>0</v>
      </c>
      <c r="M45" s="24" t="s">
        <v>15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 ht="60" x14ac:dyDescent="0.25">
      <c r="A46" s="7" t="s">
        <v>435</v>
      </c>
      <c r="B46" s="38">
        <v>0</v>
      </c>
      <c r="C46" s="38">
        <v>96</v>
      </c>
      <c r="D46" s="4" t="s">
        <v>56</v>
      </c>
      <c r="E46" s="1" t="s">
        <v>439</v>
      </c>
      <c r="F46" s="1" t="s">
        <v>437</v>
      </c>
      <c r="G46" s="2">
        <v>0</v>
      </c>
      <c r="H46" s="2">
        <v>96</v>
      </c>
      <c r="I46" s="2">
        <v>24</v>
      </c>
      <c r="J46" s="2">
        <v>24</v>
      </c>
      <c r="K46" s="2">
        <v>24</v>
      </c>
      <c r="L46" s="2">
        <v>24</v>
      </c>
      <c r="M46" s="24" t="s">
        <v>15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 ht="84" x14ac:dyDescent="0.25">
      <c r="A47" s="7" t="s">
        <v>441</v>
      </c>
      <c r="B47" s="38">
        <v>0</v>
      </c>
      <c r="C47" s="38">
        <v>96</v>
      </c>
      <c r="D47" s="1" t="s">
        <v>57</v>
      </c>
      <c r="E47" s="1" t="s">
        <v>449</v>
      </c>
      <c r="F47" s="1" t="s">
        <v>450</v>
      </c>
      <c r="G47" s="2">
        <v>0</v>
      </c>
      <c r="H47" s="2">
        <v>96</v>
      </c>
      <c r="I47" s="2">
        <v>24</v>
      </c>
      <c r="J47" s="2">
        <v>24</v>
      </c>
      <c r="K47" s="2">
        <v>24</v>
      </c>
      <c r="L47" s="2">
        <v>24</v>
      </c>
      <c r="M47" s="24" t="s">
        <v>15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 ht="72" x14ac:dyDescent="0.25">
      <c r="A48" s="7" t="s">
        <v>442</v>
      </c>
      <c r="B48" s="38">
        <v>0</v>
      </c>
      <c r="C48" s="38">
        <v>45</v>
      </c>
      <c r="D48" s="1" t="s">
        <v>58</v>
      </c>
      <c r="E48" s="1" t="s">
        <v>451</v>
      </c>
      <c r="F48" s="1" t="s">
        <v>452</v>
      </c>
      <c r="G48" s="2">
        <v>0</v>
      </c>
      <c r="H48" s="2">
        <v>45</v>
      </c>
      <c r="I48" s="2">
        <v>10</v>
      </c>
      <c r="J48" s="2">
        <v>10</v>
      </c>
      <c r="K48" s="2">
        <v>10</v>
      </c>
      <c r="L48" s="2">
        <v>15</v>
      </c>
      <c r="M48" s="24" t="s">
        <v>15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</row>
    <row r="49" spans="1:18" ht="84" x14ac:dyDescent="0.25">
      <c r="A49" s="7" t="s">
        <v>443</v>
      </c>
      <c r="B49" s="38">
        <v>0</v>
      </c>
      <c r="C49" s="38">
        <v>2</v>
      </c>
      <c r="D49" s="1" t="s">
        <v>1256</v>
      </c>
      <c r="E49" s="1" t="s">
        <v>453</v>
      </c>
      <c r="F49" s="1" t="s">
        <v>446</v>
      </c>
      <c r="G49" s="2">
        <v>0</v>
      </c>
      <c r="H49" s="2">
        <v>2</v>
      </c>
      <c r="I49" s="2">
        <v>0</v>
      </c>
      <c r="J49" s="2">
        <v>1</v>
      </c>
      <c r="K49" s="2">
        <v>1</v>
      </c>
      <c r="L49" s="2">
        <v>0</v>
      </c>
      <c r="M49" s="24" t="s">
        <v>15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ht="84" x14ac:dyDescent="0.25">
      <c r="A50" s="7" t="s">
        <v>444</v>
      </c>
      <c r="B50" s="38">
        <v>0</v>
      </c>
      <c r="C50" s="38">
        <v>100</v>
      </c>
      <c r="D50" s="1" t="s">
        <v>59</v>
      </c>
      <c r="E50" s="1" t="s">
        <v>454</v>
      </c>
      <c r="F50" s="1" t="s">
        <v>447</v>
      </c>
      <c r="G50" s="2">
        <v>0</v>
      </c>
      <c r="H50" s="2">
        <v>100</v>
      </c>
      <c r="I50" s="2">
        <v>25</v>
      </c>
      <c r="J50" s="2">
        <v>25</v>
      </c>
      <c r="K50" s="2">
        <v>25</v>
      </c>
      <c r="L50" s="2">
        <v>25</v>
      </c>
      <c r="M50" s="24" t="s">
        <v>15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 ht="18.75" x14ac:dyDescent="0.25">
      <c r="A51" s="84" t="s">
        <v>1306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</row>
    <row r="52" spans="1:18" ht="18.75" x14ac:dyDescent="0.25">
      <c r="A52" s="84" t="s">
        <v>1385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</row>
    <row r="53" spans="1:18" ht="18.75" x14ac:dyDescent="0.25">
      <c r="A53" s="84" t="s">
        <v>1310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</row>
    <row r="54" spans="1:18" ht="60" x14ac:dyDescent="0.25">
      <c r="A54" s="32" t="s">
        <v>156</v>
      </c>
      <c r="B54" s="32" t="s">
        <v>1192</v>
      </c>
      <c r="C54" s="32" t="s">
        <v>1193</v>
      </c>
      <c r="D54" s="67" t="s">
        <v>10</v>
      </c>
      <c r="E54" s="32" t="s">
        <v>157</v>
      </c>
      <c r="F54" s="32" t="s">
        <v>160</v>
      </c>
      <c r="G54" s="32" t="s">
        <v>5</v>
      </c>
      <c r="H54" s="32" t="s">
        <v>158</v>
      </c>
      <c r="I54" s="32" t="s">
        <v>6</v>
      </c>
      <c r="J54" s="32" t="s">
        <v>7</v>
      </c>
      <c r="K54" s="32" t="s">
        <v>8</v>
      </c>
      <c r="L54" s="32" t="s">
        <v>9</v>
      </c>
      <c r="M54" s="32" t="s">
        <v>11</v>
      </c>
      <c r="N54" s="32" t="s">
        <v>159</v>
      </c>
      <c r="O54" s="32">
        <v>2016</v>
      </c>
      <c r="P54" s="32">
        <v>2017</v>
      </c>
      <c r="Q54" s="32">
        <v>2018</v>
      </c>
      <c r="R54" s="32">
        <v>2019</v>
      </c>
    </row>
    <row r="55" spans="1:18" ht="108" x14ac:dyDescent="0.25">
      <c r="A55" s="7" t="s">
        <v>445</v>
      </c>
      <c r="B55" s="38">
        <v>0</v>
      </c>
      <c r="C55" s="38">
        <v>100</v>
      </c>
      <c r="D55" s="1" t="s">
        <v>440</v>
      </c>
      <c r="E55" s="1" t="s">
        <v>455</v>
      </c>
      <c r="F55" s="1" t="s">
        <v>448</v>
      </c>
      <c r="G55" s="2">
        <v>0</v>
      </c>
      <c r="H55" s="2">
        <v>1</v>
      </c>
      <c r="I55" s="2">
        <v>0</v>
      </c>
      <c r="J55" s="2">
        <v>1</v>
      </c>
      <c r="K55" s="2">
        <v>0</v>
      </c>
      <c r="L55" s="2">
        <v>0</v>
      </c>
      <c r="M55" s="24" t="s">
        <v>15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</row>
    <row r="56" spans="1:18" ht="108.75" x14ac:dyDescent="0.25">
      <c r="A56" s="7" t="s">
        <v>456</v>
      </c>
      <c r="B56" s="38">
        <v>0</v>
      </c>
      <c r="C56" s="38">
        <v>100</v>
      </c>
      <c r="D56" s="9" t="s">
        <v>60</v>
      </c>
      <c r="E56" s="1" t="s">
        <v>457</v>
      </c>
      <c r="F56" s="1" t="s">
        <v>457</v>
      </c>
      <c r="G56" s="2">
        <v>0</v>
      </c>
      <c r="H56" s="20">
        <v>4</v>
      </c>
      <c r="I56" s="2">
        <v>1</v>
      </c>
      <c r="J56" s="2">
        <v>1</v>
      </c>
      <c r="K56" s="2">
        <v>1</v>
      </c>
      <c r="L56" s="2">
        <v>1</v>
      </c>
      <c r="M56" s="24" t="s">
        <v>15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</row>
    <row r="57" spans="1:18" ht="60" x14ac:dyDescent="0.25">
      <c r="A57" s="7" t="s">
        <v>458</v>
      </c>
      <c r="B57" s="38">
        <v>0</v>
      </c>
      <c r="C57" s="38">
        <v>4</v>
      </c>
      <c r="D57" s="1" t="s">
        <v>61</v>
      </c>
      <c r="E57" s="1" t="s">
        <v>459</v>
      </c>
      <c r="F57" s="1" t="s">
        <v>460</v>
      </c>
      <c r="G57" s="2">
        <v>0</v>
      </c>
      <c r="H57" s="2">
        <v>4</v>
      </c>
      <c r="I57" s="2">
        <v>1</v>
      </c>
      <c r="J57" s="2">
        <v>1</v>
      </c>
      <c r="K57" s="2">
        <v>1</v>
      </c>
      <c r="L57" s="2">
        <v>1</v>
      </c>
      <c r="M57" s="24" t="s">
        <v>15</v>
      </c>
      <c r="N57" s="21">
        <f>SUM(O57:R57)</f>
        <v>148630486.46399999</v>
      </c>
      <c r="O57" s="25">
        <v>35001000</v>
      </c>
      <c r="P57" s="25">
        <f>+O57*1.04</f>
        <v>36401040</v>
      </c>
      <c r="Q57" s="25">
        <f>+P57*1.04</f>
        <v>37857081.600000001</v>
      </c>
      <c r="R57" s="25">
        <f>+Q57*1.04</f>
        <v>39371364.864</v>
      </c>
    </row>
    <row r="58" spans="1:18" ht="72" x14ac:dyDescent="0.25">
      <c r="A58" s="7" t="s">
        <v>461</v>
      </c>
      <c r="B58" s="7">
        <v>0</v>
      </c>
      <c r="C58" s="7">
        <v>4</v>
      </c>
      <c r="D58" s="1" t="s">
        <v>62</v>
      </c>
      <c r="E58" s="1" t="s">
        <v>462</v>
      </c>
      <c r="F58" s="1" t="s">
        <v>461</v>
      </c>
      <c r="G58" s="2">
        <v>0</v>
      </c>
      <c r="H58" s="2">
        <v>4</v>
      </c>
      <c r="I58" s="2">
        <v>1</v>
      </c>
      <c r="J58" s="2">
        <v>1</v>
      </c>
      <c r="K58" s="2">
        <v>1</v>
      </c>
      <c r="L58" s="2">
        <v>1</v>
      </c>
      <c r="M58" s="24" t="s">
        <v>15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</row>
    <row r="59" spans="1:18" ht="108" x14ac:dyDescent="0.25">
      <c r="A59" s="53" t="s">
        <v>463</v>
      </c>
      <c r="B59" s="53">
        <v>0</v>
      </c>
      <c r="C59" s="53">
        <v>7</v>
      </c>
      <c r="D59" s="1" t="s">
        <v>63</v>
      </c>
      <c r="E59" s="1" t="s">
        <v>464</v>
      </c>
      <c r="F59" s="1" t="s">
        <v>465</v>
      </c>
      <c r="G59" s="2">
        <v>0</v>
      </c>
      <c r="H59" s="2">
        <v>7</v>
      </c>
      <c r="I59" s="2">
        <v>7</v>
      </c>
      <c r="J59" s="2">
        <v>7</v>
      </c>
      <c r="K59" s="2">
        <v>7</v>
      </c>
      <c r="L59" s="2">
        <v>7</v>
      </c>
      <c r="M59" s="24" t="s">
        <v>15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</row>
    <row r="60" spans="1:18" ht="108" x14ac:dyDescent="0.25">
      <c r="A60" s="54"/>
      <c r="B60" s="54"/>
      <c r="C60" s="54"/>
      <c r="D60" s="1" t="s">
        <v>63</v>
      </c>
      <c r="E60" s="1" t="s">
        <v>466</v>
      </c>
      <c r="F60" s="1" t="s">
        <v>467</v>
      </c>
      <c r="G60" s="2">
        <v>0</v>
      </c>
      <c r="H60" s="2">
        <v>45</v>
      </c>
      <c r="I60" s="2">
        <v>45</v>
      </c>
      <c r="J60" s="2">
        <v>45</v>
      </c>
      <c r="K60" s="2">
        <v>45</v>
      </c>
      <c r="L60" s="2">
        <v>45</v>
      </c>
      <c r="M60" s="24" t="s">
        <v>15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</row>
    <row r="61" spans="1:18" ht="18.75" x14ac:dyDescent="0.25">
      <c r="A61" s="84" t="s">
        <v>1306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</row>
    <row r="62" spans="1:18" ht="18.75" x14ac:dyDescent="0.25">
      <c r="A62" s="84" t="s">
        <v>1386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</row>
    <row r="63" spans="1:18" ht="18.75" x14ac:dyDescent="0.25">
      <c r="A63" s="84" t="s">
        <v>1310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</row>
    <row r="64" spans="1:18" ht="60" x14ac:dyDescent="0.25">
      <c r="A64" s="32" t="s">
        <v>156</v>
      </c>
      <c r="B64" s="32" t="s">
        <v>1192</v>
      </c>
      <c r="C64" s="32" t="s">
        <v>1193</v>
      </c>
      <c r="D64" s="67" t="s">
        <v>10</v>
      </c>
      <c r="E64" s="32" t="s">
        <v>157</v>
      </c>
      <c r="F64" s="32" t="s">
        <v>160</v>
      </c>
      <c r="G64" s="32" t="s">
        <v>5</v>
      </c>
      <c r="H64" s="32" t="s">
        <v>158</v>
      </c>
      <c r="I64" s="32" t="s">
        <v>6</v>
      </c>
      <c r="J64" s="32" t="s">
        <v>7</v>
      </c>
      <c r="K64" s="32" t="s">
        <v>8</v>
      </c>
      <c r="L64" s="32" t="s">
        <v>9</v>
      </c>
      <c r="M64" s="32" t="s">
        <v>11</v>
      </c>
      <c r="N64" s="32" t="s">
        <v>159</v>
      </c>
      <c r="O64" s="32">
        <v>2016</v>
      </c>
      <c r="P64" s="32">
        <v>2017</v>
      </c>
      <c r="Q64" s="32">
        <v>2018</v>
      </c>
      <c r="R64" s="32">
        <v>2019</v>
      </c>
    </row>
    <row r="65" spans="1:18" ht="60" x14ac:dyDescent="0.25">
      <c r="A65" s="7" t="s">
        <v>468</v>
      </c>
      <c r="B65" s="38">
        <v>0</v>
      </c>
      <c r="C65" s="38">
        <v>45</v>
      </c>
      <c r="D65" s="1" t="s">
        <v>64</v>
      </c>
      <c r="E65" s="1" t="s">
        <v>470</v>
      </c>
      <c r="F65" s="1" t="s">
        <v>469</v>
      </c>
      <c r="G65" s="2">
        <v>0</v>
      </c>
      <c r="H65" s="2">
        <v>2</v>
      </c>
      <c r="I65" s="2">
        <v>0</v>
      </c>
      <c r="J65" s="2">
        <v>1</v>
      </c>
      <c r="K65" s="2">
        <v>0</v>
      </c>
      <c r="L65" s="2">
        <v>1</v>
      </c>
      <c r="M65" s="24" t="s">
        <v>65</v>
      </c>
      <c r="N65" s="21">
        <f>SUM(O65:R65)</f>
        <v>25542724388.548801</v>
      </c>
      <c r="O65" s="25">
        <v>6015057325</v>
      </c>
      <c r="P65" s="25">
        <f t="shared" ref="P65:R66" si="0">+O65*1.04</f>
        <v>6255659618</v>
      </c>
      <c r="Q65" s="25">
        <f t="shared" si="0"/>
        <v>6505886002.7200003</v>
      </c>
      <c r="R65" s="25">
        <f t="shared" si="0"/>
        <v>6766121442.8288002</v>
      </c>
    </row>
    <row r="66" spans="1:18" ht="144.75" x14ac:dyDescent="0.25">
      <c r="A66" s="38" t="s">
        <v>1257</v>
      </c>
      <c r="B66" s="38">
        <v>0</v>
      </c>
      <c r="C66" s="38">
        <v>8</v>
      </c>
      <c r="D66" s="9" t="s">
        <v>66</v>
      </c>
      <c r="E66" s="1" t="s">
        <v>1394</v>
      </c>
      <c r="F66" s="1" t="s">
        <v>471</v>
      </c>
      <c r="G66" s="2">
        <v>0</v>
      </c>
      <c r="H66" s="2">
        <v>8</v>
      </c>
      <c r="I66" s="2">
        <v>2</v>
      </c>
      <c r="J66" s="2">
        <v>2</v>
      </c>
      <c r="K66" s="2">
        <v>2</v>
      </c>
      <c r="L66" s="2">
        <v>2</v>
      </c>
      <c r="M66" s="24" t="s">
        <v>15</v>
      </c>
      <c r="N66" s="21">
        <f>SUM(O66:R66)</f>
        <v>276024406.46400005</v>
      </c>
      <c r="O66" s="25">
        <v>65001000</v>
      </c>
      <c r="P66" s="25">
        <f t="shared" si="0"/>
        <v>67601040</v>
      </c>
      <c r="Q66" s="25">
        <f t="shared" si="0"/>
        <v>70305081.600000009</v>
      </c>
      <c r="R66" s="25">
        <f t="shared" si="0"/>
        <v>73117284.864000008</v>
      </c>
    </row>
    <row r="67" spans="1:18" ht="84" x14ac:dyDescent="0.25">
      <c r="A67" s="7" t="s">
        <v>472</v>
      </c>
      <c r="B67" s="38">
        <v>4</v>
      </c>
      <c r="C67" s="38">
        <v>25</v>
      </c>
      <c r="D67" s="9" t="s">
        <v>67</v>
      </c>
      <c r="E67" s="1" t="s">
        <v>478</v>
      </c>
      <c r="F67" s="1" t="s">
        <v>474</v>
      </c>
      <c r="G67" s="2">
        <v>4</v>
      </c>
      <c r="H67" s="2">
        <v>25</v>
      </c>
      <c r="I67" s="2">
        <v>5</v>
      </c>
      <c r="J67" s="2">
        <v>5</v>
      </c>
      <c r="K67" s="2">
        <v>5</v>
      </c>
      <c r="L67" s="2">
        <v>10</v>
      </c>
      <c r="M67" s="24" t="s">
        <v>15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 ht="132" x14ac:dyDescent="0.25">
      <c r="A68" s="7" t="s">
        <v>473</v>
      </c>
      <c r="B68" s="38">
        <v>0</v>
      </c>
      <c r="C68" s="38">
        <v>10</v>
      </c>
      <c r="D68" s="1" t="s">
        <v>68</v>
      </c>
      <c r="E68" s="1" t="s">
        <v>479</v>
      </c>
      <c r="F68" s="1" t="s">
        <v>475</v>
      </c>
      <c r="G68" s="2">
        <v>0</v>
      </c>
      <c r="H68" s="2">
        <v>1</v>
      </c>
      <c r="I68" s="2">
        <v>0</v>
      </c>
      <c r="J68" s="2">
        <v>1</v>
      </c>
      <c r="K68" s="2">
        <v>0</v>
      </c>
      <c r="L68" s="2">
        <v>0</v>
      </c>
      <c r="M68" s="24" t="s">
        <v>15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</row>
    <row r="69" spans="1:18" ht="72" x14ac:dyDescent="0.25">
      <c r="A69" s="7" t="s">
        <v>482</v>
      </c>
      <c r="B69" s="38">
        <v>38</v>
      </c>
      <c r="C69" s="38">
        <v>45</v>
      </c>
      <c r="D69" s="1" t="s">
        <v>69</v>
      </c>
      <c r="E69" s="1" t="s">
        <v>480</v>
      </c>
      <c r="F69" s="1" t="s">
        <v>476</v>
      </c>
      <c r="G69" s="2">
        <v>38</v>
      </c>
      <c r="H69" s="2">
        <v>45</v>
      </c>
      <c r="I69" s="2">
        <v>38</v>
      </c>
      <c r="J69" s="2">
        <v>45</v>
      </c>
      <c r="K69" s="2">
        <v>45</v>
      </c>
      <c r="L69" s="2">
        <v>45</v>
      </c>
      <c r="M69" s="24" t="s">
        <v>15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ht="84" x14ac:dyDescent="0.25">
      <c r="A70" s="7" t="s">
        <v>483</v>
      </c>
      <c r="B70" s="38">
        <v>0</v>
      </c>
      <c r="C70" s="38">
        <v>1</v>
      </c>
      <c r="D70" s="1" t="s">
        <v>70</v>
      </c>
      <c r="E70" s="1" t="s">
        <v>481</v>
      </c>
      <c r="F70" s="1" t="s">
        <v>477</v>
      </c>
      <c r="G70" s="2">
        <v>0</v>
      </c>
      <c r="H70" s="19">
        <v>14</v>
      </c>
      <c r="I70" s="2">
        <v>2</v>
      </c>
      <c r="J70" s="2">
        <v>4</v>
      </c>
      <c r="K70" s="2">
        <v>4</v>
      </c>
      <c r="L70" s="2">
        <v>4</v>
      </c>
      <c r="M70" s="24" t="s">
        <v>15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</row>
    <row r="71" spans="1:18" ht="18.75" x14ac:dyDescent="0.25">
      <c r="A71" s="84" t="s">
        <v>1324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</row>
    <row r="72" spans="1:18" ht="18.75" x14ac:dyDescent="0.25">
      <c r="A72" s="84" t="s">
        <v>1349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</row>
    <row r="73" spans="1:18" ht="18.75" x14ac:dyDescent="0.25">
      <c r="A73" s="84" t="s">
        <v>1350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</row>
    <row r="74" spans="1:18" ht="60" x14ac:dyDescent="0.25">
      <c r="A74" s="73" t="s">
        <v>156</v>
      </c>
      <c r="B74" s="73" t="s">
        <v>1192</v>
      </c>
      <c r="C74" s="73" t="s">
        <v>1193</v>
      </c>
      <c r="D74" s="73" t="s">
        <v>10</v>
      </c>
      <c r="E74" s="73" t="s">
        <v>157</v>
      </c>
      <c r="F74" s="73" t="s">
        <v>160</v>
      </c>
      <c r="G74" s="73" t="s">
        <v>5</v>
      </c>
      <c r="H74" s="73" t="s">
        <v>158</v>
      </c>
      <c r="I74" s="73" t="s">
        <v>6</v>
      </c>
      <c r="J74" s="73" t="s">
        <v>7</v>
      </c>
      <c r="K74" s="73" t="s">
        <v>8</v>
      </c>
      <c r="L74" s="73" t="s">
        <v>9</v>
      </c>
      <c r="M74" s="73" t="s">
        <v>11</v>
      </c>
      <c r="N74" s="73" t="s">
        <v>159</v>
      </c>
      <c r="O74" s="73">
        <v>2016</v>
      </c>
      <c r="P74" s="73">
        <v>2017</v>
      </c>
      <c r="Q74" s="32">
        <v>2018</v>
      </c>
      <c r="R74" s="32">
        <v>2019</v>
      </c>
    </row>
    <row r="75" spans="1:18" ht="72" x14ac:dyDescent="0.25">
      <c r="A75" s="108" t="s">
        <v>1199</v>
      </c>
      <c r="B75" s="108">
        <v>100</v>
      </c>
      <c r="C75" s="108">
        <v>100</v>
      </c>
      <c r="D75" s="11" t="s">
        <v>1201</v>
      </c>
      <c r="E75" s="1" t="s">
        <v>1200</v>
      </c>
      <c r="F75" s="1" t="s">
        <v>1200</v>
      </c>
      <c r="G75" s="2">
        <v>100</v>
      </c>
      <c r="H75" s="2">
        <v>100</v>
      </c>
      <c r="I75" s="2">
        <v>100</v>
      </c>
      <c r="J75" s="2">
        <v>100</v>
      </c>
      <c r="K75" s="2">
        <v>100</v>
      </c>
      <c r="L75" s="2">
        <v>100</v>
      </c>
      <c r="M75" s="40" t="s">
        <v>15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6" spans="1:18" ht="60" x14ac:dyDescent="0.25">
      <c r="A76" s="109"/>
      <c r="B76" s="109"/>
      <c r="C76" s="109"/>
      <c r="D76" s="11" t="s">
        <v>1203</v>
      </c>
      <c r="E76" s="1" t="s">
        <v>1202</v>
      </c>
      <c r="F76" s="1" t="s">
        <v>1202</v>
      </c>
      <c r="G76" s="2">
        <v>0</v>
      </c>
      <c r="H76" s="2">
        <v>1</v>
      </c>
      <c r="I76" s="2">
        <v>0</v>
      </c>
      <c r="J76" s="2">
        <v>1</v>
      </c>
      <c r="K76" s="2">
        <v>0</v>
      </c>
      <c r="L76" s="2">
        <v>0</v>
      </c>
      <c r="M76" s="40" t="s">
        <v>15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2" x14ac:dyDescent="0.25">
      <c r="A77" s="109"/>
      <c r="B77" s="109"/>
      <c r="C77" s="109"/>
      <c r="D77" s="11" t="s">
        <v>1204</v>
      </c>
      <c r="E77" s="1" t="s">
        <v>1205</v>
      </c>
      <c r="F77" s="1" t="s">
        <v>1205</v>
      </c>
      <c r="G77" s="2">
        <v>6</v>
      </c>
      <c r="H77" s="2">
        <v>5</v>
      </c>
      <c r="I77" s="2">
        <v>1</v>
      </c>
      <c r="J77" s="2">
        <v>1</v>
      </c>
      <c r="K77" s="2">
        <v>1</v>
      </c>
      <c r="L77" s="2">
        <v>2</v>
      </c>
      <c r="M77" s="40" t="s">
        <v>15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60" x14ac:dyDescent="0.25">
      <c r="A78" s="110"/>
      <c r="B78" s="110"/>
      <c r="C78" s="110"/>
      <c r="D78" s="11" t="s">
        <v>1204</v>
      </c>
      <c r="E78" s="1" t="s">
        <v>1206</v>
      </c>
      <c r="F78" s="1" t="s">
        <v>1206</v>
      </c>
      <c r="G78" s="2" t="s">
        <v>609</v>
      </c>
      <c r="H78" s="2">
        <v>37</v>
      </c>
      <c r="I78" s="2">
        <v>7</v>
      </c>
      <c r="J78" s="2">
        <v>10</v>
      </c>
      <c r="K78" s="2">
        <v>10</v>
      </c>
      <c r="L78" s="2">
        <v>10</v>
      </c>
      <c r="M78" s="40" t="s">
        <v>15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</sheetData>
  <mergeCells count="27">
    <mergeCell ref="A73:R73"/>
    <mergeCell ref="B75:B78"/>
    <mergeCell ref="C75:C78"/>
    <mergeCell ref="A75:A78"/>
    <mergeCell ref="A37:R37"/>
    <mergeCell ref="A38:R38"/>
    <mergeCell ref="A39:R39"/>
    <mergeCell ref="A51:R51"/>
    <mergeCell ref="A52:R52"/>
    <mergeCell ref="A53:R53"/>
    <mergeCell ref="A61:R61"/>
    <mergeCell ref="A62:R62"/>
    <mergeCell ref="A63:R63"/>
    <mergeCell ref="A71:R71"/>
    <mergeCell ref="A72:R72"/>
    <mergeCell ref="A26:R26"/>
    <mergeCell ref="B5:B6"/>
    <mergeCell ref="C5:C6"/>
    <mergeCell ref="A5:A6"/>
    <mergeCell ref="A1:R1"/>
    <mergeCell ref="A2:R2"/>
    <mergeCell ref="A3:R3"/>
    <mergeCell ref="A12:R12"/>
    <mergeCell ref="A13:R13"/>
    <mergeCell ref="A14:R14"/>
    <mergeCell ref="A24:R24"/>
    <mergeCell ref="A25:R25"/>
  </mergeCells>
  <pageMargins left="0.62992125984251968" right="3.937007874015748E-2" top="0.74803149606299213" bottom="0.35433070866141736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F29" sqref="F29"/>
    </sheetView>
  </sheetViews>
  <sheetFormatPr baseColWidth="10" defaultRowHeight="15" x14ac:dyDescent="0.25"/>
  <cols>
    <col min="1" max="1" width="17.42578125" customWidth="1"/>
    <col min="4" max="4" width="14.42578125" customWidth="1"/>
    <col min="5" max="5" width="16" customWidth="1"/>
    <col min="6" max="6" width="15" customWidth="1"/>
    <col min="9" max="9" width="7.42578125" customWidth="1"/>
    <col min="10" max="10" width="8.140625" customWidth="1"/>
    <col min="11" max="11" width="8.42578125" customWidth="1"/>
    <col min="12" max="12" width="7.7109375" customWidth="1"/>
  </cols>
  <sheetData>
    <row r="1" spans="1:18" ht="18.75" x14ac:dyDescent="0.25">
      <c r="A1" s="84" t="s">
        <v>1324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1348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48" x14ac:dyDescent="0.25">
      <c r="A5" s="124" t="s">
        <v>814</v>
      </c>
      <c r="B5" s="108" t="s">
        <v>609</v>
      </c>
      <c r="C5" s="108">
        <v>100</v>
      </c>
      <c r="D5" s="11" t="s">
        <v>116</v>
      </c>
      <c r="E5" s="1" t="s">
        <v>818</v>
      </c>
      <c r="F5" s="1" t="s">
        <v>815</v>
      </c>
      <c r="G5" s="2" t="s">
        <v>609</v>
      </c>
      <c r="H5" s="2">
        <v>100</v>
      </c>
      <c r="I5" s="2">
        <v>25</v>
      </c>
      <c r="J5" s="2">
        <v>25</v>
      </c>
      <c r="K5" s="2">
        <v>25</v>
      </c>
      <c r="L5" s="2">
        <v>25</v>
      </c>
      <c r="M5" s="27" t="s">
        <v>15</v>
      </c>
      <c r="N5" s="21">
        <f t="shared" ref="N5:N17" si="0">SUM(O5:R5)</f>
        <v>0</v>
      </c>
      <c r="O5" s="2">
        <v>0</v>
      </c>
      <c r="P5" s="2">
        <v>0</v>
      </c>
      <c r="Q5" s="2">
        <v>0</v>
      </c>
      <c r="R5" s="2">
        <v>0</v>
      </c>
    </row>
    <row r="6" spans="1:18" ht="72" x14ac:dyDescent="0.25">
      <c r="A6" s="124"/>
      <c r="B6" s="109"/>
      <c r="C6" s="109"/>
      <c r="D6" s="11" t="s">
        <v>116</v>
      </c>
      <c r="E6" s="1" t="s">
        <v>819</v>
      </c>
      <c r="F6" s="1" t="s">
        <v>816</v>
      </c>
      <c r="G6" s="2" t="s">
        <v>609</v>
      </c>
      <c r="H6" s="2">
        <v>3</v>
      </c>
      <c r="I6" s="2">
        <v>0</v>
      </c>
      <c r="J6" s="2">
        <v>1</v>
      </c>
      <c r="K6" s="2">
        <v>1</v>
      </c>
      <c r="L6" s="2">
        <v>1</v>
      </c>
      <c r="M6" s="27" t="s">
        <v>15</v>
      </c>
      <c r="N6" s="21">
        <f t="shared" si="0"/>
        <v>0</v>
      </c>
      <c r="O6" s="2">
        <v>0</v>
      </c>
      <c r="P6" s="2">
        <v>0</v>
      </c>
      <c r="Q6" s="2">
        <v>0</v>
      </c>
      <c r="R6" s="2">
        <v>0</v>
      </c>
    </row>
    <row r="7" spans="1:18" ht="48" x14ac:dyDescent="0.25">
      <c r="A7" s="124"/>
      <c r="B7" s="110"/>
      <c r="C7" s="110"/>
      <c r="D7" s="11" t="s">
        <v>116</v>
      </c>
      <c r="E7" s="1" t="s">
        <v>820</v>
      </c>
      <c r="F7" s="1" t="s">
        <v>817</v>
      </c>
      <c r="G7" s="2" t="s">
        <v>609</v>
      </c>
      <c r="H7" s="22">
        <v>1</v>
      </c>
      <c r="I7" s="2">
        <v>25</v>
      </c>
      <c r="J7" s="2">
        <v>25</v>
      </c>
      <c r="K7" s="2">
        <v>25</v>
      </c>
      <c r="L7" s="2">
        <v>25</v>
      </c>
      <c r="M7" s="27" t="s">
        <v>15</v>
      </c>
      <c r="N7" s="21">
        <f t="shared" si="0"/>
        <v>0</v>
      </c>
      <c r="O7" s="2">
        <v>0</v>
      </c>
      <c r="P7" s="2">
        <v>0</v>
      </c>
      <c r="Q7" s="2">
        <v>0</v>
      </c>
      <c r="R7" s="2">
        <v>0</v>
      </c>
    </row>
    <row r="8" spans="1:18" ht="48" x14ac:dyDescent="0.25">
      <c r="A8" s="124" t="s">
        <v>821</v>
      </c>
      <c r="B8" s="108">
        <v>0</v>
      </c>
      <c r="C8" s="108">
        <v>5</v>
      </c>
      <c r="D8" s="51" t="s">
        <v>117</v>
      </c>
      <c r="E8" s="1" t="s">
        <v>825</v>
      </c>
      <c r="F8" s="1" t="s">
        <v>2</v>
      </c>
      <c r="G8" s="2" t="s">
        <v>609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24" t="s">
        <v>15</v>
      </c>
      <c r="N8" s="21">
        <f t="shared" si="0"/>
        <v>10713860520.48</v>
      </c>
      <c r="O8" s="25">
        <v>2523007500</v>
      </c>
      <c r="P8" s="25">
        <f>+O8*1.04</f>
        <v>2623927800</v>
      </c>
      <c r="Q8" s="25">
        <f>+P8*1.04</f>
        <v>2728884912</v>
      </c>
      <c r="R8" s="25">
        <f>+Q8*1.04</f>
        <v>2838040308.48</v>
      </c>
    </row>
    <row r="9" spans="1:18" ht="48" x14ac:dyDescent="0.25">
      <c r="A9" s="124"/>
      <c r="B9" s="109"/>
      <c r="C9" s="109"/>
      <c r="D9" s="51" t="s">
        <v>117</v>
      </c>
      <c r="E9" s="1" t="s">
        <v>826</v>
      </c>
      <c r="F9" s="1" t="s">
        <v>822</v>
      </c>
      <c r="G9" s="2" t="s">
        <v>609</v>
      </c>
      <c r="H9" s="2">
        <v>1</v>
      </c>
      <c r="I9" s="2">
        <v>1</v>
      </c>
      <c r="J9" s="2">
        <v>0</v>
      </c>
      <c r="K9" s="2">
        <v>0</v>
      </c>
      <c r="L9" s="2">
        <v>0</v>
      </c>
      <c r="M9" s="27" t="s">
        <v>15</v>
      </c>
      <c r="N9" s="21">
        <f t="shared" si="0"/>
        <v>0</v>
      </c>
      <c r="O9" s="2">
        <v>0</v>
      </c>
      <c r="P9" s="2">
        <v>0</v>
      </c>
      <c r="Q9" s="2">
        <v>0</v>
      </c>
      <c r="R9" s="2">
        <v>0</v>
      </c>
    </row>
    <row r="10" spans="1:18" ht="84" x14ac:dyDescent="0.25">
      <c r="A10" s="124"/>
      <c r="B10" s="109"/>
      <c r="C10" s="109"/>
      <c r="D10" s="11" t="s">
        <v>117</v>
      </c>
      <c r="E10" s="1" t="s">
        <v>827</v>
      </c>
      <c r="F10" s="1" t="s">
        <v>823</v>
      </c>
      <c r="G10" s="2">
        <v>2</v>
      </c>
      <c r="H10" s="2">
        <v>4</v>
      </c>
      <c r="I10" s="2">
        <v>1</v>
      </c>
      <c r="J10" s="2">
        <v>1</v>
      </c>
      <c r="K10" s="2">
        <v>1</v>
      </c>
      <c r="L10" s="2">
        <v>1</v>
      </c>
      <c r="M10" s="27" t="s">
        <v>15</v>
      </c>
      <c r="N10" s="21">
        <f t="shared" si="0"/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60" x14ac:dyDescent="0.25">
      <c r="A11" s="124"/>
      <c r="B11" s="109"/>
      <c r="C11" s="109"/>
      <c r="D11" s="11" t="s">
        <v>117</v>
      </c>
      <c r="E11" s="1" t="s">
        <v>828</v>
      </c>
      <c r="F11" s="1" t="s">
        <v>3</v>
      </c>
      <c r="G11" s="2" t="s">
        <v>609</v>
      </c>
      <c r="H11" s="2">
        <v>5</v>
      </c>
      <c r="I11" s="2">
        <v>1</v>
      </c>
      <c r="J11" s="2">
        <v>1</v>
      </c>
      <c r="K11" s="2">
        <v>1</v>
      </c>
      <c r="L11" s="2">
        <v>2</v>
      </c>
      <c r="M11" s="27" t="s">
        <v>15</v>
      </c>
      <c r="N11" s="21">
        <f t="shared" si="0"/>
        <v>0</v>
      </c>
      <c r="O11" s="2">
        <v>0</v>
      </c>
      <c r="P11" s="2">
        <v>0</v>
      </c>
      <c r="Q11" s="2">
        <v>0</v>
      </c>
      <c r="R11" s="2">
        <v>0</v>
      </c>
    </row>
    <row r="12" spans="1:18" ht="84" x14ac:dyDescent="0.25">
      <c r="A12" s="124"/>
      <c r="B12" s="110"/>
      <c r="C12" s="110"/>
      <c r="D12" s="11" t="s">
        <v>117</v>
      </c>
      <c r="E12" s="1" t="s">
        <v>829</v>
      </c>
      <c r="F12" s="1" t="s">
        <v>824</v>
      </c>
      <c r="G12" s="2">
        <v>1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7" t="s">
        <v>15</v>
      </c>
      <c r="N12" s="21">
        <f t="shared" si="0"/>
        <v>0</v>
      </c>
      <c r="O12" s="2">
        <v>0</v>
      </c>
      <c r="P12" s="2">
        <v>0</v>
      </c>
      <c r="Q12" s="2">
        <v>0</v>
      </c>
      <c r="R12" s="2">
        <v>0</v>
      </c>
    </row>
    <row r="13" spans="1:18" ht="84" x14ac:dyDescent="0.25">
      <c r="A13" s="124" t="s">
        <v>830</v>
      </c>
      <c r="B13" s="108" t="s">
        <v>609</v>
      </c>
      <c r="C13" s="108">
        <v>45</v>
      </c>
      <c r="D13" s="11" t="s">
        <v>118</v>
      </c>
      <c r="E13" s="1" t="s">
        <v>834</v>
      </c>
      <c r="F13" s="1" t="s">
        <v>4</v>
      </c>
      <c r="G13" s="2" t="s">
        <v>609</v>
      </c>
      <c r="H13" s="2">
        <v>1</v>
      </c>
      <c r="I13" s="2">
        <v>0</v>
      </c>
      <c r="J13" s="2">
        <v>1</v>
      </c>
      <c r="K13" s="2">
        <v>0</v>
      </c>
      <c r="L13" s="2">
        <v>0</v>
      </c>
      <c r="M13" s="24" t="s">
        <v>94</v>
      </c>
      <c r="N13" s="21">
        <f t="shared" si="0"/>
        <v>1814180133.763968</v>
      </c>
      <c r="O13" s="25">
        <v>427221362</v>
      </c>
      <c r="P13" s="25">
        <f t="shared" ref="P13:R14" si="1">+O13*1.04</f>
        <v>444310216.48000002</v>
      </c>
      <c r="Q13" s="25">
        <f t="shared" si="1"/>
        <v>462082625.13920003</v>
      </c>
      <c r="R13" s="25">
        <f t="shared" si="1"/>
        <v>480565930.14476806</v>
      </c>
    </row>
    <row r="14" spans="1:18" ht="60" x14ac:dyDescent="0.25">
      <c r="A14" s="124"/>
      <c r="B14" s="109"/>
      <c r="C14" s="109"/>
      <c r="D14" s="11" t="s">
        <v>118</v>
      </c>
      <c r="E14" s="1" t="s">
        <v>835</v>
      </c>
      <c r="F14" s="1" t="s">
        <v>831</v>
      </c>
      <c r="G14" s="2" t="s">
        <v>609</v>
      </c>
      <c r="H14" s="2">
        <v>1</v>
      </c>
      <c r="I14" s="2">
        <v>0</v>
      </c>
      <c r="J14" s="2">
        <v>1</v>
      </c>
      <c r="K14" s="2">
        <v>0</v>
      </c>
      <c r="L14" s="2">
        <v>0</v>
      </c>
      <c r="M14" s="24" t="s">
        <v>15</v>
      </c>
      <c r="N14" s="21">
        <f t="shared" si="0"/>
        <v>7191194754.6514559</v>
      </c>
      <c r="O14" s="25">
        <v>1693454779</v>
      </c>
      <c r="P14" s="25">
        <f t="shared" si="1"/>
        <v>1761192970.1600001</v>
      </c>
      <c r="Q14" s="25">
        <f t="shared" si="1"/>
        <v>1831640688.9664001</v>
      </c>
      <c r="R14" s="25">
        <f t="shared" si="1"/>
        <v>1904906316.5250561</v>
      </c>
    </row>
    <row r="15" spans="1:18" ht="48" x14ac:dyDescent="0.25">
      <c r="A15" s="124"/>
      <c r="B15" s="109"/>
      <c r="C15" s="109"/>
      <c r="D15" s="11" t="s">
        <v>118</v>
      </c>
      <c r="E15" s="1" t="s">
        <v>836</v>
      </c>
      <c r="F15" s="1" t="s">
        <v>832</v>
      </c>
      <c r="G15" s="2">
        <v>1</v>
      </c>
      <c r="H15" s="2">
        <v>1</v>
      </c>
      <c r="I15" s="2">
        <v>1</v>
      </c>
      <c r="J15" s="2">
        <v>0</v>
      </c>
      <c r="K15" s="2">
        <v>0</v>
      </c>
      <c r="L15" s="2">
        <v>0</v>
      </c>
      <c r="M15" s="27" t="s">
        <v>15</v>
      </c>
      <c r="N15" s="21">
        <f t="shared" si="0"/>
        <v>0</v>
      </c>
      <c r="O15" s="2">
        <v>0</v>
      </c>
      <c r="P15" s="2">
        <v>0</v>
      </c>
      <c r="Q15" s="2">
        <v>0</v>
      </c>
      <c r="R15" s="2">
        <v>0</v>
      </c>
    </row>
    <row r="16" spans="1:18" ht="60" x14ac:dyDescent="0.25">
      <c r="A16" s="124"/>
      <c r="B16" s="110"/>
      <c r="C16" s="110"/>
      <c r="D16" s="11" t="s">
        <v>118</v>
      </c>
      <c r="E16" s="1" t="s">
        <v>833</v>
      </c>
      <c r="F16" s="1" t="s">
        <v>837</v>
      </c>
      <c r="G16" s="2">
        <v>51</v>
      </c>
      <c r="H16" s="2">
        <v>61</v>
      </c>
      <c r="I16" s="2">
        <v>2</v>
      </c>
      <c r="J16" s="2">
        <v>2</v>
      </c>
      <c r="K16" s="2">
        <v>2</v>
      </c>
      <c r="L16" s="2">
        <v>4</v>
      </c>
      <c r="M16" s="27" t="s">
        <v>15</v>
      </c>
      <c r="N16" s="21">
        <f t="shared" si="0"/>
        <v>0</v>
      </c>
      <c r="O16" s="2">
        <v>0</v>
      </c>
      <c r="P16" s="2">
        <v>0</v>
      </c>
      <c r="Q16" s="2">
        <v>0</v>
      </c>
      <c r="R16" s="2">
        <v>0</v>
      </c>
    </row>
    <row r="17" spans="1:18" ht="108" x14ac:dyDescent="0.25">
      <c r="A17" s="15" t="s">
        <v>838</v>
      </c>
      <c r="B17" s="49" t="s">
        <v>609</v>
      </c>
      <c r="C17" s="39">
        <v>45</v>
      </c>
      <c r="D17" s="11" t="s">
        <v>119</v>
      </c>
      <c r="E17" s="1" t="s">
        <v>840</v>
      </c>
      <c r="F17" s="1" t="s">
        <v>839</v>
      </c>
      <c r="G17" s="2" t="s">
        <v>609</v>
      </c>
      <c r="H17" s="2">
        <v>45</v>
      </c>
      <c r="I17" s="2">
        <v>10</v>
      </c>
      <c r="J17" s="2">
        <v>10</v>
      </c>
      <c r="K17" s="2">
        <v>10</v>
      </c>
      <c r="L17" s="2">
        <v>15</v>
      </c>
      <c r="M17" s="24" t="s">
        <v>94</v>
      </c>
      <c r="N17" s="21">
        <f t="shared" si="0"/>
        <v>7256720535.055872</v>
      </c>
      <c r="O17" s="25">
        <f>854442724*2</f>
        <v>1708885448</v>
      </c>
      <c r="P17" s="25">
        <f>+O17*1.04</f>
        <v>1777240865.9200001</v>
      </c>
      <c r="Q17" s="25">
        <f>+P17*1.04</f>
        <v>1848330500.5568001</v>
      </c>
      <c r="R17" s="25">
        <f>+Q17*1.04</f>
        <v>1922263720.5790722</v>
      </c>
    </row>
    <row r="18" spans="1:18" ht="18.75" x14ac:dyDescent="0.25">
      <c r="A18" s="84" t="s">
        <v>1352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ht="18.75" x14ac:dyDescent="0.25">
      <c r="A19" s="84" t="s">
        <v>1351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</row>
    <row r="20" spans="1:18" ht="18.75" x14ac:dyDescent="0.25">
      <c r="A20" s="84" t="s">
        <v>1348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ht="60" x14ac:dyDescent="0.25">
      <c r="A21" s="73" t="s">
        <v>156</v>
      </c>
      <c r="B21" s="73" t="s">
        <v>1192</v>
      </c>
      <c r="C21" s="73" t="s">
        <v>1193</v>
      </c>
      <c r="D21" s="73" t="s">
        <v>10</v>
      </c>
      <c r="E21" s="73" t="s">
        <v>157</v>
      </c>
      <c r="F21" s="73" t="s">
        <v>160</v>
      </c>
      <c r="G21" s="73" t="s">
        <v>5</v>
      </c>
      <c r="H21" s="73" t="s">
        <v>158</v>
      </c>
      <c r="I21" s="73" t="s">
        <v>6</v>
      </c>
      <c r="J21" s="73" t="s">
        <v>7</v>
      </c>
      <c r="K21" s="73" t="s">
        <v>8</v>
      </c>
      <c r="L21" s="73" t="s">
        <v>9</v>
      </c>
      <c r="M21" s="73" t="s">
        <v>11</v>
      </c>
      <c r="N21" s="73" t="s">
        <v>159</v>
      </c>
      <c r="O21" s="73">
        <v>2016</v>
      </c>
      <c r="P21" s="73">
        <v>2017</v>
      </c>
      <c r="Q21" s="32">
        <v>2018</v>
      </c>
      <c r="R21" s="32">
        <v>2019</v>
      </c>
    </row>
    <row r="22" spans="1:18" ht="72" x14ac:dyDescent="0.25">
      <c r="A22" s="11" t="s">
        <v>842</v>
      </c>
      <c r="B22" s="56">
        <v>0</v>
      </c>
      <c r="C22" s="56">
        <v>1</v>
      </c>
      <c r="D22" s="51" t="s">
        <v>841</v>
      </c>
      <c r="E22" s="1" t="s">
        <v>844</v>
      </c>
      <c r="F22" s="1" t="s">
        <v>843</v>
      </c>
      <c r="G22" s="2" t="s">
        <v>609</v>
      </c>
      <c r="H22" s="2">
        <v>1</v>
      </c>
      <c r="I22" s="2">
        <v>0</v>
      </c>
      <c r="J22" s="2">
        <v>1</v>
      </c>
      <c r="K22" s="2">
        <v>0</v>
      </c>
      <c r="L22" s="2">
        <v>0</v>
      </c>
      <c r="M22" s="27" t="s">
        <v>15</v>
      </c>
      <c r="N22" s="21">
        <f t="shared" ref="N22:N33" si="2">SUM(O22:R22)</f>
        <v>0</v>
      </c>
      <c r="O22" s="2">
        <v>0</v>
      </c>
      <c r="P22" s="2">
        <v>0</v>
      </c>
      <c r="Q22" s="2">
        <v>0</v>
      </c>
      <c r="R22" s="2">
        <v>0</v>
      </c>
    </row>
    <row r="23" spans="1:18" ht="144" x14ac:dyDescent="0.25">
      <c r="A23" s="124" t="s">
        <v>845</v>
      </c>
      <c r="B23" s="108">
        <v>0</v>
      </c>
      <c r="C23" s="108">
        <v>6</v>
      </c>
      <c r="D23" s="11" t="s">
        <v>120</v>
      </c>
      <c r="E23" s="1" t="s">
        <v>848</v>
      </c>
      <c r="F23" s="1" t="s">
        <v>849</v>
      </c>
      <c r="G23" s="2" t="s">
        <v>609</v>
      </c>
      <c r="H23" s="2">
        <v>3</v>
      </c>
      <c r="I23" s="2">
        <v>0</v>
      </c>
      <c r="J23" s="2">
        <v>1</v>
      </c>
      <c r="K23" s="2">
        <v>1</v>
      </c>
      <c r="L23" s="2">
        <v>1</v>
      </c>
      <c r="M23" s="27" t="s">
        <v>15</v>
      </c>
      <c r="N23" s="21">
        <f t="shared" si="2"/>
        <v>0</v>
      </c>
      <c r="O23" s="2">
        <v>0</v>
      </c>
      <c r="P23" s="2">
        <v>0</v>
      </c>
      <c r="Q23" s="2">
        <v>0</v>
      </c>
      <c r="R23" s="2">
        <v>0</v>
      </c>
    </row>
    <row r="24" spans="1:18" ht="120" x14ac:dyDescent="0.25">
      <c r="A24" s="124"/>
      <c r="B24" s="109"/>
      <c r="C24" s="109"/>
      <c r="D24" s="11" t="s">
        <v>120</v>
      </c>
      <c r="E24" s="1" t="s">
        <v>847</v>
      </c>
      <c r="F24" s="1" t="s">
        <v>850</v>
      </c>
      <c r="G24" s="2" t="s">
        <v>609</v>
      </c>
      <c r="H24" s="2">
        <v>3</v>
      </c>
      <c r="I24" s="2">
        <v>0</v>
      </c>
      <c r="J24" s="2">
        <v>1</v>
      </c>
      <c r="K24" s="2">
        <v>1</v>
      </c>
      <c r="L24" s="2">
        <v>1</v>
      </c>
      <c r="M24" s="27" t="s">
        <v>15</v>
      </c>
      <c r="N24" s="21">
        <f t="shared" si="2"/>
        <v>0</v>
      </c>
      <c r="O24" s="2">
        <v>0</v>
      </c>
      <c r="P24" s="2">
        <v>0</v>
      </c>
      <c r="Q24" s="2">
        <v>0</v>
      </c>
      <c r="R24" s="2">
        <v>0</v>
      </c>
    </row>
    <row r="25" spans="1:18" ht="96" x14ac:dyDescent="0.25">
      <c r="A25" s="124"/>
      <c r="B25" s="109"/>
      <c r="C25" s="109"/>
      <c r="D25" s="11" t="s">
        <v>120</v>
      </c>
      <c r="E25" s="1" t="s">
        <v>851</v>
      </c>
      <c r="F25" s="1" t="s">
        <v>852</v>
      </c>
      <c r="G25" s="2" t="s">
        <v>609</v>
      </c>
      <c r="H25" s="2">
        <v>6</v>
      </c>
      <c r="I25" s="2">
        <v>1</v>
      </c>
      <c r="J25" s="2">
        <v>1</v>
      </c>
      <c r="K25" s="2">
        <v>2</v>
      </c>
      <c r="L25" s="2">
        <v>2</v>
      </c>
      <c r="M25" s="27" t="s">
        <v>15</v>
      </c>
      <c r="N25" s="21">
        <f t="shared" si="2"/>
        <v>0</v>
      </c>
      <c r="O25" s="2">
        <v>0</v>
      </c>
      <c r="P25" s="2">
        <v>0</v>
      </c>
      <c r="Q25" s="2">
        <v>0</v>
      </c>
      <c r="R25" s="2">
        <v>0</v>
      </c>
    </row>
    <row r="26" spans="1:18" ht="96" x14ac:dyDescent="0.25">
      <c r="A26" s="124"/>
      <c r="B26" s="109"/>
      <c r="C26" s="109"/>
      <c r="D26" s="11" t="s">
        <v>120</v>
      </c>
      <c r="E26" s="1" t="s">
        <v>853</v>
      </c>
      <c r="F26" s="1" t="s">
        <v>846</v>
      </c>
      <c r="G26" s="2" t="s">
        <v>609</v>
      </c>
      <c r="H26" s="2">
        <v>3</v>
      </c>
      <c r="I26" s="2">
        <v>0</v>
      </c>
      <c r="J26" s="2">
        <v>1</v>
      </c>
      <c r="K26" s="2">
        <v>1</v>
      </c>
      <c r="L26" s="2">
        <v>1</v>
      </c>
      <c r="M26" s="27" t="s">
        <v>15</v>
      </c>
      <c r="N26" s="21">
        <f t="shared" si="2"/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96" x14ac:dyDescent="0.25">
      <c r="A27" s="124"/>
      <c r="B27" s="109"/>
      <c r="C27" s="109"/>
      <c r="D27" s="11" t="s">
        <v>120</v>
      </c>
      <c r="E27" s="1" t="s">
        <v>854</v>
      </c>
      <c r="F27" s="1" t="s">
        <v>855</v>
      </c>
      <c r="G27" s="2" t="s">
        <v>609</v>
      </c>
      <c r="H27" s="2">
        <v>6</v>
      </c>
      <c r="I27" s="2">
        <v>1</v>
      </c>
      <c r="J27" s="2">
        <v>1</v>
      </c>
      <c r="K27" s="2">
        <v>2</v>
      </c>
      <c r="L27" s="2">
        <v>2</v>
      </c>
      <c r="M27" s="27" t="s">
        <v>15</v>
      </c>
      <c r="N27" s="21">
        <f t="shared" si="2"/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96.75" x14ac:dyDescent="0.25">
      <c r="A28" s="124"/>
      <c r="B28" s="110"/>
      <c r="C28" s="110"/>
      <c r="D28" s="23" t="s">
        <v>120</v>
      </c>
      <c r="E28" s="1" t="s">
        <v>856</v>
      </c>
      <c r="F28" s="1" t="s">
        <v>857</v>
      </c>
      <c r="G28" s="2" t="s">
        <v>609</v>
      </c>
      <c r="H28" s="2">
        <v>4</v>
      </c>
      <c r="I28" s="2">
        <v>1</v>
      </c>
      <c r="J28" s="2">
        <v>1</v>
      </c>
      <c r="K28" s="2">
        <v>1</v>
      </c>
      <c r="L28" s="2">
        <v>1</v>
      </c>
      <c r="M28" s="27" t="s">
        <v>15</v>
      </c>
      <c r="N28" s="21">
        <f t="shared" si="2"/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72" x14ac:dyDescent="0.25">
      <c r="A29" s="124" t="s">
        <v>858</v>
      </c>
      <c r="B29" s="108">
        <v>0</v>
      </c>
      <c r="C29" s="108">
        <v>1</v>
      </c>
      <c r="D29" s="11" t="s">
        <v>121</v>
      </c>
      <c r="E29" s="1" t="s">
        <v>859</v>
      </c>
      <c r="F29" s="1" t="s">
        <v>860</v>
      </c>
      <c r="G29" s="2" t="s">
        <v>609</v>
      </c>
      <c r="H29" s="2">
        <v>1</v>
      </c>
      <c r="I29" s="2">
        <v>0</v>
      </c>
      <c r="J29" s="2">
        <v>0</v>
      </c>
      <c r="K29" s="2">
        <v>1</v>
      </c>
      <c r="L29" s="2">
        <v>0</v>
      </c>
      <c r="M29" s="27" t="s">
        <v>15</v>
      </c>
      <c r="N29" s="21">
        <f t="shared" si="2"/>
        <v>0</v>
      </c>
      <c r="O29" s="2">
        <v>0</v>
      </c>
      <c r="P29" s="2">
        <v>0</v>
      </c>
      <c r="Q29" s="2">
        <v>0</v>
      </c>
      <c r="R29" s="2">
        <v>0</v>
      </c>
    </row>
    <row r="30" spans="1:18" ht="96" x14ac:dyDescent="0.25">
      <c r="A30" s="124"/>
      <c r="B30" s="109"/>
      <c r="C30" s="109"/>
      <c r="D30" s="11" t="s">
        <v>121</v>
      </c>
      <c r="E30" s="1" t="s">
        <v>865</v>
      </c>
      <c r="F30" s="1" t="s">
        <v>866</v>
      </c>
      <c r="G30" s="2" t="s">
        <v>609</v>
      </c>
      <c r="H30" s="2">
        <v>10</v>
      </c>
      <c r="I30" s="2">
        <v>1</v>
      </c>
      <c r="J30" s="2">
        <v>3</v>
      </c>
      <c r="K30" s="2">
        <v>3</v>
      </c>
      <c r="L30" s="2">
        <v>3</v>
      </c>
      <c r="M30" s="27" t="s">
        <v>15</v>
      </c>
      <c r="N30" s="21">
        <f t="shared" si="2"/>
        <v>0</v>
      </c>
      <c r="O30" s="2">
        <v>0</v>
      </c>
      <c r="P30" s="2">
        <v>0</v>
      </c>
      <c r="Q30" s="2">
        <v>0</v>
      </c>
      <c r="R30" s="2">
        <v>0</v>
      </c>
    </row>
    <row r="31" spans="1:18" ht="84" x14ac:dyDescent="0.25">
      <c r="A31" s="124"/>
      <c r="B31" s="109"/>
      <c r="C31" s="109"/>
      <c r="D31" s="11" t="s">
        <v>121</v>
      </c>
      <c r="E31" s="1" t="s">
        <v>861</v>
      </c>
      <c r="F31" s="1" t="s">
        <v>862</v>
      </c>
      <c r="G31" s="2" t="s">
        <v>609</v>
      </c>
      <c r="H31" s="2">
        <v>3</v>
      </c>
      <c r="I31" s="2">
        <v>0</v>
      </c>
      <c r="J31" s="2">
        <v>1</v>
      </c>
      <c r="K31" s="2">
        <v>1</v>
      </c>
      <c r="L31" s="2">
        <v>1</v>
      </c>
      <c r="M31" s="27" t="s">
        <v>15</v>
      </c>
      <c r="N31" s="21">
        <f t="shared" si="2"/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60" x14ac:dyDescent="0.25">
      <c r="A32" s="124"/>
      <c r="B32" s="109"/>
      <c r="C32" s="109"/>
      <c r="D32" s="11" t="s">
        <v>121</v>
      </c>
      <c r="E32" s="1" t="s">
        <v>863</v>
      </c>
      <c r="F32" s="1" t="s">
        <v>864</v>
      </c>
      <c r="G32" s="2" t="s">
        <v>609</v>
      </c>
      <c r="H32" s="2">
        <v>2</v>
      </c>
      <c r="I32" s="2">
        <v>0</v>
      </c>
      <c r="J32" s="2">
        <v>1</v>
      </c>
      <c r="K32" s="2">
        <v>1</v>
      </c>
      <c r="L32" s="2">
        <v>0</v>
      </c>
      <c r="M32" s="27" t="s">
        <v>15</v>
      </c>
      <c r="N32" s="21">
        <f t="shared" si="2"/>
        <v>0</v>
      </c>
      <c r="O32" s="2">
        <v>0</v>
      </c>
      <c r="P32" s="2">
        <v>0</v>
      </c>
      <c r="Q32" s="2">
        <v>0</v>
      </c>
      <c r="R32" s="2">
        <v>0</v>
      </c>
    </row>
    <row r="33" spans="1:18" ht="36" x14ac:dyDescent="0.25">
      <c r="A33" s="124"/>
      <c r="B33" s="110"/>
      <c r="C33" s="110"/>
      <c r="D33" s="11" t="s">
        <v>121</v>
      </c>
      <c r="E33" s="1" t="s">
        <v>867</v>
      </c>
      <c r="F33" s="1" t="s">
        <v>868</v>
      </c>
      <c r="G33" s="2" t="s">
        <v>609</v>
      </c>
      <c r="H33" s="2">
        <v>1</v>
      </c>
      <c r="I33" s="2">
        <v>0</v>
      </c>
      <c r="J33" s="2">
        <v>0</v>
      </c>
      <c r="K33" s="2">
        <v>1</v>
      </c>
      <c r="L33" s="2">
        <v>0</v>
      </c>
      <c r="M33" s="27" t="s">
        <v>15</v>
      </c>
      <c r="N33" s="21">
        <f t="shared" si="2"/>
        <v>0</v>
      </c>
      <c r="O33" s="2">
        <v>0</v>
      </c>
      <c r="P33" s="2">
        <v>0</v>
      </c>
      <c r="Q33" s="2">
        <v>0</v>
      </c>
      <c r="R33" s="2">
        <v>0</v>
      </c>
    </row>
  </sheetData>
  <mergeCells count="21">
    <mergeCell ref="B29:B33"/>
    <mergeCell ref="C29:C33"/>
    <mergeCell ref="A23:A28"/>
    <mergeCell ref="A29:A33"/>
    <mergeCell ref="A13:A16"/>
    <mergeCell ref="B13:B16"/>
    <mergeCell ref="C13:C16"/>
    <mergeCell ref="A18:R18"/>
    <mergeCell ref="A19:R19"/>
    <mergeCell ref="A20:R20"/>
    <mergeCell ref="B23:B28"/>
    <mergeCell ref="C23:C28"/>
    <mergeCell ref="A8:A12"/>
    <mergeCell ref="A5:A7"/>
    <mergeCell ref="A1:R1"/>
    <mergeCell ref="A2:R2"/>
    <mergeCell ref="A3:R3"/>
    <mergeCell ref="B5:B7"/>
    <mergeCell ref="C5:C7"/>
    <mergeCell ref="B8:B12"/>
    <mergeCell ref="C8:C12"/>
  </mergeCells>
  <pageMargins left="0.70866141732283472" right="0.70866141732283472" top="0.74803149606299213" bottom="0.35433070866141736" header="0.31496062992125984" footer="0.19685039370078741"/>
  <pageSetup paperSize="122" scale="60" orientation="landscape" r:id="rId1"/>
  <headerFooter>
    <oddHeader>&amp;F</oddHeader>
    <oddFooter>&amp;A&amp;RPágina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10" workbookViewId="0">
      <selection activeCell="A26" activeCellId="4" sqref="A2:R3 A11:R12 A16:R17 A21:R22 A26:R27"/>
    </sheetView>
  </sheetViews>
  <sheetFormatPr baseColWidth="10" defaultRowHeight="15" x14ac:dyDescent="0.25"/>
  <cols>
    <col min="1" max="1" width="16.85546875" customWidth="1"/>
    <col min="2" max="2" width="11.140625" customWidth="1"/>
    <col min="4" max="4" width="12.5703125" customWidth="1"/>
    <col min="9" max="9" width="8.7109375" customWidth="1"/>
    <col min="10" max="11" width="7.7109375" customWidth="1"/>
    <col min="12" max="12" width="7.42578125" customWidth="1"/>
  </cols>
  <sheetData>
    <row r="1" spans="1:18" ht="18.75" x14ac:dyDescent="0.25">
      <c r="A1" s="84" t="s">
        <v>1324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x14ac:dyDescent="0.25">
      <c r="A2" s="84" t="s">
        <v>1341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25">
      <c r="A3" s="84" t="s">
        <v>1342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60" x14ac:dyDescent="0.25">
      <c r="A4" s="73" t="s">
        <v>156</v>
      </c>
      <c r="B4" s="73" t="s">
        <v>1192</v>
      </c>
      <c r="C4" s="73" t="s">
        <v>1193</v>
      </c>
      <c r="D4" s="73" t="s">
        <v>10</v>
      </c>
      <c r="E4" s="73" t="s">
        <v>157</v>
      </c>
      <c r="F4" s="73" t="s">
        <v>160</v>
      </c>
      <c r="G4" s="73" t="s">
        <v>5</v>
      </c>
      <c r="H4" s="73" t="s">
        <v>158</v>
      </c>
      <c r="I4" s="73" t="s">
        <v>6</v>
      </c>
      <c r="J4" s="73" t="s">
        <v>7</v>
      </c>
      <c r="K4" s="73" t="s">
        <v>8</v>
      </c>
      <c r="L4" s="73" t="s">
        <v>9</v>
      </c>
      <c r="M4" s="73" t="s">
        <v>11</v>
      </c>
      <c r="N4" s="73" t="s">
        <v>159</v>
      </c>
      <c r="O4" s="73">
        <v>2016</v>
      </c>
      <c r="P4" s="73">
        <v>2017</v>
      </c>
      <c r="Q4" s="32">
        <v>2018</v>
      </c>
      <c r="R4" s="32">
        <v>2019</v>
      </c>
    </row>
    <row r="5" spans="1:18" ht="60" x14ac:dyDescent="0.25">
      <c r="A5" s="111" t="s">
        <v>791</v>
      </c>
      <c r="B5" s="111">
        <v>4</v>
      </c>
      <c r="C5" s="111">
        <v>4</v>
      </c>
      <c r="D5" s="1" t="s">
        <v>790</v>
      </c>
      <c r="E5" s="1" t="s">
        <v>795</v>
      </c>
      <c r="F5" s="1" t="s">
        <v>792</v>
      </c>
      <c r="G5" s="2">
        <v>4</v>
      </c>
      <c r="H5" s="2">
        <v>4</v>
      </c>
      <c r="I5" s="2">
        <v>4</v>
      </c>
      <c r="J5" s="2">
        <v>4</v>
      </c>
      <c r="K5" s="2">
        <v>4</v>
      </c>
      <c r="L5" s="2">
        <v>4</v>
      </c>
      <c r="M5" s="24" t="s">
        <v>15</v>
      </c>
      <c r="N5" s="21">
        <f>SUM(O5:R5)</f>
        <v>4246464000</v>
      </c>
      <c r="O5" s="25">
        <v>1000000000</v>
      </c>
      <c r="P5" s="25">
        <f>+O5*1.04</f>
        <v>1040000000</v>
      </c>
      <c r="Q5" s="25">
        <f>+P5*1.04</f>
        <v>1081600000</v>
      </c>
      <c r="R5" s="25">
        <f>+Q5*1.04</f>
        <v>1124864000</v>
      </c>
    </row>
    <row r="6" spans="1:18" ht="48" x14ac:dyDescent="0.25">
      <c r="A6" s="112"/>
      <c r="B6" s="112"/>
      <c r="C6" s="112"/>
      <c r="D6" s="1" t="s">
        <v>790</v>
      </c>
      <c r="E6" s="1" t="s">
        <v>796</v>
      </c>
      <c r="F6" s="1" t="s">
        <v>793</v>
      </c>
      <c r="G6" s="2">
        <v>20</v>
      </c>
      <c r="H6" s="2">
        <v>25</v>
      </c>
      <c r="I6" s="2">
        <v>5</v>
      </c>
      <c r="J6" s="2">
        <v>5</v>
      </c>
      <c r="K6" s="2">
        <v>5</v>
      </c>
      <c r="L6" s="2">
        <v>10</v>
      </c>
      <c r="M6" s="27" t="s">
        <v>15</v>
      </c>
      <c r="N6" s="21">
        <f>SUM(O6:R6)</f>
        <v>0</v>
      </c>
      <c r="O6" s="2">
        <v>0</v>
      </c>
      <c r="P6" s="2">
        <v>0</v>
      </c>
      <c r="Q6" s="2">
        <v>0</v>
      </c>
      <c r="R6" s="2">
        <v>0</v>
      </c>
    </row>
    <row r="7" spans="1:18" ht="48" x14ac:dyDescent="0.25">
      <c r="A7" s="112"/>
      <c r="B7" s="112"/>
      <c r="C7" s="112"/>
      <c r="D7" s="1" t="s">
        <v>790</v>
      </c>
      <c r="E7" s="1" t="s">
        <v>797</v>
      </c>
      <c r="F7" s="1" t="s">
        <v>794</v>
      </c>
      <c r="G7" s="2">
        <v>4</v>
      </c>
      <c r="H7" s="2">
        <v>6</v>
      </c>
      <c r="I7" s="2">
        <v>0</v>
      </c>
      <c r="J7" s="2">
        <v>10</v>
      </c>
      <c r="K7" s="2">
        <v>10</v>
      </c>
      <c r="L7" s="2">
        <v>30</v>
      </c>
      <c r="M7" s="27" t="s">
        <v>15</v>
      </c>
      <c r="N7" s="21">
        <f>SUM(O7:R7)</f>
        <v>0</v>
      </c>
      <c r="O7" s="2">
        <v>0</v>
      </c>
      <c r="P7" s="2">
        <v>0</v>
      </c>
      <c r="Q7" s="2">
        <v>0</v>
      </c>
      <c r="R7" s="2">
        <v>0</v>
      </c>
    </row>
    <row r="8" spans="1:18" ht="144" x14ac:dyDescent="0.25">
      <c r="A8" s="114" t="s">
        <v>1196</v>
      </c>
      <c r="B8" s="114">
        <v>0</v>
      </c>
      <c r="C8" s="114">
        <v>100</v>
      </c>
      <c r="D8" s="50" t="s">
        <v>1195</v>
      </c>
      <c r="E8" s="1" t="s">
        <v>1197</v>
      </c>
      <c r="F8" s="1" t="s">
        <v>1197</v>
      </c>
      <c r="G8" s="2">
        <v>0</v>
      </c>
      <c r="H8" s="2">
        <v>1</v>
      </c>
      <c r="I8" s="2">
        <v>1</v>
      </c>
      <c r="J8" s="2">
        <v>0</v>
      </c>
      <c r="K8" s="2">
        <v>0</v>
      </c>
      <c r="L8" s="2">
        <v>0</v>
      </c>
      <c r="M8" s="40" t="s">
        <v>15</v>
      </c>
      <c r="N8" s="21">
        <f>SUM(O8:R8)</f>
        <v>0</v>
      </c>
      <c r="O8" s="2">
        <v>0</v>
      </c>
      <c r="P8" s="2">
        <v>0</v>
      </c>
      <c r="Q8" s="2">
        <v>0</v>
      </c>
      <c r="R8" s="2">
        <v>0</v>
      </c>
    </row>
    <row r="9" spans="1:18" ht="96" x14ac:dyDescent="0.25">
      <c r="A9" s="114"/>
      <c r="B9" s="114"/>
      <c r="C9" s="114"/>
      <c r="D9" s="50" t="s">
        <v>1195</v>
      </c>
      <c r="E9" s="1" t="s">
        <v>1198</v>
      </c>
      <c r="F9" s="1" t="s">
        <v>1198</v>
      </c>
      <c r="G9" s="2">
        <v>0</v>
      </c>
      <c r="H9" s="2">
        <v>5</v>
      </c>
      <c r="I9" s="2">
        <v>1</v>
      </c>
      <c r="J9" s="2">
        <v>1</v>
      </c>
      <c r="K9" s="2">
        <v>1</v>
      </c>
      <c r="L9" s="2">
        <v>2</v>
      </c>
      <c r="M9" s="40" t="s">
        <v>15</v>
      </c>
      <c r="N9" s="21">
        <f>SUM(O9:R9)</f>
        <v>0</v>
      </c>
      <c r="O9" s="2">
        <v>0</v>
      </c>
      <c r="P9" s="2">
        <v>0</v>
      </c>
      <c r="Q9" s="2">
        <v>0</v>
      </c>
      <c r="R9" s="2">
        <v>0</v>
      </c>
    </row>
    <row r="10" spans="1:18" ht="18.75" x14ac:dyDescent="0.25">
      <c r="A10" s="84" t="s">
        <v>1324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ht="18.75" x14ac:dyDescent="0.25">
      <c r="A11" s="84" t="s">
        <v>1343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</row>
    <row r="12" spans="1:18" ht="18.75" x14ac:dyDescent="0.25">
      <c r="A12" s="84" t="s">
        <v>1342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8" ht="60" x14ac:dyDescent="0.25">
      <c r="A13" s="73" t="s">
        <v>156</v>
      </c>
      <c r="B13" s="73" t="s">
        <v>1192</v>
      </c>
      <c r="C13" s="73" t="s">
        <v>1193</v>
      </c>
      <c r="D13" s="73" t="s">
        <v>10</v>
      </c>
      <c r="E13" s="73" t="s">
        <v>157</v>
      </c>
      <c r="F13" s="73" t="s">
        <v>160</v>
      </c>
      <c r="G13" s="73" t="s">
        <v>5</v>
      </c>
      <c r="H13" s="73" t="s">
        <v>158</v>
      </c>
      <c r="I13" s="73" t="s">
        <v>6</v>
      </c>
      <c r="J13" s="73" t="s">
        <v>7</v>
      </c>
      <c r="K13" s="73" t="s">
        <v>8</v>
      </c>
      <c r="L13" s="73" t="s">
        <v>9</v>
      </c>
      <c r="M13" s="73" t="s">
        <v>11</v>
      </c>
      <c r="N13" s="73" t="s">
        <v>159</v>
      </c>
      <c r="O13" s="73">
        <v>2016</v>
      </c>
      <c r="P13" s="73">
        <v>2017</v>
      </c>
      <c r="Q13" s="32">
        <v>2018</v>
      </c>
      <c r="R13" s="32">
        <v>2019</v>
      </c>
    </row>
    <row r="14" spans="1:18" ht="156" x14ac:dyDescent="0.25">
      <c r="A14" s="14" t="s">
        <v>799</v>
      </c>
      <c r="B14" s="38">
        <v>0</v>
      </c>
      <c r="C14" s="38">
        <v>100</v>
      </c>
      <c r="D14" s="1" t="s">
        <v>798</v>
      </c>
      <c r="E14" s="1" t="s">
        <v>801</v>
      </c>
      <c r="F14" s="1" t="s">
        <v>800</v>
      </c>
      <c r="G14" s="2">
        <v>4</v>
      </c>
      <c r="H14" s="2">
        <v>4</v>
      </c>
      <c r="I14" s="2">
        <v>1</v>
      </c>
      <c r="J14" s="2">
        <v>1</v>
      </c>
      <c r="K14" s="2">
        <v>1</v>
      </c>
      <c r="L14" s="2">
        <v>1</v>
      </c>
      <c r="M14" s="27" t="s">
        <v>15</v>
      </c>
      <c r="N14" s="21">
        <f>SUM(O14:R14)</f>
        <v>0</v>
      </c>
      <c r="O14" s="2">
        <v>0</v>
      </c>
      <c r="P14" s="2">
        <v>0</v>
      </c>
      <c r="Q14" s="2">
        <v>0</v>
      </c>
      <c r="R14" s="2">
        <v>0</v>
      </c>
    </row>
    <row r="15" spans="1:18" ht="18.75" x14ac:dyDescent="0.25">
      <c r="A15" s="84" t="s">
        <v>1324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18.75" x14ac:dyDescent="0.25">
      <c r="A16" s="84" t="s">
        <v>1344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18.75" x14ac:dyDescent="0.25">
      <c r="A17" s="84" t="s">
        <v>1342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60" x14ac:dyDescent="0.25">
      <c r="A18" s="73" t="s">
        <v>156</v>
      </c>
      <c r="B18" s="73" t="s">
        <v>1192</v>
      </c>
      <c r="C18" s="73" t="s">
        <v>1193</v>
      </c>
      <c r="D18" s="73" t="s">
        <v>10</v>
      </c>
      <c r="E18" s="73" t="s">
        <v>157</v>
      </c>
      <c r="F18" s="73" t="s">
        <v>160</v>
      </c>
      <c r="G18" s="73" t="s">
        <v>5</v>
      </c>
      <c r="H18" s="73" t="s">
        <v>158</v>
      </c>
      <c r="I18" s="73" t="s">
        <v>6</v>
      </c>
      <c r="J18" s="73" t="s">
        <v>7</v>
      </c>
      <c r="K18" s="73" t="s">
        <v>8</v>
      </c>
      <c r="L18" s="73" t="s">
        <v>9</v>
      </c>
      <c r="M18" s="73" t="s">
        <v>11</v>
      </c>
      <c r="N18" s="73" t="s">
        <v>159</v>
      </c>
      <c r="O18" s="73">
        <v>2016</v>
      </c>
      <c r="P18" s="73">
        <v>2017</v>
      </c>
      <c r="Q18" s="32">
        <v>2018</v>
      </c>
      <c r="R18" s="32">
        <v>2019</v>
      </c>
    </row>
    <row r="19" spans="1:18" ht="156" x14ac:dyDescent="0.25">
      <c r="A19" s="4" t="s">
        <v>803</v>
      </c>
      <c r="B19" s="40">
        <v>0</v>
      </c>
      <c r="C19" s="40">
        <v>100</v>
      </c>
      <c r="D19" s="12" t="s">
        <v>802</v>
      </c>
      <c r="E19" s="1" t="s">
        <v>805</v>
      </c>
      <c r="F19" s="1" t="s">
        <v>804</v>
      </c>
      <c r="G19" s="2">
        <v>4</v>
      </c>
      <c r="H19" s="2">
        <v>4</v>
      </c>
      <c r="I19" s="2">
        <v>1</v>
      </c>
      <c r="J19" s="2">
        <v>1</v>
      </c>
      <c r="K19" s="2">
        <v>1</v>
      </c>
      <c r="L19" s="2">
        <v>1</v>
      </c>
      <c r="M19" s="24" t="s">
        <v>15</v>
      </c>
      <c r="N19" s="21">
        <f>SUM(O19:R19)</f>
        <v>2123232000</v>
      </c>
      <c r="O19" s="25">
        <v>500000000</v>
      </c>
      <c r="P19" s="25">
        <f>+O19*1.04</f>
        <v>520000000</v>
      </c>
      <c r="Q19" s="25">
        <f>+P19*1.04</f>
        <v>540800000</v>
      </c>
      <c r="R19" s="25">
        <f>+Q19*1.04</f>
        <v>562432000</v>
      </c>
    </row>
    <row r="20" spans="1:18" ht="18.75" x14ac:dyDescent="0.25">
      <c r="A20" s="84" t="s">
        <v>1324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ht="18.75" x14ac:dyDescent="0.25">
      <c r="A21" s="84" t="s">
        <v>1345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</row>
    <row r="22" spans="1:18" ht="18.75" x14ac:dyDescent="0.25">
      <c r="A22" s="84" t="s">
        <v>1342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</row>
    <row r="23" spans="1:18" ht="60" x14ac:dyDescent="0.25">
      <c r="A23" s="73" t="s">
        <v>156</v>
      </c>
      <c r="B23" s="73" t="s">
        <v>1192</v>
      </c>
      <c r="C23" s="73" t="s">
        <v>1193</v>
      </c>
      <c r="D23" s="73" t="s">
        <v>10</v>
      </c>
      <c r="E23" s="73" t="s">
        <v>157</v>
      </c>
      <c r="F23" s="73" t="s">
        <v>160</v>
      </c>
      <c r="G23" s="73" t="s">
        <v>5</v>
      </c>
      <c r="H23" s="73" t="s">
        <v>158</v>
      </c>
      <c r="I23" s="73" t="s">
        <v>6</v>
      </c>
      <c r="J23" s="73" t="s">
        <v>7</v>
      </c>
      <c r="K23" s="73" t="s">
        <v>8</v>
      </c>
      <c r="L23" s="73" t="s">
        <v>9</v>
      </c>
      <c r="M23" s="73" t="s">
        <v>11</v>
      </c>
      <c r="N23" s="73" t="s">
        <v>159</v>
      </c>
      <c r="O23" s="73">
        <v>2016</v>
      </c>
      <c r="P23" s="73">
        <v>2017</v>
      </c>
      <c r="Q23" s="32">
        <v>2018</v>
      </c>
      <c r="R23" s="32">
        <v>2019</v>
      </c>
    </row>
    <row r="24" spans="1:18" ht="180" x14ac:dyDescent="0.25">
      <c r="A24" s="4" t="s">
        <v>810</v>
      </c>
      <c r="B24" s="40">
        <v>50000</v>
      </c>
      <c r="C24" s="40">
        <v>400000</v>
      </c>
      <c r="D24" s="12" t="s">
        <v>806</v>
      </c>
      <c r="E24" s="1" t="s">
        <v>807</v>
      </c>
      <c r="F24" s="1" t="s">
        <v>808</v>
      </c>
      <c r="G24" s="2">
        <v>50000</v>
      </c>
      <c r="H24" s="2">
        <v>80000</v>
      </c>
      <c r="I24" s="2">
        <v>20000</v>
      </c>
      <c r="J24" s="2">
        <v>20000</v>
      </c>
      <c r="K24" s="2">
        <v>20000</v>
      </c>
      <c r="L24" s="2">
        <v>20000</v>
      </c>
      <c r="M24" s="24" t="s">
        <v>108</v>
      </c>
      <c r="N24" s="21">
        <f>SUM(O24:R24)</f>
        <v>13997750282.367935</v>
      </c>
      <c r="O24" s="25">
        <f>1343081707+1953249142</f>
        <v>3296330849</v>
      </c>
      <c r="P24" s="25">
        <f>+O24*1.04</f>
        <v>3428184082.96</v>
      </c>
      <c r="Q24" s="25">
        <f>+P24*1.04</f>
        <v>3565311446.2783999</v>
      </c>
      <c r="R24" s="25">
        <f>+Q24*1.04</f>
        <v>3707923904.1295362</v>
      </c>
    </row>
    <row r="25" spans="1:18" ht="18.75" x14ac:dyDescent="0.25">
      <c r="A25" s="84" t="s">
        <v>1324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</row>
    <row r="26" spans="1:18" ht="18.75" x14ac:dyDescent="0.25">
      <c r="A26" s="84" t="s">
        <v>1346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1:18" ht="18.75" x14ac:dyDescent="0.25">
      <c r="A27" s="84" t="s">
        <v>1342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</row>
    <row r="28" spans="1:18" ht="60" x14ac:dyDescent="0.25">
      <c r="A28" s="73" t="s">
        <v>156</v>
      </c>
      <c r="B28" s="73" t="s">
        <v>1192</v>
      </c>
      <c r="C28" s="73" t="s">
        <v>1193</v>
      </c>
      <c r="D28" s="73" t="s">
        <v>10</v>
      </c>
      <c r="E28" s="73" t="s">
        <v>157</v>
      </c>
      <c r="F28" s="73" t="s">
        <v>160</v>
      </c>
      <c r="G28" s="73" t="s">
        <v>5</v>
      </c>
      <c r="H28" s="73" t="s">
        <v>158</v>
      </c>
      <c r="I28" s="73" t="s">
        <v>6</v>
      </c>
      <c r="J28" s="73" t="s">
        <v>7</v>
      </c>
      <c r="K28" s="73" t="s">
        <v>8</v>
      </c>
      <c r="L28" s="73" t="s">
        <v>9</v>
      </c>
      <c r="M28" s="73" t="s">
        <v>11</v>
      </c>
      <c r="N28" s="73" t="s">
        <v>159</v>
      </c>
      <c r="O28" s="73">
        <v>2016</v>
      </c>
      <c r="P28" s="73">
        <v>2017</v>
      </c>
      <c r="Q28" s="32">
        <v>2018</v>
      </c>
      <c r="R28" s="32">
        <v>2019</v>
      </c>
    </row>
    <row r="29" spans="1:18" ht="132" x14ac:dyDescent="0.25">
      <c r="A29" s="4" t="s">
        <v>813</v>
      </c>
      <c r="B29" s="40">
        <v>0</v>
      </c>
      <c r="C29" s="40">
        <v>100</v>
      </c>
      <c r="D29" s="1" t="s">
        <v>809</v>
      </c>
      <c r="E29" s="1" t="s">
        <v>811</v>
      </c>
      <c r="F29" s="1" t="s">
        <v>812</v>
      </c>
      <c r="G29" s="75"/>
      <c r="H29" s="75"/>
      <c r="I29" s="2">
        <v>2</v>
      </c>
      <c r="J29" s="2">
        <v>5</v>
      </c>
      <c r="K29" s="2">
        <v>10</v>
      </c>
      <c r="L29" s="2">
        <v>10</v>
      </c>
      <c r="M29" s="24" t="s">
        <v>29</v>
      </c>
      <c r="N29" s="21">
        <f>SUM(O29:R29)</f>
        <v>18510488225.72237</v>
      </c>
      <c r="O29" s="25">
        <v>4359035712</v>
      </c>
      <c r="P29" s="25">
        <f>+O29*1.04</f>
        <v>4533397140.4800005</v>
      </c>
      <c r="Q29" s="25">
        <f>+P29*1.04</f>
        <v>4714733026.0992002</v>
      </c>
      <c r="R29" s="25">
        <f>+Q29*1.04</f>
        <v>4903322347.1431684</v>
      </c>
    </row>
  </sheetData>
  <mergeCells count="21">
    <mergeCell ref="A25:R25"/>
    <mergeCell ref="A26:R26"/>
    <mergeCell ref="A27:R27"/>
    <mergeCell ref="A15:R15"/>
    <mergeCell ref="A16:R16"/>
    <mergeCell ref="A17:R17"/>
    <mergeCell ref="A20:R20"/>
    <mergeCell ref="A21:R21"/>
    <mergeCell ref="A22:R22"/>
    <mergeCell ref="A1:R1"/>
    <mergeCell ref="A2:R2"/>
    <mergeCell ref="A3:R3"/>
    <mergeCell ref="A10:R10"/>
    <mergeCell ref="A11:R11"/>
    <mergeCell ref="A12:R12"/>
    <mergeCell ref="B8:B9"/>
    <mergeCell ref="C8:C9"/>
    <mergeCell ref="A5:A7"/>
    <mergeCell ref="B5:B7"/>
    <mergeCell ref="C5:C7"/>
    <mergeCell ref="A8:A9"/>
  </mergeCells>
  <pageMargins left="0.70866141732283472" right="0.70866141732283472" top="0.74803149606299213" bottom="0.35433070866141736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sqref="A1:R16"/>
    </sheetView>
  </sheetViews>
  <sheetFormatPr baseColWidth="10" defaultRowHeight="15" x14ac:dyDescent="0.25"/>
  <cols>
    <col min="9" max="10" width="9.5703125" customWidth="1"/>
    <col min="11" max="11" width="8.7109375" customWidth="1"/>
    <col min="12" max="12" width="9.5703125" customWidth="1"/>
    <col min="14" max="14" width="13" customWidth="1"/>
  </cols>
  <sheetData>
    <row r="1" spans="1:24" ht="18.75" x14ac:dyDescent="0.25">
      <c r="A1" s="84" t="s">
        <v>1324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4" ht="18.75" x14ac:dyDescent="0.25">
      <c r="A2" s="84" t="s">
        <v>1329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4" ht="18.75" x14ac:dyDescent="0.25">
      <c r="A3" s="84" t="s">
        <v>1330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4" ht="60" x14ac:dyDescent="0.25">
      <c r="A4" s="32" t="s">
        <v>156</v>
      </c>
      <c r="B4" s="32" t="s">
        <v>1192</v>
      </c>
      <c r="C4" s="32" t="s">
        <v>1193</v>
      </c>
      <c r="D4" s="32" t="s">
        <v>10</v>
      </c>
      <c r="E4" s="32" t="s">
        <v>157</v>
      </c>
      <c r="F4" s="32" t="s">
        <v>160</v>
      </c>
      <c r="G4" s="32" t="s">
        <v>5</v>
      </c>
      <c r="H4" s="32" t="s">
        <v>158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11</v>
      </c>
      <c r="N4" s="32" t="s">
        <v>159</v>
      </c>
      <c r="O4" s="32">
        <v>2016</v>
      </c>
      <c r="P4" s="32">
        <v>2017</v>
      </c>
      <c r="Q4" s="32">
        <v>2018</v>
      </c>
      <c r="R4" s="32">
        <v>2019</v>
      </c>
    </row>
    <row r="5" spans="1:24" ht="72" x14ac:dyDescent="0.25">
      <c r="A5" s="1" t="s">
        <v>645</v>
      </c>
      <c r="B5" s="48">
        <v>6</v>
      </c>
      <c r="C5" s="48">
        <v>7</v>
      </c>
      <c r="D5" s="1" t="s">
        <v>93</v>
      </c>
      <c r="E5" s="1" t="s">
        <v>1395</v>
      </c>
      <c r="F5" s="1" t="s">
        <v>641</v>
      </c>
      <c r="G5" s="2">
        <v>6</v>
      </c>
      <c r="H5" s="20">
        <v>1</v>
      </c>
      <c r="I5" s="20">
        <v>0</v>
      </c>
      <c r="J5" s="20">
        <v>0</v>
      </c>
      <c r="K5" s="20">
        <v>1</v>
      </c>
      <c r="L5" s="20">
        <v>0</v>
      </c>
      <c r="M5" s="62" t="s">
        <v>15</v>
      </c>
      <c r="N5" s="21">
        <v>11333812416</v>
      </c>
      <c r="O5" s="25">
        <v>2669000000</v>
      </c>
      <c r="P5" s="25">
        <v>2775760000</v>
      </c>
      <c r="Q5" s="25">
        <v>2886790400</v>
      </c>
      <c r="R5" s="25">
        <v>3002262016</v>
      </c>
      <c r="S5" s="1" t="s">
        <v>1400</v>
      </c>
    </row>
    <row r="6" spans="1:24" ht="96" x14ac:dyDescent="0.25">
      <c r="A6" s="1" t="s">
        <v>646</v>
      </c>
      <c r="B6" s="48" t="s">
        <v>609</v>
      </c>
      <c r="C6" s="48">
        <v>16</v>
      </c>
      <c r="D6" s="1" t="s">
        <v>93</v>
      </c>
      <c r="E6" s="1" t="s">
        <v>1188</v>
      </c>
      <c r="F6" s="1" t="s">
        <v>642</v>
      </c>
      <c r="G6" s="2" t="s">
        <v>609</v>
      </c>
      <c r="H6" s="2">
        <v>16</v>
      </c>
      <c r="I6" s="2">
        <v>4</v>
      </c>
      <c r="J6" s="2">
        <v>4</v>
      </c>
      <c r="K6" s="2">
        <v>4</v>
      </c>
      <c r="L6" s="2">
        <v>4</v>
      </c>
      <c r="M6" s="62" t="s">
        <v>29</v>
      </c>
      <c r="N6" s="21">
        <v>18909554737.660988</v>
      </c>
      <c r="O6" s="25">
        <v>4453011903</v>
      </c>
      <c r="P6" s="25">
        <v>4631132379.1199999</v>
      </c>
      <c r="Q6" s="25">
        <v>4816377674.2847996</v>
      </c>
      <c r="R6" s="25">
        <v>5009032781.2561913</v>
      </c>
      <c r="S6" s="1" t="s">
        <v>1400</v>
      </c>
    </row>
    <row r="7" spans="1:24" ht="96" x14ac:dyDescent="0.25">
      <c r="A7" s="1" t="s">
        <v>1396</v>
      </c>
      <c r="B7" s="60">
        <v>2</v>
      </c>
      <c r="C7" s="60">
        <v>4</v>
      </c>
      <c r="D7" s="1" t="s">
        <v>93</v>
      </c>
      <c r="E7" s="1" t="s">
        <v>1396</v>
      </c>
      <c r="F7" s="1" t="s">
        <v>1397</v>
      </c>
      <c r="G7" s="2">
        <v>2</v>
      </c>
      <c r="H7" s="82">
        <v>4</v>
      </c>
      <c r="I7" s="2">
        <v>1</v>
      </c>
      <c r="J7" s="2">
        <v>1</v>
      </c>
      <c r="K7" s="2">
        <v>1</v>
      </c>
      <c r="L7" s="2">
        <v>1</v>
      </c>
      <c r="M7" s="62" t="s">
        <v>94</v>
      </c>
      <c r="N7" s="21">
        <v>4699434984</v>
      </c>
      <c r="O7" s="25">
        <v>4699434984</v>
      </c>
      <c r="P7" s="2">
        <v>0</v>
      </c>
      <c r="Q7" s="2">
        <v>0</v>
      </c>
      <c r="R7" s="2">
        <v>0</v>
      </c>
      <c r="S7" s="1" t="s">
        <v>1400</v>
      </c>
    </row>
    <row r="8" spans="1:24" ht="96" x14ac:dyDescent="0.25">
      <c r="A8" s="1" t="s">
        <v>1398</v>
      </c>
      <c r="B8" s="62">
        <v>2</v>
      </c>
      <c r="C8" s="62">
        <v>4</v>
      </c>
      <c r="D8" s="1" t="s">
        <v>93</v>
      </c>
      <c r="E8" s="1" t="s">
        <v>1398</v>
      </c>
      <c r="F8" s="1" t="s">
        <v>1399</v>
      </c>
      <c r="G8" s="2">
        <v>2</v>
      </c>
      <c r="H8" s="82">
        <v>4</v>
      </c>
      <c r="I8" s="2">
        <v>1</v>
      </c>
      <c r="J8" s="2">
        <v>1</v>
      </c>
      <c r="K8" s="2">
        <v>1</v>
      </c>
      <c r="L8" s="2">
        <v>1</v>
      </c>
      <c r="M8" s="62" t="s">
        <v>94</v>
      </c>
      <c r="N8" s="21">
        <v>4699434984</v>
      </c>
      <c r="O8" s="25">
        <v>4699434984</v>
      </c>
      <c r="P8" s="2">
        <v>0</v>
      </c>
      <c r="Q8" s="2">
        <v>0</v>
      </c>
      <c r="R8" s="2">
        <v>0</v>
      </c>
      <c r="S8" s="1" t="s">
        <v>1400</v>
      </c>
    </row>
    <row r="9" spans="1:24" ht="72" x14ac:dyDescent="0.25">
      <c r="A9" s="1" t="s">
        <v>647</v>
      </c>
      <c r="B9" s="62">
        <v>14.73</v>
      </c>
      <c r="C9" s="62">
        <v>12</v>
      </c>
      <c r="D9" s="1" t="s">
        <v>93</v>
      </c>
      <c r="E9" s="1" t="s">
        <v>647</v>
      </c>
      <c r="F9" s="1" t="s">
        <v>1401</v>
      </c>
      <c r="G9" s="2">
        <v>14.73</v>
      </c>
      <c r="H9" s="82">
        <v>12</v>
      </c>
      <c r="I9" s="2">
        <v>3</v>
      </c>
      <c r="J9" s="2">
        <v>3</v>
      </c>
      <c r="K9" s="2">
        <v>3</v>
      </c>
      <c r="L9" s="2">
        <v>3</v>
      </c>
      <c r="M9" s="62" t="s">
        <v>94</v>
      </c>
      <c r="N9" s="21">
        <v>4699434984</v>
      </c>
      <c r="O9" s="25">
        <v>4699434984</v>
      </c>
      <c r="P9" s="2">
        <v>0</v>
      </c>
      <c r="Q9" s="2">
        <v>0</v>
      </c>
      <c r="R9" s="2">
        <v>0</v>
      </c>
      <c r="S9" s="1" t="s">
        <v>1400</v>
      </c>
    </row>
    <row r="10" spans="1:24" ht="72" x14ac:dyDescent="0.25">
      <c r="A10" s="1" t="s">
        <v>1402</v>
      </c>
      <c r="B10" s="62">
        <v>8</v>
      </c>
      <c r="C10" s="62">
        <v>12</v>
      </c>
      <c r="D10" s="1" t="s">
        <v>93</v>
      </c>
      <c r="E10" s="1" t="s">
        <v>1402</v>
      </c>
      <c r="F10" s="1" t="s">
        <v>0</v>
      </c>
      <c r="G10" s="2">
        <v>8</v>
      </c>
      <c r="H10" s="2">
        <v>12</v>
      </c>
      <c r="I10" s="2">
        <v>3</v>
      </c>
      <c r="J10" s="2">
        <v>3</v>
      </c>
      <c r="K10" s="2">
        <v>3</v>
      </c>
      <c r="L10" s="2">
        <v>3</v>
      </c>
      <c r="M10" s="62" t="s">
        <v>94</v>
      </c>
      <c r="N10" s="21">
        <v>0</v>
      </c>
      <c r="O10" s="2">
        <v>0</v>
      </c>
      <c r="P10" s="2">
        <v>0</v>
      </c>
      <c r="Q10" s="2">
        <v>0</v>
      </c>
      <c r="R10" s="2">
        <v>0</v>
      </c>
      <c r="S10" s="1" t="s">
        <v>1400</v>
      </c>
    </row>
    <row r="11" spans="1:24" ht="72" x14ac:dyDescent="0.25">
      <c r="A11" s="1" t="s">
        <v>1403</v>
      </c>
      <c r="B11" s="62">
        <v>11</v>
      </c>
      <c r="C11" s="62">
        <v>24</v>
      </c>
      <c r="D11" s="1" t="s">
        <v>93</v>
      </c>
      <c r="E11" s="1" t="s">
        <v>1403</v>
      </c>
      <c r="F11" s="1" t="s">
        <v>1</v>
      </c>
      <c r="G11" s="2">
        <v>11</v>
      </c>
      <c r="H11" s="2">
        <v>24</v>
      </c>
      <c r="I11" s="2">
        <v>6</v>
      </c>
      <c r="J11" s="2">
        <v>6</v>
      </c>
      <c r="K11" s="2">
        <v>6</v>
      </c>
      <c r="L11" s="2">
        <v>6</v>
      </c>
      <c r="M11" s="62" t="s">
        <v>94</v>
      </c>
      <c r="N11" s="21">
        <v>0</v>
      </c>
      <c r="O11" s="2">
        <v>0</v>
      </c>
      <c r="P11" s="2">
        <v>0</v>
      </c>
      <c r="Q11" s="2">
        <v>0</v>
      </c>
      <c r="R11" s="2">
        <v>0</v>
      </c>
      <c r="S11" s="1" t="s">
        <v>1400</v>
      </c>
      <c r="T11" s="25"/>
      <c r="U11" s="2"/>
      <c r="V11" s="2"/>
      <c r="W11" s="2"/>
      <c r="X11" s="1"/>
    </row>
    <row r="12" spans="1:24" ht="72" x14ac:dyDescent="0.25">
      <c r="A12" s="1" t="s">
        <v>1404</v>
      </c>
      <c r="B12" s="62">
        <v>11</v>
      </c>
      <c r="C12" s="62">
        <v>20</v>
      </c>
      <c r="D12" s="1" t="s">
        <v>93</v>
      </c>
      <c r="E12" s="1" t="s">
        <v>1404</v>
      </c>
      <c r="F12" s="1" t="s">
        <v>1405</v>
      </c>
      <c r="G12" s="2">
        <v>11</v>
      </c>
      <c r="H12" s="2">
        <v>20</v>
      </c>
      <c r="I12" s="2">
        <v>5</v>
      </c>
      <c r="J12" s="2">
        <v>5</v>
      </c>
      <c r="K12" s="2">
        <v>5</v>
      </c>
      <c r="L12" s="2">
        <v>5</v>
      </c>
      <c r="M12" s="62" t="s">
        <v>94</v>
      </c>
      <c r="N12" s="21">
        <v>0</v>
      </c>
      <c r="O12" s="2">
        <v>0</v>
      </c>
      <c r="P12" s="2">
        <v>0</v>
      </c>
      <c r="Q12" s="2">
        <v>0</v>
      </c>
      <c r="R12" s="2">
        <v>0</v>
      </c>
      <c r="S12" s="1" t="s">
        <v>1400</v>
      </c>
      <c r="T12" s="25"/>
      <c r="U12" s="2"/>
      <c r="V12" s="2"/>
      <c r="W12" s="2"/>
      <c r="X12" s="1"/>
    </row>
    <row r="13" spans="1:24" ht="108" x14ac:dyDescent="0.25">
      <c r="A13" s="1" t="s">
        <v>1406</v>
      </c>
      <c r="B13" s="62">
        <v>41</v>
      </c>
      <c r="C13" s="62">
        <v>20</v>
      </c>
      <c r="D13" s="1" t="s">
        <v>93</v>
      </c>
      <c r="E13" s="1" t="s">
        <v>1406</v>
      </c>
      <c r="F13" s="1" t="s">
        <v>643</v>
      </c>
      <c r="G13" s="2">
        <v>41</v>
      </c>
      <c r="H13" s="2">
        <v>20</v>
      </c>
      <c r="I13" s="2">
        <v>5</v>
      </c>
      <c r="J13" s="2">
        <v>5</v>
      </c>
      <c r="K13" s="2">
        <v>5</v>
      </c>
      <c r="L13" s="2">
        <v>5</v>
      </c>
      <c r="M13" s="62" t="s">
        <v>94</v>
      </c>
      <c r="N13" s="21">
        <v>0</v>
      </c>
      <c r="O13" s="2">
        <v>0</v>
      </c>
      <c r="P13" s="2">
        <v>0</v>
      </c>
      <c r="Q13" s="2">
        <v>0</v>
      </c>
      <c r="R13" s="2">
        <v>0</v>
      </c>
      <c r="S13" s="1" t="s">
        <v>1400</v>
      </c>
      <c r="T13" s="2"/>
      <c r="U13" s="2"/>
      <c r="V13" s="2"/>
      <c r="W13" s="2"/>
      <c r="X13" s="1"/>
    </row>
    <row r="14" spans="1:24" ht="108" x14ac:dyDescent="0.25">
      <c r="A14" s="1" t="s">
        <v>1407</v>
      </c>
      <c r="B14" s="62">
        <v>64</v>
      </c>
      <c r="C14" s="62">
        <v>20</v>
      </c>
      <c r="D14" s="1" t="s">
        <v>93</v>
      </c>
      <c r="E14" s="1" t="s">
        <v>1407</v>
      </c>
      <c r="F14" s="1" t="s">
        <v>644</v>
      </c>
      <c r="G14" s="2">
        <v>64</v>
      </c>
      <c r="H14" s="2">
        <v>20</v>
      </c>
      <c r="I14" s="2">
        <v>5</v>
      </c>
      <c r="J14" s="2">
        <v>5</v>
      </c>
      <c r="K14" s="2">
        <v>5</v>
      </c>
      <c r="L14" s="2">
        <v>5</v>
      </c>
      <c r="M14" s="62" t="s">
        <v>94</v>
      </c>
      <c r="N14" s="21">
        <v>0</v>
      </c>
      <c r="O14" s="2">
        <v>0</v>
      </c>
      <c r="P14" s="2">
        <v>0</v>
      </c>
      <c r="Q14" s="2">
        <v>0</v>
      </c>
      <c r="R14" s="2">
        <v>0</v>
      </c>
      <c r="S14" s="1" t="s">
        <v>1400</v>
      </c>
      <c r="T14" s="2"/>
      <c r="U14" s="2"/>
      <c r="V14" s="2"/>
      <c r="W14" s="2"/>
      <c r="X14" s="1"/>
    </row>
    <row r="15" spans="1:24" ht="72" x14ac:dyDescent="0.25">
      <c r="A15" s="1" t="s">
        <v>1408</v>
      </c>
      <c r="B15" s="62">
        <v>3</v>
      </c>
      <c r="C15" s="62">
        <v>4</v>
      </c>
      <c r="D15" s="1" t="s">
        <v>93</v>
      </c>
      <c r="E15" s="1" t="s">
        <v>1408</v>
      </c>
      <c r="F15" s="1" t="s">
        <v>1409</v>
      </c>
      <c r="G15" s="2">
        <v>3</v>
      </c>
      <c r="H15" s="2">
        <v>4</v>
      </c>
      <c r="I15" s="2">
        <v>1</v>
      </c>
      <c r="J15" s="2">
        <v>1</v>
      </c>
      <c r="K15" s="2">
        <v>1</v>
      </c>
      <c r="L15" s="2">
        <v>1</v>
      </c>
      <c r="M15" s="62" t="s">
        <v>94</v>
      </c>
      <c r="N15" s="21">
        <v>0</v>
      </c>
      <c r="O15" s="2">
        <v>0</v>
      </c>
      <c r="P15" s="2">
        <v>0</v>
      </c>
      <c r="Q15" s="2">
        <v>0</v>
      </c>
      <c r="R15" s="2">
        <v>0</v>
      </c>
      <c r="S15" s="1" t="s">
        <v>1400</v>
      </c>
      <c r="T15" s="2"/>
      <c r="U15" s="2"/>
      <c r="V15" s="2"/>
      <c r="W15" s="2"/>
      <c r="X15" s="1"/>
    </row>
    <row r="16" spans="1:24" ht="180" x14ac:dyDescent="0.25">
      <c r="A16" s="1" t="s">
        <v>1410</v>
      </c>
      <c r="B16" s="83" t="s">
        <v>609</v>
      </c>
      <c r="C16" s="61">
        <v>1</v>
      </c>
      <c r="D16" s="1" t="s">
        <v>93</v>
      </c>
      <c r="E16" s="1" t="s">
        <v>1410</v>
      </c>
      <c r="F16" s="1" t="s">
        <v>1411</v>
      </c>
      <c r="G16" s="83" t="s">
        <v>609</v>
      </c>
      <c r="H16" s="20">
        <v>1</v>
      </c>
      <c r="I16" s="20">
        <v>0</v>
      </c>
      <c r="J16" s="20">
        <v>1</v>
      </c>
      <c r="K16" s="20">
        <v>0</v>
      </c>
      <c r="L16" s="20">
        <v>0</v>
      </c>
      <c r="M16" s="62" t="s">
        <v>94</v>
      </c>
      <c r="N16" s="75"/>
      <c r="O16" s="75"/>
      <c r="P16" s="75"/>
      <c r="Q16" s="75"/>
      <c r="R16" s="75"/>
      <c r="S16" s="1" t="s">
        <v>1400</v>
      </c>
      <c r="T16" s="2"/>
      <c r="U16" s="2"/>
      <c r="V16" s="2"/>
      <c r="W16" s="2"/>
      <c r="X16" s="1"/>
    </row>
  </sheetData>
  <mergeCells count="3">
    <mergeCell ref="A1:R1"/>
    <mergeCell ref="A2:R2"/>
    <mergeCell ref="A3:R3"/>
  </mergeCells>
  <pageMargins left="0.70866141732283472" right="0.70866141732283472" top="0.74803149606299213" bottom="0.35433070866141736" header="0.31496062992125984" footer="0.11811023622047245"/>
  <pageSetup paperSize="122" scale="60" orientation="landscape" r:id="rId1"/>
  <headerFooter>
    <oddHeader>&amp;F</oddHeader>
    <oddFooter>&amp;A&amp;RPágina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15</vt:i4>
      </vt:variant>
    </vt:vector>
  </HeadingPairs>
  <TitlesOfParts>
    <vt:vector size="35" baseType="lpstr">
      <vt:lpstr>TOTALES</vt:lpstr>
      <vt:lpstr>INTERIOR </vt:lpstr>
      <vt:lpstr>PAZ-CARCAMO</vt:lpstr>
      <vt:lpstr>VÍCTIMAS </vt:lpstr>
      <vt:lpstr>AGRICULTURA </vt:lpstr>
      <vt:lpstr>DLLO. SOCIAL </vt:lpstr>
      <vt:lpstr>ICULTUR</vt:lpstr>
      <vt:lpstr>IDERBOL </vt:lpstr>
      <vt:lpstr>UNIBAC</vt:lpstr>
      <vt:lpstr>INFRAESTRUCTURA</vt:lpstr>
      <vt:lpstr>TRANSITO Y TRANSPORTE</vt:lpstr>
      <vt:lpstr>HACIENDA</vt:lpstr>
      <vt:lpstr>SEC GENERAL- CONTROL INT.</vt:lpstr>
      <vt:lpstr>SEC. HÁBITAT Y AGUAS DE BOL</vt:lpstr>
      <vt:lpstr>PRIVADA</vt:lpstr>
      <vt:lpstr>SALUD</vt:lpstr>
      <vt:lpstr>PLANEACIÓN</vt:lpstr>
      <vt:lpstr>EDUCACIÓN </vt:lpstr>
      <vt:lpstr>SEG ALIMENTARIA </vt:lpstr>
      <vt:lpstr>MINAS Y ENERGIA </vt:lpstr>
      <vt:lpstr>UNIBAC!Área_de_impresión</vt:lpstr>
      <vt:lpstr>'DLLO. SOCIAL '!Títulos_a_imprimir</vt:lpstr>
      <vt:lpstr>'EDUCACIÓN '!Títulos_a_imprimir</vt:lpstr>
      <vt:lpstr>ICULTUR!Títulos_a_imprimir</vt:lpstr>
      <vt:lpstr>'IDERBOL '!Títulos_a_imprimir</vt:lpstr>
      <vt:lpstr>'INTERIOR '!Títulos_a_imprimir</vt:lpstr>
      <vt:lpstr>'MINAS Y ENERGIA '!Títulos_a_imprimir</vt:lpstr>
      <vt:lpstr>PLANEACIÓN!Títulos_a_imprimir</vt:lpstr>
      <vt:lpstr>SALUD!Títulos_a_imprimir</vt:lpstr>
      <vt:lpstr>'SEC GENERAL- CONTROL INT.'!Títulos_a_imprimir</vt:lpstr>
      <vt:lpstr>'SEC. HÁBITAT Y AGUAS DE BOL'!Títulos_a_imprimir</vt:lpstr>
      <vt:lpstr>'SEG ALIMENTARIA '!Títulos_a_imprimir</vt:lpstr>
      <vt:lpstr>'TRANSITO Y TRANSPORTE'!Títulos_a_imprimir</vt:lpstr>
      <vt:lpstr>UNIBAC!Títulos_a_imprimir</vt:lpstr>
      <vt:lpstr>'VÍCTIMAS 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Sgonzalez</dc:creator>
  <cp:lastModifiedBy>Sandra Gonzalez Barrios</cp:lastModifiedBy>
  <cp:lastPrinted>2016-08-09T19:18:20Z</cp:lastPrinted>
  <dcterms:created xsi:type="dcterms:W3CDTF">2016-03-16T19:31:33Z</dcterms:created>
  <dcterms:modified xsi:type="dcterms:W3CDTF">2016-08-09T19:30:21Z</dcterms:modified>
</cp:coreProperties>
</file>