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doria\Documents\Proyectos BPIN\Plan de Accion\"/>
    </mc:Choice>
  </mc:AlternateContent>
  <bookViews>
    <workbookView xWindow="0" yWindow="0" windowWidth="20490" windowHeight="7635"/>
  </bookViews>
  <sheets>
    <sheet name="INTERIOR Y ASUNTOS GUB" sheetId="1" r:id="rId1"/>
  </sheets>
  <definedNames>
    <definedName name="_1._Apoyo_con_equipos_para_la_seguridad_vial_Licenciamiento_de_software_para_comunicaciones">#REF!</definedName>
    <definedName name="_xlnm._FilterDatabase" localSheetId="0" hidden="1">'INTERIOR Y ASUNTOS GUB'!$A$10:$BI$30</definedName>
    <definedName name="aa">#REF!</definedName>
    <definedName name="CODIGO_DIVIPOLA">#REF!</definedName>
    <definedName name="DboREGISTRO_LEY_617">#REF!</definedName>
    <definedName name="ññ">#REF!</definedName>
    <definedName name="sdfas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0" i="1" l="1"/>
  <c r="Q28" i="1"/>
  <c r="Q27" i="1"/>
  <c r="N27" i="1"/>
  <c r="AN27" i="1"/>
  <c r="Q26" i="1"/>
  <c r="Q25" i="1"/>
  <c r="Q24" i="1"/>
  <c r="Q23" i="1"/>
  <c r="Q22" i="1"/>
  <c r="Q21" i="1"/>
  <c r="Q20" i="1"/>
  <c r="Q19" i="1"/>
  <c r="Q18" i="1"/>
  <c r="Q15" i="1"/>
  <c r="Q17" i="1"/>
  <c r="AN23" i="1"/>
  <c r="AN22" i="1"/>
  <c r="AN21" i="1"/>
  <c r="AN17" i="1"/>
  <c r="AN15" i="1"/>
  <c r="AN13" i="1"/>
  <c r="AN28" i="1" l="1"/>
  <c r="N28" i="1"/>
  <c r="AN26" i="1"/>
  <c r="AN25" i="1"/>
  <c r="AN24" i="1"/>
  <c r="N25" i="1" l="1"/>
  <c r="N26" i="1" l="1"/>
  <c r="N24" i="1"/>
  <c r="N23" i="1"/>
  <c r="N22" i="1"/>
  <c r="N21" i="1"/>
  <c r="AN20" i="1" l="1"/>
  <c r="N20" i="1"/>
  <c r="AN19" i="1"/>
  <c r="N19" i="1"/>
  <c r="AN18" i="1"/>
  <c r="N18" i="1"/>
  <c r="N17" i="1"/>
  <c r="N15" i="1"/>
  <c r="AN14" i="1"/>
  <c r="N14" i="1"/>
  <c r="AN16" i="1"/>
  <c r="N16" i="1"/>
  <c r="N13" i="1"/>
  <c r="AN12" i="1"/>
  <c r="N12" i="1"/>
  <c r="AN11" i="1" l="1"/>
  <c r="N11" i="1"/>
</calcChain>
</file>

<file path=xl/sharedStrings.xml><?xml version="1.0" encoding="utf-8"?>
<sst xmlns="http://schemas.openxmlformats.org/spreadsheetml/2006/main" count="318" uniqueCount="191">
  <si>
    <t>Aprobado por:</t>
  </si>
  <si>
    <t>Elaborado por:</t>
  </si>
  <si>
    <t>TOTAL</t>
  </si>
  <si>
    <t xml:space="preserve">Victimas </t>
  </si>
  <si>
    <t xml:space="preserve">Discapacitados </t>
  </si>
  <si>
    <t xml:space="preserve">Desplazados </t>
  </si>
  <si>
    <t>palenqueras</t>
  </si>
  <si>
    <t xml:space="preserve">Mestiza </t>
  </si>
  <si>
    <t>Rom</t>
  </si>
  <si>
    <t>Raizal</t>
  </si>
  <si>
    <t>Afrocolombiano</t>
  </si>
  <si>
    <t>Indígena</t>
  </si>
  <si>
    <t>Adultos Mayores (Mayores a 60 años)</t>
  </si>
  <si>
    <t>Edad Económicamente Activa (20-59 años)</t>
  </si>
  <si>
    <t>Adolescencia
 (15 - 19 años)</t>
  </si>
  <si>
    <t>Edad Escolar 
(0 - 14 años)</t>
  </si>
  <si>
    <t>HOMBRE</t>
  </si>
  <si>
    <t>MUJER</t>
  </si>
  <si>
    <t xml:space="preserve">NOMBRE  </t>
  </si>
  <si>
    <t>FUENTE</t>
  </si>
  <si>
    <t xml:space="preserve">RUBRO PRESUPUESTAL </t>
  </si>
  <si>
    <t>VALOR ACTIVIDAD
(EN PESOS )</t>
  </si>
  <si>
    <t>ACTIVIDADES CUANTIFICADAS</t>
  </si>
  <si>
    <t xml:space="preserve">OBJETIVOS ESPECIFICOS </t>
  </si>
  <si>
    <t xml:space="preserve">OBJETIVO GENERAL DEL PROYECTO </t>
  </si>
  <si>
    <t>PESO DE LA META (%)</t>
  </si>
  <si>
    <t xml:space="preserve">NOMBRE PROYECTO </t>
  </si>
  <si>
    <t>CODIGO BPIN</t>
  </si>
  <si>
    <t>TOTAL VIGENCIA</t>
  </si>
  <si>
    <t>REPROGRAMADA VIGENCIA</t>
  </si>
  <si>
    <t>PROGRAMADA VIGENCIA</t>
  </si>
  <si>
    <t xml:space="preserve">INDICADOR CATÁLOGO MGA </t>
  </si>
  <si>
    <t>CÓDIGO CATALOGO DE INDICADOR MGA</t>
  </si>
  <si>
    <t>CÓDIGO PDD</t>
  </si>
  <si>
    <t>CÓDIGO CATÁLOGO DE PRODUCTOS MGA</t>
  </si>
  <si>
    <t>PRODUCTO PDD</t>
  </si>
  <si>
    <t>NOMBRE</t>
  </si>
  <si>
    <t>CODIGO</t>
  </si>
  <si>
    <t xml:space="preserve">POBLACIÓN VULNERABLE </t>
  </si>
  <si>
    <t xml:space="preserve">GRUPOS ÉTNICOS </t>
  </si>
  <si>
    <t>DISTRIBUCIÓN ETÁREA (EDAD)</t>
  </si>
  <si>
    <t>GENERO</t>
  </si>
  <si>
    <t>FUENTE DE RECURSOS</t>
  </si>
  <si>
    <t>RESPONSABLE  DEL PROYECTO (Cargo)</t>
  </si>
  <si>
    <t>FECHA DE TERMINACIÓN    (dd/mm/aaaa)</t>
  </si>
  <si>
    <t>FECHA DE INICIO   (dd/mm/aaaa)</t>
  </si>
  <si>
    <t>POBLACIÓN</t>
  </si>
  <si>
    <t>PROYECTO</t>
  </si>
  <si>
    <t>META FÍSICA</t>
  </si>
  <si>
    <t>META PRODUCTO</t>
  </si>
  <si>
    <t>PROGRAMA</t>
  </si>
  <si>
    <t>SECTOR</t>
  </si>
  <si>
    <t>LINEA ESTRATÉGICA</t>
  </si>
  <si>
    <t>PLAN DE DESARROLLO DEPARTAMENTAL:   BOLIVAR ME ENAMORA 2024-2027</t>
  </si>
  <si>
    <t xml:space="preserve">FORMATO </t>
  </si>
  <si>
    <t>Recursos Propios</t>
  </si>
  <si>
    <t>01</t>
  </si>
  <si>
    <t>FORTALECIMIENTO INSTITUCIONAL</t>
  </si>
  <si>
    <t>Servicio de asistencia técnica</t>
  </si>
  <si>
    <t>Instancias territoriales asistidas</t>
  </si>
  <si>
    <t>Secretaría del Interior y Asuntos Gubernamentales</t>
  </si>
  <si>
    <t>Fortalecimiento de los heroes de Bolívar para el apoyo de los cuerpos de bomberos en el Departamento de Bolívar.</t>
  </si>
  <si>
    <t>Fortalecer capacidad técnica, operativa y administrativa de los cuerpos de bomberos en el departamento de Bolivar.</t>
  </si>
  <si>
    <t>Mejorar la respuesta de los cuerpos de bomberos ante emergencias como incendios y otros.</t>
  </si>
  <si>
    <t>Realizar acompañamiento a los cuerpos de bomberos con apoyo en áreas administrativas y operativas.</t>
  </si>
  <si>
    <t>613018</t>
  </si>
  <si>
    <t>PROGRAMACIÓN PLAN DE ACCIÓN 
SECRETARIA DEL INTERIOR Y ASUNTOS GUBERNAMENTALES  AÑO:  2024</t>
  </si>
  <si>
    <t xml:space="preserve">Bolívar me Enamora Verde y Sostenible
 Transición energética y gestión ambiental de excelencia. </t>
  </si>
  <si>
    <t>Cuerpo de Bomberos: Héroes de Bolívar</t>
  </si>
  <si>
    <t>Servicio prevención y control de incendios</t>
  </si>
  <si>
    <t>Cuerpos de Bomberos disponibles para la prevención y control de incendios en la entidad territorial</t>
  </si>
  <si>
    <t>Asistir técnicamente a entidades territoriales para la constitución de sus cuerpos de bomberos</t>
  </si>
  <si>
    <t>Elecciones libres y seguras</t>
  </si>
  <si>
    <t xml:space="preserve">Bolívar me Enamora con Institucionalidad Fuerte: Transparencia como base de una buena gestión. </t>
  </si>
  <si>
    <t>4502025</t>
  </si>
  <si>
    <t>Servicio de organización de procesos electorales</t>
  </si>
  <si>
    <t>Procesos electorales realizados</t>
  </si>
  <si>
    <t>ND</t>
  </si>
  <si>
    <t>NA</t>
  </si>
  <si>
    <t>Bolívar me Enamora con Institucionalidad  Fuerte
Transparencia  como base de una buena gestión.</t>
  </si>
  <si>
    <t>GOBIERNO TERRITORIAL</t>
  </si>
  <si>
    <t>Implementación de los procesos de Participación Ciudadana y comunitarios para un Bolívar Mejor en el departamento de  Bolívar</t>
  </si>
  <si>
    <t>Fortalecer la Incidencia de los Ciudadanos en los Procesos de Participación para la Construcción de lo Público</t>
  </si>
  <si>
    <t>Contratación de personal para Realizar procesos de fortalecimiento de la participación ciudadana en el departamento de Bolívar, Realizar seguimiento a los procesos que se llevan a cabo en el marco de la participación ciudadana y Preparar, programar, coordinar y supervisar los proyectos asignados de participación ciudadana</t>
  </si>
  <si>
    <t>1123750</t>
  </si>
  <si>
    <t>4502001</t>
  </si>
  <si>
    <t>Acciones de implementación de software para realizar el seguimiento a los procesos de participación ciudadana</t>
  </si>
  <si>
    <t>4599032</t>
  </si>
  <si>
    <t xml:space="preserve">Documentos de
políticaelaborados </t>
  </si>
  <si>
    <t>Lograr la participacion activa de los ciudadanos en los procesos de particuipacion ciudadana</t>
  </si>
  <si>
    <t>4502</t>
  </si>
  <si>
    <t>Fortalecimiento a las acciones de los organismos comunales para su continuidad en el departamento de  BolívarN</t>
  </si>
  <si>
    <t>Implementar un proceso de asistencia y acompañamiento técnico dirigido a ciudadanos afiliados a organismos comunales y alcaldías para mejorar los procesos de gestión en los municipios.</t>
  </si>
  <si>
    <t>Transmitir información normativa y técnica actualizada sobre los temas de planeación y gestión de los organismos comunales.</t>
  </si>
  <si>
    <t>Desarrollar un proceso de asistencia y acompañamiento técnico a los organismos comunales en los 3 niveles en Bolívar</t>
  </si>
  <si>
    <t>4502022</t>
  </si>
  <si>
    <t>Liderazgo Comunal</t>
  </si>
  <si>
    <t>Servicio de promoción a la participación ciudadana</t>
  </si>
  <si>
    <t>Espacios de participación promovidos</t>
  </si>
  <si>
    <t>Entidades asistidas técnicamente</t>
  </si>
  <si>
    <t>Bolivar Global - Ecosistema de Participacion Ciudadana</t>
  </si>
  <si>
    <t>Estrategias de promoción a la participación ciudadana implementadas</t>
  </si>
  <si>
    <t>Implementación de acciones para desarrollar la política pública de libertad religiosa en Bolívar.</t>
  </si>
  <si>
    <t>Mejorar la planificación y desarrollo territorial entre Bolívar y sus Municipios</t>
  </si>
  <si>
    <t>Definir las políticas públicas para fortalecer la capacidad técnica de funcionarios y ciudadanos en relación con el programa de asuntos religiosos.</t>
  </si>
  <si>
    <t>1. Talento humano apoyo implementación de política pública.
2. Primer encuentro departamental de líderes y representantes de entidades religiosas para dinamizar la política pública.
3. Seundo encuentro departamental de líderes y epresentantes de entidades religiosas para dinamizar la política pública.
4. Difusión y promoción de acciones de la política pública dptal asuntos religiosos.</t>
  </si>
  <si>
    <t>Documentos de política</t>
  </si>
  <si>
    <t>Politica Publica de Libertad Religiosa</t>
  </si>
  <si>
    <t>4599</t>
  </si>
  <si>
    <t>4599030</t>
  </si>
  <si>
    <t>Capacitaciones realizadas</t>
  </si>
  <si>
    <t>Desarrollo e implementación programas y estrategias que promuevan la cualificación del 
servicio público, gobernanza territorial y liderazgos constructivos y complementarios del 
departamento de Bolívar.</t>
  </si>
  <si>
    <t>Desarrollar e implementar programas y estrategias que promuevan la cualificación de los servidores públicos, gobernanza territorial y liderazgos constructivos y complementarios para la población en general del departamento de Bolívar.</t>
  </si>
  <si>
    <t>Implementar la cualificación del talento humano para la gobernanza y el liderazgo para el desarrollo y el fortalecimiento de las instituciones municipales.</t>
  </si>
  <si>
    <t>Fortalecer las  capacidades de  liderazgo, organización y gestión de las organizaciones comunitarias y  autoridades locales, 
promoviendo la formación y el intercambio de 
conocimientos y buenas prácticas</t>
  </si>
  <si>
    <t>1085879</t>
  </si>
  <si>
    <t>450200107</t>
  </si>
  <si>
    <t>Iniciativas creadas</t>
  </si>
  <si>
    <t>Mejorar el acompañamiento del nivel central y las entidades competentes para el desarrollo de los procesos de participación e iniciativas en pro del desarrollo de programas que promuevan el Liderazgo.</t>
  </si>
  <si>
    <t>Ejecutar acciones que  promuevan el rescate 
del orgullo bolivarense como elemento transformador de cultura ciudadana.</t>
  </si>
  <si>
    <t>4502034</t>
  </si>
  <si>
    <t xml:space="preserve">Eventos de formación en liderazgo </t>
  </si>
  <si>
    <t>Implementar un nuevo modelo de gobierno en donde la ciudadanía incida sobre el desarrollo del municipio.</t>
  </si>
  <si>
    <t>Fortalecer el talento humano al servicio de 
los municipios, la capacidad de gestión 
de dirigentes, integrantes de equipo 
de Gobierno, actores de control social y 
político, bajo principios de equidad, 
compromiso ético y respecto a los 
derechos humanos.</t>
  </si>
  <si>
    <t>Escuela de Gobernanza</t>
  </si>
  <si>
    <t xml:space="preserve">Servicio de educación informal </t>
  </si>
  <si>
    <t xml:space="preserve">Bolívar me Enamora con Justicia Social:  Cierre de Brechas y Calidad de Vida para todos.
</t>
  </si>
  <si>
    <t>Promocion al Acceso a la
Justicia</t>
  </si>
  <si>
    <t>JUSTICIA Y DEL DERECHO</t>
  </si>
  <si>
    <t>1202002</t>
  </si>
  <si>
    <t>1202004</t>
  </si>
  <si>
    <t>1202005</t>
  </si>
  <si>
    <t>120200200</t>
  </si>
  <si>
    <t>Servicio de justicia a los ciudadanos</t>
  </si>
  <si>
    <t>Servicio de asistencia técnica para la articulación de los operadores de los servicio de justicia</t>
  </si>
  <si>
    <t>Servicio de asistencia técnica para la descentralización de los Servicio de justicia en los territorios</t>
  </si>
  <si>
    <t>Ciudadanos con servicio de justicia prestado</t>
  </si>
  <si>
    <t>Sistemas locales de justicia implementados</t>
  </si>
  <si>
    <t>Jornadas móviles de acceso a la justicia realizadas</t>
  </si>
  <si>
    <t>Fortalecimiento de la convivencia social y promoción del acceso a la justicia en el departamento de Bolívar a través de Justo Bolívar</t>
  </si>
  <si>
    <t>Consolidar un ecosistema jurídico-social como herramienta de transformación de la cultura ciudadana para la solución pacífica de los conflictos sociales y el acceso a la justicia mediante la articulación de todas las entidades públicas e instituciones en el territorio y con la ciudadanía bolivarense</t>
  </si>
  <si>
    <t>Fortalecer los Sistemas Locales de Justicia en los municipios priorizados</t>
  </si>
  <si>
    <t>Diseñar e implementar estrategias pedagógicas que faciliten la formación y el aprendizaje en conocimientos legales básicos y el derecho fundamental de acceso a la justicia, enfocado en instituciones educativas y grupos
poblacionales organizados</t>
  </si>
  <si>
    <t>Generar espacios reales de acceso a la justicia donde se ofrezcan servicios de información, orientación, resolución de conflictos y se apliquen y ejecuten los mecanismos de justicia formal y no formal existentes en el municipio, a través de entidades del orden nacional y local.</t>
  </si>
  <si>
    <t>1. Fortalecimiento y articulación del Sistema Local de Justicia 2. Convenio para diagnóstico territorial</t>
  </si>
  <si>
    <t>1. Plan de apropiación y de comunicaciones. 2. Diseño de herramienta virtual de acceso a la justicia</t>
  </si>
  <si>
    <t>Mi Casa de Justicia Móvil</t>
  </si>
  <si>
    <t xml:space="preserve">Bolívar me Enamora con Seguridad 
 y Convivencia Ciudadana.
</t>
  </si>
  <si>
    <t>Condiciones de Seguriddad</t>
  </si>
  <si>
    <t>Construcciones motivadoras con participación integral – COMPI</t>
  </si>
  <si>
    <t>Servicio de promoción de la garantía de derechos</t>
  </si>
  <si>
    <t>Iniciativas organizativas de participación ciudadana promovidas</t>
  </si>
  <si>
    <t>Estrategias de promoción de la garantía de derechos implementadas</t>
  </si>
  <si>
    <t>Implementación de los procesos de Participación Ciudadana y comunitarios para un Bolívar Mejor en el departamento de Bolívar</t>
  </si>
  <si>
    <t>Lograr la participacion activa de los ciudadanos en los procesos de particuipacion ciudadan</t>
  </si>
  <si>
    <t>Impulsar las actividades en el marco de las formulaciones las políticas publicas comunal y de participación ciudadana</t>
  </si>
  <si>
    <t>INCLUSIÓN SOCIAL Y RECONCILIACIÓN</t>
  </si>
  <si>
    <t>Servicio de protección integral a niños, niñas, adolescentes y jóvenes</t>
  </si>
  <si>
    <t>410205201</t>
  </si>
  <si>
    <t>Niños, niñas, adolescentes y jóvenes beneficiados con acciones de restablecimiento de derechos</t>
  </si>
  <si>
    <t>Apoyo a la atención del personal sindicado en centros penitenciarios del INPEC en el departamento de Bolívar</t>
  </si>
  <si>
    <t>Dar cumplimiento a la normatividad en lo relacionado con atención de entes territoriales a PPL en vigilancia, custodiados y sindicados</t>
  </si>
  <si>
    <t>Desarrollar una estrategia de atención a los reclusos en calidad de
sindicados para garantizar condiciones favorables en los centros de reclusión</t>
  </si>
  <si>
    <t>2095</t>
  </si>
  <si>
    <t>Apoyar para mejorar las condiciones de atención respecto al sostenimiento de las personas privadas preventivamente de la libertad y así
dar cumplimiento a la normatividad</t>
  </si>
  <si>
    <t>Apoyo a la ejecución del Plan de Acción del Comité Departamental del Sistema de Responsabilidad Penal para Adolescentes SRPA en Bolívar</t>
  </si>
  <si>
    <t>Fortalecer el proceso de rehabilitación integral dirigido a los jóvenes inmersos en el SRPA relacionados con actividades incluidas en el plan de acción del Comité Departamental del Sistema de Responsabilidad Penal para Adolescentes SRPA</t>
  </si>
  <si>
    <t>Contar con elementos, equipos, materiales e insumos nuevos y óptimo estado para lograr el desarrollo idóneo de las actividades productivas y de bienestar</t>
  </si>
  <si>
    <t>Brindar apoyo a la ejecución del plan de acción del Comité Departamental de SRPA para la garantía de derechos de los adolescentes y jóvenes recluidos en el centro</t>
  </si>
  <si>
    <t>60</t>
  </si>
  <si>
    <t>Bolivar sin cadenas: estrategia de lucha contra la trata de personas</t>
  </si>
  <si>
    <t>Rutas de atención implementadas</t>
  </si>
  <si>
    <t xml:space="preserve">Bolívar me Enamora Verde y Sostenible. Transición energética y gestión ambiental de excelencia. </t>
  </si>
  <si>
    <t>Apoyo a la ejecución del plan de acción Bolívar sin Cadenas para la prevención del delito de la trata de personas en el departamento de
Bolívar</t>
  </si>
  <si>
    <t>Desarrollar e implementar un programa integral de prevención y sensibilización contra la trata de personas en el departamento de Bolívar,
dirigido a la población bolivarense para fomentar un entorno seguro y concientizar sobre el delito</t>
  </si>
  <si>
    <t>Promover programas y estrategias institucionales para la prevención del delito de trata de personas</t>
  </si>
  <si>
    <t>Realizar apoyo a la ejecución y cumplimiento del plan de acción de trata de personas para prevención y lucha contra el delito</t>
  </si>
  <si>
    <t>Centro de Observación e
Investigación Social de
Bolívar - COISBOL</t>
  </si>
  <si>
    <t>4501045</t>
  </si>
  <si>
    <t>Documentos de investigación</t>
  </si>
  <si>
    <t>Documentos de investigación elaborados</t>
  </si>
  <si>
    <t>Fortalecimiento integral del COISBOL - Centro de Observación e Investigación Social de Bolívar</t>
  </si>
  <si>
    <t>Analiza información estratégica con relación a hechos de violencia, epidemiológicos y fenómenos sociales que afectan la convivencia social, la seguridad ciudadana, la conflictividad y el dialogo social en el departamento de Bolívar</t>
  </si>
  <si>
    <t>Generar información consolidada, confiable y oportuna que permita identificar tendencias y aumentar el conocimiento y análisis existente sobre el estado de la convivencia social y la seguridad ciudadana</t>
  </si>
  <si>
    <t>Desarrollar las acciones necesarias para el cumplimiento de la elaboración de informes sobre productos de investigación</t>
  </si>
  <si>
    <t>JAVIER DORIA ARRIETA</t>
  </si>
  <si>
    <t>SECRETARIO DEL INTEROR Y ASUNTOS GUBERNAMENTALES</t>
  </si>
  <si>
    <t>A. Doria</t>
  </si>
  <si>
    <t>Asesor Externo SIAG</t>
  </si>
  <si>
    <t>Javier Doria Arrieta</t>
  </si>
  <si>
    <t>Secretario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</si>
</sst>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\ #,##0"/>
    <numFmt numFmtId="165" formatCode="0.0"/>
    <numFmt numFmtId="166" formatCode="_-&quot;$&quot;\ * #,##0_-;\-&quot;$&quot;\ * #,##0_-;_-&quot;$&quot;\ 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name val="Tahoma"/>
      <family val="2"/>
    </font>
    <font>
      <b/>
      <sz val="10"/>
      <color rgb="FF000000"/>
      <name val="Aptos Display"/>
      <family val="2"/>
    </font>
    <font>
      <b/>
      <sz val="10"/>
      <color theme="1" tint="4.9989318521683403E-2"/>
      <name val="Aptos Display"/>
      <family val="2"/>
    </font>
    <font>
      <sz val="10"/>
      <color rgb="FF000000"/>
      <name val="Aptos Display"/>
      <family val="2"/>
    </font>
    <font>
      <sz val="11"/>
      <name val="Calibri"/>
      <family val="2"/>
      <scheme val="minor"/>
    </font>
    <font>
      <sz val="10"/>
      <color theme="1"/>
      <name val="Aptos Display"/>
      <family val="2"/>
    </font>
    <font>
      <sz val="11"/>
      <color rgb="FF000000"/>
      <name val="Aptos Display"/>
      <family val="2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  <xf numFmtId="0" fontId="6" fillId="0" borderId="0"/>
    <xf numFmtId="0" fontId="4" fillId="0" borderId="0" applyBorder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1">
    <xf numFmtId="0" fontId="0" fillId="0" borderId="0" xfId="0"/>
    <xf numFmtId="0" fontId="7" fillId="0" borderId="1" xfId="0" applyFont="1" applyBorder="1" applyAlignment="1" applyProtection="1">
      <alignment horizontal="center" vertical="center"/>
      <protection locked="0"/>
    </xf>
    <xf numFmtId="0" fontId="8" fillId="4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8" fillId="4" borderId="0" xfId="3" applyFont="1" applyFill="1" applyAlignment="1">
      <alignment horizontal="center" vertical="center"/>
    </xf>
    <xf numFmtId="0" fontId="8" fillId="0" borderId="0" xfId="3" applyFont="1" applyAlignment="1">
      <alignment horizontal="center" vertical="center"/>
    </xf>
    <xf numFmtId="1" fontId="9" fillId="5" borderId="1" xfId="3" applyNumberFormat="1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5" borderId="1" xfId="3" applyFont="1" applyFill="1" applyBorder="1" applyAlignment="1" applyProtection="1">
      <alignment horizontal="center" vertical="center" wrapText="1"/>
      <protection locked="0"/>
    </xf>
    <xf numFmtId="165" fontId="9" fillId="5" borderId="1" xfId="3" applyNumberFormat="1" applyFont="1" applyFill="1" applyBorder="1" applyAlignment="1">
      <alignment horizontal="center" vertical="center" wrapText="1"/>
    </xf>
    <xf numFmtId="164" fontId="9" fillId="5" borderId="1" xfId="3" applyNumberFormat="1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textRotation="90" wrapText="1"/>
    </xf>
    <xf numFmtId="49" fontId="9" fillId="5" borderId="1" xfId="3" applyNumberFormat="1" applyFont="1" applyFill="1" applyBorder="1" applyAlignment="1">
      <alignment horizontal="center" vertical="center" textRotation="90" wrapText="1"/>
    </xf>
    <xf numFmtId="1" fontId="9" fillId="0" borderId="1" xfId="3" applyNumberFormat="1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7" fillId="0" borderId="1" xfId="3" applyFont="1" applyBorder="1" applyAlignment="1" applyProtection="1">
      <alignment horizontal="center" vertical="center" wrapText="1"/>
      <protection locked="0"/>
    </xf>
    <xf numFmtId="3" fontId="10" fillId="0" borderId="1" xfId="3" applyNumberFormat="1" applyFont="1" applyBorder="1" applyAlignment="1">
      <alignment horizontal="center" vertical="center" wrapText="1"/>
    </xf>
    <xf numFmtId="1" fontId="10" fillId="0" borderId="1" xfId="3" applyNumberFormat="1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textRotation="90" wrapText="1"/>
    </xf>
    <xf numFmtId="49" fontId="10" fillId="0" borderId="1" xfId="3" applyNumberFormat="1" applyFont="1" applyBorder="1" applyAlignment="1">
      <alignment horizontal="center" vertical="center" textRotation="90" wrapText="1"/>
    </xf>
    <xf numFmtId="3" fontId="10" fillId="0" borderId="1" xfId="3" applyNumberFormat="1" applyFont="1" applyBorder="1" applyAlignment="1">
      <alignment horizontal="center" vertical="center" textRotation="90" wrapText="1"/>
    </xf>
    <xf numFmtId="49" fontId="9" fillId="0" borderId="1" xfId="3" applyNumberFormat="1" applyFont="1" applyBorder="1" applyAlignment="1">
      <alignment horizontal="center" vertical="center" textRotation="90" wrapText="1"/>
    </xf>
    <xf numFmtId="14" fontId="10" fillId="0" borderId="8" xfId="3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1" fontId="10" fillId="0" borderId="20" xfId="0" applyNumberFormat="1" applyFont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4" fontId="7" fillId="3" borderId="7" xfId="1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9" borderId="1" xfId="4" applyFont="1" applyFill="1" applyBorder="1" applyAlignment="1">
      <alignment horizontal="center" vertical="center" wrapText="1"/>
    </xf>
    <xf numFmtId="49" fontId="13" fillId="2" borderId="1" xfId="2" applyNumberFormat="1" applyFont="1" applyBorder="1" applyAlignment="1">
      <alignment horizontal="center" vertical="center" wrapText="1"/>
    </xf>
    <xf numFmtId="0" fontId="13" fillId="10" borderId="1" xfId="5" applyFont="1" applyFill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 wrapText="1"/>
    </xf>
    <xf numFmtId="0" fontId="13" fillId="0" borderId="1" xfId="5" applyFont="1" applyBorder="1" applyAlignment="1">
      <alignment horizontal="center" vertical="center" wrapText="1"/>
    </xf>
    <xf numFmtId="166" fontId="10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9" fillId="6" borderId="4" xfId="3" applyFont="1" applyFill="1" applyBorder="1" applyAlignment="1">
      <alignment horizontal="center" vertical="center"/>
    </xf>
    <xf numFmtId="0" fontId="9" fillId="6" borderId="10" xfId="3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6" borderId="13" xfId="3" applyFont="1" applyFill="1" applyBorder="1" applyAlignment="1">
      <alignment horizontal="center" vertical="center" wrapText="1"/>
    </xf>
    <xf numFmtId="0" fontId="9" fillId="6" borderId="9" xfId="3" applyFont="1" applyFill="1" applyBorder="1" applyAlignment="1">
      <alignment horizontal="center" vertical="center" wrapText="1"/>
    </xf>
    <xf numFmtId="0" fontId="9" fillId="6" borderId="8" xfId="3" applyFont="1" applyFill="1" applyBorder="1" applyAlignment="1">
      <alignment horizontal="center" vertical="center" wrapText="1"/>
    </xf>
    <xf numFmtId="3" fontId="9" fillId="6" borderId="1" xfId="3" applyNumberFormat="1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/>
    </xf>
    <xf numFmtId="0" fontId="9" fillId="6" borderId="1" xfId="3" applyFont="1" applyFill="1" applyBorder="1" applyAlignment="1">
      <alignment horizontal="center" vertical="center" wrapText="1"/>
    </xf>
    <xf numFmtId="0" fontId="9" fillId="6" borderId="1" xfId="3" applyFont="1" applyFill="1" applyBorder="1" applyAlignment="1">
      <alignment horizontal="center" vertical="center"/>
    </xf>
    <xf numFmtId="0" fontId="9" fillId="6" borderId="1" xfId="3" applyFont="1" applyFill="1" applyBorder="1" applyAlignment="1">
      <alignment horizontal="center" vertical="center" textRotation="90" wrapText="1"/>
    </xf>
    <xf numFmtId="0" fontId="7" fillId="8" borderId="3" xfId="0" applyFont="1" applyFill="1" applyBorder="1" applyAlignment="1" applyProtection="1">
      <alignment horizontal="center" vertical="center"/>
      <protection locked="0"/>
    </xf>
    <xf numFmtId="0" fontId="7" fillId="8" borderId="14" xfId="0" applyFont="1" applyFill="1" applyBorder="1" applyAlignment="1" applyProtection="1">
      <alignment horizontal="center" vertical="center"/>
      <protection locked="0"/>
    </xf>
    <xf numFmtId="0" fontId="7" fillId="8" borderId="2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center" vertical="center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1" fontId="9" fillId="6" borderId="16" xfId="3" applyNumberFormat="1" applyFont="1" applyFill="1" applyBorder="1" applyAlignment="1">
      <alignment horizontal="center" vertical="center" wrapText="1"/>
    </xf>
    <xf numFmtId="1" fontId="9" fillId="6" borderId="15" xfId="3" applyNumberFormat="1" applyFont="1" applyFill="1" applyBorder="1" applyAlignment="1">
      <alignment horizontal="center" vertical="center" wrapText="1"/>
    </xf>
    <xf numFmtId="1" fontId="9" fillId="6" borderId="12" xfId="3" applyNumberFormat="1" applyFont="1" applyFill="1" applyBorder="1" applyAlignment="1">
      <alignment horizontal="center" vertical="center" wrapText="1"/>
    </xf>
    <xf numFmtId="1" fontId="9" fillId="6" borderId="11" xfId="3" applyNumberFormat="1" applyFont="1" applyFill="1" applyBorder="1" applyAlignment="1">
      <alignment horizontal="center" vertical="center" wrapText="1"/>
    </xf>
    <xf numFmtId="1" fontId="9" fillId="6" borderId="4" xfId="3" applyNumberFormat="1" applyFont="1" applyFill="1" applyBorder="1" applyAlignment="1">
      <alignment horizontal="center" vertical="center" wrapText="1"/>
    </xf>
    <xf numFmtId="1" fontId="9" fillId="6" borderId="10" xfId="3" applyNumberFormat="1" applyFont="1" applyFill="1" applyBorder="1" applyAlignment="1">
      <alignment horizontal="center" vertical="center" wrapText="1"/>
    </xf>
    <xf numFmtId="1" fontId="9" fillId="0" borderId="0" xfId="3" applyNumberFormat="1" applyFont="1" applyBorder="1" applyAlignment="1">
      <alignment horizontal="center" vertical="center" wrapText="1"/>
    </xf>
    <xf numFmtId="0" fontId="10" fillId="0" borderId="0" xfId="3" applyFont="1" applyBorder="1" applyAlignment="1">
      <alignment horizontal="center" vertical="center" wrapText="1"/>
    </xf>
    <xf numFmtId="0" fontId="11" fillId="9" borderId="0" xfId="4" applyFont="1" applyFill="1" applyBorder="1" applyAlignment="1">
      <alignment horizontal="center" vertical="center" wrapText="1"/>
    </xf>
    <xf numFmtId="0" fontId="10" fillId="0" borderId="0" xfId="5" applyFont="1" applyBorder="1" applyAlignment="1">
      <alignment horizontal="center" vertical="center" wrapText="1"/>
    </xf>
    <xf numFmtId="0" fontId="11" fillId="0" borderId="0" xfId="5" applyFont="1" applyBorder="1" applyAlignment="1">
      <alignment horizontal="center" vertical="center" wrapText="1"/>
    </xf>
    <xf numFmtId="0" fontId="7" fillId="0" borderId="0" xfId="3" applyFont="1" applyBorder="1" applyAlignment="1" applyProtection="1">
      <alignment horizontal="center" vertical="center" wrapText="1"/>
      <protection locked="0"/>
    </xf>
    <xf numFmtId="1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3" fontId="10" fillId="0" borderId="0" xfId="3" applyNumberFormat="1" applyFont="1" applyBorder="1" applyAlignment="1">
      <alignment horizontal="center" vertical="center" wrapText="1"/>
    </xf>
    <xf numFmtId="166" fontId="10" fillId="0" borderId="0" xfId="1" applyNumberFormat="1" applyFont="1" applyFill="1" applyBorder="1" applyAlignment="1">
      <alignment horizontal="center" vertical="center" wrapText="1"/>
    </xf>
    <xf numFmtId="1" fontId="10" fillId="0" borderId="0" xfId="3" applyNumberFormat="1" applyFont="1" applyBorder="1" applyAlignment="1">
      <alignment horizontal="center" vertical="center" wrapText="1"/>
    </xf>
    <xf numFmtId="0" fontId="10" fillId="0" borderId="0" xfId="3" applyFont="1" applyBorder="1" applyAlignment="1">
      <alignment horizontal="center" vertical="center" textRotation="90" wrapText="1"/>
    </xf>
    <xf numFmtId="49" fontId="10" fillId="0" borderId="0" xfId="3" applyNumberFormat="1" applyFont="1" applyBorder="1" applyAlignment="1">
      <alignment horizontal="center" vertical="center" textRotation="90" wrapText="1"/>
    </xf>
    <xf numFmtId="3" fontId="10" fillId="0" borderId="0" xfId="3" applyNumberFormat="1" applyFont="1" applyBorder="1" applyAlignment="1">
      <alignment horizontal="center" vertical="center" textRotation="90" wrapText="1"/>
    </xf>
    <xf numFmtId="49" fontId="9" fillId="0" borderId="0" xfId="3" applyNumberFormat="1" applyFont="1" applyBorder="1" applyAlignment="1">
      <alignment horizontal="center" vertical="center" textRotation="90" wrapText="1"/>
    </xf>
    <xf numFmtId="14" fontId="10" fillId="0" borderId="0" xfId="3" applyNumberFormat="1" applyFont="1" applyBorder="1" applyAlignment="1">
      <alignment horizontal="center" vertical="center" wrapText="1"/>
    </xf>
    <xf numFmtId="0" fontId="13" fillId="0" borderId="0" xfId="5" applyFont="1" applyBorder="1" applyAlignment="1">
      <alignment horizontal="center" vertical="center" wrapText="1"/>
    </xf>
    <xf numFmtId="0" fontId="14" fillId="10" borderId="1" xfId="5" applyFont="1" applyFill="1" applyBorder="1" applyAlignment="1">
      <alignment horizontal="center" vertical="center" wrapText="1"/>
    </xf>
    <xf numFmtId="49" fontId="15" fillId="2" borderId="1" xfId="2" applyNumberFormat="1" applyFont="1" applyBorder="1" applyAlignment="1">
      <alignment horizontal="center" vertical="center" wrapText="1"/>
    </xf>
    <xf numFmtId="0" fontId="16" fillId="0" borderId="1" xfId="5" applyFont="1" applyBorder="1" applyAlignment="1">
      <alignment horizontal="center" vertical="center" wrapText="1"/>
    </xf>
    <xf numFmtId="1" fontId="13" fillId="0" borderId="1" xfId="3" applyNumberFormat="1" applyFont="1" applyFill="1" applyBorder="1" applyAlignment="1">
      <alignment horizontal="center" vertical="center" wrapText="1"/>
    </xf>
    <xf numFmtId="0" fontId="11" fillId="9" borderId="1" xfId="4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3" fillId="0" borderId="1" xfId="3" applyFont="1" applyFill="1" applyBorder="1" applyAlignment="1" applyProtection="1">
      <alignment horizontal="center" vertical="center" wrapText="1"/>
      <protection locked="0"/>
    </xf>
    <xf numFmtId="0" fontId="11" fillId="0" borderId="1" xfId="3" applyFont="1" applyFill="1" applyBorder="1" applyAlignment="1">
      <alignment horizontal="center" vertical="center" wrapText="1"/>
    </xf>
    <xf numFmtId="43" fontId="11" fillId="0" borderId="1" xfId="6" applyFont="1" applyFill="1" applyBorder="1" applyAlignment="1">
      <alignment horizontal="center" vertical="center" wrapText="1"/>
    </xf>
    <xf numFmtId="1" fontId="12" fillId="0" borderId="1" xfId="3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textRotation="90" wrapText="1"/>
    </xf>
    <xf numFmtId="49" fontId="11" fillId="0" borderId="1" xfId="3" applyNumberFormat="1" applyFont="1" applyFill="1" applyBorder="1" applyAlignment="1">
      <alignment horizontal="center" vertical="center" textRotation="90" wrapText="1"/>
    </xf>
    <xf numFmtId="0" fontId="12" fillId="0" borderId="1" xfId="3" applyFont="1" applyFill="1" applyBorder="1" applyAlignment="1">
      <alignment horizontal="center" vertical="center" textRotation="90" wrapText="1"/>
    </xf>
    <xf numFmtId="3" fontId="11" fillId="0" borderId="1" xfId="3" applyNumberFormat="1" applyFont="1" applyFill="1" applyBorder="1" applyAlignment="1">
      <alignment horizontal="center" vertical="center" textRotation="90" wrapText="1"/>
    </xf>
    <xf numFmtId="49" fontId="13" fillId="0" borderId="1" xfId="3" applyNumberFormat="1" applyFont="1" applyFill="1" applyBorder="1" applyAlignment="1">
      <alignment horizontal="center" vertical="center" textRotation="90" wrapText="1"/>
    </xf>
    <xf numFmtId="14" fontId="11" fillId="0" borderId="8" xfId="3" applyNumberFormat="1" applyFont="1" applyFill="1" applyBorder="1" applyAlignment="1">
      <alignment horizontal="center" vertical="center" wrapText="1"/>
    </xf>
    <xf numFmtId="1" fontId="11" fillId="0" borderId="20" xfId="0" applyNumberFormat="1" applyFont="1" applyFill="1" applyBorder="1" applyAlignment="1">
      <alignment horizontal="center" vertical="center"/>
    </xf>
    <xf numFmtId="44" fontId="11" fillId="0" borderId="1" xfId="1" applyFont="1" applyFill="1" applyBorder="1" applyAlignment="1">
      <alignment horizontal="center" vertical="center" wrapText="1"/>
    </xf>
    <xf numFmtId="0" fontId="11" fillId="9" borderId="13" xfId="4" applyFont="1" applyFill="1" applyBorder="1" applyAlignment="1">
      <alignment vertical="center" wrapText="1"/>
    </xf>
    <xf numFmtId="1" fontId="13" fillId="0" borderId="13" xfId="3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" fontId="10" fillId="0" borderId="21" xfId="0" applyNumberFormat="1" applyFont="1" applyBorder="1" applyAlignment="1">
      <alignment horizontal="center" vertical="center"/>
    </xf>
    <xf numFmtId="3" fontId="10" fillId="0" borderId="1" xfId="3" applyNumberFormat="1" applyFont="1" applyBorder="1" applyAlignment="1">
      <alignment horizontal="left" vertical="center" wrapText="1"/>
    </xf>
    <xf numFmtId="1" fontId="9" fillId="0" borderId="1" xfId="3" applyNumberFormat="1" applyFont="1" applyBorder="1" applyAlignment="1">
      <alignment horizontal="center" vertical="center" textRotation="90" wrapText="1"/>
    </xf>
    <xf numFmtId="1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4" fillId="10" borderId="1" xfId="5" quotePrefix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vertical="center" wrapText="1"/>
    </xf>
    <xf numFmtId="0" fontId="13" fillId="0" borderId="1" xfId="5" applyFont="1" applyBorder="1" applyAlignment="1">
      <alignment vertical="center" wrapText="1"/>
    </xf>
    <xf numFmtId="14" fontId="11" fillId="0" borderId="1" xfId="3" applyNumberFormat="1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textRotation="90" wrapText="1"/>
    </xf>
    <xf numFmtId="49" fontId="10" fillId="0" borderId="1" xfId="3" applyNumberFormat="1" applyFont="1" applyFill="1" applyBorder="1" applyAlignment="1">
      <alignment horizontal="center" vertical="center" textRotation="90" wrapText="1"/>
    </xf>
    <xf numFmtId="3" fontId="10" fillId="0" borderId="1" xfId="3" applyNumberFormat="1" applyFont="1" applyFill="1" applyBorder="1" applyAlignment="1">
      <alignment horizontal="center" vertical="center" textRotation="90" wrapText="1"/>
    </xf>
    <xf numFmtId="49" fontId="9" fillId="0" borderId="1" xfId="3" applyNumberFormat="1" applyFont="1" applyFill="1" applyBorder="1" applyAlignment="1">
      <alignment horizontal="center" vertical="center" textRotation="90" wrapText="1"/>
    </xf>
    <xf numFmtId="2" fontId="13" fillId="0" borderId="1" xfId="7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</cellXfs>
  <cellStyles count="8">
    <cellStyle name="Buena" xfId="2" builtinId="26"/>
    <cellStyle name="Millares" xfId="6" builtinId="3"/>
    <cellStyle name="Moneda" xfId="1" builtinId="4"/>
    <cellStyle name="Normal" xfId="0" builtinId="0"/>
    <cellStyle name="Normal 2" xfId="4"/>
    <cellStyle name="Normal 3" xfId="5"/>
    <cellStyle name="Normal 90 2" xfId="3"/>
    <cellStyle name="Porcentaje" xfId="7" builtinId="5"/>
  </cellStyles>
  <dxfs count="21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BI39"/>
  <sheetViews>
    <sheetView showGridLines="0" tabSelected="1" zoomScale="70" zoomScaleNormal="70" workbookViewId="0">
      <pane ySplit="10" topLeftCell="A26" activePane="bottomLeft" state="frozen"/>
      <selection pane="bottomLeft" activeCell="A29" sqref="A29"/>
    </sheetView>
  </sheetViews>
  <sheetFormatPr baseColWidth="10" defaultColWidth="11.42578125" defaultRowHeight="12.75" x14ac:dyDescent="0.25"/>
  <cols>
    <col min="1" max="1" width="11.7109375" style="31" customWidth="1"/>
    <col min="2" max="2" width="31.42578125" style="31" customWidth="1"/>
    <col min="3" max="3" width="11.5703125" style="31" bestFit="1" customWidth="1"/>
    <col min="4" max="4" width="18" style="31" customWidth="1"/>
    <col min="5" max="5" width="11.42578125" style="31"/>
    <col min="6" max="6" width="30.85546875" style="31" customWidth="1"/>
    <col min="7" max="7" width="17.42578125" style="31" customWidth="1"/>
    <col min="8" max="8" width="21.5703125" style="31" customWidth="1"/>
    <col min="9" max="9" width="19.28515625" style="31" customWidth="1"/>
    <col min="10" max="10" width="20" style="31" customWidth="1"/>
    <col min="11" max="11" width="19.42578125" style="31" customWidth="1"/>
    <col min="12" max="12" width="21.42578125" style="31" customWidth="1"/>
    <col min="13" max="13" width="24.42578125" style="31" customWidth="1"/>
    <col min="14" max="14" width="15.42578125" style="31" customWidth="1"/>
    <col min="15" max="15" width="19.42578125" style="31" bestFit="1" customWidth="1"/>
    <col min="16" max="16" width="32.5703125" style="31" customWidth="1"/>
    <col min="17" max="17" width="11.5703125" style="31" bestFit="1" customWidth="1"/>
    <col min="18" max="18" width="45.7109375" style="31" customWidth="1"/>
    <col min="19" max="19" width="45.42578125" style="31" customWidth="1"/>
    <col min="20" max="20" width="40.7109375" style="31" customWidth="1"/>
    <col min="21" max="21" width="20.5703125" style="31" customWidth="1"/>
    <col min="22" max="22" width="56.140625" style="31" customWidth="1"/>
    <col min="23" max="23" width="11.42578125" style="31"/>
    <col min="24" max="24" width="11.7109375" style="31" bestFit="1" customWidth="1"/>
    <col min="25" max="25" width="8.42578125" style="31" bestFit="1" customWidth="1"/>
    <col min="26" max="26" width="8.28515625" style="31" bestFit="1" customWidth="1"/>
    <col min="27" max="27" width="9.28515625" style="31" customWidth="1"/>
    <col min="28" max="28" width="7.42578125" style="31" customWidth="1"/>
    <col min="29" max="29" width="9.42578125" style="31" customWidth="1"/>
    <col min="30" max="30" width="8.5703125" style="31" customWidth="1"/>
    <col min="31" max="31" width="6.140625" style="31" bestFit="1" customWidth="1"/>
    <col min="32" max="32" width="7.28515625" style="31" bestFit="1" customWidth="1"/>
    <col min="33" max="33" width="6.7109375" style="31" customWidth="1"/>
    <col min="34" max="34" width="6.42578125" style="31" customWidth="1"/>
    <col min="35" max="35" width="6.28515625" style="31" customWidth="1"/>
    <col min="36" max="36" width="6.5703125" style="31" customWidth="1"/>
    <col min="37" max="37" width="6.7109375" style="31" customWidth="1"/>
    <col min="38" max="38" width="7.140625" style="31" bestFit="1" customWidth="1"/>
    <col min="39" max="39" width="7.5703125" style="31" customWidth="1"/>
    <col min="40" max="40" width="13.140625" style="31" bestFit="1" customWidth="1"/>
    <col min="41" max="42" width="18" style="31" customWidth="1"/>
    <col min="43" max="43" width="20.85546875" style="31" customWidth="1"/>
    <col min="44" max="16384" width="11.42578125" style="31"/>
  </cols>
  <sheetData>
    <row r="1" spans="1:61" x14ac:dyDescent="0.25">
      <c r="A1" s="58"/>
      <c r="B1" s="58"/>
      <c r="C1" s="72" t="s">
        <v>54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</row>
    <row r="2" spans="1:61" s="3" customFormat="1" x14ac:dyDescent="0.25">
      <c r="A2" s="58"/>
      <c r="B2" s="58"/>
      <c r="C2" s="73" t="s">
        <v>66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5"/>
      <c r="AP2" s="1"/>
      <c r="AQ2" s="1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s="3" customFormat="1" x14ac:dyDescent="0.25">
      <c r="A3" s="58"/>
      <c r="B3" s="58"/>
      <c r="C3" s="76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8"/>
      <c r="AP3" s="1"/>
      <c r="AQ3" s="4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s="3" customFormat="1" x14ac:dyDescent="0.25">
      <c r="A4" s="58"/>
      <c r="B4" s="58"/>
      <c r="C4" s="79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1"/>
      <c r="AP4" s="1"/>
      <c r="AQ4" s="5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s="3" customFormat="1" x14ac:dyDescent="0.25">
      <c r="A5" s="58"/>
      <c r="B5" s="58"/>
      <c r="C5" s="82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4"/>
      <c r="AP5" s="1"/>
      <c r="AQ5" s="6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s="3" customFormat="1" x14ac:dyDescent="0.25">
      <c r="A6" s="58"/>
      <c r="B6" s="58"/>
      <c r="C6" s="85" t="s">
        <v>53</v>
      </c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7"/>
      <c r="AQ6" s="8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s="3" customFormat="1" x14ac:dyDescent="0.25">
      <c r="A7" s="72"/>
      <c r="B7" s="72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x14ac:dyDescent="0.25">
      <c r="A8" s="87" t="s">
        <v>52</v>
      </c>
      <c r="B8" s="88"/>
      <c r="C8" s="87" t="s">
        <v>51</v>
      </c>
      <c r="D8" s="88"/>
      <c r="E8" s="87" t="s">
        <v>50</v>
      </c>
      <c r="F8" s="88"/>
      <c r="G8" s="87" t="s">
        <v>49</v>
      </c>
      <c r="H8" s="91"/>
      <c r="I8" s="91"/>
      <c r="J8" s="51"/>
      <c r="K8" s="52"/>
      <c r="L8" s="50" t="s">
        <v>48</v>
      </c>
      <c r="M8" s="51"/>
      <c r="N8" s="52"/>
      <c r="O8" s="56" t="s">
        <v>47</v>
      </c>
      <c r="P8" s="56"/>
      <c r="Q8" s="56"/>
      <c r="R8" s="56"/>
      <c r="S8" s="56"/>
      <c r="T8" s="56"/>
      <c r="U8" s="56"/>
      <c r="V8" s="32"/>
      <c r="W8" s="32"/>
      <c r="X8" s="33"/>
      <c r="Y8" s="69" t="s">
        <v>46</v>
      </c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1"/>
      <c r="AO8" s="61" t="s">
        <v>45</v>
      </c>
      <c r="AP8" s="61" t="s">
        <v>44</v>
      </c>
      <c r="AQ8" s="61" t="s">
        <v>43</v>
      </c>
    </row>
    <row r="9" spans="1:61" s="12" customFormat="1" x14ac:dyDescent="0.25">
      <c r="A9" s="89"/>
      <c r="B9" s="90"/>
      <c r="C9" s="89"/>
      <c r="D9" s="90"/>
      <c r="E9" s="89"/>
      <c r="F9" s="90"/>
      <c r="G9" s="89"/>
      <c r="H9" s="92"/>
      <c r="I9" s="92"/>
      <c r="J9" s="54"/>
      <c r="K9" s="55"/>
      <c r="L9" s="53"/>
      <c r="M9" s="54"/>
      <c r="N9" s="55"/>
      <c r="O9" s="57"/>
      <c r="P9" s="57"/>
      <c r="Q9" s="57"/>
      <c r="R9" s="57"/>
      <c r="S9" s="57"/>
      <c r="T9" s="57"/>
      <c r="U9" s="57"/>
      <c r="V9" s="64" t="s">
        <v>42</v>
      </c>
      <c r="W9" s="64"/>
      <c r="X9" s="64"/>
      <c r="Y9" s="64" t="s">
        <v>41</v>
      </c>
      <c r="Z9" s="65"/>
      <c r="AA9" s="66" t="s">
        <v>40</v>
      </c>
      <c r="AB9" s="65"/>
      <c r="AC9" s="65"/>
      <c r="AD9" s="65"/>
      <c r="AE9" s="67" t="s">
        <v>39</v>
      </c>
      <c r="AF9" s="65"/>
      <c r="AG9" s="65"/>
      <c r="AH9" s="65"/>
      <c r="AI9" s="65"/>
      <c r="AJ9" s="65"/>
      <c r="AK9" s="66" t="s">
        <v>38</v>
      </c>
      <c r="AL9" s="65"/>
      <c r="AM9" s="65"/>
      <c r="AN9" s="68" t="s">
        <v>2</v>
      </c>
      <c r="AO9" s="62"/>
      <c r="AP9" s="62"/>
      <c r="AQ9" s="62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</row>
    <row r="10" spans="1:61" s="12" customFormat="1" ht="115.5" x14ac:dyDescent="0.25">
      <c r="A10" s="13" t="s">
        <v>37</v>
      </c>
      <c r="B10" s="14" t="s">
        <v>36</v>
      </c>
      <c r="C10" s="13" t="s">
        <v>37</v>
      </c>
      <c r="D10" s="14" t="s">
        <v>36</v>
      </c>
      <c r="E10" s="14" t="s">
        <v>37</v>
      </c>
      <c r="F10" s="14" t="s">
        <v>36</v>
      </c>
      <c r="G10" s="15" t="s">
        <v>33</v>
      </c>
      <c r="H10" s="15" t="s">
        <v>35</v>
      </c>
      <c r="I10" s="15" t="s">
        <v>34</v>
      </c>
      <c r="J10" s="15" t="s">
        <v>32</v>
      </c>
      <c r="K10" s="15" t="s">
        <v>31</v>
      </c>
      <c r="L10" s="15" t="s">
        <v>30</v>
      </c>
      <c r="M10" s="15" t="s">
        <v>29</v>
      </c>
      <c r="N10" s="15" t="s">
        <v>28</v>
      </c>
      <c r="O10" s="14" t="s">
        <v>27</v>
      </c>
      <c r="P10" s="14" t="s">
        <v>26</v>
      </c>
      <c r="Q10" s="16" t="s">
        <v>25</v>
      </c>
      <c r="R10" s="14" t="s">
        <v>24</v>
      </c>
      <c r="S10" s="14" t="s">
        <v>23</v>
      </c>
      <c r="T10" s="14" t="s">
        <v>22</v>
      </c>
      <c r="U10" s="17" t="s">
        <v>21</v>
      </c>
      <c r="V10" s="13" t="s">
        <v>20</v>
      </c>
      <c r="W10" s="14" t="s">
        <v>19</v>
      </c>
      <c r="X10" s="14" t="s">
        <v>18</v>
      </c>
      <c r="Y10" s="18" t="s">
        <v>17</v>
      </c>
      <c r="Z10" s="19" t="s">
        <v>16</v>
      </c>
      <c r="AA10" s="18" t="s">
        <v>15</v>
      </c>
      <c r="AB10" s="18" t="s">
        <v>14</v>
      </c>
      <c r="AC10" s="18" t="s">
        <v>13</v>
      </c>
      <c r="AD10" s="18" t="s">
        <v>12</v>
      </c>
      <c r="AE10" s="18" t="s">
        <v>11</v>
      </c>
      <c r="AF10" s="18" t="s">
        <v>10</v>
      </c>
      <c r="AG10" s="18" t="s">
        <v>9</v>
      </c>
      <c r="AH10" s="18" t="s">
        <v>8</v>
      </c>
      <c r="AI10" s="18" t="s">
        <v>7</v>
      </c>
      <c r="AJ10" s="18" t="s">
        <v>6</v>
      </c>
      <c r="AK10" s="18" t="s">
        <v>5</v>
      </c>
      <c r="AL10" s="18" t="s">
        <v>4</v>
      </c>
      <c r="AM10" s="18" t="s">
        <v>3</v>
      </c>
      <c r="AN10" s="68"/>
      <c r="AO10" s="63"/>
      <c r="AP10" s="63"/>
      <c r="AQ10" s="63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</row>
    <row r="11" spans="1:61" s="12" customFormat="1" ht="79.5" customHeight="1" x14ac:dyDescent="0.25">
      <c r="A11" s="20">
        <v>3</v>
      </c>
      <c r="B11" s="21" t="s">
        <v>172</v>
      </c>
      <c r="C11" s="20">
        <v>45</v>
      </c>
      <c r="D11" s="43" t="s">
        <v>57</v>
      </c>
      <c r="E11" s="22">
        <v>4501</v>
      </c>
      <c r="F11" s="22" t="s">
        <v>68</v>
      </c>
      <c r="G11" s="22">
        <v>205</v>
      </c>
      <c r="H11" s="22" t="s">
        <v>69</v>
      </c>
      <c r="I11" s="111">
        <v>4503035</v>
      </c>
      <c r="J11" s="45">
        <v>450300500</v>
      </c>
      <c r="K11" s="112" t="s">
        <v>70</v>
      </c>
      <c r="L11" s="23">
        <v>0</v>
      </c>
      <c r="M11" s="23">
        <v>0</v>
      </c>
      <c r="N11" s="23">
        <f>+L11+M11</f>
        <v>0</v>
      </c>
      <c r="O11" s="34">
        <v>20240022130205</v>
      </c>
      <c r="P11" s="137" t="s">
        <v>61</v>
      </c>
      <c r="Q11" s="149">
        <v>0</v>
      </c>
      <c r="R11" s="21" t="s">
        <v>62</v>
      </c>
      <c r="S11" s="21" t="s">
        <v>63</v>
      </c>
      <c r="T11" s="24" t="s">
        <v>64</v>
      </c>
      <c r="U11" s="48">
        <v>133855720</v>
      </c>
      <c r="V11" s="25"/>
      <c r="W11" s="21" t="s">
        <v>56</v>
      </c>
      <c r="X11" s="26" t="s">
        <v>55</v>
      </c>
      <c r="Y11" s="26">
        <v>591879</v>
      </c>
      <c r="Z11" s="27" t="s">
        <v>65</v>
      </c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8"/>
      <c r="AN11" s="29">
        <f>+Y11+Z11</f>
        <v>1204897</v>
      </c>
      <c r="AO11" s="30">
        <v>45292</v>
      </c>
      <c r="AP11" s="30">
        <v>45657</v>
      </c>
      <c r="AQ11" s="47" t="s">
        <v>60</v>
      </c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</row>
    <row r="12" spans="1:61" s="12" customFormat="1" ht="55.5" customHeight="1" x14ac:dyDescent="0.25">
      <c r="A12" s="20">
        <v>3</v>
      </c>
      <c r="B12" s="21" t="s">
        <v>67</v>
      </c>
      <c r="C12" s="20">
        <v>45</v>
      </c>
      <c r="D12" s="43" t="s">
        <v>57</v>
      </c>
      <c r="E12" s="22">
        <v>4501</v>
      </c>
      <c r="F12" s="22" t="s">
        <v>68</v>
      </c>
      <c r="G12" s="22">
        <v>206</v>
      </c>
      <c r="H12" s="22" t="s">
        <v>58</v>
      </c>
      <c r="I12" s="111">
        <v>4503003</v>
      </c>
      <c r="J12" s="45">
        <v>450300300</v>
      </c>
      <c r="K12" s="112" t="s">
        <v>59</v>
      </c>
      <c r="L12" s="23">
        <v>2</v>
      </c>
      <c r="M12" s="23">
        <v>0</v>
      </c>
      <c r="N12" s="23">
        <f>+L12+M12</f>
        <v>2</v>
      </c>
      <c r="O12" s="34">
        <v>20240022130205</v>
      </c>
      <c r="P12" s="137" t="s">
        <v>61</v>
      </c>
      <c r="Q12" s="149">
        <v>11</v>
      </c>
      <c r="R12" s="21" t="s">
        <v>62</v>
      </c>
      <c r="S12" s="21" t="s">
        <v>63</v>
      </c>
      <c r="T12" s="24" t="s">
        <v>71</v>
      </c>
      <c r="U12" s="48">
        <v>0</v>
      </c>
      <c r="V12" s="25"/>
      <c r="W12" s="21" t="s">
        <v>56</v>
      </c>
      <c r="X12" s="26" t="s">
        <v>55</v>
      </c>
      <c r="Y12" s="26">
        <v>591879</v>
      </c>
      <c r="Z12" s="27" t="s">
        <v>65</v>
      </c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8"/>
      <c r="AN12" s="29">
        <f>+Y12+Z12</f>
        <v>1204897</v>
      </c>
      <c r="AO12" s="30">
        <v>45292</v>
      </c>
      <c r="AP12" s="30">
        <v>45657</v>
      </c>
      <c r="AQ12" s="47" t="s">
        <v>60</v>
      </c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</row>
    <row r="13" spans="1:61" s="12" customFormat="1" ht="51" x14ac:dyDescent="0.25">
      <c r="A13" s="20">
        <v>5</v>
      </c>
      <c r="B13" s="21" t="s">
        <v>73</v>
      </c>
      <c r="C13" s="20">
        <v>45</v>
      </c>
      <c r="D13" s="43" t="s">
        <v>57</v>
      </c>
      <c r="E13" s="22">
        <v>4501</v>
      </c>
      <c r="F13" s="22" t="s">
        <v>72</v>
      </c>
      <c r="G13" s="22">
        <v>207</v>
      </c>
      <c r="H13" s="22" t="s">
        <v>75</v>
      </c>
      <c r="I13" s="111" t="s">
        <v>74</v>
      </c>
      <c r="J13" s="45">
        <v>450202500</v>
      </c>
      <c r="K13" s="112" t="s">
        <v>76</v>
      </c>
      <c r="L13" s="23">
        <v>0</v>
      </c>
      <c r="M13" s="23">
        <v>0</v>
      </c>
      <c r="N13" s="23">
        <f>+L13+M13</f>
        <v>0</v>
      </c>
      <c r="O13" s="34" t="s">
        <v>78</v>
      </c>
      <c r="P13" s="137" t="s">
        <v>78</v>
      </c>
      <c r="Q13" s="149">
        <v>0</v>
      </c>
      <c r="R13" s="21" t="s">
        <v>77</v>
      </c>
      <c r="S13" s="21" t="s">
        <v>78</v>
      </c>
      <c r="T13" s="24" t="s">
        <v>78</v>
      </c>
      <c r="U13" s="48">
        <v>0</v>
      </c>
      <c r="V13" s="25"/>
      <c r="W13" s="144" t="s">
        <v>56</v>
      </c>
      <c r="X13" s="145" t="s">
        <v>55</v>
      </c>
      <c r="Y13" s="145">
        <v>1140773</v>
      </c>
      <c r="Z13" s="146" t="s">
        <v>84</v>
      </c>
      <c r="AA13" s="145"/>
      <c r="AB13" s="145"/>
      <c r="AC13" s="145"/>
      <c r="AD13" s="145"/>
      <c r="AE13" s="145">
        <v>6490</v>
      </c>
      <c r="AF13" s="145">
        <v>379179</v>
      </c>
      <c r="AG13" s="145">
        <v>685</v>
      </c>
      <c r="AH13" s="145">
        <v>36</v>
      </c>
      <c r="AI13" s="145"/>
      <c r="AJ13" s="145">
        <v>4995</v>
      </c>
      <c r="AK13" s="145"/>
      <c r="AL13" s="145"/>
      <c r="AM13" s="147">
        <v>631276</v>
      </c>
      <c r="AN13" s="148">
        <f>+Y13+Z13</f>
        <v>2264523</v>
      </c>
      <c r="AO13" s="30">
        <v>45292</v>
      </c>
      <c r="AP13" s="30">
        <v>45657</v>
      </c>
      <c r="AQ13" s="47" t="s">
        <v>60</v>
      </c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</row>
    <row r="14" spans="1:61" s="12" customFormat="1" ht="63" customHeight="1" x14ac:dyDescent="0.25">
      <c r="A14" s="113">
        <v>5</v>
      </c>
      <c r="B14" s="21" t="s">
        <v>79</v>
      </c>
      <c r="C14" s="113">
        <v>45</v>
      </c>
      <c r="D14" s="114" t="s">
        <v>80</v>
      </c>
      <c r="E14" s="46">
        <v>4502</v>
      </c>
      <c r="F14" s="115" t="s">
        <v>96</v>
      </c>
      <c r="G14" s="22">
        <v>208</v>
      </c>
      <c r="H14" s="130" t="s">
        <v>97</v>
      </c>
      <c r="I14" s="44" t="s">
        <v>85</v>
      </c>
      <c r="J14" s="45">
        <v>450200100</v>
      </c>
      <c r="K14" s="112" t="s">
        <v>98</v>
      </c>
      <c r="L14" s="116">
        <v>100</v>
      </c>
      <c r="M14" s="116">
        <v>0</v>
      </c>
      <c r="N14" s="116">
        <f t="shared" ref="N14" si="0">+L14+M14</f>
        <v>100</v>
      </c>
      <c r="O14" s="126">
        <v>2024002130225</v>
      </c>
      <c r="P14" s="136" t="s">
        <v>91</v>
      </c>
      <c r="Q14" s="149">
        <v>25</v>
      </c>
      <c r="R14" s="141" t="s">
        <v>92</v>
      </c>
      <c r="S14" s="141" t="s">
        <v>93</v>
      </c>
      <c r="T14" s="117" t="s">
        <v>94</v>
      </c>
      <c r="U14" s="48">
        <v>22500000</v>
      </c>
      <c r="V14" s="119"/>
      <c r="W14" s="117" t="s">
        <v>56</v>
      </c>
      <c r="X14" s="120" t="s">
        <v>55</v>
      </c>
      <c r="Y14" s="120">
        <v>1140773</v>
      </c>
      <c r="Z14" s="120" t="s">
        <v>84</v>
      </c>
      <c r="AA14" s="120"/>
      <c r="AB14" s="120"/>
      <c r="AC14" s="120"/>
      <c r="AD14" s="120"/>
      <c r="AE14" s="120">
        <v>6490</v>
      </c>
      <c r="AF14" s="120">
        <v>379179</v>
      </c>
      <c r="AG14" s="120">
        <v>685</v>
      </c>
      <c r="AH14" s="120">
        <v>36</v>
      </c>
      <c r="AI14" s="120"/>
      <c r="AJ14" s="120">
        <v>4995</v>
      </c>
      <c r="AK14" s="120"/>
      <c r="AL14" s="120"/>
      <c r="AM14" s="120">
        <v>631276</v>
      </c>
      <c r="AN14" s="124">
        <f t="shared" ref="AN14" si="1">+Y14+Z14</f>
        <v>2264523</v>
      </c>
      <c r="AO14" s="143">
        <v>45352</v>
      </c>
      <c r="AP14" s="143">
        <v>45657</v>
      </c>
      <c r="AQ14" s="142" t="s">
        <v>60</v>
      </c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</row>
    <row r="15" spans="1:61" s="12" customFormat="1" ht="51" x14ac:dyDescent="0.25">
      <c r="A15" s="129">
        <v>5</v>
      </c>
      <c r="B15" s="21" t="s">
        <v>79</v>
      </c>
      <c r="C15" s="113">
        <v>45</v>
      </c>
      <c r="D15" s="128" t="s">
        <v>80</v>
      </c>
      <c r="E15" s="46">
        <v>4502</v>
      </c>
      <c r="F15" s="115" t="s">
        <v>96</v>
      </c>
      <c r="G15" s="22">
        <v>209</v>
      </c>
      <c r="H15" s="130" t="s">
        <v>58</v>
      </c>
      <c r="I15" s="44" t="s">
        <v>95</v>
      </c>
      <c r="J15" s="45">
        <v>450202207</v>
      </c>
      <c r="K15" s="112" t="s">
        <v>99</v>
      </c>
      <c r="L15" s="116">
        <v>5</v>
      </c>
      <c r="M15" s="116">
        <v>5</v>
      </c>
      <c r="N15" s="116">
        <f t="shared" ref="N15" si="2">+L15+M15</f>
        <v>10</v>
      </c>
      <c r="O15" s="126">
        <v>2024002130220</v>
      </c>
      <c r="P15" s="138" t="s">
        <v>81</v>
      </c>
      <c r="Q15" s="149">
        <f>0.222222222222222*100</f>
        <v>22.222222222222221</v>
      </c>
      <c r="R15" s="42" t="s">
        <v>82</v>
      </c>
      <c r="S15" s="21" t="s">
        <v>154</v>
      </c>
      <c r="T15" s="24" t="s">
        <v>86</v>
      </c>
      <c r="U15" s="118">
        <v>130000000</v>
      </c>
      <c r="V15" s="119"/>
      <c r="W15" s="144" t="s">
        <v>56</v>
      </c>
      <c r="X15" s="145" t="s">
        <v>55</v>
      </c>
      <c r="Y15" s="145">
        <v>1140773</v>
      </c>
      <c r="Z15" s="146" t="s">
        <v>84</v>
      </c>
      <c r="AA15" s="145"/>
      <c r="AB15" s="145"/>
      <c r="AC15" s="145"/>
      <c r="AD15" s="145"/>
      <c r="AE15" s="145">
        <v>6490</v>
      </c>
      <c r="AF15" s="145">
        <v>379179</v>
      </c>
      <c r="AG15" s="145">
        <v>685</v>
      </c>
      <c r="AH15" s="145">
        <v>36</v>
      </c>
      <c r="AI15" s="145"/>
      <c r="AJ15" s="145">
        <v>4995</v>
      </c>
      <c r="AK15" s="145"/>
      <c r="AL15" s="145"/>
      <c r="AM15" s="147">
        <v>631276</v>
      </c>
      <c r="AN15" s="148">
        <f>+Y15+Z15</f>
        <v>2264523</v>
      </c>
      <c r="AO15" s="125">
        <v>45474</v>
      </c>
      <c r="AP15" s="125">
        <v>45657</v>
      </c>
      <c r="AQ15" s="142" t="s">
        <v>60</v>
      </c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</row>
    <row r="16" spans="1:61" s="12" customFormat="1" ht="80.25" x14ac:dyDescent="0.25">
      <c r="A16" s="113">
        <v>5</v>
      </c>
      <c r="B16" s="21" t="s">
        <v>79</v>
      </c>
      <c r="C16" s="113">
        <v>45</v>
      </c>
      <c r="D16" s="114" t="s">
        <v>80</v>
      </c>
      <c r="E16" s="46">
        <v>4599</v>
      </c>
      <c r="F16" s="115" t="s">
        <v>100</v>
      </c>
      <c r="G16" s="22">
        <v>210</v>
      </c>
      <c r="H16" s="130" t="s">
        <v>106</v>
      </c>
      <c r="I16" s="44" t="s">
        <v>87</v>
      </c>
      <c r="J16" s="45">
        <v>459903200</v>
      </c>
      <c r="K16" s="115" t="s">
        <v>88</v>
      </c>
      <c r="L16" s="116">
        <v>0</v>
      </c>
      <c r="M16" s="116">
        <v>0</v>
      </c>
      <c r="N16" s="116">
        <f>+L16+M16</f>
        <v>0</v>
      </c>
      <c r="O16" s="126">
        <v>2024002130220</v>
      </c>
      <c r="P16" s="138" t="s">
        <v>81</v>
      </c>
      <c r="Q16" s="149">
        <v>0</v>
      </c>
      <c r="R16" s="117" t="s">
        <v>82</v>
      </c>
      <c r="S16" s="117" t="s">
        <v>89</v>
      </c>
      <c r="T16" s="117" t="s">
        <v>155</v>
      </c>
      <c r="U16" s="127">
        <v>160000000</v>
      </c>
      <c r="V16" s="119"/>
      <c r="W16" s="117" t="s">
        <v>56</v>
      </c>
      <c r="X16" s="120" t="s">
        <v>55</v>
      </c>
      <c r="Y16" s="120">
        <v>1140773</v>
      </c>
      <c r="Z16" s="121" t="s">
        <v>84</v>
      </c>
      <c r="AA16" s="122"/>
      <c r="AB16" s="122"/>
      <c r="AC16" s="122"/>
      <c r="AD16" s="122"/>
      <c r="AE16" s="120">
        <v>6490</v>
      </c>
      <c r="AF16" s="120">
        <v>379179</v>
      </c>
      <c r="AG16" s="120">
        <v>685</v>
      </c>
      <c r="AH16" s="120">
        <v>36</v>
      </c>
      <c r="AI16" s="120"/>
      <c r="AJ16" s="120">
        <v>4995</v>
      </c>
      <c r="AK16" s="120"/>
      <c r="AL16" s="120"/>
      <c r="AM16" s="123">
        <v>631276</v>
      </c>
      <c r="AN16" s="124">
        <f>+Y16+Z16</f>
        <v>2264523</v>
      </c>
      <c r="AO16" s="125">
        <v>45474</v>
      </c>
      <c r="AP16" s="125">
        <v>45657</v>
      </c>
      <c r="AQ16" s="47" t="s">
        <v>60</v>
      </c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</row>
    <row r="17" spans="1:58" s="12" customFormat="1" ht="127.5" x14ac:dyDescent="0.25">
      <c r="A17" s="20">
        <v>5</v>
      </c>
      <c r="B17" s="21" t="s">
        <v>79</v>
      </c>
      <c r="C17" s="20">
        <v>45</v>
      </c>
      <c r="D17" s="43" t="s">
        <v>80</v>
      </c>
      <c r="E17" s="22">
        <v>4502</v>
      </c>
      <c r="F17" s="46" t="s">
        <v>107</v>
      </c>
      <c r="G17" s="22">
        <v>211</v>
      </c>
      <c r="H17" s="130" t="s">
        <v>97</v>
      </c>
      <c r="I17" s="44">
        <v>4502001</v>
      </c>
      <c r="J17" s="45">
        <v>450200113</v>
      </c>
      <c r="K17" s="46" t="s">
        <v>101</v>
      </c>
      <c r="L17" s="23">
        <v>8</v>
      </c>
      <c r="M17" s="23">
        <v>0</v>
      </c>
      <c r="N17" s="23">
        <f>+L17+M17</f>
        <v>8</v>
      </c>
      <c r="O17" s="131">
        <v>2024002130209</v>
      </c>
      <c r="P17" s="137" t="s">
        <v>102</v>
      </c>
      <c r="Q17" s="149">
        <f>0.166666666666667*100</f>
        <v>16.666666666666664</v>
      </c>
      <c r="R17" s="21" t="s">
        <v>103</v>
      </c>
      <c r="S17" s="21" t="s">
        <v>104</v>
      </c>
      <c r="T17" s="132" t="s">
        <v>105</v>
      </c>
      <c r="U17" s="48">
        <v>149800000</v>
      </c>
      <c r="V17" s="25"/>
      <c r="W17" s="21" t="s">
        <v>56</v>
      </c>
      <c r="X17" s="26" t="s">
        <v>55</v>
      </c>
      <c r="Y17" s="26">
        <v>591879</v>
      </c>
      <c r="Z17" s="27" t="s">
        <v>65</v>
      </c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8"/>
      <c r="AN17" s="133">
        <f>+Y17+Z17</f>
        <v>1204897</v>
      </c>
      <c r="AO17" s="30">
        <v>45292</v>
      </c>
      <c r="AP17" s="30">
        <v>45657</v>
      </c>
      <c r="AQ17" s="47" t="s">
        <v>60</v>
      </c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</row>
    <row r="18" spans="1:58" s="12" customFormat="1" ht="89.25" x14ac:dyDescent="0.25">
      <c r="A18" s="20">
        <v>5</v>
      </c>
      <c r="B18" s="21" t="s">
        <v>79</v>
      </c>
      <c r="C18" s="20">
        <v>45</v>
      </c>
      <c r="D18" s="43" t="s">
        <v>80</v>
      </c>
      <c r="E18" s="22" t="s">
        <v>108</v>
      </c>
      <c r="F18" s="21" t="s">
        <v>124</v>
      </c>
      <c r="G18" s="22">
        <v>212</v>
      </c>
      <c r="H18" s="130" t="s">
        <v>125</v>
      </c>
      <c r="I18" s="111" t="s">
        <v>109</v>
      </c>
      <c r="J18" s="45">
        <v>459903001</v>
      </c>
      <c r="K18" s="112" t="s">
        <v>110</v>
      </c>
      <c r="L18" s="23">
        <v>1</v>
      </c>
      <c r="M18" s="23">
        <v>0</v>
      </c>
      <c r="N18" s="23">
        <f t="shared" ref="N18:N20" si="3">+L18+M18</f>
        <v>1</v>
      </c>
      <c r="O18" s="134">
        <v>2024002130079</v>
      </c>
      <c r="P18" s="136" t="s">
        <v>111</v>
      </c>
      <c r="Q18" s="149">
        <f>0.125*100</f>
        <v>12.5</v>
      </c>
      <c r="R18" s="42" t="s">
        <v>112</v>
      </c>
      <c r="S18" s="21" t="s">
        <v>113</v>
      </c>
      <c r="T18" s="24" t="s">
        <v>114</v>
      </c>
      <c r="U18" s="48">
        <v>100000000</v>
      </c>
      <c r="V18" s="25"/>
      <c r="W18" s="21" t="s">
        <v>56</v>
      </c>
      <c r="X18" s="26" t="s">
        <v>55</v>
      </c>
      <c r="Y18" s="26">
        <v>1085402</v>
      </c>
      <c r="Z18" s="27" t="s">
        <v>115</v>
      </c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8"/>
      <c r="AN18" s="133">
        <f t="shared" ref="AN18:AN20" si="4">+Y18+Z18</f>
        <v>2171281</v>
      </c>
      <c r="AO18" s="30">
        <v>45292</v>
      </c>
      <c r="AP18" s="30">
        <v>45657</v>
      </c>
      <c r="AQ18" s="47" t="s">
        <v>60</v>
      </c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</row>
    <row r="19" spans="1:58" s="12" customFormat="1" ht="89.25" x14ac:dyDescent="0.25">
      <c r="A19" s="20">
        <v>5</v>
      </c>
      <c r="B19" s="21" t="s">
        <v>79</v>
      </c>
      <c r="C19" s="20">
        <v>45</v>
      </c>
      <c r="D19" s="43" t="s">
        <v>80</v>
      </c>
      <c r="E19" s="22">
        <v>4502</v>
      </c>
      <c r="F19" s="21" t="s">
        <v>124</v>
      </c>
      <c r="G19" s="22">
        <v>213</v>
      </c>
      <c r="H19" s="130" t="s">
        <v>97</v>
      </c>
      <c r="I19" s="111">
        <v>4502001</v>
      </c>
      <c r="J19" s="45" t="s">
        <v>116</v>
      </c>
      <c r="K19" s="112" t="s">
        <v>117</v>
      </c>
      <c r="L19" s="23">
        <v>1</v>
      </c>
      <c r="M19" s="23">
        <v>0</v>
      </c>
      <c r="N19" s="23">
        <f t="shared" si="3"/>
        <v>1</v>
      </c>
      <c r="O19" s="134">
        <v>2024002130079</v>
      </c>
      <c r="P19" s="136" t="s">
        <v>111</v>
      </c>
      <c r="Q19" s="149">
        <f>0.166666666666667*100</f>
        <v>16.666666666666664</v>
      </c>
      <c r="R19" s="42" t="s">
        <v>112</v>
      </c>
      <c r="S19" s="135" t="s">
        <v>118</v>
      </c>
      <c r="T19" s="21" t="s">
        <v>119</v>
      </c>
      <c r="U19" s="48">
        <v>100000000</v>
      </c>
      <c r="V19" s="25"/>
      <c r="W19" s="21" t="s">
        <v>56</v>
      </c>
      <c r="X19" s="26" t="s">
        <v>55</v>
      </c>
      <c r="Y19" s="26">
        <v>1085402</v>
      </c>
      <c r="Z19" s="27" t="s">
        <v>115</v>
      </c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8"/>
      <c r="AN19" s="133">
        <f t="shared" si="4"/>
        <v>2171281</v>
      </c>
      <c r="AO19" s="30">
        <v>45292</v>
      </c>
      <c r="AP19" s="30">
        <v>45657</v>
      </c>
      <c r="AQ19" s="47" t="s">
        <v>60</v>
      </c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</row>
    <row r="20" spans="1:58" s="12" customFormat="1" ht="89.25" x14ac:dyDescent="0.25">
      <c r="A20" s="20">
        <v>5</v>
      </c>
      <c r="B20" s="21" t="s">
        <v>79</v>
      </c>
      <c r="C20" s="20">
        <v>45</v>
      </c>
      <c r="D20" s="43" t="s">
        <v>80</v>
      </c>
      <c r="E20" s="22" t="s">
        <v>90</v>
      </c>
      <c r="F20" s="21" t="s">
        <v>124</v>
      </c>
      <c r="G20" s="22">
        <v>214</v>
      </c>
      <c r="H20" s="130" t="s">
        <v>125</v>
      </c>
      <c r="I20" s="111" t="s">
        <v>120</v>
      </c>
      <c r="J20" s="45">
        <v>450203416</v>
      </c>
      <c r="K20" s="112" t="s">
        <v>121</v>
      </c>
      <c r="L20" s="23">
        <v>20</v>
      </c>
      <c r="M20" s="23">
        <v>0</v>
      </c>
      <c r="N20" s="23">
        <f t="shared" si="3"/>
        <v>20</v>
      </c>
      <c r="O20" s="134">
        <v>2024002130079</v>
      </c>
      <c r="P20" s="136" t="s">
        <v>111</v>
      </c>
      <c r="Q20" s="149">
        <f>0.2*100</f>
        <v>20</v>
      </c>
      <c r="R20" s="42" t="s">
        <v>112</v>
      </c>
      <c r="S20" s="21" t="s">
        <v>122</v>
      </c>
      <c r="T20" s="24" t="s">
        <v>123</v>
      </c>
      <c r="U20" s="48">
        <v>200000000</v>
      </c>
      <c r="V20" s="25"/>
      <c r="W20" s="21" t="s">
        <v>56</v>
      </c>
      <c r="X20" s="26" t="s">
        <v>55</v>
      </c>
      <c r="Y20" s="26">
        <v>1085402</v>
      </c>
      <c r="Z20" s="27" t="s">
        <v>115</v>
      </c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8"/>
      <c r="AN20" s="29">
        <f t="shared" si="4"/>
        <v>2171281</v>
      </c>
      <c r="AO20" s="30">
        <v>45292</v>
      </c>
      <c r="AP20" s="30">
        <v>45657</v>
      </c>
      <c r="AQ20" s="47" t="s">
        <v>60</v>
      </c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</row>
    <row r="21" spans="1:58" s="12" customFormat="1" ht="104.25" customHeight="1" x14ac:dyDescent="0.25">
      <c r="A21" s="20">
        <v>2</v>
      </c>
      <c r="B21" s="21" t="s">
        <v>126</v>
      </c>
      <c r="C21" s="20">
        <v>12</v>
      </c>
      <c r="D21" s="43" t="s">
        <v>128</v>
      </c>
      <c r="E21" s="22">
        <v>1202</v>
      </c>
      <c r="F21" s="21" t="s">
        <v>127</v>
      </c>
      <c r="G21" s="22">
        <v>215</v>
      </c>
      <c r="H21" s="130" t="s">
        <v>133</v>
      </c>
      <c r="I21" s="111" t="s">
        <v>129</v>
      </c>
      <c r="J21" s="110" t="s">
        <v>132</v>
      </c>
      <c r="K21" s="112" t="s">
        <v>136</v>
      </c>
      <c r="L21" s="23">
        <v>500</v>
      </c>
      <c r="M21" s="23">
        <v>0</v>
      </c>
      <c r="N21" s="23">
        <f t="shared" ref="N21" si="5">+L21+M21</f>
        <v>500</v>
      </c>
      <c r="O21" s="134">
        <v>2024002130196</v>
      </c>
      <c r="P21" s="136" t="s">
        <v>139</v>
      </c>
      <c r="Q21" s="149">
        <f>0.1*100</f>
        <v>10</v>
      </c>
      <c r="R21" s="42" t="s">
        <v>140</v>
      </c>
      <c r="S21" s="21" t="s">
        <v>142</v>
      </c>
      <c r="T21" s="24" t="s">
        <v>145</v>
      </c>
      <c r="U21" s="48">
        <v>341600000</v>
      </c>
      <c r="V21" s="25"/>
      <c r="W21" s="144" t="s">
        <v>56</v>
      </c>
      <c r="X21" s="145" t="s">
        <v>55</v>
      </c>
      <c r="Y21" s="145">
        <v>1140773</v>
      </c>
      <c r="Z21" s="146" t="s">
        <v>84</v>
      </c>
      <c r="AA21" s="145"/>
      <c r="AB21" s="145"/>
      <c r="AC21" s="145"/>
      <c r="AD21" s="145"/>
      <c r="AE21" s="145">
        <v>6490</v>
      </c>
      <c r="AF21" s="145">
        <v>379179</v>
      </c>
      <c r="AG21" s="145">
        <v>685</v>
      </c>
      <c r="AH21" s="145">
        <v>36</v>
      </c>
      <c r="AI21" s="145"/>
      <c r="AJ21" s="145">
        <v>4995</v>
      </c>
      <c r="AK21" s="145"/>
      <c r="AL21" s="145"/>
      <c r="AM21" s="147">
        <v>631276</v>
      </c>
      <c r="AN21" s="148">
        <f>+Y21+Z21</f>
        <v>2264523</v>
      </c>
      <c r="AO21" s="30">
        <v>45474</v>
      </c>
      <c r="AP21" s="30">
        <v>45657</v>
      </c>
      <c r="AQ21" s="47" t="s">
        <v>60</v>
      </c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</row>
    <row r="22" spans="1:58" s="12" customFormat="1" ht="106.5" customHeight="1" x14ac:dyDescent="0.25">
      <c r="A22" s="20">
        <v>2</v>
      </c>
      <c r="B22" s="21" t="s">
        <v>126</v>
      </c>
      <c r="C22" s="20">
        <v>12</v>
      </c>
      <c r="D22" s="43" t="s">
        <v>128</v>
      </c>
      <c r="E22" s="22">
        <v>1202</v>
      </c>
      <c r="F22" s="21" t="s">
        <v>127</v>
      </c>
      <c r="G22" s="22">
        <v>216</v>
      </c>
      <c r="H22" s="130" t="s">
        <v>134</v>
      </c>
      <c r="I22" s="111" t="s">
        <v>130</v>
      </c>
      <c r="J22" s="110">
        <v>120200401</v>
      </c>
      <c r="K22" s="112" t="s">
        <v>137</v>
      </c>
      <c r="L22" s="23">
        <v>4</v>
      </c>
      <c r="M22" s="23">
        <v>0</v>
      </c>
      <c r="N22" s="23">
        <f t="shared" ref="N22:N27" si="6">+L22+M22</f>
        <v>4</v>
      </c>
      <c r="O22" s="134">
        <v>2024002130196</v>
      </c>
      <c r="P22" s="136" t="s">
        <v>139</v>
      </c>
      <c r="Q22" s="149">
        <f>0.166666666666667*100</f>
        <v>16.666666666666664</v>
      </c>
      <c r="R22" s="42" t="s">
        <v>140</v>
      </c>
      <c r="S22" s="21" t="s">
        <v>141</v>
      </c>
      <c r="T22" s="24" t="s">
        <v>144</v>
      </c>
      <c r="U22" s="48">
        <v>358800000</v>
      </c>
      <c r="V22" s="25"/>
      <c r="W22" s="144" t="s">
        <v>56</v>
      </c>
      <c r="X22" s="145" t="s">
        <v>55</v>
      </c>
      <c r="Y22" s="145">
        <v>1140773</v>
      </c>
      <c r="Z22" s="146" t="s">
        <v>84</v>
      </c>
      <c r="AA22" s="145"/>
      <c r="AB22" s="145"/>
      <c r="AC22" s="145"/>
      <c r="AD22" s="145"/>
      <c r="AE22" s="145">
        <v>6490</v>
      </c>
      <c r="AF22" s="145">
        <v>379179</v>
      </c>
      <c r="AG22" s="145">
        <v>685</v>
      </c>
      <c r="AH22" s="145">
        <v>36</v>
      </c>
      <c r="AI22" s="145"/>
      <c r="AJ22" s="145">
        <v>4995</v>
      </c>
      <c r="AK22" s="145"/>
      <c r="AL22" s="145"/>
      <c r="AM22" s="147">
        <v>631276</v>
      </c>
      <c r="AN22" s="148">
        <f>+Y22+Z22</f>
        <v>2264523</v>
      </c>
      <c r="AO22" s="30">
        <v>45474</v>
      </c>
      <c r="AP22" s="30">
        <v>45657</v>
      </c>
      <c r="AQ22" s="47" t="s">
        <v>60</v>
      </c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</row>
    <row r="23" spans="1:58" s="12" customFormat="1" ht="89.25" x14ac:dyDescent="0.25">
      <c r="A23" s="20">
        <v>2</v>
      </c>
      <c r="B23" s="21" t="s">
        <v>126</v>
      </c>
      <c r="C23" s="20">
        <v>12</v>
      </c>
      <c r="D23" s="43" t="s">
        <v>128</v>
      </c>
      <c r="E23" s="22">
        <v>1202</v>
      </c>
      <c r="F23" s="21" t="s">
        <v>127</v>
      </c>
      <c r="G23" s="22">
        <v>217</v>
      </c>
      <c r="H23" s="130" t="s">
        <v>135</v>
      </c>
      <c r="I23" s="111" t="s">
        <v>131</v>
      </c>
      <c r="J23" s="110">
        <v>120200501</v>
      </c>
      <c r="K23" s="112" t="s">
        <v>138</v>
      </c>
      <c r="L23" s="23">
        <v>5</v>
      </c>
      <c r="M23" s="23">
        <v>0</v>
      </c>
      <c r="N23" s="23">
        <f t="shared" si="6"/>
        <v>5</v>
      </c>
      <c r="O23" s="134">
        <v>2024002130196</v>
      </c>
      <c r="P23" s="136" t="s">
        <v>139</v>
      </c>
      <c r="Q23" s="149">
        <f>0.25*100</f>
        <v>25</v>
      </c>
      <c r="R23" s="42" t="s">
        <v>140</v>
      </c>
      <c r="S23" s="21" t="s">
        <v>143</v>
      </c>
      <c r="T23" s="24" t="s">
        <v>146</v>
      </c>
      <c r="U23" s="48">
        <v>177000000</v>
      </c>
      <c r="V23" s="25"/>
      <c r="W23" s="144" t="s">
        <v>56</v>
      </c>
      <c r="X23" s="145" t="s">
        <v>55</v>
      </c>
      <c r="Y23" s="145">
        <v>1140773</v>
      </c>
      <c r="Z23" s="146" t="s">
        <v>84</v>
      </c>
      <c r="AA23" s="145"/>
      <c r="AB23" s="145"/>
      <c r="AC23" s="145"/>
      <c r="AD23" s="145"/>
      <c r="AE23" s="145">
        <v>6490</v>
      </c>
      <c r="AF23" s="145">
        <v>379179</v>
      </c>
      <c r="AG23" s="145">
        <v>685</v>
      </c>
      <c r="AH23" s="145">
        <v>36</v>
      </c>
      <c r="AI23" s="145"/>
      <c r="AJ23" s="145">
        <v>4995</v>
      </c>
      <c r="AK23" s="145"/>
      <c r="AL23" s="145"/>
      <c r="AM23" s="147">
        <v>631276</v>
      </c>
      <c r="AN23" s="148">
        <f>+Y23+Z23</f>
        <v>2264523</v>
      </c>
      <c r="AO23" s="30">
        <v>45474</v>
      </c>
      <c r="AP23" s="30">
        <v>45657</v>
      </c>
      <c r="AQ23" s="47" t="s">
        <v>60</v>
      </c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</row>
    <row r="24" spans="1:58" s="12" customFormat="1" ht="102" x14ac:dyDescent="0.25">
      <c r="A24" s="20">
        <v>5</v>
      </c>
      <c r="B24" s="21" t="s">
        <v>79</v>
      </c>
      <c r="C24" s="20">
        <v>45</v>
      </c>
      <c r="D24" s="43" t="s">
        <v>80</v>
      </c>
      <c r="E24" s="22">
        <v>4502</v>
      </c>
      <c r="F24" s="46" t="s">
        <v>149</v>
      </c>
      <c r="G24" s="22">
        <v>367</v>
      </c>
      <c r="H24" s="130" t="s">
        <v>97</v>
      </c>
      <c r="I24" s="111">
        <v>4502001</v>
      </c>
      <c r="J24" s="110">
        <v>450200109</v>
      </c>
      <c r="K24" s="112" t="s">
        <v>151</v>
      </c>
      <c r="L24" s="23">
        <v>45</v>
      </c>
      <c r="M24" s="23">
        <v>0</v>
      </c>
      <c r="N24" s="23">
        <f t="shared" si="6"/>
        <v>45</v>
      </c>
      <c r="O24" s="134">
        <v>2024002130220</v>
      </c>
      <c r="P24" s="136" t="s">
        <v>153</v>
      </c>
      <c r="Q24" s="149">
        <f>0.25*100</f>
        <v>25</v>
      </c>
      <c r="R24" s="42" t="s">
        <v>82</v>
      </c>
      <c r="S24" s="21" t="s">
        <v>154</v>
      </c>
      <c r="T24" s="24" t="s">
        <v>83</v>
      </c>
      <c r="U24" s="118">
        <v>50000000</v>
      </c>
      <c r="V24" s="25"/>
      <c r="W24" s="21" t="s">
        <v>56</v>
      </c>
      <c r="X24" s="26" t="s">
        <v>55</v>
      </c>
      <c r="Y24" s="26">
        <v>1085402</v>
      </c>
      <c r="Z24" s="27" t="s">
        <v>115</v>
      </c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8"/>
      <c r="AN24" s="29">
        <f t="shared" ref="AN22:AN25" si="7">+Y24+Z24</f>
        <v>2171281</v>
      </c>
      <c r="AO24" s="30">
        <v>45292</v>
      </c>
      <c r="AP24" s="30">
        <v>45657</v>
      </c>
      <c r="AQ24" s="47" t="s">
        <v>60</v>
      </c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</row>
    <row r="25" spans="1:58" s="12" customFormat="1" ht="57.75" customHeight="1" x14ac:dyDescent="0.25">
      <c r="A25" s="20">
        <v>4</v>
      </c>
      <c r="B25" s="21" t="s">
        <v>147</v>
      </c>
      <c r="C25" s="20">
        <v>45</v>
      </c>
      <c r="D25" s="43" t="s">
        <v>80</v>
      </c>
      <c r="E25" s="25">
        <v>4502</v>
      </c>
      <c r="F25" s="25" t="s">
        <v>148</v>
      </c>
      <c r="G25" s="22">
        <v>384</v>
      </c>
      <c r="H25" s="139" t="s">
        <v>150</v>
      </c>
      <c r="I25" s="111">
        <v>4502038</v>
      </c>
      <c r="J25" s="140">
        <v>450203800</v>
      </c>
      <c r="K25" s="112" t="s">
        <v>152</v>
      </c>
      <c r="L25" s="23">
        <v>1</v>
      </c>
      <c r="M25" s="23">
        <v>0</v>
      </c>
      <c r="N25" s="23">
        <f t="shared" ref="N25" si="8">+L25+M25</f>
        <v>1</v>
      </c>
      <c r="O25" s="134">
        <v>2024002130198</v>
      </c>
      <c r="P25" s="136" t="s">
        <v>160</v>
      </c>
      <c r="Q25" s="149">
        <f>0.25*100</f>
        <v>25</v>
      </c>
      <c r="R25" s="42" t="s">
        <v>164</v>
      </c>
      <c r="S25" s="21" t="s">
        <v>161</v>
      </c>
      <c r="T25" s="24" t="s">
        <v>162</v>
      </c>
      <c r="U25" s="48">
        <v>150000000</v>
      </c>
      <c r="V25" s="25"/>
      <c r="W25" s="21" t="s">
        <v>56</v>
      </c>
      <c r="X25" s="26" t="s">
        <v>55</v>
      </c>
      <c r="Y25" s="26">
        <v>0</v>
      </c>
      <c r="Z25" s="27" t="s">
        <v>163</v>
      </c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8"/>
      <c r="AN25" s="29">
        <f t="shared" si="7"/>
        <v>2095</v>
      </c>
      <c r="AO25" s="30">
        <v>45292</v>
      </c>
      <c r="AP25" s="30">
        <v>45657</v>
      </c>
      <c r="AQ25" s="47" t="s">
        <v>60</v>
      </c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</row>
    <row r="26" spans="1:58" s="12" customFormat="1" ht="76.5" x14ac:dyDescent="0.25">
      <c r="A26" s="20">
        <v>4</v>
      </c>
      <c r="B26" s="21" t="s">
        <v>147</v>
      </c>
      <c r="C26" s="20">
        <v>41</v>
      </c>
      <c r="D26" s="25" t="s">
        <v>156</v>
      </c>
      <c r="E26" s="25">
        <v>4102</v>
      </c>
      <c r="F26" s="25" t="s">
        <v>148</v>
      </c>
      <c r="G26" s="22">
        <v>385</v>
      </c>
      <c r="H26" s="139" t="s">
        <v>157</v>
      </c>
      <c r="I26" s="111">
        <v>4102052</v>
      </c>
      <c r="J26" s="140" t="s">
        <v>158</v>
      </c>
      <c r="K26" s="112" t="s">
        <v>159</v>
      </c>
      <c r="L26" s="23">
        <v>65</v>
      </c>
      <c r="M26" s="23">
        <v>0</v>
      </c>
      <c r="N26" s="23">
        <f t="shared" si="6"/>
        <v>65</v>
      </c>
      <c r="O26" s="134">
        <v>2024002130200</v>
      </c>
      <c r="P26" s="136" t="s">
        <v>165</v>
      </c>
      <c r="Q26" s="149">
        <f>0.481481481481481*100</f>
        <v>48.148148148148145</v>
      </c>
      <c r="R26" s="42" t="s">
        <v>166</v>
      </c>
      <c r="S26" s="21" t="s">
        <v>167</v>
      </c>
      <c r="T26" s="24" t="s">
        <v>168</v>
      </c>
      <c r="U26" s="48">
        <v>150000000</v>
      </c>
      <c r="V26" s="25"/>
      <c r="W26" s="21" t="s">
        <v>56</v>
      </c>
      <c r="X26" s="26" t="s">
        <v>55</v>
      </c>
      <c r="Y26" s="26">
        <v>5</v>
      </c>
      <c r="Z26" s="27" t="s">
        <v>169</v>
      </c>
      <c r="AA26" s="26"/>
      <c r="AB26" s="26">
        <v>65</v>
      </c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8"/>
      <c r="AN26" s="29">
        <f t="shared" ref="AN26" si="9">+Y26+Z26</f>
        <v>65</v>
      </c>
      <c r="AO26" s="30">
        <v>45292</v>
      </c>
      <c r="AP26" s="30">
        <v>45657</v>
      </c>
      <c r="AQ26" s="47" t="s">
        <v>60</v>
      </c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</row>
    <row r="27" spans="1:58" s="12" customFormat="1" ht="69.75" customHeight="1" x14ac:dyDescent="0.25">
      <c r="A27" s="20">
        <v>4</v>
      </c>
      <c r="B27" s="21" t="s">
        <v>147</v>
      </c>
      <c r="C27" s="20">
        <v>45</v>
      </c>
      <c r="D27" s="43" t="s">
        <v>80</v>
      </c>
      <c r="E27" s="25">
        <v>4502</v>
      </c>
      <c r="F27" s="25" t="s">
        <v>170</v>
      </c>
      <c r="G27" s="22">
        <v>386</v>
      </c>
      <c r="H27" s="139" t="s">
        <v>150</v>
      </c>
      <c r="I27" s="111">
        <v>4502038</v>
      </c>
      <c r="J27" s="140">
        <v>450203801</v>
      </c>
      <c r="K27" s="112" t="s">
        <v>171</v>
      </c>
      <c r="L27" s="23">
        <v>3</v>
      </c>
      <c r="M27" s="23">
        <v>0</v>
      </c>
      <c r="N27" s="23">
        <f t="shared" si="6"/>
        <v>3</v>
      </c>
      <c r="O27" s="134">
        <v>2024002130204</v>
      </c>
      <c r="P27" s="136" t="s">
        <v>173</v>
      </c>
      <c r="Q27" s="149">
        <f>0.25*100</f>
        <v>25</v>
      </c>
      <c r="R27" s="42" t="s">
        <v>174</v>
      </c>
      <c r="S27" s="21" t="s">
        <v>175</v>
      </c>
      <c r="T27" s="24" t="s">
        <v>176</v>
      </c>
      <c r="U27" s="48">
        <v>150000000</v>
      </c>
      <c r="V27" s="25"/>
      <c r="W27" s="144" t="s">
        <v>56</v>
      </c>
      <c r="X27" s="145" t="s">
        <v>55</v>
      </c>
      <c r="Y27" s="145">
        <v>1140773</v>
      </c>
      <c r="Z27" s="146" t="s">
        <v>84</v>
      </c>
      <c r="AA27" s="145"/>
      <c r="AB27" s="145"/>
      <c r="AC27" s="145"/>
      <c r="AD27" s="145"/>
      <c r="AE27" s="145">
        <v>6490</v>
      </c>
      <c r="AF27" s="145">
        <v>379179</v>
      </c>
      <c r="AG27" s="145">
        <v>685</v>
      </c>
      <c r="AH27" s="145">
        <v>36</v>
      </c>
      <c r="AI27" s="145"/>
      <c r="AJ27" s="145">
        <v>4995</v>
      </c>
      <c r="AK27" s="145"/>
      <c r="AL27" s="145"/>
      <c r="AM27" s="147">
        <v>631276</v>
      </c>
      <c r="AN27" s="148">
        <f>+Y27+Z27</f>
        <v>2264523</v>
      </c>
      <c r="AO27" s="30">
        <v>45292</v>
      </c>
      <c r="AP27" s="30">
        <v>45657</v>
      </c>
      <c r="AQ27" s="47" t="s">
        <v>60</v>
      </c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</row>
    <row r="28" spans="1:58" s="12" customFormat="1" ht="63.75" x14ac:dyDescent="0.25">
      <c r="A28" s="20">
        <v>4</v>
      </c>
      <c r="B28" s="21" t="s">
        <v>147</v>
      </c>
      <c r="C28" s="20">
        <v>45</v>
      </c>
      <c r="D28" s="43" t="s">
        <v>80</v>
      </c>
      <c r="E28" s="25"/>
      <c r="F28" s="25" t="s">
        <v>177</v>
      </c>
      <c r="G28" s="22">
        <v>387</v>
      </c>
      <c r="H28" s="139" t="s">
        <v>179</v>
      </c>
      <c r="I28" s="111" t="s">
        <v>178</v>
      </c>
      <c r="J28" s="140" t="s">
        <v>158</v>
      </c>
      <c r="K28" s="112" t="s">
        <v>180</v>
      </c>
      <c r="L28" s="23">
        <v>2</v>
      </c>
      <c r="M28" s="23">
        <v>0</v>
      </c>
      <c r="N28" s="23">
        <f t="shared" ref="N28" si="10">+L28+M28</f>
        <v>2</v>
      </c>
      <c r="O28" s="134">
        <v>2024002130202</v>
      </c>
      <c r="P28" s="136" t="s">
        <v>181</v>
      </c>
      <c r="Q28" s="149">
        <f>0.25*100</f>
        <v>25</v>
      </c>
      <c r="R28" s="42" t="s">
        <v>182</v>
      </c>
      <c r="S28" s="21" t="s">
        <v>183</v>
      </c>
      <c r="T28" s="24" t="s">
        <v>184</v>
      </c>
      <c r="U28" s="48">
        <v>291170000</v>
      </c>
      <c r="V28" s="25"/>
      <c r="W28" s="21" t="s">
        <v>56</v>
      </c>
      <c r="X28" s="26" t="s">
        <v>55</v>
      </c>
      <c r="Y28" s="26">
        <v>5</v>
      </c>
      <c r="Z28" s="27" t="s">
        <v>169</v>
      </c>
      <c r="AA28" s="26"/>
      <c r="AB28" s="26">
        <v>65</v>
      </c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8"/>
      <c r="AN28" s="29">
        <f t="shared" ref="AN28" si="11">+Y28+Z28</f>
        <v>65</v>
      </c>
      <c r="AO28" s="30">
        <v>45292</v>
      </c>
      <c r="AP28" s="30">
        <v>45657</v>
      </c>
      <c r="AQ28" s="47" t="s">
        <v>60</v>
      </c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</row>
    <row r="29" spans="1:58" s="12" customFormat="1" x14ac:dyDescent="0.25">
      <c r="A29" s="93"/>
      <c r="B29" s="94"/>
      <c r="C29" s="93"/>
      <c r="D29" s="95"/>
      <c r="E29" s="96"/>
      <c r="F29" s="96"/>
      <c r="G29" s="96"/>
      <c r="H29" s="96"/>
      <c r="I29" s="96"/>
      <c r="J29" s="96"/>
      <c r="K29" s="97"/>
      <c r="L29" s="98"/>
      <c r="M29" s="98"/>
      <c r="N29" s="98"/>
      <c r="O29" s="99"/>
      <c r="P29" s="100"/>
      <c r="Q29" s="93"/>
      <c r="R29" s="94"/>
      <c r="S29" s="94"/>
      <c r="T29" s="101"/>
      <c r="U29" s="102"/>
      <c r="V29" s="103"/>
      <c r="W29" s="94"/>
      <c r="X29" s="104"/>
      <c r="Y29" s="104"/>
      <c r="Z29" s="105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6"/>
      <c r="AN29" s="107"/>
      <c r="AO29" s="108"/>
      <c r="AP29" s="108"/>
      <c r="AQ29" s="109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</row>
    <row r="30" spans="1:58" ht="13.5" thickBot="1" x14ac:dyDescent="0.3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7" t="s">
        <v>2</v>
      </c>
      <c r="U30" s="38">
        <f>SUM(U11:U28)</f>
        <v>2664725720</v>
      </c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9"/>
    </row>
    <row r="32" spans="1:58" ht="58.5" customHeight="1" x14ac:dyDescent="0.25">
      <c r="F32" s="96"/>
      <c r="W32" s="40"/>
      <c r="X32" s="40"/>
    </row>
    <row r="33" spans="9:24" x14ac:dyDescent="0.25">
      <c r="L33" s="72"/>
      <c r="M33" s="72"/>
      <c r="N33" s="72"/>
      <c r="O33" s="72"/>
      <c r="P33" s="72"/>
      <c r="W33" s="40"/>
      <c r="X33" s="40"/>
    </row>
    <row r="34" spans="9:24" x14ac:dyDescent="0.25">
      <c r="L34" s="150" t="s">
        <v>185</v>
      </c>
      <c r="M34" s="150"/>
      <c r="N34" s="150"/>
      <c r="O34" s="150"/>
      <c r="P34" s="150"/>
      <c r="W34" s="40"/>
      <c r="X34" s="40"/>
    </row>
    <row r="35" spans="9:24" x14ac:dyDescent="0.25">
      <c r="L35" s="150" t="s">
        <v>186</v>
      </c>
      <c r="M35" s="150"/>
      <c r="N35" s="150"/>
      <c r="O35" s="150"/>
      <c r="P35" s="150"/>
      <c r="W35" s="40"/>
      <c r="X35" s="40"/>
    </row>
    <row r="36" spans="9:24" x14ac:dyDescent="0.25">
      <c r="W36" s="40"/>
      <c r="X36" s="40"/>
    </row>
    <row r="37" spans="9:24" x14ac:dyDescent="0.25">
      <c r="I37" s="41" t="s">
        <v>1</v>
      </c>
      <c r="J37" s="59" t="s">
        <v>0</v>
      </c>
      <c r="K37" s="60"/>
      <c r="W37" s="40"/>
      <c r="X37" s="40"/>
    </row>
    <row r="38" spans="9:24" x14ac:dyDescent="0.25">
      <c r="I38" s="41" t="s">
        <v>187</v>
      </c>
      <c r="J38" s="49" t="s">
        <v>189</v>
      </c>
      <c r="K38" s="49"/>
      <c r="W38" s="40"/>
      <c r="X38" s="40"/>
    </row>
    <row r="39" spans="9:24" x14ac:dyDescent="0.25">
      <c r="I39" s="41" t="s">
        <v>188</v>
      </c>
      <c r="J39" s="49" t="s">
        <v>190</v>
      </c>
      <c r="K39" s="49"/>
      <c r="W39" s="40"/>
      <c r="X39" s="40"/>
    </row>
  </sheetData>
  <mergeCells count="28">
    <mergeCell ref="L35:P35"/>
    <mergeCell ref="A8:B9"/>
    <mergeCell ref="C8:D9"/>
    <mergeCell ref="E8:F9"/>
    <mergeCell ref="G8:I9"/>
    <mergeCell ref="J8:K9"/>
    <mergeCell ref="A1:B7"/>
    <mergeCell ref="C1:AO1"/>
    <mergeCell ref="C2:AO4"/>
    <mergeCell ref="C5:AO5"/>
    <mergeCell ref="C6:AO6"/>
    <mergeCell ref="AO8:AO10"/>
    <mergeCell ref="AP8:AP10"/>
    <mergeCell ref="AQ8:AQ10"/>
    <mergeCell ref="V9:X9"/>
    <mergeCell ref="Y9:Z9"/>
    <mergeCell ref="AA9:AD9"/>
    <mergeCell ref="AE9:AJ9"/>
    <mergeCell ref="AN9:AN10"/>
    <mergeCell ref="Y8:AN8"/>
    <mergeCell ref="AK9:AM9"/>
    <mergeCell ref="J39:K39"/>
    <mergeCell ref="L8:N9"/>
    <mergeCell ref="O8:U9"/>
    <mergeCell ref="J38:K38"/>
    <mergeCell ref="L34:P34"/>
    <mergeCell ref="J37:K37"/>
    <mergeCell ref="L33:P33"/>
  </mergeCells>
  <phoneticPr fontId="5" type="noConversion"/>
  <conditionalFormatting sqref="O29 O11">
    <cfRule type="duplicateValues" dxfId="20" priority="34"/>
    <cfRule type="duplicateValues" dxfId="19" priority="35"/>
    <cfRule type="duplicateValues" dxfId="18" priority="36"/>
  </conditionalFormatting>
  <conditionalFormatting sqref="O12">
    <cfRule type="duplicateValues" dxfId="17" priority="25"/>
    <cfRule type="duplicateValues" dxfId="16" priority="26"/>
    <cfRule type="duplicateValues" dxfId="15" priority="27"/>
  </conditionalFormatting>
  <conditionalFormatting sqref="O13">
    <cfRule type="duplicateValues" dxfId="14" priority="22"/>
    <cfRule type="duplicateValues" dxfId="13" priority="23"/>
    <cfRule type="duplicateValues" dxfId="12" priority="24"/>
  </conditionalFormatting>
  <conditionalFormatting sqref="O16">
    <cfRule type="duplicateValues" dxfId="11" priority="19"/>
    <cfRule type="duplicateValues" dxfId="10" priority="20"/>
    <cfRule type="duplicateValues" dxfId="9" priority="21"/>
  </conditionalFormatting>
  <conditionalFormatting sqref="O14">
    <cfRule type="duplicateValues" dxfId="8" priority="7"/>
    <cfRule type="duplicateValues" dxfId="7" priority="8"/>
    <cfRule type="duplicateValues" dxfId="6" priority="9"/>
  </conditionalFormatting>
  <conditionalFormatting sqref="O17">
    <cfRule type="duplicateValues" dxfId="5" priority="4"/>
    <cfRule type="duplicateValues" dxfId="4" priority="5"/>
    <cfRule type="duplicateValues" dxfId="3" priority="6"/>
  </conditionalFormatting>
  <conditionalFormatting sqref="O15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41" scale="3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INTERIOR Y ASUNTOS GUB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Daniel Mercado Diaz</dc:creator>
  <cp:lastModifiedBy>Javier Manuel Doria Arrieta</cp:lastModifiedBy>
  <dcterms:created xsi:type="dcterms:W3CDTF">2024-07-11T20:55:07Z</dcterms:created>
  <dcterms:modified xsi:type="dcterms:W3CDTF">2024-07-31T05:45:59Z</dcterms:modified>
</cp:coreProperties>
</file>