
<file path=[Content_Types].xml><?xml version="1.0" encoding="utf-8"?>
<Types xmlns="http://schemas.openxmlformats.org/package/2006/content-types">
  <Default Extension="xml" ContentType="application/xml"/>
  <Default Extension="bin" ContentType="application/vnd.openxmlformats-officedocument.spreadsheetml.printerSettings"/>
  <Default Extension="vml" ContentType="application/vnd.openxmlformats-officedocument.vmlDrawing"/>
  <Default Extension="jpg" ContentType="image/jpe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908"/>
  <workbookPr hidePivotFieldList="1"/>
  <mc:AlternateContent xmlns:mc="http://schemas.openxmlformats.org/markup-compatibility/2006">
    <mc:Choice Requires="x15">
      <x15ac:absPath xmlns:x15ac="http://schemas.microsoft.com/office/spreadsheetml/2010/11/ac" url="/Users/CESAR/Documents/"/>
    </mc:Choice>
  </mc:AlternateContent>
  <bookViews>
    <workbookView xWindow="-4600" yWindow="-21000" windowWidth="38400" windowHeight="21000" tabRatio="500" activeTab="1"/>
  </bookViews>
  <sheets>
    <sheet name="INSTRUCTIVO" sheetId="1" r:id="rId1"/>
    <sheet name="TABLAS DINAM" sheetId="30" r:id="rId2"/>
    <sheet name="TABLAS SEMAFORO" sheetId="33" r:id="rId3"/>
    <sheet name="SEMAFORO" sheetId="32" r:id="rId4"/>
    <sheet name="CONSOLIDADO" sheetId="2" r:id="rId5"/>
    <sheet name="AGRICULTURA" sheetId="4" r:id="rId6"/>
    <sheet name="SALUD" sheetId="24" r:id="rId7"/>
    <sheet name="PLANEACION" sheetId="23" r:id="rId8"/>
    <sheet name="PRIVADA" sheetId="22" r:id="rId9"/>
    <sheet name="MUJER" sheetId="20" r:id="rId10"/>
    <sheet name="EDUCACION" sheetId="21" r:id="rId11"/>
    <sheet name="AGUAS DE BOLIVAR" sheetId="3" r:id="rId12"/>
    <sheet name="RIESGOS" sheetId="15" r:id="rId13"/>
    <sheet name="INFRAESTRUCTURA" sheetId="18" r:id="rId14"/>
    <sheet name="HACIENDA" sheetId="17" r:id="rId15"/>
    <sheet name="DESARROLLO ECONOMICO" sheetId="16" r:id="rId16"/>
    <sheet name="MOVILIDAD" sheetId="5" r:id="rId17"/>
    <sheet name="IDERBOL" sheetId="6" r:id="rId18"/>
    <sheet name="UNIBAC" sheetId="7" r:id="rId19"/>
    <sheet name="SERVICIOS PUBLICOS" sheetId="8" r:id="rId20"/>
    <sheet name="ICULTUR" sheetId="9" r:id="rId21"/>
    <sheet name="VICTIMAS" sheetId="10" r:id="rId22"/>
    <sheet name="MINAS" sheetId="11" r:id="rId23"/>
    <sheet name="TIC" sheetId="12" r:id="rId24"/>
    <sheet name="GENERAL" sheetId="13" r:id="rId25"/>
    <sheet name="IGUALDAD" sheetId="14" r:id="rId26"/>
    <sheet name="SEGURIDAD" sheetId="26" r:id="rId27"/>
    <sheet name="INTERIOR" sheetId="27" r:id="rId28"/>
  </sheets>
  <externalReferences>
    <externalReference r:id="rId29"/>
  </externalReferences>
  <definedNames>
    <definedName name="_xlnm._FilterDatabase" localSheetId="4" hidden="1">CONSOLIDADO!$A$1:$AG$388</definedName>
    <definedName name="_xlnm._FilterDatabase" localSheetId="15" hidden="1">'DESARROLLO ECONOMICO'!$A$1:$AG$28</definedName>
    <definedName name="_xlnm._FilterDatabase" localSheetId="17" hidden="1">IDERBOL!$A$1:$AG$33</definedName>
    <definedName name="_xlnm._FilterDatabase" localSheetId="25" hidden="1">IGUALDAD!$A$1:$AG$40</definedName>
    <definedName name="_xlnm._FilterDatabase" localSheetId="3" hidden="1">SEMAFORO!$A$1:$AH$388</definedName>
  </definedNames>
  <calcPr calcId="150001" concurrentCalc="0"/>
  <pivotCaches>
    <pivotCache cacheId="53" r:id="rId30"/>
    <pivotCache cacheId="81" r:id="rId31"/>
    <pivotCache cacheId="90" r:id="rId32"/>
  </pivotCaches>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AC389" i="32" l="1"/>
  <c r="AG389" i="32"/>
  <c r="AE389" i="32"/>
  <c r="Y5" i="32"/>
  <c r="AA5" i="32"/>
  <c r="AD5" i="32"/>
  <c r="Y6" i="32"/>
  <c r="AA6" i="32"/>
  <c r="AD6" i="32"/>
  <c r="Y7" i="32"/>
  <c r="AA7" i="32"/>
  <c r="AD7" i="32"/>
  <c r="Y8" i="32"/>
  <c r="AA8" i="32"/>
  <c r="AD8" i="32"/>
  <c r="Y2" i="32"/>
  <c r="AA2" i="32"/>
  <c r="AD2" i="32"/>
  <c r="Y3" i="32"/>
  <c r="AA3" i="32"/>
  <c r="AD3" i="32"/>
  <c r="Y4" i="32"/>
  <c r="AA4" i="32"/>
  <c r="AD4" i="32"/>
  <c r="Y9" i="32"/>
  <c r="AA9" i="32"/>
  <c r="AD9" i="32"/>
  <c r="X10" i="32"/>
  <c r="Y10" i="32"/>
  <c r="AA10" i="32"/>
  <c r="AD10" i="32"/>
  <c r="U11" i="32"/>
  <c r="Y11" i="32"/>
  <c r="AA11" i="32"/>
  <c r="AD11" i="32"/>
  <c r="W12" i="32"/>
  <c r="Y12" i="32"/>
  <c r="AA12" i="32"/>
  <c r="AD12" i="32"/>
  <c r="Y13" i="32"/>
  <c r="AA13" i="32"/>
  <c r="AD13" i="32"/>
  <c r="Y14" i="32"/>
  <c r="AA14" i="32"/>
  <c r="AD14" i="32"/>
  <c r="Y15" i="32"/>
  <c r="AA15" i="32"/>
  <c r="AD15" i="32"/>
  <c r="Y16" i="32"/>
  <c r="AA16" i="32"/>
  <c r="AD16" i="32"/>
  <c r="Y17" i="32"/>
  <c r="AA17" i="32"/>
  <c r="AD17" i="32"/>
  <c r="Y18" i="32"/>
  <c r="AA18" i="32"/>
  <c r="AD18" i="32"/>
  <c r="Y19" i="32"/>
  <c r="AA19" i="32"/>
  <c r="AD19" i="32"/>
  <c r="Y20" i="32"/>
  <c r="AA20" i="32"/>
  <c r="AD20" i="32"/>
  <c r="Y21" i="32"/>
  <c r="AA21" i="32"/>
  <c r="AD21" i="32"/>
  <c r="Y22" i="32"/>
  <c r="AA22" i="32"/>
  <c r="AD22" i="32"/>
  <c r="Y23" i="32"/>
  <c r="AA23" i="32"/>
  <c r="AD23" i="32"/>
  <c r="Y24" i="32"/>
  <c r="AA24" i="32"/>
  <c r="AD24" i="32"/>
  <c r="Y25" i="32"/>
  <c r="AA25" i="32"/>
  <c r="AD25" i="32"/>
  <c r="Y26" i="32"/>
  <c r="AA26" i="32"/>
  <c r="AD26" i="32"/>
  <c r="Y27" i="32"/>
  <c r="AA27" i="32"/>
  <c r="AD27" i="32"/>
  <c r="Y28" i="32"/>
  <c r="AA28" i="32"/>
  <c r="AD28" i="32"/>
  <c r="Y29" i="32"/>
  <c r="AA29" i="32"/>
  <c r="AD29" i="32"/>
  <c r="Y30" i="32"/>
  <c r="AA30" i="32"/>
  <c r="AD30" i="32"/>
  <c r="Y31" i="32"/>
  <c r="AA31" i="32"/>
  <c r="AD31" i="32"/>
  <c r="Y32" i="32"/>
  <c r="AA32" i="32"/>
  <c r="AD32" i="32"/>
  <c r="Y33" i="32"/>
  <c r="AA33" i="32"/>
  <c r="AD33" i="32"/>
  <c r="Y34" i="32"/>
  <c r="AA34" i="32"/>
  <c r="AD34" i="32"/>
  <c r="Y35" i="32"/>
  <c r="AA35" i="32"/>
  <c r="AD35" i="32"/>
  <c r="Y36" i="32"/>
  <c r="AA36" i="32"/>
  <c r="AD36" i="32"/>
  <c r="Y37" i="32"/>
  <c r="AA37" i="32"/>
  <c r="AD37" i="32"/>
  <c r="Y38" i="32"/>
  <c r="AA38" i="32"/>
  <c r="AD38" i="32"/>
  <c r="Y39" i="32"/>
  <c r="AA39" i="32"/>
  <c r="AD39" i="32"/>
  <c r="Y40" i="32"/>
  <c r="AA40" i="32"/>
  <c r="AD40" i="32"/>
  <c r="Y41" i="32"/>
  <c r="AA41" i="32"/>
  <c r="AD41" i="32"/>
  <c r="Y42" i="32"/>
  <c r="AA42" i="32"/>
  <c r="AD42" i="32"/>
  <c r="Y43" i="32"/>
  <c r="AA43" i="32"/>
  <c r="AD43" i="32"/>
  <c r="Y44" i="32"/>
  <c r="AA44" i="32"/>
  <c r="AD44" i="32"/>
  <c r="Y45" i="32"/>
  <c r="AA45" i="32"/>
  <c r="AD45" i="32"/>
  <c r="Y46" i="32"/>
  <c r="AA46" i="32"/>
  <c r="AD46" i="32"/>
  <c r="Y47" i="32"/>
  <c r="AA47" i="32"/>
  <c r="AD47" i="32"/>
  <c r="Y48" i="32"/>
  <c r="AA48" i="32"/>
  <c r="AD48" i="32"/>
  <c r="Y49" i="32"/>
  <c r="AA49" i="32"/>
  <c r="AD49" i="32"/>
  <c r="Y50" i="32"/>
  <c r="AA50" i="32"/>
  <c r="AD50" i="32"/>
  <c r="Y51" i="32"/>
  <c r="AA51" i="32"/>
  <c r="AD51" i="32"/>
  <c r="Y52" i="32"/>
  <c r="AA52" i="32"/>
  <c r="AD52" i="32"/>
  <c r="Y53" i="32"/>
  <c r="AA53" i="32"/>
  <c r="AD53" i="32"/>
  <c r="Y54" i="32"/>
  <c r="AA54" i="32"/>
  <c r="AD54" i="32"/>
  <c r="Y55" i="32"/>
  <c r="AA55" i="32"/>
  <c r="AD55" i="32"/>
  <c r="Y56" i="32"/>
  <c r="AA56" i="32"/>
  <c r="AD56" i="32"/>
  <c r="Y57" i="32"/>
  <c r="AA57" i="32"/>
  <c r="AD57" i="32"/>
  <c r="Y58" i="32"/>
  <c r="AA58" i="32"/>
  <c r="AD58" i="32"/>
  <c r="Y59" i="32"/>
  <c r="AA59" i="32"/>
  <c r="AD59" i="32"/>
  <c r="Y60" i="32"/>
  <c r="AA60" i="32"/>
  <c r="AD60" i="32"/>
  <c r="Y61" i="32"/>
  <c r="AA61" i="32"/>
  <c r="AD61" i="32"/>
  <c r="Y62" i="32"/>
  <c r="AA62" i="32"/>
  <c r="AD62" i="32"/>
  <c r="Y63" i="32"/>
  <c r="AA63" i="32"/>
  <c r="AD63" i="32"/>
  <c r="Y64" i="32"/>
  <c r="AA64" i="32"/>
  <c r="AD64" i="32"/>
  <c r="Y65" i="32"/>
  <c r="AA65" i="32"/>
  <c r="AD65" i="32"/>
  <c r="Y66" i="32"/>
  <c r="AA66" i="32"/>
  <c r="AD66" i="32"/>
  <c r="Y67" i="32"/>
  <c r="AA67" i="32"/>
  <c r="AD67" i="32"/>
  <c r="Y68" i="32"/>
  <c r="AA68" i="32"/>
  <c r="AD68" i="32"/>
  <c r="Y69" i="32"/>
  <c r="AA69" i="32"/>
  <c r="AD69" i="32"/>
  <c r="Y70" i="32"/>
  <c r="AA70" i="32"/>
  <c r="AD70" i="32"/>
  <c r="Y71" i="32"/>
  <c r="AA71" i="32"/>
  <c r="AD71" i="32"/>
  <c r="Y72" i="32"/>
  <c r="AA72" i="32"/>
  <c r="AD72" i="32"/>
  <c r="Y73" i="32"/>
  <c r="AA73" i="32"/>
  <c r="AD73" i="32"/>
  <c r="Y74" i="32"/>
  <c r="AA74" i="32"/>
  <c r="AD74" i="32"/>
  <c r="Y75" i="32"/>
  <c r="AA75" i="32"/>
  <c r="AD75" i="32"/>
  <c r="Y76" i="32"/>
  <c r="AA76" i="32"/>
  <c r="AD76" i="32"/>
  <c r="Y77" i="32"/>
  <c r="AA77" i="32"/>
  <c r="AD77" i="32"/>
  <c r="Y78" i="32"/>
  <c r="AA78" i="32"/>
  <c r="AD78" i="32"/>
  <c r="Y79" i="32"/>
  <c r="AA79" i="32"/>
  <c r="AD79" i="32"/>
  <c r="Y80" i="32"/>
  <c r="AA80" i="32"/>
  <c r="AD80" i="32"/>
  <c r="Y81" i="32"/>
  <c r="AA81" i="32"/>
  <c r="AD81" i="32"/>
  <c r="Y82" i="32"/>
  <c r="AA82" i="32"/>
  <c r="AD82" i="32"/>
  <c r="Y83" i="32"/>
  <c r="AA83" i="32"/>
  <c r="AD83" i="32"/>
  <c r="Y84" i="32"/>
  <c r="AA84" i="32"/>
  <c r="AD84" i="32"/>
  <c r="Y85" i="32"/>
  <c r="AA85" i="32"/>
  <c r="AD85" i="32"/>
  <c r="Y86" i="32"/>
  <c r="AA86" i="32"/>
  <c r="AD86" i="32"/>
  <c r="Y87" i="32"/>
  <c r="AA87" i="32"/>
  <c r="AD87" i="32"/>
  <c r="W88" i="32"/>
  <c r="Y88" i="32"/>
  <c r="AA88" i="32"/>
  <c r="AD88" i="32"/>
  <c r="Y89" i="32"/>
  <c r="AA89" i="32"/>
  <c r="AD89" i="32"/>
  <c r="Y90" i="32"/>
  <c r="AA90" i="32"/>
  <c r="AD90" i="32"/>
  <c r="Y91" i="32"/>
  <c r="AA91" i="32"/>
  <c r="AD91" i="32"/>
  <c r="Y92" i="32"/>
  <c r="AA92" i="32"/>
  <c r="AD92" i="32"/>
  <c r="Y93" i="32"/>
  <c r="AA93" i="32"/>
  <c r="AD93" i="32"/>
  <c r="Y94" i="32"/>
  <c r="AA94" i="32"/>
  <c r="AD94" i="32"/>
  <c r="Y95" i="32"/>
  <c r="AA95" i="32"/>
  <c r="AD95" i="32"/>
  <c r="Y96" i="32"/>
  <c r="AA96" i="32"/>
  <c r="AD96" i="32"/>
  <c r="Y97" i="32"/>
  <c r="AA97" i="32"/>
  <c r="AD97" i="32"/>
  <c r="Y98" i="32"/>
  <c r="AA98" i="32"/>
  <c r="AD98" i="32"/>
  <c r="Y99" i="32"/>
  <c r="AA99" i="32"/>
  <c r="AD99" i="32"/>
  <c r="Y100" i="32"/>
  <c r="AA100" i="32"/>
  <c r="AD100" i="32"/>
  <c r="Y101" i="32"/>
  <c r="AA101" i="32"/>
  <c r="AD101" i="32"/>
  <c r="Y102" i="32"/>
  <c r="AA102" i="32"/>
  <c r="AD102" i="32"/>
  <c r="Y103" i="32"/>
  <c r="AA103" i="32"/>
  <c r="AD103" i="32"/>
  <c r="Y104" i="32"/>
  <c r="AA104" i="32"/>
  <c r="AD104" i="32"/>
  <c r="Y105" i="32"/>
  <c r="AA105" i="32"/>
  <c r="AD105" i="32"/>
  <c r="Y106" i="32"/>
  <c r="AA106" i="32"/>
  <c r="AD106" i="32"/>
  <c r="Y107" i="32"/>
  <c r="AA107" i="32"/>
  <c r="AD107" i="32"/>
  <c r="Y108" i="32"/>
  <c r="AA108" i="32"/>
  <c r="AD108" i="32"/>
  <c r="Y109" i="32"/>
  <c r="AA109" i="32"/>
  <c r="AD109" i="32"/>
  <c r="Y110" i="32"/>
  <c r="AA110" i="32"/>
  <c r="AD110" i="32"/>
  <c r="Y111" i="32"/>
  <c r="AA111" i="32"/>
  <c r="AD111" i="32"/>
  <c r="Y112" i="32"/>
  <c r="AA112" i="32"/>
  <c r="AD112" i="32"/>
  <c r="Y113" i="32"/>
  <c r="AA113" i="32"/>
  <c r="AD113" i="32"/>
  <c r="Y114" i="32"/>
  <c r="AA114" i="32"/>
  <c r="AD114" i="32"/>
  <c r="Y115" i="32"/>
  <c r="AA115" i="32"/>
  <c r="AD115" i="32"/>
  <c r="Y116" i="32"/>
  <c r="AA116" i="32"/>
  <c r="AD116" i="32"/>
  <c r="Y117" i="32"/>
  <c r="AA117" i="32"/>
  <c r="AD117" i="32"/>
  <c r="Y118" i="32"/>
  <c r="AA118" i="32"/>
  <c r="AD118" i="32"/>
  <c r="Y119" i="32"/>
  <c r="AA119" i="32"/>
  <c r="AD119" i="32"/>
  <c r="Y120" i="32"/>
  <c r="AA120" i="32"/>
  <c r="AD120" i="32"/>
  <c r="Y121" i="32"/>
  <c r="AA121" i="32"/>
  <c r="AD121" i="32"/>
  <c r="Y122" i="32"/>
  <c r="AA122" i="32"/>
  <c r="AD122" i="32"/>
  <c r="Y123" i="32"/>
  <c r="AA123" i="32"/>
  <c r="AD123" i="32"/>
  <c r="Y124" i="32"/>
  <c r="AA124" i="32"/>
  <c r="AD124" i="32"/>
  <c r="Y125" i="32"/>
  <c r="AA125" i="32"/>
  <c r="AD125" i="32"/>
  <c r="X126" i="32"/>
  <c r="Y126" i="32"/>
  <c r="AA126" i="32"/>
  <c r="AD126" i="32"/>
  <c r="Y127" i="32"/>
  <c r="AA127" i="32"/>
  <c r="AD127" i="32"/>
  <c r="Y128" i="32"/>
  <c r="AA128" i="32"/>
  <c r="AD128" i="32"/>
  <c r="Y129" i="32"/>
  <c r="AA129" i="32"/>
  <c r="AD129" i="32"/>
  <c r="Y130" i="32"/>
  <c r="AA130" i="32"/>
  <c r="AD130" i="32"/>
  <c r="Y131" i="32"/>
  <c r="AA131" i="32"/>
  <c r="AD131" i="32"/>
  <c r="Y132" i="32"/>
  <c r="AA132" i="32"/>
  <c r="AD132" i="32"/>
  <c r="Y133" i="32"/>
  <c r="AA133" i="32"/>
  <c r="AD133" i="32"/>
  <c r="Y134" i="32"/>
  <c r="AA134" i="32"/>
  <c r="AD134" i="32"/>
  <c r="Y135" i="32"/>
  <c r="AA135" i="32"/>
  <c r="AD135" i="32"/>
  <c r="Y136" i="32"/>
  <c r="AA136" i="32"/>
  <c r="AD136" i="32"/>
  <c r="Y137" i="32"/>
  <c r="AA137" i="32"/>
  <c r="AD137" i="32"/>
  <c r="Y138" i="32"/>
  <c r="AA138" i="32"/>
  <c r="AD138" i="32"/>
  <c r="Y139" i="32"/>
  <c r="AA139" i="32"/>
  <c r="AD139" i="32"/>
  <c r="Y140" i="32"/>
  <c r="AA140" i="32"/>
  <c r="AD140" i="32"/>
  <c r="Y141" i="32"/>
  <c r="AA141" i="32"/>
  <c r="AD141" i="32"/>
  <c r="Y142" i="32"/>
  <c r="AA142" i="32"/>
  <c r="AD142" i="32"/>
  <c r="Y143" i="32"/>
  <c r="AA143" i="32"/>
  <c r="AD143" i="32"/>
  <c r="Y144" i="32"/>
  <c r="AA144" i="32"/>
  <c r="AD144" i="32"/>
  <c r="Y145" i="32"/>
  <c r="AA145" i="32"/>
  <c r="AD145" i="32"/>
  <c r="Y146" i="32"/>
  <c r="AA146" i="32"/>
  <c r="AD146" i="32"/>
  <c r="Y147" i="32"/>
  <c r="AA147" i="32"/>
  <c r="AD147" i="32"/>
  <c r="Y148" i="32"/>
  <c r="AA148" i="32"/>
  <c r="AD148" i="32"/>
  <c r="Y149" i="32"/>
  <c r="AA149" i="32"/>
  <c r="AD149" i="32"/>
  <c r="Y150" i="32"/>
  <c r="AA150" i="32"/>
  <c r="AD150" i="32"/>
  <c r="Y151" i="32"/>
  <c r="AA151" i="32"/>
  <c r="AD151" i="32"/>
  <c r="Y152" i="32"/>
  <c r="AA152" i="32"/>
  <c r="AD152" i="32"/>
  <c r="Y153" i="32"/>
  <c r="AA153" i="32"/>
  <c r="AD153" i="32"/>
  <c r="Y154" i="32"/>
  <c r="AA154" i="32"/>
  <c r="AD154" i="32"/>
  <c r="Y155" i="32"/>
  <c r="AA155" i="32"/>
  <c r="AD155" i="32"/>
  <c r="Y156" i="32"/>
  <c r="AA156" i="32"/>
  <c r="AD156" i="32"/>
  <c r="Y157" i="32"/>
  <c r="AA157" i="32"/>
  <c r="AD157" i="32"/>
  <c r="Y158" i="32"/>
  <c r="AA158" i="32"/>
  <c r="AD158" i="32"/>
  <c r="Y159" i="32"/>
  <c r="AA159" i="32"/>
  <c r="AD159" i="32"/>
  <c r="Y160" i="32"/>
  <c r="AA160" i="32"/>
  <c r="AD160" i="32"/>
  <c r="Y161" i="32"/>
  <c r="AA161" i="32"/>
  <c r="AD161" i="32"/>
  <c r="Y162" i="32"/>
  <c r="AA162" i="32"/>
  <c r="AD162" i="32"/>
  <c r="Y163" i="32"/>
  <c r="AA163" i="32"/>
  <c r="AD163" i="32"/>
  <c r="Y164" i="32"/>
  <c r="AA164" i="32"/>
  <c r="AD164" i="32"/>
  <c r="Y165" i="32"/>
  <c r="AA165" i="32"/>
  <c r="AD165" i="32"/>
  <c r="Y166" i="32"/>
  <c r="AA166" i="32"/>
  <c r="AD166" i="32"/>
  <c r="Y167" i="32"/>
  <c r="AA167" i="32"/>
  <c r="AD167" i="32"/>
  <c r="Y168" i="32"/>
  <c r="AA168" i="32"/>
  <c r="AD168" i="32"/>
  <c r="Y169" i="32"/>
  <c r="AA169" i="32"/>
  <c r="AD169" i="32"/>
  <c r="Y170" i="32"/>
  <c r="AA170" i="32"/>
  <c r="AD170" i="32"/>
  <c r="Y171" i="32"/>
  <c r="AA171" i="32"/>
  <c r="AD171" i="32"/>
  <c r="Y176" i="32"/>
  <c r="AA176" i="32"/>
  <c r="AD176" i="32"/>
  <c r="Y179" i="32"/>
  <c r="AA179" i="32"/>
  <c r="AD179" i="32"/>
  <c r="Y180" i="32"/>
  <c r="AA180" i="32"/>
  <c r="AD180" i="32"/>
  <c r="Y181" i="32"/>
  <c r="AA181" i="32"/>
  <c r="AD181" i="32"/>
  <c r="Y182" i="32"/>
  <c r="AA182" i="32"/>
  <c r="AD182" i="32"/>
  <c r="Y183" i="32"/>
  <c r="AA183" i="32"/>
  <c r="AD183" i="32"/>
  <c r="Y184" i="32"/>
  <c r="AA184" i="32"/>
  <c r="AD184" i="32"/>
  <c r="Y185" i="32"/>
  <c r="AA185" i="32"/>
  <c r="AD185" i="32"/>
  <c r="Y186" i="32"/>
  <c r="AA186" i="32"/>
  <c r="AD186" i="32"/>
  <c r="Y187" i="32"/>
  <c r="AA187" i="32"/>
  <c r="AD187" i="32"/>
  <c r="Y188" i="32"/>
  <c r="AA188" i="32"/>
  <c r="AD188" i="32"/>
  <c r="Y189" i="32"/>
  <c r="AA189" i="32"/>
  <c r="AD189" i="32"/>
  <c r="Y190" i="32"/>
  <c r="AA190" i="32"/>
  <c r="AD190" i="32"/>
  <c r="Y191" i="32"/>
  <c r="AA191" i="32"/>
  <c r="AD191" i="32"/>
  <c r="Y192" i="32"/>
  <c r="AA192" i="32"/>
  <c r="AD192" i="32"/>
  <c r="Y193" i="32"/>
  <c r="AA193" i="32"/>
  <c r="AD193" i="32"/>
  <c r="Y194" i="32"/>
  <c r="AA194" i="32"/>
  <c r="AD194" i="32"/>
  <c r="Y195" i="32"/>
  <c r="AA195" i="32"/>
  <c r="AD195" i="32"/>
  <c r="Y196" i="32"/>
  <c r="AA196" i="32"/>
  <c r="AD196" i="32"/>
  <c r="Y197" i="32"/>
  <c r="AA197" i="32"/>
  <c r="AD197" i="32"/>
  <c r="Y198" i="32"/>
  <c r="AA198" i="32"/>
  <c r="AD198" i="32"/>
  <c r="Y199" i="32"/>
  <c r="AA199" i="32"/>
  <c r="AD199" i="32"/>
  <c r="Y200" i="32"/>
  <c r="AA200" i="32"/>
  <c r="AD200" i="32"/>
  <c r="Y201" i="32"/>
  <c r="AA201" i="32"/>
  <c r="AD201" i="32"/>
  <c r="Y202" i="32"/>
  <c r="AA202" i="32"/>
  <c r="AD202" i="32"/>
  <c r="Y203" i="32"/>
  <c r="AA203" i="32"/>
  <c r="AD203" i="32"/>
  <c r="Y204" i="32"/>
  <c r="AA204" i="32"/>
  <c r="AD204" i="32"/>
  <c r="Y205" i="32"/>
  <c r="AA205" i="32"/>
  <c r="AD205" i="32"/>
  <c r="Y206" i="32"/>
  <c r="AA206" i="32"/>
  <c r="AD206" i="32"/>
  <c r="Y207" i="32"/>
  <c r="AA207" i="32"/>
  <c r="AD207" i="32"/>
  <c r="Y208" i="32"/>
  <c r="AA208" i="32"/>
  <c r="AD208" i="32"/>
  <c r="Y209" i="32"/>
  <c r="AA209" i="32"/>
  <c r="AD209" i="32"/>
  <c r="Y210" i="32"/>
  <c r="AA210" i="32"/>
  <c r="AD210" i="32"/>
  <c r="Y211" i="32"/>
  <c r="AA211" i="32"/>
  <c r="AD211" i="32"/>
  <c r="Y212" i="32"/>
  <c r="AA212" i="32"/>
  <c r="AD212" i="32"/>
  <c r="Y213" i="32"/>
  <c r="AA213" i="32"/>
  <c r="AD213" i="32"/>
  <c r="Y214" i="32"/>
  <c r="AA214" i="32"/>
  <c r="AD214" i="32"/>
  <c r="Y215" i="32"/>
  <c r="AA215" i="32"/>
  <c r="AD215" i="32"/>
  <c r="Y216" i="32"/>
  <c r="AA216" i="32"/>
  <c r="AD216" i="32"/>
  <c r="Y217" i="32"/>
  <c r="AA217" i="32"/>
  <c r="AD217" i="32"/>
  <c r="Y218" i="32"/>
  <c r="AA218" i="32"/>
  <c r="AD218" i="32"/>
  <c r="Y219" i="32"/>
  <c r="AA219" i="32"/>
  <c r="AD219" i="32"/>
  <c r="Y220" i="32"/>
  <c r="AA220" i="32"/>
  <c r="AD220" i="32"/>
  <c r="Y221" i="32"/>
  <c r="AA221" i="32"/>
  <c r="AD221" i="32"/>
  <c r="Y222" i="32"/>
  <c r="AA222" i="32"/>
  <c r="AD222" i="32"/>
  <c r="Y223" i="32"/>
  <c r="AA223" i="32"/>
  <c r="AD223" i="32"/>
  <c r="Y224" i="32"/>
  <c r="AA224" i="32"/>
  <c r="AD224" i="32"/>
  <c r="Y225" i="32"/>
  <c r="AA225" i="32"/>
  <c r="AD225" i="32"/>
  <c r="Y226" i="32"/>
  <c r="AA226" i="32"/>
  <c r="AD226" i="32"/>
  <c r="Y227" i="32"/>
  <c r="AA227" i="32"/>
  <c r="AD227" i="32"/>
  <c r="Y228" i="32"/>
  <c r="AA228" i="32"/>
  <c r="AD228" i="32"/>
  <c r="Y229" i="32"/>
  <c r="AA229" i="32"/>
  <c r="AD229" i="32"/>
  <c r="Y230" i="32"/>
  <c r="AA230" i="32"/>
  <c r="AD230" i="32"/>
  <c r="Y231" i="32"/>
  <c r="AA231" i="32"/>
  <c r="AD231" i="32"/>
  <c r="Y232" i="32"/>
  <c r="AA232" i="32"/>
  <c r="AD232" i="32"/>
  <c r="Y233" i="32"/>
  <c r="AA233" i="32"/>
  <c r="AD233" i="32"/>
  <c r="Y234" i="32"/>
  <c r="AA234" i="32"/>
  <c r="AD234" i="32"/>
  <c r="Y235" i="32"/>
  <c r="AA235" i="32"/>
  <c r="AD235" i="32"/>
  <c r="Y236" i="32"/>
  <c r="AA236" i="32"/>
  <c r="AD236" i="32"/>
  <c r="Y237" i="32"/>
  <c r="AA237" i="32"/>
  <c r="AD237" i="32"/>
  <c r="Y238" i="32"/>
  <c r="AA238" i="32"/>
  <c r="AD238" i="32"/>
  <c r="Y239" i="32"/>
  <c r="AA239" i="32"/>
  <c r="AD239" i="32"/>
  <c r="Y240" i="32"/>
  <c r="AA240" i="32"/>
  <c r="AD240" i="32"/>
  <c r="Y241" i="32"/>
  <c r="AA241" i="32"/>
  <c r="AD241" i="32"/>
  <c r="Y242" i="32"/>
  <c r="AA242" i="32"/>
  <c r="AD242" i="32"/>
  <c r="Y243" i="32"/>
  <c r="AA243" i="32"/>
  <c r="AD243" i="32"/>
  <c r="Y244" i="32"/>
  <c r="AA244" i="32"/>
  <c r="AD244" i="32"/>
  <c r="Y245" i="32"/>
  <c r="AA245" i="32"/>
  <c r="AD245" i="32"/>
  <c r="Y246" i="32"/>
  <c r="AA246" i="32"/>
  <c r="AD246" i="32"/>
  <c r="Y247" i="32"/>
  <c r="AA247" i="32"/>
  <c r="AD247" i="32"/>
  <c r="Y248" i="32"/>
  <c r="AA248" i="32"/>
  <c r="AD248" i="32"/>
  <c r="Y249" i="32"/>
  <c r="AA249" i="32"/>
  <c r="AD249" i="32"/>
  <c r="Y250" i="32"/>
  <c r="AA250" i="32"/>
  <c r="AD250" i="32"/>
  <c r="Y251" i="32"/>
  <c r="AA251" i="32"/>
  <c r="AD251" i="32"/>
  <c r="Y252" i="32"/>
  <c r="AA252" i="32"/>
  <c r="AD252" i="32"/>
  <c r="Y253" i="32"/>
  <c r="AA253" i="32"/>
  <c r="AD253" i="32"/>
  <c r="Y254" i="32"/>
  <c r="AA254" i="32"/>
  <c r="AD254" i="32"/>
  <c r="Y255" i="32"/>
  <c r="AA255" i="32"/>
  <c r="AD255" i="32"/>
  <c r="Y256" i="32"/>
  <c r="AA256" i="32"/>
  <c r="AD256" i="32"/>
  <c r="Y257" i="32"/>
  <c r="AA257" i="32"/>
  <c r="AD257" i="32"/>
  <c r="Y258" i="32"/>
  <c r="AA258" i="32"/>
  <c r="AD258" i="32"/>
  <c r="Y259" i="32"/>
  <c r="AA259" i="32"/>
  <c r="AD259" i="32"/>
  <c r="Y260" i="32"/>
  <c r="AA260" i="32"/>
  <c r="AD260" i="32"/>
  <c r="Y261" i="32"/>
  <c r="AA261" i="32"/>
  <c r="AD261" i="32"/>
  <c r="Y262" i="32"/>
  <c r="AA262" i="32"/>
  <c r="AD262" i="32"/>
  <c r="Y263" i="32"/>
  <c r="AA263" i="32"/>
  <c r="AD263" i="32"/>
  <c r="Y264" i="32"/>
  <c r="AA264" i="32"/>
  <c r="AD264" i="32"/>
  <c r="Y265" i="32"/>
  <c r="AA265" i="32"/>
  <c r="AD265" i="32"/>
  <c r="Y266" i="32"/>
  <c r="AA266" i="32"/>
  <c r="AD266" i="32"/>
  <c r="Y267" i="32"/>
  <c r="AA267" i="32"/>
  <c r="AD267" i="32"/>
  <c r="Y268" i="32"/>
  <c r="AA268" i="32"/>
  <c r="AD268" i="32"/>
  <c r="Y269" i="32"/>
  <c r="AA269" i="32"/>
  <c r="AD269" i="32"/>
  <c r="Y270" i="32"/>
  <c r="AA270" i="32"/>
  <c r="AD270" i="32"/>
  <c r="Y271" i="32"/>
  <c r="AA271" i="32"/>
  <c r="AD271" i="32"/>
  <c r="Y272" i="32"/>
  <c r="AA272" i="32"/>
  <c r="AD272" i="32"/>
  <c r="Y273" i="32"/>
  <c r="AA273" i="32"/>
  <c r="AD273" i="32"/>
  <c r="Y274" i="32"/>
  <c r="AA274" i="32"/>
  <c r="AD274" i="32"/>
  <c r="Y275" i="32"/>
  <c r="AA275" i="32"/>
  <c r="AD275" i="32"/>
  <c r="Y276" i="32"/>
  <c r="AA276" i="32"/>
  <c r="AD276" i="32"/>
  <c r="Y277" i="32"/>
  <c r="AA277" i="32"/>
  <c r="AD277" i="32"/>
  <c r="Y278" i="32"/>
  <c r="AA278" i="32"/>
  <c r="AD278" i="32"/>
  <c r="Y279" i="32"/>
  <c r="AA279" i="32"/>
  <c r="AD279" i="32"/>
  <c r="Y280" i="32"/>
  <c r="AA280" i="32"/>
  <c r="AD280" i="32"/>
  <c r="Y281" i="32"/>
  <c r="AA281" i="32"/>
  <c r="AD281" i="32"/>
  <c r="Y282" i="32"/>
  <c r="AA282" i="32"/>
  <c r="AD282" i="32"/>
  <c r="Y283" i="32"/>
  <c r="AA283" i="32"/>
  <c r="AD283" i="32"/>
  <c r="Y284" i="32"/>
  <c r="AA284" i="32"/>
  <c r="AD284" i="32"/>
  <c r="Y285" i="32"/>
  <c r="AA285" i="32"/>
  <c r="AD285" i="32"/>
  <c r="Y286" i="32"/>
  <c r="AA286" i="32"/>
  <c r="AD286" i="32"/>
  <c r="Y287" i="32"/>
  <c r="AA287" i="32"/>
  <c r="AD287" i="32"/>
  <c r="Y288" i="32"/>
  <c r="AA288" i="32"/>
  <c r="AD288" i="32"/>
  <c r="Y289" i="32"/>
  <c r="AA289" i="32"/>
  <c r="AD289" i="32"/>
  <c r="Y290" i="32"/>
  <c r="AA290" i="32"/>
  <c r="AD290" i="32"/>
  <c r="Y291" i="32"/>
  <c r="AA291" i="32"/>
  <c r="AD291" i="32"/>
  <c r="Y292" i="32"/>
  <c r="AA292" i="32"/>
  <c r="AD292" i="32"/>
  <c r="Y293" i="32"/>
  <c r="AA293" i="32"/>
  <c r="AD293" i="32"/>
  <c r="Y294" i="32"/>
  <c r="AA294" i="32"/>
  <c r="AD294" i="32"/>
  <c r="Y295" i="32"/>
  <c r="AA295" i="32"/>
  <c r="AD295" i="32"/>
  <c r="Y296" i="32"/>
  <c r="AA296" i="32"/>
  <c r="AD296" i="32"/>
  <c r="Y297" i="32"/>
  <c r="AA297" i="32"/>
  <c r="AD297" i="32"/>
  <c r="Y298" i="32"/>
  <c r="AA298" i="32"/>
  <c r="AD298" i="32"/>
  <c r="Y299" i="32"/>
  <c r="AA299" i="32"/>
  <c r="AD299" i="32"/>
  <c r="Y300" i="32"/>
  <c r="AA300" i="32"/>
  <c r="AD300" i="32"/>
  <c r="Y301" i="32"/>
  <c r="AA301" i="32"/>
  <c r="AD301" i="32"/>
  <c r="Y302" i="32"/>
  <c r="AA302" i="32"/>
  <c r="AD302" i="32"/>
  <c r="Y303" i="32"/>
  <c r="AA303" i="32"/>
  <c r="AD303" i="32"/>
  <c r="Y304" i="32"/>
  <c r="AA304" i="32"/>
  <c r="AD304" i="32"/>
  <c r="Y305" i="32"/>
  <c r="AA305" i="32"/>
  <c r="AD305" i="32"/>
  <c r="Y306" i="32"/>
  <c r="AA306" i="32"/>
  <c r="AD306" i="32"/>
  <c r="Y307" i="32"/>
  <c r="AA307" i="32"/>
  <c r="AD307" i="32"/>
  <c r="Y308" i="32"/>
  <c r="AA308" i="32"/>
  <c r="AD308" i="32"/>
  <c r="Y309" i="32"/>
  <c r="AA309" i="32"/>
  <c r="AD309" i="32"/>
  <c r="Y310" i="32"/>
  <c r="AA310" i="32"/>
  <c r="AD310" i="32"/>
  <c r="Y311" i="32"/>
  <c r="AA311" i="32"/>
  <c r="AD311" i="32"/>
  <c r="Y312" i="32"/>
  <c r="AA312" i="32"/>
  <c r="AD312" i="32"/>
  <c r="Y313" i="32"/>
  <c r="AA313" i="32"/>
  <c r="AD313" i="32"/>
  <c r="Y314" i="32"/>
  <c r="AA314" i="32"/>
  <c r="AD314" i="32"/>
  <c r="Y315" i="32"/>
  <c r="AA315" i="32"/>
  <c r="AD315" i="32"/>
  <c r="Y316" i="32"/>
  <c r="AA316" i="32"/>
  <c r="AD316" i="32"/>
  <c r="Y317" i="32"/>
  <c r="AA317" i="32"/>
  <c r="AD317" i="32"/>
  <c r="Y318" i="32"/>
  <c r="AA318" i="32"/>
  <c r="AD318" i="32"/>
  <c r="Y319" i="32"/>
  <c r="AA319" i="32"/>
  <c r="AD319" i="32"/>
  <c r="Y320" i="32"/>
  <c r="AA320" i="32"/>
  <c r="AD320" i="32"/>
  <c r="Y321" i="32"/>
  <c r="AA321" i="32"/>
  <c r="AD321" i="32"/>
  <c r="Y322" i="32"/>
  <c r="AA322" i="32"/>
  <c r="AD322" i="32"/>
  <c r="Y323" i="32"/>
  <c r="AA323" i="32"/>
  <c r="AD323" i="32"/>
  <c r="Y324" i="32"/>
  <c r="AA324" i="32"/>
  <c r="AD324" i="32"/>
  <c r="Y325" i="32"/>
  <c r="AA325" i="32"/>
  <c r="AD325" i="32"/>
  <c r="Y326" i="32"/>
  <c r="AA326" i="32"/>
  <c r="AD326" i="32"/>
  <c r="Y327" i="32"/>
  <c r="AA327" i="32"/>
  <c r="AD327" i="32"/>
  <c r="Y328" i="32"/>
  <c r="AA328" i="32"/>
  <c r="AD328" i="32"/>
  <c r="Y329" i="32"/>
  <c r="AA329" i="32"/>
  <c r="AD329" i="32"/>
  <c r="Y330" i="32"/>
  <c r="AA330" i="32"/>
  <c r="AD330" i="32"/>
  <c r="Y331" i="32"/>
  <c r="AA331" i="32"/>
  <c r="AD331" i="32"/>
  <c r="Y332" i="32"/>
  <c r="AA332" i="32"/>
  <c r="AD332" i="32"/>
  <c r="Y333" i="32"/>
  <c r="AA333" i="32"/>
  <c r="AD333" i="32"/>
  <c r="Y334" i="32"/>
  <c r="AA334" i="32"/>
  <c r="AD334" i="32"/>
  <c r="Y335" i="32"/>
  <c r="AA335" i="32"/>
  <c r="AD335" i="32"/>
  <c r="AD336" i="32"/>
  <c r="AD337" i="32"/>
  <c r="AD338" i="32"/>
  <c r="AD339" i="32"/>
  <c r="AD340" i="32"/>
  <c r="AD341" i="32"/>
  <c r="AD342" i="32"/>
  <c r="AD343" i="32"/>
  <c r="AD344" i="32"/>
  <c r="AD345" i="32"/>
  <c r="AD346" i="32"/>
  <c r="AD347" i="32"/>
  <c r="AD348" i="32"/>
  <c r="AD349" i="32"/>
  <c r="AD350" i="32"/>
  <c r="AD351" i="32"/>
  <c r="AD352" i="32"/>
  <c r="AD353" i="32"/>
  <c r="AD354" i="32"/>
  <c r="AD355" i="32"/>
  <c r="AD356" i="32"/>
  <c r="Y357" i="32"/>
  <c r="AA357" i="32"/>
  <c r="AD357" i="32"/>
  <c r="Y358" i="32"/>
  <c r="AA358" i="32"/>
  <c r="AD358" i="32"/>
  <c r="Y359" i="32"/>
  <c r="AA359" i="32"/>
  <c r="AD359" i="32"/>
  <c r="Y360" i="32"/>
  <c r="AA360" i="32"/>
  <c r="AD360" i="32"/>
  <c r="Y361" i="32"/>
  <c r="AA361" i="32"/>
  <c r="AD361" i="32"/>
  <c r="Y362" i="32"/>
  <c r="AA362" i="32"/>
  <c r="AD362" i="32"/>
  <c r="Y363" i="32"/>
  <c r="AA363" i="32"/>
  <c r="AD363" i="32"/>
  <c r="Y364" i="32"/>
  <c r="AA364" i="32"/>
  <c r="AD364" i="32"/>
  <c r="Y365" i="32"/>
  <c r="AA365" i="32"/>
  <c r="AD365" i="32"/>
  <c r="Y366" i="32"/>
  <c r="AA366" i="32"/>
  <c r="AD366" i="32"/>
  <c r="Y367" i="32"/>
  <c r="AA367" i="32"/>
  <c r="AD367" i="32"/>
  <c r="Y368" i="32"/>
  <c r="AA368" i="32"/>
  <c r="AD368" i="32"/>
  <c r="Y369" i="32"/>
  <c r="AA369" i="32"/>
  <c r="AD369" i="32"/>
  <c r="Y370" i="32"/>
  <c r="AA370" i="32"/>
  <c r="AD370" i="32"/>
  <c r="Y371" i="32"/>
  <c r="AA371" i="32"/>
  <c r="AD371" i="32"/>
  <c r="Y372" i="32"/>
  <c r="AA372" i="32"/>
  <c r="AD372" i="32"/>
  <c r="Y373" i="32"/>
  <c r="AA373" i="32"/>
  <c r="AD373" i="32"/>
  <c r="Y374" i="32"/>
  <c r="AA374" i="32"/>
  <c r="AD374" i="32"/>
  <c r="Y375" i="32"/>
  <c r="AA375" i="32"/>
  <c r="AD375" i="32"/>
  <c r="Y376" i="32"/>
  <c r="AA376" i="32"/>
  <c r="AD376" i="32"/>
  <c r="Y377" i="32"/>
  <c r="AA377" i="32"/>
  <c r="AD377" i="32"/>
  <c r="Y378" i="32"/>
  <c r="AA378" i="32"/>
  <c r="AD378" i="32"/>
  <c r="Y379" i="32"/>
  <c r="AA379" i="32"/>
  <c r="AD379" i="32"/>
  <c r="Y380" i="32"/>
  <c r="AA380" i="32"/>
  <c r="AD380" i="32"/>
  <c r="AD381" i="32"/>
  <c r="AD382" i="32"/>
  <c r="Y383" i="32"/>
  <c r="AA383" i="32"/>
  <c r="AD383" i="32"/>
  <c r="Y384" i="32"/>
  <c r="AA384" i="32"/>
  <c r="AD384" i="32"/>
  <c r="Y385" i="32"/>
  <c r="AA385" i="32"/>
  <c r="AD385" i="32"/>
  <c r="Y386" i="32"/>
  <c r="AA386" i="32"/>
  <c r="AD386" i="32"/>
  <c r="Y387" i="32"/>
  <c r="AA387" i="32"/>
  <c r="AD387" i="32"/>
  <c r="AD389" i="32"/>
  <c r="AB5" i="32"/>
  <c r="AB6" i="32"/>
  <c r="AB7" i="32"/>
  <c r="AB8" i="32"/>
  <c r="AB2" i="32"/>
  <c r="AB3" i="32"/>
  <c r="AB4" i="32"/>
  <c r="AB9" i="32"/>
  <c r="AB10" i="32"/>
  <c r="AB13" i="32"/>
  <c r="AB14" i="32"/>
  <c r="AB15" i="32"/>
  <c r="AB16" i="32"/>
  <c r="AB17" i="32"/>
  <c r="AB18" i="32"/>
  <c r="AB19" i="32"/>
  <c r="AB20" i="32"/>
  <c r="AB21" i="32"/>
  <c r="AB22" i="32"/>
  <c r="AB23" i="32"/>
  <c r="AB24" i="32"/>
  <c r="AB25" i="32"/>
  <c r="AB26" i="32"/>
  <c r="AB27" i="32"/>
  <c r="AB28" i="32"/>
  <c r="AB29" i="32"/>
  <c r="AB30" i="32"/>
  <c r="AB31" i="32"/>
  <c r="AB32" i="32"/>
  <c r="AB33" i="32"/>
  <c r="AB34" i="32"/>
  <c r="AB35" i="32"/>
  <c r="AB36" i="32"/>
  <c r="AB40" i="32"/>
  <c r="AB41" i="32"/>
  <c r="AB42" i="32"/>
  <c r="AB43" i="32"/>
  <c r="AB44" i="32"/>
  <c r="AB45" i="32"/>
  <c r="AB46" i="32"/>
  <c r="AB47" i="32"/>
  <c r="AB48" i="32"/>
  <c r="AB49" i="32"/>
  <c r="AB50" i="32"/>
  <c r="AB51" i="32"/>
  <c r="AB52" i="32"/>
  <c r="AB53" i="32"/>
  <c r="AB54" i="32"/>
  <c r="AB55" i="32"/>
  <c r="AB56" i="32"/>
  <c r="AB57" i="32"/>
  <c r="AB58" i="32"/>
  <c r="AB59" i="32"/>
  <c r="AB60" i="32"/>
  <c r="AB61" i="32"/>
  <c r="AB63" i="32"/>
  <c r="AB64" i="32"/>
  <c r="AB65" i="32"/>
  <c r="AB66" i="32"/>
  <c r="AB67" i="32"/>
  <c r="AB68" i="32"/>
  <c r="AB69" i="32"/>
  <c r="AB70" i="32"/>
  <c r="AB71" i="32"/>
  <c r="AB72" i="32"/>
  <c r="AB74" i="32"/>
  <c r="AB75" i="32"/>
  <c r="AB76" i="32"/>
  <c r="AB77" i="32"/>
  <c r="AB78" i="32"/>
  <c r="AB79" i="32"/>
  <c r="AB80" i="32"/>
  <c r="AB81" i="32"/>
  <c r="AB82" i="32"/>
  <c r="AB83" i="32"/>
  <c r="AB84" i="32"/>
  <c r="AB85" i="32"/>
  <c r="AB86" i="32"/>
  <c r="AB87" i="32"/>
  <c r="AB88" i="32"/>
  <c r="AB89" i="32"/>
  <c r="AB90" i="32"/>
  <c r="AB91" i="32"/>
  <c r="AB92" i="32"/>
  <c r="AB93" i="32"/>
  <c r="AB94" i="32"/>
  <c r="AB95" i="32"/>
  <c r="AB96" i="32"/>
  <c r="AB97" i="32"/>
  <c r="AB98" i="32"/>
  <c r="AB99" i="32"/>
  <c r="AB100" i="32"/>
  <c r="AB101" i="32"/>
  <c r="AB102" i="32"/>
  <c r="AB103" i="32"/>
  <c r="AB104" i="32"/>
  <c r="AB105" i="32"/>
  <c r="AB106" i="32"/>
  <c r="AB107" i="32"/>
  <c r="AB108" i="32"/>
  <c r="AB109" i="32"/>
  <c r="AB110" i="32"/>
  <c r="AB111" i="32"/>
  <c r="AB112" i="32"/>
  <c r="AB113" i="32"/>
  <c r="AB114" i="32"/>
  <c r="AB115" i="32"/>
  <c r="AB116" i="32"/>
  <c r="AB117" i="32"/>
  <c r="AB118" i="32"/>
  <c r="AB119" i="32"/>
  <c r="AB120" i="32"/>
  <c r="AB121" i="32"/>
  <c r="AB122" i="32"/>
  <c r="AB123" i="32"/>
  <c r="AB124" i="32"/>
  <c r="AB125" i="32"/>
  <c r="AB127" i="32"/>
  <c r="AB128" i="32"/>
  <c r="AB129" i="32"/>
  <c r="AB130" i="32"/>
  <c r="AB131" i="32"/>
  <c r="AB132" i="32"/>
  <c r="AB133" i="32"/>
  <c r="AB134" i="32"/>
  <c r="AB135" i="32"/>
  <c r="AB136" i="32"/>
  <c r="AB137" i="32"/>
  <c r="AB138" i="32"/>
  <c r="AB139" i="32"/>
  <c r="AB140" i="32"/>
  <c r="AB141" i="32"/>
  <c r="AB142" i="32"/>
  <c r="AB143" i="32"/>
  <c r="AB144" i="32"/>
  <c r="AB145" i="32"/>
  <c r="AB146" i="32"/>
  <c r="AB147" i="32"/>
  <c r="AB148" i="32"/>
  <c r="AB149" i="32"/>
  <c r="AB150" i="32"/>
  <c r="AB151" i="32"/>
  <c r="AB152" i="32"/>
  <c r="AB153" i="32"/>
  <c r="AB154" i="32"/>
  <c r="AB155" i="32"/>
  <c r="AB156" i="32"/>
  <c r="AB157" i="32"/>
  <c r="AB158" i="32"/>
  <c r="AB159" i="32"/>
  <c r="AB160" i="32"/>
  <c r="AB161" i="32"/>
  <c r="AB162" i="32"/>
  <c r="AB163" i="32"/>
  <c r="AB164" i="32"/>
  <c r="AB165" i="32"/>
  <c r="AB166" i="32"/>
  <c r="AB167" i="32"/>
  <c r="AB168" i="32"/>
  <c r="AB169" i="32"/>
  <c r="AB170" i="32"/>
  <c r="AB171" i="32"/>
  <c r="Y172" i="32"/>
  <c r="AB172" i="32"/>
  <c r="Y173" i="32"/>
  <c r="AB173" i="32"/>
  <c r="Y174" i="32"/>
  <c r="AB174" i="32"/>
  <c r="Y175" i="32"/>
  <c r="AB175" i="32"/>
  <c r="AB176" i="32"/>
  <c r="Y177" i="32"/>
  <c r="AB177" i="32"/>
  <c r="Y178" i="32"/>
  <c r="AB178" i="32"/>
  <c r="AB179" i="32"/>
  <c r="AB180" i="32"/>
  <c r="AB181" i="32"/>
  <c r="AB182" i="32"/>
  <c r="AB183" i="32"/>
  <c r="AB184" i="32"/>
  <c r="AB185" i="32"/>
  <c r="AB186" i="32"/>
  <c r="AB187" i="32"/>
  <c r="AB188" i="32"/>
  <c r="AB189" i="32"/>
  <c r="AB190" i="32"/>
  <c r="AB191" i="32"/>
  <c r="AB192" i="32"/>
  <c r="AB193" i="32"/>
  <c r="AB194" i="32"/>
  <c r="AB195" i="32"/>
  <c r="AB196" i="32"/>
  <c r="AB197" i="32"/>
  <c r="AB198" i="32"/>
  <c r="AB199" i="32"/>
  <c r="AB200" i="32"/>
  <c r="AB201" i="32"/>
  <c r="AB202" i="32"/>
  <c r="AB203" i="32"/>
  <c r="AB204" i="32"/>
  <c r="AB205" i="32"/>
  <c r="AB206" i="32"/>
  <c r="AB207" i="32"/>
  <c r="AB208" i="32"/>
  <c r="AB209" i="32"/>
  <c r="AB210" i="32"/>
  <c r="AB211" i="32"/>
  <c r="AB212" i="32"/>
  <c r="AB213" i="32"/>
  <c r="AB214" i="32"/>
  <c r="AB215" i="32"/>
  <c r="AB216" i="32"/>
  <c r="AB217" i="32"/>
  <c r="AB218" i="32"/>
  <c r="AB219" i="32"/>
  <c r="AB220" i="32"/>
  <c r="AB221" i="32"/>
  <c r="AB222" i="32"/>
  <c r="AB223" i="32"/>
  <c r="AB224" i="32"/>
  <c r="AB225" i="32"/>
  <c r="AB226" i="32"/>
  <c r="AB227" i="32"/>
  <c r="AB228" i="32"/>
  <c r="AB229" i="32"/>
  <c r="AB230" i="32"/>
  <c r="AB231" i="32"/>
  <c r="AB232" i="32"/>
  <c r="AB233" i="32"/>
  <c r="AB234" i="32"/>
  <c r="AB235" i="32"/>
  <c r="AB236" i="32"/>
  <c r="AB237" i="32"/>
  <c r="AB238" i="32"/>
  <c r="AB239" i="32"/>
  <c r="AB240" i="32"/>
  <c r="AB241" i="32"/>
  <c r="AB242" i="32"/>
  <c r="AB243" i="32"/>
  <c r="AB244" i="32"/>
  <c r="AB245" i="32"/>
  <c r="AB246" i="32"/>
  <c r="AB247" i="32"/>
  <c r="AB248" i="32"/>
  <c r="AB249" i="32"/>
  <c r="AB250" i="32"/>
  <c r="AB251" i="32"/>
  <c r="AB252" i="32"/>
  <c r="AB253" i="32"/>
  <c r="AB254" i="32"/>
  <c r="AB255" i="32"/>
  <c r="AB256" i="32"/>
  <c r="AB257" i="32"/>
  <c r="AB258" i="32"/>
  <c r="AB259" i="32"/>
  <c r="AB260" i="32"/>
  <c r="AB261" i="32"/>
  <c r="AB262" i="32"/>
  <c r="AB263" i="32"/>
  <c r="AB264" i="32"/>
  <c r="AB265" i="32"/>
  <c r="AB266" i="32"/>
  <c r="AB267" i="32"/>
  <c r="AB268" i="32"/>
  <c r="AB269" i="32"/>
  <c r="AB270" i="32"/>
  <c r="AB271" i="32"/>
  <c r="AB272" i="32"/>
  <c r="AB273" i="32"/>
  <c r="AB274" i="32"/>
  <c r="AB275" i="32"/>
  <c r="AB276" i="32"/>
  <c r="AB277" i="32"/>
  <c r="AB278" i="32"/>
  <c r="AB279" i="32"/>
  <c r="AB280" i="32"/>
  <c r="AB281" i="32"/>
  <c r="AB282" i="32"/>
  <c r="AB283" i="32"/>
  <c r="AB284" i="32"/>
  <c r="AB285" i="32"/>
  <c r="AB286" i="32"/>
  <c r="AB287" i="32"/>
  <c r="AB288" i="32"/>
  <c r="AB289" i="32"/>
  <c r="AB290" i="32"/>
  <c r="AB291" i="32"/>
  <c r="AB292" i="32"/>
  <c r="AB293" i="32"/>
  <c r="AB294" i="32"/>
  <c r="AB295" i="32"/>
  <c r="AB296" i="32"/>
  <c r="AB297" i="32"/>
  <c r="AB298" i="32"/>
  <c r="AB299" i="32"/>
  <c r="AB300" i="32"/>
  <c r="AB301" i="32"/>
  <c r="AB302" i="32"/>
  <c r="AB303" i="32"/>
  <c r="AB304" i="32"/>
  <c r="AB305" i="32"/>
  <c r="AB306" i="32"/>
  <c r="AB307" i="32"/>
  <c r="AB308" i="32"/>
  <c r="AB309" i="32"/>
  <c r="AB310" i="32"/>
  <c r="AB311" i="32"/>
  <c r="AB312" i="32"/>
  <c r="AB313" i="32"/>
  <c r="AB314" i="32"/>
  <c r="AB315" i="32"/>
  <c r="AB316" i="32"/>
  <c r="AB317" i="32"/>
  <c r="AB318" i="32"/>
  <c r="AB319" i="32"/>
  <c r="AB320" i="32"/>
  <c r="AB321" i="32"/>
  <c r="AB322" i="32"/>
  <c r="AB323" i="32"/>
  <c r="AB324" i="32"/>
  <c r="AB325" i="32"/>
  <c r="AB326" i="32"/>
  <c r="AB327" i="32"/>
  <c r="AB328" i="32"/>
  <c r="AB329" i="32"/>
  <c r="AB330" i="32"/>
  <c r="AB331" i="32"/>
  <c r="AB332" i="32"/>
  <c r="AB333" i="32"/>
  <c r="AB334" i="32"/>
  <c r="AB335" i="32"/>
  <c r="AB357" i="32"/>
  <c r="AB358" i="32"/>
  <c r="AB359" i="32"/>
  <c r="AB360" i="32"/>
  <c r="AB361" i="32"/>
  <c r="AB362" i="32"/>
  <c r="AB363" i="32"/>
  <c r="AB364" i="32"/>
  <c r="AB365" i="32"/>
  <c r="AB366" i="32"/>
  <c r="AB367" i="32"/>
  <c r="AB368" i="32"/>
  <c r="AB369" i="32"/>
  <c r="AB370" i="32"/>
  <c r="AB371" i="32"/>
  <c r="AB372" i="32"/>
  <c r="AB373" i="32"/>
  <c r="AB374" i="32"/>
  <c r="AB375" i="32"/>
  <c r="AB376" i="32"/>
  <c r="AB377" i="32"/>
  <c r="AB378" i="32"/>
  <c r="AB379" i="32"/>
  <c r="AB380" i="32"/>
  <c r="AB383" i="32"/>
  <c r="AB384" i="32"/>
  <c r="AB389" i="32"/>
  <c r="Z384" i="32"/>
  <c r="Z383" i="32"/>
  <c r="Z380" i="32"/>
  <c r="Z379" i="32"/>
  <c r="Z378" i="32"/>
  <c r="Z377" i="32"/>
  <c r="Z376" i="32"/>
  <c r="Z375" i="32"/>
  <c r="Z374" i="32"/>
  <c r="Z373" i="32"/>
  <c r="Z372" i="32"/>
  <c r="Z371" i="32"/>
  <c r="Z370" i="32"/>
  <c r="Z369" i="32"/>
  <c r="Z368" i="32"/>
  <c r="Z367" i="32"/>
  <c r="Z366" i="32"/>
  <c r="Z365" i="32"/>
  <c r="Z364" i="32"/>
  <c r="Z363" i="32"/>
  <c r="Z362" i="32"/>
  <c r="Z361" i="32"/>
  <c r="Z360" i="32"/>
  <c r="Z359" i="32"/>
  <c r="Z358" i="32"/>
  <c r="Z357" i="32"/>
  <c r="Z335" i="32"/>
  <c r="Z334" i="32"/>
  <c r="Z333" i="32"/>
  <c r="Z332" i="32"/>
  <c r="Z331" i="32"/>
  <c r="Z330" i="32"/>
  <c r="Z329" i="32"/>
  <c r="Z328" i="32"/>
  <c r="Z327" i="32"/>
  <c r="Z326" i="32"/>
  <c r="Z325" i="32"/>
  <c r="Z324" i="32"/>
  <c r="Z323" i="32"/>
  <c r="Z322" i="32"/>
  <c r="Z321" i="32"/>
  <c r="Z320" i="32"/>
  <c r="Z319" i="32"/>
  <c r="Z318" i="32"/>
  <c r="Z317" i="32"/>
  <c r="Z316" i="32"/>
  <c r="Z315" i="32"/>
  <c r="Z314" i="32"/>
  <c r="Z313" i="32"/>
  <c r="Z312" i="32"/>
  <c r="Z311" i="32"/>
  <c r="Z310" i="32"/>
  <c r="Z309" i="32"/>
  <c r="Z308" i="32"/>
  <c r="Z307" i="32"/>
  <c r="Z306" i="32"/>
  <c r="Z305" i="32"/>
  <c r="Z304" i="32"/>
  <c r="Z303" i="32"/>
  <c r="Z302" i="32"/>
  <c r="Z301" i="32"/>
  <c r="Z300" i="32"/>
  <c r="Z299" i="32"/>
  <c r="Z298" i="32"/>
  <c r="Z297" i="32"/>
  <c r="Z296" i="32"/>
  <c r="Z295" i="32"/>
  <c r="Z294" i="32"/>
  <c r="Z293" i="32"/>
  <c r="Z292" i="32"/>
  <c r="Z291" i="32"/>
  <c r="Z290" i="32"/>
  <c r="Z289" i="32"/>
  <c r="Z288" i="32"/>
  <c r="Z287" i="32"/>
  <c r="Z286" i="32"/>
  <c r="Z285" i="32"/>
  <c r="Z284" i="32"/>
  <c r="Z283" i="32"/>
  <c r="Z282" i="32"/>
  <c r="Z281" i="32"/>
  <c r="Z280" i="32"/>
  <c r="Z279" i="32"/>
  <c r="Z278" i="32"/>
  <c r="Z277" i="32"/>
  <c r="Z276" i="32"/>
  <c r="Z275" i="32"/>
  <c r="Z274" i="32"/>
  <c r="Z273" i="32"/>
  <c r="Z272" i="32"/>
  <c r="Z271" i="32"/>
  <c r="Z270" i="32"/>
  <c r="Z269" i="32"/>
  <c r="Z268" i="32"/>
  <c r="Z267" i="32"/>
  <c r="Z266" i="32"/>
  <c r="Z265" i="32"/>
  <c r="Z264" i="32"/>
  <c r="Z263" i="32"/>
  <c r="Z262" i="32"/>
  <c r="Z261" i="32"/>
  <c r="Z260" i="32"/>
  <c r="Z259" i="32"/>
  <c r="Z258" i="32"/>
  <c r="Z257" i="32"/>
  <c r="Z256" i="32"/>
  <c r="Z255" i="32"/>
  <c r="Z254" i="32"/>
  <c r="Z253" i="32"/>
  <c r="Z252" i="32"/>
  <c r="Z251" i="32"/>
  <c r="Z250" i="32"/>
  <c r="Z249" i="32"/>
  <c r="Z248" i="32"/>
  <c r="Z247" i="32"/>
  <c r="Z246" i="32"/>
  <c r="Z245" i="32"/>
  <c r="Z244" i="32"/>
  <c r="Z243" i="32"/>
  <c r="Z242" i="32"/>
  <c r="Z241" i="32"/>
  <c r="Z240" i="32"/>
  <c r="Z239" i="32"/>
  <c r="Z238" i="32"/>
  <c r="Z237" i="32"/>
  <c r="Z236" i="32"/>
  <c r="Z235" i="32"/>
  <c r="Z234" i="32"/>
  <c r="Z233" i="32"/>
  <c r="Z232" i="32"/>
  <c r="Z231" i="32"/>
  <c r="Z230" i="32"/>
  <c r="Z229" i="32"/>
  <c r="Z228" i="32"/>
  <c r="Z227" i="32"/>
  <c r="Z226" i="32"/>
  <c r="Z225" i="32"/>
  <c r="Z224" i="32"/>
  <c r="Z223" i="32"/>
  <c r="Z222" i="32"/>
  <c r="Z221" i="32"/>
  <c r="Z220" i="32"/>
  <c r="Z219" i="32"/>
  <c r="Z218" i="32"/>
  <c r="Z217" i="32"/>
  <c r="Z216" i="32"/>
  <c r="Z215" i="32"/>
  <c r="Z214" i="32"/>
  <c r="Z213" i="32"/>
  <c r="Z212" i="32"/>
  <c r="Z211" i="32"/>
  <c r="Z210" i="32"/>
  <c r="Z209" i="32"/>
  <c r="Z208" i="32"/>
  <c r="Z207" i="32"/>
  <c r="Z206" i="32"/>
  <c r="Z205" i="32"/>
  <c r="Z204" i="32"/>
  <c r="Z203" i="32"/>
  <c r="Z202" i="32"/>
  <c r="Z201" i="32"/>
  <c r="X200" i="32"/>
  <c r="Z200" i="32"/>
  <c r="Z199" i="32"/>
  <c r="Z198" i="32"/>
  <c r="Z197" i="32"/>
  <c r="Z196" i="32"/>
  <c r="Z195" i="32"/>
  <c r="Z194" i="32"/>
  <c r="Z193" i="32"/>
  <c r="X192" i="32"/>
  <c r="Z192" i="32"/>
  <c r="Z191" i="32"/>
  <c r="Z190" i="32"/>
  <c r="Z189" i="32"/>
  <c r="Z188" i="32"/>
  <c r="Z187" i="32"/>
  <c r="Z186" i="32"/>
  <c r="Z185" i="32"/>
  <c r="Z184" i="32"/>
  <c r="Z183" i="32"/>
  <c r="Z182" i="32"/>
  <c r="Z181" i="32"/>
  <c r="Z180" i="32"/>
  <c r="Z179" i="32"/>
  <c r="Z176" i="32"/>
  <c r="Z171" i="32"/>
  <c r="Z170" i="32"/>
  <c r="Z169" i="32"/>
  <c r="Z168" i="32"/>
  <c r="Z167" i="32"/>
  <c r="Z166" i="32"/>
  <c r="Z165" i="32"/>
  <c r="Z164" i="32"/>
  <c r="X163" i="32"/>
  <c r="Z163" i="32"/>
  <c r="W162" i="32"/>
  <c r="X162" i="32"/>
  <c r="Z162" i="32"/>
  <c r="Z161" i="32"/>
  <c r="Z160" i="32"/>
  <c r="Z159" i="32"/>
  <c r="Z158" i="32"/>
  <c r="Z157" i="32"/>
  <c r="Z156" i="32"/>
  <c r="Z155" i="32"/>
  <c r="Z154" i="32"/>
  <c r="Z153" i="32"/>
  <c r="Z152" i="32"/>
  <c r="Z151" i="32"/>
  <c r="Z150" i="32"/>
  <c r="Z149" i="32"/>
  <c r="Z148" i="32"/>
  <c r="Z147" i="32"/>
  <c r="Z146" i="32"/>
  <c r="Z145" i="32"/>
  <c r="Z144" i="32"/>
  <c r="Z143" i="32"/>
  <c r="Z142" i="32"/>
  <c r="Z141" i="32"/>
  <c r="Z140" i="32"/>
  <c r="Z139" i="32"/>
  <c r="Z138" i="32"/>
  <c r="Z137" i="32"/>
  <c r="Z136" i="32"/>
  <c r="Z135" i="32"/>
  <c r="Z134" i="32"/>
  <c r="Z133" i="32"/>
  <c r="Z132" i="32"/>
  <c r="Z131" i="32"/>
  <c r="Z130" i="32"/>
  <c r="Z129" i="32"/>
  <c r="Z128" i="32"/>
  <c r="Z127" i="32"/>
  <c r="Z125" i="32"/>
  <c r="Z124" i="32"/>
  <c r="Z123" i="32"/>
  <c r="Z122" i="32"/>
  <c r="Z121" i="32"/>
  <c r="Z120" i="32"/>
  <c r="Z119" i="32"/>
  <c r="Z118" i="32"/>
  <c r="Z117" i="32"/>
  <c r="Z116" i="32"/>
  <c r="Z115" i="32"/>
  <c r="Z114" i="32"/>
  <c r="Z113" i="32"/>
  <c r="Z112" i="32"/>
  <c r="Z111" i="32"/>
  <c r="Z110" i="32"/>
  <c r="Z109" i="32"/>
  <c r="Z108" i="32"/>
  <c r="Z107" i="32"/>
  <c r="Z106" i="32"/>
  <c r="Z105" i="32"/>
  <c r="Z104" i="32"/>
  <c r="Z103" i="32"/>
  <c r="Z102" i="32"/>
  <c r="Z101" i="32"/>
  <c r="Z100" i="32"/>
  <c r="Z99" i="32"/>
  <c r="Z98" i="32"/>
  <c r="Z97" i="32"/>
  <c r="Z96" i="32"/>
  <c r="Z95" i="32"/>
  <c r="Z94" i="32"/>
  <c r="Z93" i="32"/>
  <c r="Z92" i="32"/>
  <c r="Z91" i="32"/>
  <c r="Z90" i="32"/>
  <c r="Z89" i="32"/>
  <c r="Z88" i="32"/>
  <c r="Z87" i="32"/>
  <c r="Z86" i="32"/>
  <c r="Z85" i="32"/>
  <c r="Z84" i="32"/>
  <c r="Z83" i="32"/>
  <c r="Z82" i="32"/>
  <c r="Z81" i="32"/>
  <c r="Z80" i="32"/>
  <c r="Z79" i="32"/>
  <c r="Z78" i="32"/>
  <c r="Z77" i="32"/>
  <c r="Z76" i="32"/>
  <c r="Z75" i="32"/>
  <c r="Z74" i="32"/>
  <c r="Z72" i="32"/>
  <c r="Z71" i="32"/>
  <c r="Z70" i="32"/>
  <c r="Z69" i="32"/>
  <c r="Z68" i="32"/>
  <c r="Z67" i="32"/>
  <c r="Z66" i="32"/>
  <c r="Z65" i="32"/>
  <c r="Z64" i="32"/>
  <c r="Z63" i="32"/>
  <c r="Z61" i="32"/>
  <c r="Z60" i="32"/>
  <c r="Z59" i="32"/>
  <c r="Z58" i="32"/>
  <c r="Z57" i="32"/>
  <c r="Z56" i="32"/>
  <c r="Z55" i="32"/>
  <c r="Z54" i="32"/>
  <c r="Z53" i="32"/>
  <c r="Z52" i="32"/>
  <c r="Z51" i="32"/>
  <c r="Z50" i="32"/>
  <c r="Z49" i="32"/>
  <c r="Z48" i="32"/>
  <c r="Z47" i="32"/>
  <c r="Z46" i="32"/>
  <c r="Z45" i="32"/>
  <c r="Z44" i="32"/>
  <c r="Z43" i="32"/>
  <c r="Z42" i="32"/>
  <c r="Z41" i="32"/>
  <c r="Z40" i="32"/>
  <c r="Z36" i="32"/>
  <c r="Z35" i="32"/>
  <c r="Z34" i="32"/>
  <c r="Z33" i="32"/>
  <c r="Z32" i="32"/>
  <c r="Z31" i="32"/>
  <c r="Z30" i="32"/>
  <c r="Z29" i="32"/>
  <c r="Z28" i="32"/>
  <c r="Z27" i="32"/>
  <c r="Z26" i="32"/>
  <c r="Z25" i="32"/>
  <c r="Z24" i="32"/>
  <c r="Z23" i="32"/>
  <c r="Z22" i="32"/>
  <c r="Z21" i="32"/>
  <c r="Z20" i="32"/>
  <c r="Z19" i="32"/>
  <c r="Z18" i="32"/>
  <c r="Z17" i="32"/>
  <c r="Z16" i="32"/>
  <c r="Z15" i="32"/>
  <c r="Z14" i="32"/>
  <c r="Z13" i="32"/>
  <c r="Z10" i="32"/>
  <c r="Z9" i="32"/>
  <c r="Z8" i="32"/>
  <c r="V7" i="32"/>
  <c r="Z7" i="32"/>
  <c r="Z6" i="32"/>
  <c r="V5" i="32"/>
  <c r="Z5" i="32"/>
  <c r="Z4" i="32"/>
  <c r="Z3" i="32"/>
  <c r="Z2" i="32"/>
  <c r="AG88" i="32"/>
  <c r="AG307" i="32"/>
  <c r="AG308" i="32"/>
  <c r="AG388" i="32"/>
  <c r="AE388" i="32"/>
  <c r="AH387" i="32"/>
  <c r="Z387" i="32"/>
  <c r="T387" i="32"/>
  <c r="AH386" i="32"/>
  <c r="Z386" i="32"/>
  <c r="T386" i="32"/>
  <c r="AH385" i="32"/>
  <c r="Z385" i="32"/>
  <c r="T385" i="32"/>
  <c r="AH384" i="32"/>
  <c r="T384" i="32"/>
  <c r="AH383" i="32"/>
  <c r="T383" i="32"/>
  <c r="AH382" i="32"/>
  <c r="AH381" i="32"/>
  <c r="Y381" i="32"/>
  <c r="AH380" i="32"/>
  <c r="AH379" i="32"/>
  <c r="AH374" i="32"/>
  <c r="AH369" i="32"/>
  <c r="AH365" i="32"/>
  <c r="AH362" i="32"/>
  <c r="AH360" i="32"/>
  <c r="AH358" i="32"/>
  <c r="AH357" i="32"/>
  <c r="AH335" i="32"/>
  <c r="T335" i="32"/>
  <c r="AH334" i="32"/>
  <c r="T334" i="32"/>
  <c r="AH333" i="32"/>
  <c r="T333" i="32"/>
  <c r="AH332" i="32"/>
  <c r="T332" i="32"/>
  <c r="AH331" i="32"/>
  <c r="T331" i="32"/>
  <c r="AH330" i="32"/>
  <c r="T330" i="32"/>
  <c r="AH329" i="32"/>
  <c r="T329" i="32"/>
  <c r="AH328" i="32"/>
  <c r="T328" i="32"/>
  <c r="AH327" i="32"/>
  <c r="T327" i="32"/>
  <c r="AH326" i="32"/>
  <c r="T326" i="32"/>
  <c r="AH325" i="32"/>
  <c r="T325" i="32"/>
  <c r="T324" i="32"/>
  <c r="AH323" i="32"/>
  <c r="T323" i="32"/>
  <c r="AH322" i="32"/>
  <c r="T322" i="32"/>
  <c r="AH321" i="32"/>
  <c r="T321" i="32"/>
  <c r="AH320" i="32"/>
  <c r="T320" i="32"/>
  <c r="AH319" i="32"/>
  <c r="T319" i="32"/>
  <c r="AH318" i="32"/>
  <c r="T318" i="32"/>
  <c r="AH317" i="32"/>
  <c r="T317" i="32"/>
  <c r="AH316" i="32"/>
  <c r="T316" i="32"/>
  <c r="AH315" i="32"/>
  <c r="T315" i="32"/>
  <c r="AH314" i="32"/>
  <c r="T314" i="32"/>
  <c r="AH313" i="32"/>
  <c r="T313" i="32"/>
  <c r="T312" i="32"/>
  <c r="AH311" i="32"/>
  <c r="T311" i="32"/>
  <c r="AH310" i="32"/>
  <c r="T310" i="32"/>
  <c r="AH309" i="32"/>
  <c r="AH308" i="32"/>
  <c r="AH307" i="32"/>
  <c r="AH306" i="32"/>
  <c r="AH305" i="32"/>
  <c r="AH304" i="32"/>
  <c r="AH303" i="32"/>
  <c r="AH302" i="32"/>
  <c r="AH301" i="32"/>
  <c r="AH300" i="32"/>
  <c r="AH299" i="32"/>
  <c r="AH298" i="32"/>
  <c r="AH297" i="32"/>
  <c r="AH296" i="32"/>
  <c r="AH295" i="32"/>
  <c r="AH294" i="32"/>
  <c r="AH292" i="32"/>
  <c r="AH291" i="32"/>
  <c r="AH289" i="32"/>
  <c r="AH288" i="32"/>
  <c r="AH287" i="32"/>
  <c r="AH286" i="32"/>
  <c r="AH285" i="32"/>
  <c r="AH283" i="32"/>
  <c r="AH282" i="32"/>
  <c r="AH281" i="32"/>
  <c r="T281" i="32"/>
  <c r="AH280" i="32"/>
  <c r="T280" i="32"/>
  <c r="AH279" i="32"/>
  <c r="T279" i="32"/>
  <c r="AH278" i="32"/>
  <c r="T278" i="32"/>
  <c r="AH277" i="32"/>
  <c r="T277" i="32"/>
  <c r="AH276" i="32"/>
  <c r="T276" i="32"/>
  <c r="AH275" i="32"/>
  <c r="T275" i="32"/>
  <c r="AH274" i="32"/>
  <c r="T274" i="32"/>
  <c r="AH273" i="32"/>
  <c r="T273" i="32"/>
  <c r="AH272" i="32"/>
  <c r="T272" i="32"/>
  <c r="AH271" i="32"/>
  <c r="T271" i="32"/>
  <c r="AH270" i="32"/>
  <c r="T270" i="32"/>
  <c r="AH269" i="32"/>
  <c r="T269" i="32"/>
  <c r="AH268" i="32"/>
  <c r="T268" i="32"/>
  <c r="AH267" i="32"/>
  <c r="T267" i="32"/>
  <c r="AH266" i="32"/>
  <c r="T266" i="32"/>
  <c r="AH265" i="32"/>
  <c r="T265" i="32"/>
  <c r="AH264" i="32"/>
  <c r="T264" i="32"/>
  <c r="AH263" i="32"/>
  <c r="T263" i="32"/>
  <c r="AH262" i="32"/>
  <c r="T262" i="32"/>
  <c r="AH261" i="32"/>
  <c r="T261" i="32"/>
  <c r="AH260" i="32"/>
  <c r="T260" i="32"/>
  <c r="AH259" i="32"/>
  <c r="T259" i="32"/>
  <c r="AH258" i="32"/>
  <c r="T258" i="32"/>
  <c r="AH257" i="32"/>
  <c r="T257" i="32"/>
  <c r="AH256" i="32"/>
  <c r="T256" i="32"/>
  <c r="AH255" i="32"/>
  <c r="T255" i="32"/>
  <c r="AH254" i="32"/>
  <c r="T254" i="32"/>
  <c r="AH253" i="32"/>
  <c r="T253" i="32"/>
  <c r="AH252" i="32"/>
  <c r="T252" i="32"/>
  <c r="AH251" i="32"/>
  <c r="T251" i="32"/>
  <c r="AH250" i="32"/>
  <c r="T250" i="32"/>
  <c r="AH249" i="32"/>
  <c r="T249" i="32"/>
  <c r="AH248" i="32"/>
  <c r="T248" i="32"/>
  <c r="AH247" i="32"/>
  <c r="T247" i="32"/>
  <c r="AH246" i="32"/>
  <c r="T246" i="32"/>
  <c r="AH245" i="32"/>
  <c r="T245" i="32"/>
  <c r="AH244" i="32"/>
  <c r="T244" i="32"/>
  <c r="AH243" i="32"/>
  <c r="T243" i="32"/>
  <c r="AH242" i="32"/>
  <c r="T242" i="32"/>
  <c r="AH241" i="32"/>
  <c r="T241" i="32"/>
  <c r="AH240" i="32"/>
  <c r="T240" i="32"/>
  <c r="AH239" i="32"/>
  <c r="T239" i="32"/>
  <c r="AH238" i="32"/>
  <c r="T238" i="32"/>
  <c r="AH237" i="32"/>
  <c r="T237" i="32"/>
  <c r="AH236" i="32"/>
  <c r="T236" i="32"/>
  <c r="AH235" i="32"/>
  <c r="T235" i="32"/>
  <c r="AH234" i="32"/>
  <c r="T234" i="32"/>
  <c r="AH233" i="32"/>
  <c r="T233" i="32"/>
  <c r="AH232" i="32"/>
  <c r="T232" i="32"/>
  <c r="AH231" i="32"/>
  <c r="T231" i="32"/>
  <c r="AH230" i="32"/>
  <c r="T230" i="32"/>
  <c r="AH229" i="32"/>
  <c r="T229" i="32"/>
  <c r="T228" i="32"/>
  <c r="AH227" i="32"/>
  <c r="T227" i="32"/>
  <c r="T226" i="32"/>
  <c r="AH225" i="32"/>
  <c r="T225" i="32"/>
  <c r="AH224" i="32"/>
  <c r="T224" i="32"/>
  <c r="AH223" i="32"/>
  <c r="T223" i="32"/>
  <c r="AH222" i="32"/>
  <c r="T222" i="32"/>
  <c r="AH221" i="32"/>
  <c r="T221" i="32"/>
  <c r="AH220" i="32"/>
  <c r="T220" i="32"/>
  <c r="AH219" i="32"/>
  <c r="T219" i="32"/>
  <c r="AH218" i="32"/>
  <c r="T218" i="32"/>
  <c r="AH217" i="32"/>
  <c r="T217" i="32"/>
  <c r="T216" i="32"/>
  <c r="AH215" i="32"/>
  <c r="AH214" i="32"/>
  <c r="AH213" i="32"/>
  <c r="AH209" i="32"/>
  <c r="AH208" i="32"/>
  <c r="AH207" i="32"/>
  <c r="AH206" i="32"/>
  <c r="T206" i="32"/>
  <c r="AH205" i="32"/>
  <c r="T205" i="32"/>
  <c r="AH204" i="32"/>
  <c r="T204" i="32"/>
  <c r="AH203" i="32"/>
  <c r="T203" i="32"/>
  <c r="AH202" i="32"/>
  <c r="T202" i="32"/>
  <c r="AH201" i="32"/>
  <c r="T201" i="32"/>
  <c r="AH200" i="32"/>
  <c r="T200" i="32"/>
  <c r="AH199" i="32"/>
  <c r="T199" i="32"/>
  <c r="AH198" i="32"/>
  <c r="T198" i="32"/>
  <c r="AH197" i="32"/>
  <c r="T197" i="32"/>
  <c r="AH196" i="32"/>
  <c r="T196" i="32"/>
  <c r="AH195" i="32"/>
  <c r="T195" i="32"/>
  <c r="AH194" i="32"/>
  <c r="T194" i="32"/>
  <c r="AH193" i="32"/>
  <c r="T193" i="32"/>
  <c r="AH192" i="32"/>
  <c r="T192" i="32"/>
  <c r="AH191" i="32"/>
  <c r="T191" i="32"/>
  <c r="AH190" i="32"/>
  <c r="T190" i="32"/>
  <c r="AH189" i="32"/>
  <c r="T189" i="32"/>
  <c r="AH188" i="32"/>
  <c r="T188" i="32"/>
  <c r="AH187" i="32"/>
  <c r="T187" i="32"/>
  <c r="AH186" i="32"/>
  <c r="T186" i="32"/>
  <c r="T185" i="32"/>
  <c r="AH184" i="32"/>
  <c r="AH183" i="32"/>
  <c r="AH182" i="32"/>
  <c r="AH181" i="32"/>
  <c r="AH179" i="32"/>
  <c r="AH178" i="32"/>
  <c r="AA178" i="32"/>
  <c r="T178" i="32"/>
  <c r="R178" i="32"/>
  <c r="AH177" i="32"/>
  <c r="AA177" i="32"/>
  <c r="T177" i="32"/>
  <c r="R177" i="32"/>
  <c r="AH176" i="32"/>
  <c r="T176" i="32"/>
  <c r="AH175" i="32"/>
  <c r="AA175" i="32"/>
  <c r="T175" i="32"/>
  <c r="R175" i="32"/>
  <c r="AH174" i="32"/>
  <c r="AA174" i="32"/>
  <c r="T174" i="32"/>
  <c r="R174" i="32"/>
  <c r="AH173" i="32"/>
  <c r="AA173" i="32"/>
  <c r="T173" i="32"/>
  <c r="R173" i="32"/>
  <c r="AH172" i="32"/>
  <c r="AA172" i="32"/>
  <c r="T172" i="32"/>
  <c r="R172" i="32"/>
  <c r="AH171" i="32"/>
  <c r="T171" i="32"/>
  <c r="AH170" i="32"/>
  <c r="T170" i="32"/>
  <c r="AH169" i="32"/>
  <c r="T169" i="32"/>
  <c r="AH168" i="32"/>
  <c r="T168" i="32"/>
  <c r="AH167" i="32"/>
  <c r="T167" i="32"/>
  <c r="AH166" i="32"/>
  <c r="T166" i="32"/>
  <c r="T165" i="32"/>
  <c r="AH164" i="32"/>
  <c r="T164" i="32"/>
  <c r="T163" i="32"/>
  <c r="T162" i="32"/>
  <c r="T161" i="32"/>
  <c r="T160" i="32"/>
  <c r="T159" i="32"/>
  <c r="T158" i="32"/>
  <c r="T157" i="32"/>
  <c r="T156" i="32"/>
  <c r="AH155" i="32"/>
  <c r="T155" i="32"/>
  <c r="T154" i="32"/>
  <c r="AH153" i="32"/>
  <c r="T153" i="32"/>
  <c r="T152" i="32"/>
  <c r="AH151" i="32"/>
  <c r="T151" i="32"/>
  <c r="T150" i="32"/>
  <c r="T149" i="32"/>
  <c r="AH148" i="32"/>
  <c r="T148" i="32"/>
  <c r="T147" i="32"/>
  <c r="T146" i="32"/>
  <c r="T145" i="32"/>
  <c r="T144" i="32"/>
  <c r="T143" i="32"/>
  <c r="AH142" i="32"/>
  <c r="T142" i="32"/>
  <c r="T141" i="32"/>
  <c r="T140" i="32"/>
  <c r="T139" i="32"/>
  <c r="T138" i="32"/>
  <c r="T137" i="32"/>
  <c r="T136" i="32"/>
  <c r="T135" i="32"/>
  <c r="AH134" i="32"/>
  <c r="T134" i="32"/>
  <c r="AH133" i="32"/>
  <c r="T133" i="32"/>
  <c r="AH132" i="32"/>
  <c r="T132" i="32"/>
  <c r="AH131" i="32"/>
  <c r="T131" i="32"/>
  <c r="AH130" i="32"/>
  <c r="T130" i="32"/>
  <c r="AH129" i="32"/>
  <c r="T129" i="32"/>
  <c r="AH128" i="32"/>
  <c r="T128" i="32"/>
  <c r="AH127" i="32"/>
  <c r="T127" i="32"/>
  <c r="AH126" i="32"/>
  <c r="AH125" i="32"/>
  <c r="T125" i="32"/>
  <c r="AH124" i="32"/>
  <c r="T124" i="32"/>
  <c r="AH123" i="32"/>
  <c r="T123" i="32"/>
  <c r="AH122" i="32"/>
  <c r="T122" i="32"/>
  <c r="AH121" i="32"/>
  <c r="T121" i="32"/>
  <c r="AH120" i="32"/>
  <c r="T120" i="32"/>
  <c r="AH119" i="32"/>
  <c r="T119" i="32"/>
  <c r="AH118" i="32"/>
  <c r="T118" i="32"/>
  <c r="AH117" i="32"/>
  <c r="T117" i="32"/>
  <c r="AH116" i="32"/>
  <c r="T116" i="32"/>
  <c r="AH115" i="32"/>
  <c r="T115" i="32"/>
  <c r="AH114" i="32"/>
  <c r="T114" i="32"/>
  <c r="T113" i="32"/>
  <c r="AH112" i="32"/>
  <c r="T112" i="32"/>
  <c r="AH111" i="32"/>
  <c r="T111" i="32"/>
  <c r="AH110" i="32"/>
  <c r="T110" i="32"/>
  <c r="AH109" i="32"/>
  <c r="T109" i="32"/>
  <c r="AH108" i="32"/>
  <c r="T108" i="32"/>
  <c r="AH107" i="32"/>
  <c r="T107" i="32"/>
  <c r="AH106" i="32"/>
  <c r="T106" i="32"/>
  <c r="AH105" i="32"/>
  <c r="T105" i="32"/>
  <c r="AH104" i="32"/>
  <c r="T104" i="32"/>
  <c r="T103" i="32"/>
  <c r="AH102" i="32"/>
  <c r="T102" i="32"/>
  <c r="AH101" i="32"/>
  <c r="T101" i="32"/>
  <c r="AH100" i="32"/>
  <c r="T100" i="32"/>
  <c r="AH99" i="32"/>
  <c r="T99" i="32"/>
  <c r="AH98" i="32"/>
  <c r="T98" i="32"/>
  <c r="AH97" i="32"/>
  <c r="T97" i="32"/>
  <c r="AH96" i="32"/>
  <c r="T96" i="32"/>
  <c r="AH95" i="32"/>
  <c r="T95" i="32"/>
  <c r="AH94" i="32"/>
  <c r="T94" i="32"/>
  <c r="AH93" i="32"/>
  <c r="T93" i="32"/>
  <c r="AH92" i="32"/>
  <c r="T92" i="32"/>
  <c r="AH91" i="32"/>
  <c r="T91" i="32"/>
  <c r="AH90" i="32"/>
  <c r="T90" i="32"/>
  <c r="AH89" i="32"/>
  <c r="T89" i="32"/>
  <c r="AH88" i="32"/>
  <c r="T88" i="32"/>
  <c r="T87" i="32"/>
  <c r="T86" i="32"/>
  <c r="T85" i="32"/>
  <c r="T84" i="32"/>
  <c r="T83" i="32"/>
  <c r="T82" i="32"/>
  <c r="T81" i="32"/>
  <c r="T80" i="32"/>
  <c r="T79" i="32"/>
  <c r="T78" i="32"/>
  <c r="T77" i="32"/>
  <c r="AH76" i="32"/>
  <c r="T76" i="32"/>
  <c r="AH75" i="32"/>
  <c r="T75" i="32"/>
  <c r="AH74" i="32"/>
  <c r="T74" i="32"/>
  <c r="X73" i="32"/>
  <c r="Z73" i="32"/>
  <c r="AH72" i="32"/>
  <c r="T72" i="32"/>
  <c r="AH71" i="32"/>
  <c r="T71" i="32"/>
  <c r="AH70" i="32"/>
  <c r="T70" i="32"/>
  <c r="AH69" i="32"/>
  <c r="T69" i="32"/>
  <c r="AH68" i="32"/>
  <c r="T68" i="32"/>
  <c r="AH67" i="32"/>
  <c r="T67" i="32"/>
  <c r="AH66" i="32"/>
  <c r="T66" i="32"/>
  <c r="AH65" i="32"/>
  <c r="T65" i="32"/>
  <c r="AH64" i="32"/>
  <c r="T64" i="32"/>
  <c r="AH63" i="32"/>
  <c r="T63" i="32"/>
  <c r="AH62" i="32"/>
  <c r="Z62" i="32"/>
  <c r="T62" i="32"/>
  <c r="AH61" i="32"/>
  <c r="T61" i="32"/>
  <c r="T60" i="32"/>
  <c r="AH59" i="32"/>
  <c r="T59" i="32"/>
  <c r="AH58" i="32"/>
  <c r="T58" i="32"/>
  <c r="AH57" i="32"/>
  <c r="T57" i="32"/>
  <c r="AH56" i="32"/>
  <c r="T56" i="32"/>
  <c r="AH55" i="32"/>
  <c r="T55" i="32"/>
  <c r="AH54" i="32"/>
  <c r="T54" i="32"/>
  <c r="AH53" i="32"/>
  <c r="T53" i="32"/>
  <c r="AH52" i="32"/>
  <c r="T52" i="32"/>
  <c r="AH51" i="32"/>
  <c r="T51" i="32"/>
  <c r="AH50" i="32"/>
  <c r="T50" i="32"/>
  <c r="AH49" i="32"/>
  <c r="T49" i="32"/>
  <c r="AH48" i="32"/>
  <c r="T48" i="32"/>
  <c r="AH47" i="32"/>
  <c r="T47" i="32"/>
  <c r="AH46" i="32"/>
  <c r="T46" i="32"/>
  <c r="AH45" i="32"/>
  <c r="T45" i="32"/>
  <c r="AH44" i="32"/>
  <c r="T44" i="32"/>
  <c r="AH43" i="32"/>
  <c r="T43" i="32"/>
  <c r="AH42" i="32"/>
  <c r="T42" i="32"/>
  <c r="AH41" i="32"/>
  <c r="T41" i="32"/>
  <c r="AH40" i="32"/>
  <c r="T40" i="32"/>
  <c r="Z39" i="32"/>
  <c r="T39" i="32"/>
  <c r="AH38" i="32"/>
  <c r="Z38" i="32"/>
  <c r="T38" i="32"/>
  <c r="AH37" i="32"/>
  <c r="Z37" i="32"/>
  <c r="T37" i="32"/>
  <c r="AH36" i="32"/>
  <c r="T36" i="32"/>
  <c r="AH35" i="32"/>
  <c r="T35" i="32"/>
  <c r="AH34" i="32"/>
  <c r="T34" i="32"/>
  <c r="AH33" i="32"/>
  <c r="T33" i="32"/>
  <c r="AH32" i="32"/>
  <c r="T32" i="32"/>
  <c r="AH31" i="32"/>
  <c r="T31" i="32"/>
  <c r="AH30" i="32"/>
  <c r="T30" i="32"/>
  <c r="AH29" i="32"/>
  <c r="T29" i="32"/>
  <c r="AH23" i="32"/>
  <c r="AH20" i="32"/>
  <c r="AH19" i="32"/>
  <c r="AH15" i="32"/>
  <c r="AH13" i="32"/>
  <c r="T13" i="32"/>
  <c r="Z12" i="32"/>
  <c r="T12" i="32"/>
  <c r="Z11" i="32"/>
  <c r="T11" i="32"/>
  <c r="AH10" i="32"/>
  <c r="T10" i="32"/>
  <c r="AH9" i="32"/>
  <c r="T9" i="32"/>
  <c r="AH8" i="32"/>
  <c r="T8" i="32"/>
  <c r="AH7" i="32"/>
  <c r="T7" i="32"/>
  <c r="AH6" i="32"/>
  <c r="T6" i="32"/>
  <c r="AH5" i="32"/>
  <c r="T5" i="32"/>
  <c r="AH4" i="32"/>
  <c r="T4" i="32"/>
  <c r="AH3" i="32"/>
  <c r="T3" i="32"/>
  <c r="AH2" i="32"/>
  <c r="T2" i="32"/>
  <c r="J9" i="30"/>
  <c r="I9" i="30"/>
  <c r="Y384" i="2"/>
  <c r="AB384" i="2"/>
  <c r="Y385" i="2"/>
  <c r="AD388" i="2"/>
  <c r="AF388" i="2"/>
  <c r="AG387" i="2"/>
  <c r="Y387" i="2"/>
  <c r="AA387" i="2"/>
  <c r="AC387" i="2"/>
  <c r="Z387" i="2"/>
  <c r="T387" i="2"/>
  <c r="AG386" i="2"/>
  <c r="Y386" i="2"/>
  <c r="AA386" i="2"/>
  <c r="AC386" i="2"/>
  <c r="Z386" i="2"/>
  <c r="T386" i="2"/>
  <c r="AG385" i="2"/>
  <c r="AA385" i="2"/>
  <c r="AC385" i="2"/>
  <c r="Z385" i="2"/>
  <c r="T385" i="2"/>
  <c r="AG384" i="2"/>
  <c r="AA384" i="2"/>
  <c r="AC384" i="2"/>
  <c r="Z384" i="2"/>
  <c r="T384" i="2"/>
  <c r="AG383" i="2"/>
  <c r="Y383" i="2"/>
  <c r="AA383" i="2"/>
  <c r="AC383" i="2"/>
  <c r="AB383" i="2"/>
  <c r="Z383" i="2"/>
  <c r="T383" i="2"/>
  <c r="X126" i="2"/>
  <c r="Y126" i="2"/>
  <c r="AA126" i="2"/>
  <c r="AC126" i="2"/>
  <c r="AG126" i="2"/>
  <c r="Y73" i="2"/>
  <c r="AA73" i="2"/>
  <c r="AC73" i="2"/>
  <c r="X73" i="2"/>
  <c r="Z73" i="2"/>
  <c r="AD20" i="27"/>
  <c r="AD10" i="26"/>
  <c r="AF10" i="26"/>
  <c r="AD41" i="14"/>
  <c r="AE9" i="13"/>
  <c r="AD13" i="12"/>
  <c r="AA64" i="10"/>
  <c r="AA26" i="9"/>
  <c r="AD6" i="8"/>
  <c r="AD8" i="7"/>
  <c r="AD34" i="6"/>
  <c r="AD7" i="5"/>
  <c r="AD28" i="16"/>
  <c r="AD9" i="17"/>
  <c r="AD24" i="18"/>
  <c r="AC11" i="15"/>
  <c r="AD7" i="3"/>
  <c r="AA33" i="21"/>
  <c r="AD21" i="20"/>
  <c r="AD12" i="22"/>
  <c r="AD16" i="23"/>
  <c r="AE56" i="24"/>
  <c r="AD19" i="4"/>
  <c r="Y39" i="2"/>
  <c r="AA39" i="2"/>
  <c r="AC39" i="2"/>
  <c r="Z39" i="2"/>
  <c r="T39" i="2"/>
  <c r="AG38" i="2"/>
  <c r="Y38" i="2"/>
  <c r="AA38" i="2"/>
  <c r="AC38" i="2"/>
  <c r="Z38" i="2"/>
  <c r="T38" i="2"/>
  <c r="AF24" i="18"/>
  <c r="AF88" i="2"/>
  <c r="AF34" i="6"/>
  <c r="AF8" i="7"/>
  <c r="AF28" i="16"/>
  <c r="AG27" i="16"/>
  <c r="AC27" i="16"/>
  <c r="AG26" i="16"/>
  <c r="AC26" i="16"/>
  <c r="Y26" i="16"/>
  <c r="AF307" i="2"/>
  <c r="AF308" i="2"/>
  <c r="Y2" i="2"/>
  <c r="AA2" i="2"/>
  <c r="AC2" i="2"/>
  <c r="AG382" i="2"/>
  <c r="AC382" i="2"/>
  <c r="AG381" i="2"/>
  <c r="AC381" i="2"/>
  <c r="Y381" i="2"/>
  <c r="AG3" i="2"/>
  <c r="AG4" i="2"/>
  <c r="AG5" i="2"/>
  <c r="AG6" i="2"/>
  <c r="AG7" i="2"/>
  <c r="AG8" i="2"/>
  <c r="AG9" i="2"/>
  <c r="AG10" i="2"/>
  <c r="AG13" i="2"/>
  <c r="AG15" i="2"/>
  <c r="AG19" i="2"/>
  <c r="AG20" i="2"/>
  <c r="AG23" i="2"/>
  <c r="AG29" i="2"/>
  <c r="AG30" i="2"/>
  <c r="AG31" i="2"/>
  <c r="AG32" i="2"/>
  <c r="AG33" i="2"/>
  <c r="AG34" i="2"/>
  <c r="AG35" i="2"/>
  <c r="AG36" i="2"/>
  <c r="AG37" i="2"/>
  <c r="AG40" i="2"/>
  <c r="AG41" i="2"/>
  <c r="AG42" i="2"/>
  <c r="AG43" i="2"/>
  <c r="AG44" i="2"/>
  <c r="AG45" i="2"/>
  <c r="AG46" i="2"/>
  <c r="AG47" i="2"/>
  <c r="AG48" i="2"/>
  <c r="AG49" i="2"/>
  <c r="AG50" i="2"/>
  <c r="AG51" i="2"/>
  <c r="AG52" i="2"/>
  <c r="AG53" i="2"/>
  <c r="AG54" i="2"/>
  <c r="AG55" i="2"/>
  <c r="AG56" i="2"/>
  <c r="AG57" i="2"/>
  <c r="AG58" i="2"/>
  <c r="AG59" i="2"/>
  <c r="AG61" i="2"/>
  <c r="AG62" i="2"/>
  <c r="AG63" i="2"/>
  <c r="AG64" i="2"/>
  <c r="AG65" i="2"/>
  <c r="AG66" i="2"/>
  <c r="AG67" i="2"/>
  <c r="AG68" i="2"/>
  <c r="AG69" i="2"/>
  <c r="AG70" i="2"/>
  <c r="AG71" i="2"/>
  <c r="AG72" i="2"/>
  <c r="AG74" i="2"/>
  <c r="AG75" i="2"/>
  <c r="AG76" i="2"/>
  <c r="AG88" i="2"/>
  <c r="AG89" i="2"/>
  <c r="AG90" i="2"/>
  <c r="AG91" i="2"/>
  <c r="AG92" i="2"/>
  <c r="AG93" i="2"/>
  <c r="AG94" i="2"/>
  <c r="AG95" i="2"/>
  <c r="AG96" i="2"/>
  <c r="AG97" i="2"/>
  <c r="AG98" i="2"/>
  <c r="AG99" i="2"/>
  <c r="AG100" i="2"/>
  <c r="AG101" i="2"/>
  <c r="AG102" i="2"/>
  <c r="AG104" i="2"/>
  <c r="AG105" i="2"/>
  <c r="AG106" i="2"/>
  <c r="AG107" i="2"/>
  <c r="AG108" i="2"/>
  <c r="AG109" i="2"/>
  <c r="AG110" i="2"/>
  <c r="AG111" i="2"/>
  <c r="AG112" i="2"/>
  <c r="AG114" i="2"/>
  <c r="AG115" i="2"/>
  <c r="AG116" i="2"/>
  <c r="AG117" i="2"/>
  <c r="AG118" i="2"/>
  <c r="AG119" i="2"/>
  <c r="AG120" i="2"/>
  <c r="AG121" i="2"/>
  <c r="AG122" i="2"/>
  <c r="AG123" i="2"/>
  <c r="AG124" i="2"/>
  <c r="AG125" i="2"/>
  <c r="AG127" i="2"/>
  <c r="AG128" i="2"/>
  <c r="AG129" i="2"/>
  <c r="AG130" i="2"/>
  <c r="AG131" i="2"/>
  <c r="AG132" i="2"/>
  <c r="AG133" i="2"/>
  <c r="AG134" i="2"/>
  <c r="AG142" i="2"/>
  <c r="AG148" i="2"/>
  <c r="AG151" i="2"/>
  <c r="AG153" i="2"/>
  <c r="AG155" i="2"/>
  <c r="AG164" i="2"/>
  <c r="AG166" i="2"/>
  <c r="AG167" i="2"/>
  <c r="AG168" i="2"/>
  <c r="AG169" i="2"/>
  <c r="AG170" i="2"/>
  <c r="AG171" i="2"/>
  <c r="AG172" i="2"/>
  <c r="AG173" i="2"/>
  <c r="AG174" i="2"/>
  <c r="AG175" i="2"/>
  <c r="AG176" i="2"/>
  <c r="AG177" i="2"/>
  <c r="AG178" i="2"/>
  <c r="AG357" i="2"/>
  <c r="AG358" i="2"/>
  <c r="AG360" i="2"/>
  <c r="AG362" i="2"/>
  <c r="AG365" i="2"/>
  <c r="AG369" i="2"/>
  <c r="AG374" i="2"/>
  <c r="AG379" i="2"/>
  <c r="AG380" i="2"/>
  <c r="AG179" i="2"/>
  <c r="AG181" i="2"/>
  <c r="AG182" i="2"/>
  <c r="AG183" i="2"/>
  <c r="AG184" i="2"/>
  <c r="AG186" i="2"/>
  <c r="AG187" i="2"/>
  <c r="AG188" i="2"/>
  <c r="AG189" i="2"/>
  <c r="AG190" i="2"/>
  <c r="AG191" i="2"/>
  <c r="AG192" i="2"/>
  <c r="AG193" i="2"/>
  <c r="AG194" i="2"/>
  <c r="AG195" i="2"/>
  <c r="AG196" i="2"/>
  <c r="AG197" i="2"/>
  <c r="AG198" i="2"/>
  <c r="AG199" i="2"/>
  <c r="AG200" i="2"/>
  <c r="AG201" i="2"/>
  <c r="AG202" i="2"/>
  <c r="AG203" i="2"/>
  <c r="AG204" i="2"/>
  <c r="AG205" i="2"/>
  <c r="AG206" i="2"/>
  <c r="AG207" i="2"/>
  <c r="AG208" i="2"/>
  <c r="AG209" i="2"/>
  <c r="AG213" i="2"/>
  <c r="AG214" i="2"/>
  <c r="AG215" i="2"/>
  <c r="AG217" i="2"/>
  <c r="AG218" i="2"/>
  <c r="AG219" i="2"/>
  <c r="AG220" i="2"/>
  <c r="AG221" i="2"/>
  <c r="AG222" i="2"/>
  <c r="AG223" i="2"/>
  <c r="AG224" i="2"/>
  <c r="AG225" i="2"/>
  <c r="AG227" i="2"/>
  <c r="AG229" i="2"/>
  <c r="AG230" i="2"/>
  <c r="AG231" i="2"/>
  <c r="AG232" i="2"/>
  <c r="AG233" i="2"/>
  <c r="AG234" i="2"/>
  <c r="AG235" i="2"/>
  <c r="AG236" i="2"/>
  <c r="AG237" i="2"/>
  <c r="AG238" i="2"/>
  <c r="AG239" i="2"/>
  <c r="AG240" i="2"/>
  <c r="AG241" i="2"/>
  <c r="AG242" i="2"/>
  <c r="AG243" i="2"/>
  <c r="AG244" i="2"/>
  <c r="AG245" i="2"/>
  <c r="AG246" i="2"/>
  <c r="AG247" i="2"/>
  <c r="AG248" i="2"/>
  <c r="AG249" i="2"/>
  <c r="AG250" i="2"/>
  <c r="AG251" i="2"/>
  <c r="AG252" i="2"/>
  <c r="AG253" i="2"/>
  <c r="AG254" i="2"/>
  <c r="AG255" i="2"/>
  <c r="AG256" i="2"/>
  <c r="AG257" i="2"/>
  <c r="AG258" i="2"/>
  <c r="AG259" i="2"/>
  <c r="AG260" i="2"/>
  <c r="AG261" i="2"/>
  <c r="AG262" i="2"/>
  <c r="AG263" i="2"/>
  <c r="AG264" i="2"/>
  <c r="AG265" i="2"/>
  <c r="AG266" i="2"/>
  <c r="AG267" i="2"/>
  <c r="AG268" i="2"/>
  <c r="AG269" i="2"/>
  <c r="AG270" i="2"/>
  <c r="AG271" i="2"/>
  <c r="AG272" i="2"/>
  <c r="AG273" i="2"/>
  <c r="AG274" i="2"/>
  <c r="AG275" i="2"/>
  <c r="AG276" i="2"/>
  <c r="AG277" i="2"/>
  <c r="AG278" i="2"/>
  <c r="AG279" i="2"/>
  <c r="AG280" i="2"/>
  <c r="AG281" i="2"/>
  <c r="AG282" i="2"/>
  <c r="AG283" i="2"/>
  <c r="AG285" i="2"/>
  <c r="AG286" i="2"/>
  <c r="AG287" i="2"/>
  <c r="AG288" i="2"/>
  <c r="AG289" i="2"/>
  <c r="AG291" i="2"/>
  <c r="AG292" i="2"/>
  <c r="AG294" i="2"/>
  <c r="AG295" i="2"/>
  <c r="AG296" i="2"/>
  <c r="AG297" i="2"/>
  <c r="AG298" i="2"/>
  <c r="AG299" i="2"/>
  <c r="AG300" i="2"/>
  <c r="AG301" i="2"/>
  <c r="AG302" i="2"/>
  <c r="AG303" i="2"/>
  <c r="AG304" i="2"/>
  <c r="AG305" i="2"/>
  <c r="AG306" i="2"/>
  <c r="AG307" i="2"/>
  <c r="AG308" i="2"/>
  <c r="AG309" i="2"/>
  <c r="AG310" i="2"/>
  <c r="AG311" i="2"/>
  <c r="AG313" i="2"/>
  <c r="AG314" i="2"/>
  <c r="AG315" i="2"/>
  <c r="AG316" i="2"/>
  <c r="AG317" i="2"/>
  <c r="AG318" i="2"/>
  <c r="AG319" i="2"/>
  <c r="AG320" i="2"/>
  <c r="AG321" i="2"/>
  <c r="AG322" i="2"/>
  <c r="AG323" i="2"/>
  <c r="AG325" i="2"/>
  <c r="AG326" i="2"/>
  <c r="AG327" i="2"/>
  <c r="AG328" i="2"/>
  <c r="AG329" i="2"/>
  <c r="AG330" i="2"/>
  <c r="AG331" i="2"/>
  <c r="AG332" i="2"/>
  <c r="AG333" i="2"/>
  <c r="AG334" i="2"/>
  <c r="AG335" i="2"/>
  <c r="Y176" i="2"/>
  <c r="AA176" i="2"/>
  <c r="AC176" i="2"/>
  <c r="Z176" i="2"/>
  <c r="Y175" i="2"/>
  <c r="AA175" i="2"/>
  <c r="Y3" i="2"/>
  <c r="AA3" i="2"/>
  <c r="AC3" i="2"/>
  <c r="Y4" i="2"/>
  <c r="AA4" i="2"/>
  <c r="AC4" i="2"/>
  <c r="V5" i="2"/>
  <c r="Y5" i="2"/>
  <c r="AA5" i="2"/>
  <c r="AC5" i="2"/>
  <c r="Y6" i="2"/>
  <c r="AA6" i="2"/>
  <c r="AC6" i="2"/>
  <c r="V7" i="2"/>
  <c r="Y7" i="2"/>
  <c r="AA7" i="2"/>
  <c r="AC7" i="2"/>
  <c r="Y8" i="2"/>
  <c r="AA8" i="2"/>
  <c r="AC8" i="2"/>
  <c r="Y9" i="2"/>
  <c r="AA9" i="2"/>
  <c r="AC9" i="2"/>
  <c r="X10" i="2"/>
  <c r="Y10" i="2"/>
  <c r="AA10" i="2"/>
  <c r="AC10" i="2"/>
  <c r="U11" i="2"/>
  <c r="Y11" i="2"/>
  <c r="AA11" i="2"/>
  <c r="AC11" i="2"/>
  <c r="W12" i="2"/>
  <c r="Y12" i="2"/>
  <c r="AA12" i="2"/>
  <c r="AC12" i="2"/>
  <c r="Y13" i="2"/>
  <c r="AA13" i="2"/>
  <c r="AC13" i="2"/>
  <c r="Y14" i="2"/>
  <c r="AA14" i="2"/>
  <c r="AC14" i="2"/>
  <c r="Y15" i="2"/>
  <c r="AA15" i="2"/>
  <c r="AC15" i="2"/>
  <c r="Y16" i="2"/>
  <c r="AA16" i="2"/>
  <c r="AC16" i="2"/>
  <c r="Y17" i="2"/>
  <c r="AA17" i="2"/>
  <c r="AC17" i="2"/>
  <c r="Y18" i="2"/>
  <c r="AA18" i="2"/>
  <c r="AC18" i="2"/>
  <c r="Y19" i="2"/>
  <c r="AA19" i="2"/>
  <c r="AC19" i="2"/>
  <c r="Y20" i="2"/>
  <c r="AA20" i="2"/>
  <c r="AC20" i="2"/>
  <c r="Y21" i="2"/>
  <c r="AA21" i="2"/>
  <c r="AC21" i="2"/>
  <c r="Y22" i="2"/>
  <c r="AA22" i="2"/>
  <c r="AC22" i="2"/>
  <c r="Y23" i="2"/>
  <c r="AA23" i="2"/>
  <c r="AC23" i="2"/>
  <c r="Y24" i="2"/>
  <c r="AA24" i="2"/>
  <c r="AC24" i="2"/>
  <c r="Y25" i="2"/>
  <c r="AA25" i="2"/>
  <c r="AC25" i="2"/>
  <c r="Y26" i="2"/>
  <c r="AA26" i="2"/>
  <c r="AC26" i="2"/>
  <c r="Y27" i="2"/>
  <c r="AA27" i="2"/>
  <c r="AC27" i="2"/>
  <c r="Y28" i="2"/>
  <c r="AA28" i="2"/>
  <c r="AC28" i="2"/>
  <c r="Y29" i="2"/>
  <c r="AA29" i="2"/>
  <c r="AC29" i="2"/>
  <c r="Y30" i="2"/>
  <c r="AA30" i="2"/>
  <c r="AC30" i="2"/>
  <c r="Y31" i="2"/>
  <c r="AA31" i="2"/>
  <c r="AC31" i="2"/>
  <c r="Y32" i="2"/>
  <c r="AA32" i="2"/>
  <c r="AC32" i="2"/>
  <c r="Y33" i="2"/>
  <c r="AA33" i="2"/>
  <c r="AC33" i="2"/>
  <c r="Y34" i="2"/>
  <c r="AA34" i="2"/>
  <c r="AC34" i="2"/>
  <c r="Y35" i="2"/>
  <c r="AA35" i="2"/>
  <c r="AC35" i="2"/>
  <c r="Y36" i="2"/>
  <c r="AA36" i="2"/>
  <c r="AC36" i="2"/>
  <c r="Y37" i="2"/>
  <c r="AA37" i="2"/>
  <c r="AC37" i="2"/>
  <c r="Y40" i="2"/>
  <c r="AA40" i="2"/>
  <c r="AC40" i="2"/>
  <c r="Y41" i="2"/>
  <c r="AA41" i="2"/>
  <c r="AC41" i="2"/>
  <c r="Y42" i="2"/>
  <c r="AA42" i="2"/>
  <c r="AC42" i="2"/>
  <c r="Y43" i="2"/>
  <c r="AA43" i="2"/>
  <c r="AC43" i="2"/>
  <c r="Y44" i="2"/>
  <c r="AA44" i="2"/>
  <c r="AC44" i="2"/>
  <c r="Y45" i="2"/>
  <c r="AA45" i="2"/>
  <c r="AC45" i="2"/>
  <c r="Y46" i="2"/>
  <c r="AA46" i="2"/>
  <c r="AC46" i="2"/>
  <c r="Y47" i="2"/>
  <c r="AA47" i="2"/>
  <c r="AC47" i="2"/>
  <c r="Y48" i="2"/>
  <c r="AA48" i="2"/>
  <c r="AC48" i="2"/>
  <c r="Y49" i="2"/>
  <c r="AA49" i="2"/>
  <c r="AC49" i="2"/>
  <c r="Y50" i="2"/>
  <c r="AA50" i="2"/>
  <c r="AC50" i="2"/>
  <c r="Y51" i="2"/>
  <c r="AA51" i="2"/>
  <c r="AC51" i="2"/>
  <c r="Y52" i="2"/>
  <c r="AA52" i="2"/>
  <c r="AC52" i="2"/>
  <c r="Y53" i="2"/>
  <c r="AA53" i="2"/>
  <c r="AC53" i="2"/>
  <c r="Y54" i="2"/>
  <c r="AA54" i="2"/>
  <c r="AC54" i="2"/>
  <c r="Y55" i="2"/>
  <c r="AA55" i="2"/>
  <c r="AC55" i="2"/>
  <c r="Y56" i="2"/>
  <c r="AA56" i="2"/>
  <c r="AC56" i="2"/>
  <c r="Y57" i="2"/>
  <c r="AA57" i="2"/>
  <c r="AC57" i="2"/>
  <c r="Y58" i="2"/>
  <c r="AA58" i="2"/>
  <c r="AC58" i="2"/>
  <c r="Y59" i="2"/>
  <c r="AA59" i="2"/>
  <c r="AC59" i="2"/>
  <c r="Y60" i="2"/>
  <c r="AA60" i="2"/>
  <c r="AC60" i="2"/>
  <c r="Y61" i="2"/>
  <c r="AA61" i="2"/>
  <c r="AC61" i="2"/>
  <c r="Y62" i="2"/>
  <c r="AA62" i="2"/>
  <c r="AC62" i="2"/>
  <c r="Y63" i="2"/>
  <c r="AA63" i="2"/>
  <c r="AC63" i="2"/>
  <c r="Y64" i="2"/>
  <c r="AA64" i="2"/>
  <c r="AC64" i="2"/>
  <c r="Y65" i="2"/>
  <c r="AA65" i="2"/>
  <c r="AC65" i="2"/>
  <c r="Y66" i="2"/>
  <c r="AA66" i="2"/>
  <c r="AC66" i="2"/>
  <c r="Y67" i="2"/>
  <c r="AA67" i="2"/>
  <c r="AC67" i="2"/>
  <c r="Y68" i="2"/>
  <c r="AA68" i="2"/>
  <c r="AC68" i="2"/>
  <c r="Y69" i="2"/>
  <c r="AA69" i="2"/>
  <c r="AC69" i="2"/>
  <c r="Y70" i="2"/>
  <c r="AA70" i="2"/>
  <c r="AC70" i="2"/>
  <c r="Y71" i="2"/>
  <c r="AA71" i="2"/>
  <c r="AC71" i="2"/>
  <c r="Y72" i="2"/>
  <c r="AA72" i="2"/>
  <c r="AC72" i="2"/>
  <c r="Y74" i="2"/>
  <c r="AA74" i="2"/>
  <c r="AC74" i="2"/>
  <c r="Y75" i="2"/>
  <c r="AA75" i="2"/>
  <c r="AC75" i="2"/>
  <c r="Y76" i="2"/>
  <c r="AA76" i="2"/>
  <c r="AC76" i="2"/>
  <c r="Y77" i="2"/>
  <c r="AA77" i="2"/>
  <c r="AC77" i="2"/>
  <c r="Y78" i="2"/>
  <c r="AA78" i="2"/>
  <c r="AC78" i="2"/>
  <c r="Y79" i="2"/>
  <c r="AA79" i="2"/>
  <c r="AC79" i="2"/>
  <c r="Y80" i="2"/>
  <c r="AA80" i="2"/>
  <c r="AC80" i="2"/>
  <c r="Y81" i="2"/>
  <c r="AA81" i="2"/>
  <c r="AC81" i="2"/>
  <c r="Y82" i="2"/>
  <c r="AA82" i="2"/>
  <c r="AC82" i="2"/>
  <c r="Y83" i="2"/>
  <c r="AA83" i="2"/>
  <c r="AC83" i="2"/>
  <c r="Y84" i="2"/>
  <c r="AA84" i="2"/>
  <c r="AC84" i="2"/>
  <c r="Y85" i="2"/>
  <c r="AA85" i="2"/>
  <c r="AC85" i="2"/>
  <c r="Y86" i="2"/>
  <c r="AA86" i="2"/>
  <c r="AC86" i="2"/>
  <c r="Y87" i="2"/>
  <c r="AA87" i="2"/>
  <c r="AC87" i="2"/>
  <c r="W88" i="2"/>
  <c r="Y88" i="2"/>
  <c r="AA88" i="2"/>
  <c r="AC88" i="2"/>
  <c r="Y89" i="2"/>
  <c r="AA89" i="2"/>
  <c r="AC89" i="2"/>
  <c r="Y90" i="2"/>
  <c r="AA90" i="2"/>
  <c r="AC90" i="2"/>
  <c r="Y91" i="2"/>
  <c r="AA91" i="2"/>
  <c r="AC91" i="2"/>
  <c r="Y92" i="2"/>
  <c r="AA92" i="2"/>
  <c r="AC92" i="2"/>
  <c r="Y93" i="2"/>
  <c r="AA93" i="2"/>
  <c r="AC93" i="2"/>
  <c r="Y94" i="2"/>
  <c r="AA94" i="2"/>
  <c r="AC94" i="2"/>
  <c r="Y95" i="2"/>
  <c r="AA95" i="2"/>
  <c r="AC95" i="2"/>
  <c r="Y96" i="2"/>
  <c r="AA96" i="2"/>
  <c r="AC96" i="2"/>
  <c r="Y97" i="2"/>
  <c r="AA97" i="2"/>
  <c r="AC97" i="2"/>
  <c r="Y98" i="2"/>
  <c r="AA98" i="2"/>
  <c r="AC98" i="2"/>
  <c r="Y99" i="2"/>
  <c r="AA99" i="2"/>
  <c r="AC99" i="2"/>
  <c r="Y100" i="2"/>
  <c r="AA100" i="2"/>
  <c r="AC100" i="2"/>
  <c r="Y101" i="2"/>
  <c r="AA101" i="2"/>
  <c r="AC101" i="2"/>
  <c r="Y102" i="2"/>
  <c r="AA102" i="2"/>
  <c r="AC102" i="2"/>
  <c r="Y103" i="2"/>
  <c r="AA103" i="2"/>
  <c r="AC103" i="2"/>
  <c r="Y104" i="2"/>
  <c r="AA104" i="2"/>
  <c r="AC104" i="2"/>
  <c r="Y105" i="2"/>
  <c r="AA105" i="2"/>
  <c r="AC105" i="2"/>
  <c r="Y106" i="2"/>
  <c r="AA106" i="2"/>
  <c r="AC106" i="2"/>
  <c r="Y107" i="2"/>
  <c r="AA107" i="2"/>
  <c r="AC107" i="2"/>
  <c r="Y108" i="2"/>
  <c r="AA108" i="2"/>
  <c r="AC108" i="2"/>
  <c r="Y109" i="2"/>
  <c r="AA109" i="2"/>
  <c r="AC109" i="2"/>
  <c r="Y110" i="2"/>
  <c r="AA110" i="2"/>
  <c r="AC110" i="2"/>
  <c r="Y111" i="2"/>
  <c r="AA111" i="2"/>
  <c r="AC111" i="2"/>
  <c r="Y112" i="2"/>
  <c r="AA112" i="2"/>
  <c r="AC112" i="2"/>
  <c r="Y113" i="2"/>
  <c r="AA113" i="2"/>
  <c r="AC113" i="2"/>
  <c r="Y114" i="2"/>
  <c r="AA114" i="2"/>
  <c r="AC114" i="2"/>
  <c r="Y115" i="2"/>
  <c r="AA115" i="2"/>
  <c r="AC115" i="2"/>
  <c r="Y116" i="2"/>
  <c r="AA116" i="2"/>
  <c r="AC116" i="2"/>
  <c r="Y117" i="2"/>
  <c r="AA117" i="2"/>
  <c r="AC117" i="2"/>
  <c r="Y118" i="2"/>
  <c r="AA118" i="2"/>
  <c r="AC118" i="2"/>
  <c r="Y119" i="2"/>
  <c r="AA119" i="2"/>
  <c r="AC119" i="2"/>
  <c r="Y120" i="2"/>
  <c r="AA120" i="2"/>
  <c r="AC120" i="2"/>
  <c r="Y121" i="2"/>
  <c r="AA121" i="2"/>
  <c r="AC121" i="2"/>
  <c r="Y122" i="2"/>
  <c r="AA122" i="2"/>
  <c r="AC122" i="2"/>
  <c r="Y123" i="2"/>
  <c r="AA123" i="2"/>
  <c r="AC123" i="2"/>
  <c r="Y124" i="2"/>
  <c r="AA124" i="2"/>
  <c r="AC124" i="2"/>
  <c r="Y125" i="2"/>
  <c r="AA125" i="2"/>
  <c r="AC125" i="2"/>
  <c r="Y127" i="2"/>
  <c r="AA127" i="2"/>
  <c r="AC127" i="2"/>
  <c r="Y128" i="2"/>
  <c r="AA128" i="2"/>
  <c r="AC128" i="2"/>
  <c r="Y129" i="2"/>
  <c r="AA129" i="2"/>
  <c r="AC129" i="2"/>
  <c r="Y130" i="2"/>
  <c r="AA130" i="2"/>
  <c r="AC130" i="2"/>
  <c r="Y131" i="2"/>
  <c r="AA131" i="2"/>
  <c r="AC131" i="2"/>
  <c r="Y132" i="2"/>
  <c r="AA132" i="2"/>
  <c r="AC132" i="2"/>
  <c r="Y133" i="2"/>
  <c r="AA133" i="2"/>
  <c r="AC133" i="2"/>
  <c r="Y134" i="2"/>
  <c r="AA134" i="2"/>
  <c r="AC134" i="2"/>
  <c r="Y135" i="2"/>
  <c r="AA135" i="2"/>
  <c r="AC135" i="2"/>
  <c r="Y136" i="2"/>
  <c r="AA136" i="2"/>
  <c r="AC136" i="2"/>
  <c r="Y137" i="2"/>
  <c r="AA137" i="2"/>
  <c r="AC137" i="2"/>
  <c r="Y138" i="2"/>
  <c r="AA138" i="2"/>
  <c r="AC138" i="2"/>
  <c r="Y139" i="2"/>
  <c r="AA139" i="2"/>
  <c r="AC139" i="2"/>
  <c r="Y140" i="2"/>
  <c r="AA140" i="2"/>
  <c r="AC140" i="2"/>
  <c r="Y141" i="2"/>
  <c r="AA141" i="2"/>
  <c r="AC141" i="2"/>
  <c r="Y142" i="2"/>
  <c r="AA142" i="2"/>
  <c r="AC142" i="2"/>
  <c r="Y143" i="2"/>
  <c r="AA143" i="2"/>
  <c r="AC143" i="2"/>
  <c r="Y144" i="2"/>
  <c r="AA144" i="2"/>
  <c r="AC144" i="2"/>
  <c r="Y145" i="2"/>
  <c r="AA145" i="2"/>
  <c r="AC145" i="2"/>
  <c r="Y146" i="2"/>
  <c r="AA146" i="2"/>
  <c r="AC146" i="2"/>
  <c r="Y147" i="2"/>
  <c r="AA147" i="2"/>
  <c r="AC147" i="2"/>
  <c r="Y148" i="2"/>
  <c r="AA148" i="2"/>
  <c r="AC148" i="2"/>
  <c r="Y149" i="2"/>
  <c r="AA149" i="2"/>
  <c r="AC149" i="2"/>
  <c r="Y150" i="2"/>
  <c r="AA150" i="2"/>
  <c r="AC150" i="2"/>
  <c r="Y151" i="2"/>
  <c r="AA151" i="2"/>
  <c r="AC151" i="2"/>
  <c r="Y152" i="2"/>
  <c r="AA152" i="2"/>
  <c r="AC152" i="2"/>
  <c r="Y153" i="2"/>
  <c r="AA153" i="2"/>
  <c r="AC153" i="2"/>
  <c r="Y154" i="2"/>
  <c r="AA154" i="2"/>
  <c r="AC154" i="2"/>
  <c r="Y155" i="2"/>
  <c r="AA155" i="2"/>
  <c r="AC155" i="2"/>
  <c r="Y156" i="2"/>
  <c r="AA156" i="2"/>
  <c r="AC156" i="2"/>
  <c r="Y157" i="2"/>
  <c r="AA157" i="2"/>
  <c r="AC157" i="2"/>
  <c r="Y158" i="2"/>
  <c r="AA158" i="2"/>
  <c r="AC158" i="2"/>
  <c r="Y159" i="2"/>
  <c r="AA159" i="2"/>
  <c r="AC159" i="2"/>
  <c r="Y160" i="2"/>
  <c r="AA160" i="2"/>
  <c r="AC160" i="2"/>
  <c r="Y161" i="2"/>
  <c r="AA161" i="2"/>
  <c r="AC161" i="2"/>
  <c r="W162" i="2"/>
  <c r="X162" i="2"/>
  <c r="Y162" i="2"/>
  <c r="AA162" i="2"/>
  <c r="AC162" i="2"/>
  <c r="X163" i="2"/>
  <c r="Y163" i="2"/>
  <c r="AA163" i="2"/>
  <c r="AC163" i="2"/>
  <c r="Y164" i="2"/>
  <c r="AA164" i="2"/>
  <c r="AC164" i="2"/>
  <c r="Y165" i="2"/>
  <c r="AA165" i="2"/>
  <c r="AC165" i="2"/>
  <c r="Y166" i="2"/>
  <c r="AA166" i="2"/>
  <c r="AC166" i="2"/>
  <c r="Y167" i="2"/>
  <c r="AA167" i="2"/>
  <c r="AC167" i="2"/>
  <c r="Y168" i="2"/>
  <c r="AA168" i="2"/>
  <c r="AC168" i="2"/>
  <c r="Y169" i="2"/>
  <c r="AA169" i="2"/>
  <c r="AC169" i="2"/>
  <c r="Y170" i="2"/>
  <c r="AA170" i="2"/>
  <c r="AC170" i="2"/>
  <c r="Y171" i="2"/>
  <c r="AA171" i="2"/>
  <c r="AC171" i="2"/>
  <c r="Y172" i="2"/>
  <c r="AA172" i="2"/>
  <c r="Y173" i="2"/>
  <c r="AA173" i="2"/>
  <c r="Y174" i="2"/>
  <c r="AA174" i="2"/>
  <c r="Y177" i="2"/>
  <c r="AA177" i="2"/>
  <c r="Y178" i="2"/>
  <c r="AA178" i="2"/>
  <c r="Y357" i="2"/>
  <c r="AA357" i="2"/>
  <c r="AC357" i="2"/>
  <c r="Y358" i="2"/>
  <c r="AA358" i="2"/>
  <c r="AC358" i="2"/>
  <c r="Y359" i="2"/>
  <c r="AA359" i="2"/>
  <c r="AC359" i="2"/>
  <c r="Y360" i="2"/>
  <c r="AA360" i="2"/>
  <c r="AC360" i="2"/>
  <c r="Y361" i="2"/>
  <c r="AA361" i="2"/>
  <c r="AC361" i="2"/>
  <c r="Y362" i="2"/>
  <c r="AA362" i="2"/>
  <c r="AC362" i="2"/>
  <c r="Y363" i="2"/>
  <c r="AA363" i="2"/>
  <c r="AC363" i="2"/>
  <c r="Y364" i="2"/>
  <c r="AA364" i="2"/>
  <c r="AC364" i="2"/>
  <c r="Y365" i="2"/>
  <c r="AA365" i="2"/>
  <c r="AC365" i="2"/>
  <c r="Y366" i="2"/>
  <c r="AA366" i="2"/>
  <c r="AC366" i="2"/>
  <c r="Y367" i="2"/>
  <c r="AA367" i="2"/>
  <c r="AC367" i="2"/>
  <c r="Y368" i="2"/>
  <c r="AA368" i="2"/>
  <c r="AC368" i="2"/>
  <c r="Y369" i="2"/>
  <c r="AA369" i="2"/>
  <c r="AC369" i="2"/>
  <c r="Y370" i="2"/>
  <c r="AA370" i="2"/>
  <c r="AC370" i="2"/>
  <c r="Y371" i="2"/>
  <c r="AA371" i="2"/>
  <c r="AC371" i="2"/>
  <c r="Y372" i="2"/>
  <c r="AA372" i="2"/>
  <c r="AC372" i="2"/>
  <c r="Y373" i="2"/>
  <c r="AA373" i="2"/>
  <c r="AC373" i="2"/>
  <c r="Y374" i="2"/>
  <c r="AA374" i="2"/>
  <c r="AC374" i="2"/>
  <c r="Y375" i="2"/>
  <c r="AA375" i="2"/>
  <c r="AC375" i="2"/>
  <c r="Y376" i="2"/>
  <c r="AA376" i="2"/>
  <c r="AC376" i="2"/>
  <c r="Y377" i="2"/>
  <c r="AA377" i="2"/>
  <c r="AC377" i="2"/>
  <c r="Y378" i="2"/>
  <c r="AA378" i="2"/>
  <c r="AC378" i="2"/>
  <c r="Y379" i="2"/>
  <c r="AA379" i="2"/>
  <c r="AC379" i="2"/>
  <c r="Y380" i="2"/>
  <c r="AA380" i="2"/>
  <c r="AC380" i="2"/>
  <c r="Y179" i="2"/>
  <c r="AA179" i="2"/>
  <c r="AC179" i="2"/>
  <c r="Y180" i="2"/>
  <c r="AA180" i="2"/>
  <c r="AC180" i="2"/>
  <c r="Y181" i="2"/>
  <c r="AA181" i="2"/>
  <c r="AC181" i="2"/>
  <c r="Y182" i="2"/>
  <c r="AA182" i="2"/>
  <c r="AC182" i="2"/>
  <c r="Y183" i="2"/>
  <c r="AA183" i="2"/>
  <c r="AC183" i="2"/>
  <c r="Y184" i="2"/>
  <c r="AA184" i="2"/>
  <c r="AC184" i="2"/>
  <c r="Y185" i="2"/>
  <c r="AA185" i="2"/>
  <c r="AC185" i="2"/>
  <c r="Y186" i="2"/>
  <c r="AA186" i="2"/>
  <c r="AC186" i="2"/>
  <c r="Y187" i="2"/>
  <c r="AA187" i="2"/>
  <c r="AC187" i="2"/>
  <c r="Y188" i="2"/>
  <c r="AA188" i="2"/>
  <c r="AC188" i="2"/>
  <c r="Y189" i="2"/>
  <c r="AA189" i="2"/>
  <c r="AC189" i="2"/>
  <c r="Y190" i="2"/>
  <c r="AA190" i="2"/>
  <c r="AC190" i="2"/>
  <c r="Y191" i="2"/>
  <c r="AA191" i="2"/>
  <c r="AC191" i="2"/>
  <c r="X192" i="2"/>
  <c r="Y192" i="2"/>
  <c r="AA192" i="2"/>
  <c r="AC192" i="2"/>
  <c r="Y193" i="2"/>
  <c r="AA193" i="2"/>
  <c r="AC193" i="2"/>
  <c r="Y194" i="2"/>
  <c r="AA194" i="2"/>
  <c r="AC194" i="2"/>
  <c r="Y195" i="2"/>
  <c r="AA195" i="2"/>
  <c r="AC195" i="2"/>
  <c r="Y196" i="2"/>
  <c r="AA196" i="2"/>
  <c r="AC196" i="2"/>
  <c r="Y197" i="2"/>
  <c r="AA197" i="2"/>
  <c r="AC197" i="2"/>
  <c r="Y198" i="2"/>
  <c r="AA198" i="2"/>
  <c r="AC198" i="2"/>
  <c r="Y199" i="2"/>
  <c r="AA199" i="2"/>
  <c r="AC199" i="2"/>
  <c r="X200" i="2"/>
  <c r="Y200" i="2"/>
  <c r="AA200" i="2"/>
  <c r="AC200" i="2"/>
  <c r="Y201" i="2"/>
  <c r="AA201" i="2"/>
  <c r="AC201" i="2"/>
  <c r="Y202" i="2"/>
  <c r="AA202" i="2"/>
  <c r="AC202" i="2"/>
  <c r="Y203" i="2"/>
  <c r="AA203" i="2"/>
  <c r="AC203" i="2"/>
  <c r="Y204" i="2"/>
  <c r="AA204" i="2"/>
  <c r="AC204" i="2"/>
  <c r="Y205" i="2"/>
  <c r="AA205" i="2"/>
  <c r="AC205" i="2"/>
  <c r="Y206" i="2"/>
  <c r="AA206" i="2"/>
  <c r="AC206" i="2"/>
  <c r="Y207" i="2"/>
  <c r="AA207" i="2"/>
  <c r="AC207" i="2"/>
  <c r="Y208" i="2"/>
  <c r="AA208" i="2"/>
  <c r="AC208" i="2"/>
  <c r="Y209" i="2"/>
  <c r="AA209" i="2"/>
  <c r="AC209" i="2"/>
  <c r="Y210" i="2"/>
  <c r="AA210" i="2"/>
  <c r="AC210" i="2"/>
  <c r="Y211" i="2"/>
  <c r="AA211" i="2"/>
  <c r="AC211" i="2"/>
  <c r="Y212" i="2"/>
  <c r="AA212" i="2"/>
  <c r="AC212" i="2"/>
  <c r="Y213" i="2"/>
  <c r="AA213" i="2"/>
  <c r="AC213" i="2"/>
  <c r="Y214" i="2"/>
  <c r="AA214" i="2"/>
  <c r="AC214" i="2"/>
  <c r="Y215" i="2"/>
  <c r="AA215" i="2"/>
  <c r="AC215" i="2"/>
  <c r="Y216" i="2"/>
  <c r="AA216" i="2"/>
  <c r="AC216" i="2"/>
  <c r="Y217" i="2"/>
  <c r="AA217" i="2"/>
  <c r="AC217" i="2"/>
  <c r="Y218" i="2"/>
  <c r="AA218" i="2"/>
  <c r="AC218" i="2"/>
  <c r="Y219" i="2"/>
  <c r="AA219" i="2"/>
  <c r="AC219" i="2"/>
  <c r="Y220" i="2"/>
  <c r="AA220" i="2"/>
  <c r="AC220" i="2"/>
  <c r="Y221" i="2"/>
  <c r="AA221" i="2"/>
  <c r="AC221" i="2"/>
  <c r="Y222" i="2"/>
  <c r="AA222" i="2"/>
  <c r="AC222" i="2"/>
  <c r="Y223" i="2"/>
  <c r="AA223" i="2"/>
  <c r="AC223" i="2"/>
  <c r="Y224" i="2"/>
  <c r="AA224" i="2"/>
  <c r="AC224" i="2"/>
  <c r="Y225" i="2"/>
  <c r="AA225" i="2"/>
  <c r="AC225" i="2"/>
  <c r="Y226" i="2"/>
  <c r="AA226" i="2"/>
  <c r="AC226" i="2"/>
  <c r="Y227" i="2"/>
  <c r="AA227" i="2"/>
  <c r="AC227" i="2"/>
  <c r="Y228" i="2"/>
  <c r="AA228" i="2"/>
  <c r="AC228" i="2"/>
  <c r="Y229" i="2"/>
  <c r="AA229" i="2"/>
  <c r="AC229" i="2"/>
  <c r="Y230" i="2"/>
  <c r="AA230" i="2"/>
  <c r="AC230" i="2"/>
  <c r="Y231" i="2"/>
  <c r="AA231" i="2"/>
  <c r="AC231" i="2"/>
  <c r="Y232" i="2"/>
  <c r="AA232" i="2"/>
  <c r="AC232" i="2"/>
  <c r="Y233" i="2"/>
  <c r="AA233" i="2"/>
  <c r="AC233" i="2"/>
  <c r="Y234" i="2"/>
  <c r="AA234" i="2"/>
  <c r="AC234" i="2"/>
  <c r="Y235" i="2"/>
  <c r="AA235" i="2"/>
  <c r="AC235" i="2"/>
  <c r="Y236" i="2"/>
  <c r="AA236" i="2"/>
  <c r="AC236" i="2"/>
  <c r="Y237" i="2"/>
  <c r="AA237" i="2"/>
  <c r="AC237" i="2"/>
  <c r="Y238" i="2"/>
  <c r="AA238" i="2"/>
  <c r="AC238" i="2"/>
  <c r="Y239" i="2"/>
  <c r="AA239" i="2"/>
  <c r="AC239" i="2"/>
  <c r="Y240" i="2"/>
  <c r="AA240" i="2"/>
  <c r="AC240" i="2"/>
  <c r="Y241" i="2"/>
  <c r="AA241" i="2"/>
  <c r="AC241" i="2"/>
  <c r="Y242" i="2"/>
  <c r="AA242" i="2"/>
  <c r="AC242" i="2"/>
  <c r="Y243" i="2"/>
  <c r="AA243" i="2"/>
  <c r="AC243" i="2"/>
  <c r="Y244" i="2"/>
  <c r="AA244" i="2"/>
  <c r="AC244" i="2"/>
  <c r="Y245" i="2"/>
  <c r="AA245" i="2"/>
  <c r="AC245" i="2"/>
  <c r="Y246" i="2"/>
  <c r="AA246" i="2"/>
  <c r="AC246" i="2"/>
  <c r="Y247" i="2"/>
  <c r="AA247" i="2"/>
  <c r="AC247" i="2"/>
  <c r="Y248" i="2"/>
  <c r="AA248" i="2"/>
  <c r="AC248" i="2"/>
  <c r="Y249" i="2"/>
  <c r="AA249" i="2"/>
  <c r="AC249" i="2"/>
  <c r="Y250" i="2"/>
  <c r="AA250" i="2"/>
  <c r="AC250" i="2"/>
  <c r="Y251" i="2"/>
  <c r="AA251" i="2"/>
  <c r="AC251" i="2"/>
  <c r="Y252" i="2"/>
  <c r="AA252" i="2"/>
  <c r="AC252" i="2"/>
  <c r="Y253" i="2"/>
  <c r="AA253" i="2"/>
  <c r="AC253" i="2"/>
  <c r="Y254" i="2"/>
  <c r="AA254" i="2"/>
  <c r="AC254" i="2"/>
  <c r="Y255" i="2"/>
  <c r="AA255" i="2"/>
  <c r="AC255" i="2"/>
  <c r="Y256" i="2"/>
  <c r="AA256" i="2"/>
  <c r="AC256" i="2"/>
  <c r="Y257" i="2"/>
  <c r="AA257" i="2"/>
  <c r="AC257" i="2"/>
  <c r="Y258" i="2"/>
  <c r="AA258" i="2"/>
  <c r="AC258" i="2"/>
  <c r="Y259" i="2"/>
  <c r="AA259" i="2"/>
  <c r="AC259" i="2"/>
  <c r="Y260" i="2"/>
  <c r="AA260" i="2"/>
  <c r="AC260" i="2"/>
  <c r="Y261" i="2"/>
  <c r="AA261" i="2"/>
  <c r="AC261" i="2"/>
  <c r="Y262" i="2"/>
  <c r="AA262" i="2"/>
  <c r="AC262" i="2"/>
  <c r="Y263" i="2"/>
  <c r="AA263" i="2"/>
  <c r="AC263" i="2"/>
  <c r="Y264" i="2"/>
  <c r="AA264" i="2"/>
  <c r="AC264" i="2"/>
  <c r="Y265" i="2"/>
  <c r="AA265" i="2"/>
  <c r="AC265" i="2"/>
  <c r="Y266" i="2"/>
  <c r="AA266" i="2"/>
  <c r="AC266" i="2"/>
  <c r="Y267" i="2"/>
  <c r="AA267" i="2"/>
  <c r="AC267" i="2"/>
  <c r="Y268" i="2"/>
  <c r="AA268" i="2"/>
  <c r="AC268" i="2"/>
  <c r="Y269" i="2"/>
  <c r="AA269" i="2"/>
  <c r="AC269" i="2"/>
  <c r="Y270" i="2"/>
  <c r="AA270" i="2"/>
  <c r="AC270" i="2"/>
  <c r="Y271" i="2"/>
  <c r="AA271" i="2"/>
  <c r="AC271" i="2"/>
  <c r="Y272" i="2"/>
  <c r="AA272" i="2"/>
  <c r="AC272" i="2"/>
  <c r="Y273" i="2"/>
  <c r="AA273" i="2"/>
  <c r="AC273" i="2"/>
  <c r="Y274" i="2"/>
  <c r="AA274" i="2"/>
  <c r="AC274" i="2"/>
  <c r="Y275" i="2"/>
  <c r="AA275" i="2"/>
  <c r="AC275" i="2"/>
  <c r="Y276" i="2"/>
  <c r="AA276" i="2"/>
  <c r="AC276" i="2"/>
  <c r="Y277" i="2"/>
  <c r="AA277" i="2"/>
  <c r="AC277" i="2"/>
  <c r="Y278" i="2"/>
  <c r="AA278" i="2"/>
  <c r="AC278" i="2"/>
  <c r="Y279" i="2"/>
  <c r="AA279" i="2"/>
  <c r="AC279" i="2"/>
  <c r="Y280" i="2"/>
  <c r="AA280" i="2"/>
  <c r="AC280" i="2"/>
  <c r="Y281" i="2"/>
  <c r="AA281" i="2"/>
  <c r="AC281" i="2"/>
  <c r="Y282" i="2"/>
  <c r="AA282" i="2"/>
  <c r="AC282" i="2"/>
  <c r="Y283" i="2"/>
  <c r="AA283" i="2"/>
  <c r="AC283" i="2"/>
  <c r="Y284" i="2"/>
  <c r="AA284" i="2"/>
  <c r="AC284" i="2"/>
  <c r="Y285" i="2"/>
  <c r="AA285" i="2"/>
  <c r="AC285" i="2"/>
  <c r="Y286" i="2"/>
  <c r="AA286" i="2"/>
  <c r="AC286" i="2"/>
  <c r="Y287" i="2"/>
  <c r="AA287" i="2"/>
  <c r="AC287" i="2"/>
  <c r="Y288" i="2"/>
  <c r="AA288" i="2"/>
  <c r="AC288" i="2"/>
  <c r="Y289" i="2"/>
  <c r="AA289" i="2"/>
  <c r="AC289" i="2"/>
  <c r="Y290" i="2"/>
  <c r="AA290" i="2"/>
  <c r="AC290" i="2"/>
  <c r="Y291" i="2"/>
  <c r="AA291" i="2"/>
  <c r="AC291" i="2"/>
  <c r="Y292" i="2"/>
  <c r="AA292" i="2"/>
  <c r="AC292" i="2"/>
  <c r="Y293" i="2"/>
  <c r="AA293" i="2"/>
  <c r="AC293" i="2"/>
  <c r="Y294" i="2"/>
  <c r="AA294" i="2"/>
  <c r="AC294" i="2"/>
  <c r="Y295" i="2"/>
  <c r="AA295" i="2"/>
  <c r="AC295" i="2"/>
  <c r="Y296" i="2"/>
  <c r="AA296" i="2"/>
  <c r="AC296" i="2"/>
  <c r="Y297" i="2"/>
  <c r="AA297" i="2"/>
  <c r="AC297" i="2"/>
  <c r="Y298" i="2"/>
  <c r="AA298" i="2"/>
  <c r="AC298" i="2"/>
  <c r="Y299" i="2"/>
  <c r="AA299" i="2"/>
  <c r="AC299" i="2"/>
  <c r="Y300" i="2"/>
  <c r="AA300" i="2"/>
  <c r="AC300" i="2"/>
  <c r="Y301" i="2"/>
  <c r="AA301" i="2"/>
  <c r="AC301" i="2"/>
  <c r="Y302" i="2"/>
  <c r="AA302" i="2"/>
  <c r="AC302" i="2"/>
  <c r="Y303" i="2"/>
  <c r="AA303" i="2"/>
  <c r="AC303" i="2"/>
  <c r="Y304" i="2"/>
  <c r="AA304" i="2"/>
  <c r="AC304" i="2"/>
  <c r="Y305" i="2"/>
  <c r="AA305" i="2"/>
  <c r="AC305" i="2"/>
  <c r="Y306" i="2"/>
  <c r="AA306" i="2"/>
  <c r="AC306" i="2"/>
  <c r="Y307" i="2"/>
  <c r="AA307" i="2"/>
  <c r="AC307" i="2"/>
  <c r="Y308" i="2"/>
  <c r="AA308" i="2"/>
  <c r="AC308" i="2"/>
  <c r="Y309" i="2"/>
  <c r="AA309" i="2"/>
  <c r="AC309" i="2"/>
  <c r="Y310" i="2"/>
  <c r="AA310" i="2"/>
  <c r="AC310" i="2"/>
  <c r="Y311" i="2"/>
  <c r="AA311" i="2"/>
  <c r="AC311" i="2"/>
  <c r="Y312" i="2"/>
  <c r="AA312" i="2"/>
  <c r="AC312" i="2"/>
  <c r="Y313" i="2"/>
  <c r="AA313" i="2"/>
  <c r="AC313" i="2"/>
  <c r="Y314" i="2"/>
  <c r="AA314" i="2"/>
  <c r="AC314" i="2"/>
  <c r="Y315" i="2"/>
  <c r="AA315" i="2"/>
  <c r="AC315" i="2"/>
  <c r="Y316" i="2"/>
  <c r="AA316" i="2"/>
  <c r="AC316" i="2"/>
  <c r="Y317" i="2"/>
  <c r="AA317" i="2"/>
  <c r="AC317" i="2"/>
  <c r="Y318" i="2"/>
  <c r="AA318" i="2"/>
  <c r="AC318" i="2"/>
  <c r="Y319" i="2"/>
  <c r="AA319" i="2"/>
  <c r="AC319" i="2"/>
  <c r="Y320" i="2"/>
  <c r="AA320" i="2"/>
  <c r="AC320" i="2"/>
  <c r="Y321" i="2"/>
  <c r="AA321" i="2"/>
  <c r="AC321" i="2"/>
  <c r="Y322" i="2"/>
  <c r="AA322" i="2"/>
  <c r="AC322" i="2"/>
  <c r="Y323" i="2"/>
  <c r="AA323" i="2"/>
  <c r="AC323" i="2"/>
  <c r="Y324" i="2"/>
  <c r="AA324" i="2"/>
  <c r="AC324" i="2"/>
  <c r="Y325" i="2"/>
  <c r="AA325" i="2"/>
  <c r="AC325" i="2"/>
  <c r="Y326" i="2"/>
  <c r="AA326" i="2"/>
  <c r="AC326" i="2"/>
  <c r="Y327" i="2"/>
  <c r="AA327" i="2"/>
  <c r="AC327" i="2"/>
  <c r="Y328" i="2"/>
  <c r="AA328" i="2"/>
  <c r="AC328" i="2"/>
  <c r="Y329" i="2"/>
  <c r="AA329" i="2"/>
  <c r="AC329" i="2"/>
  <c r="Y330" i="2"/>
  <c r="AA330" i="2"/>
  <c r="AC330" i="2"/>
  <c r="Y331" i="2"/>
  <c r="AA331" i="2"/>
  <c r="AC331" i="2"/>
  <c r="Y332" i="2"/>
  <c r="AA332" i="2"/>
  <c r="AC332" i="2"/>
  <c r="Y333" i="2"/>
  <c r="AA333" i="2"/>
  <c r="AC333" i="2"/>
  <c r="Y334" i="2"/>
  <c r="AA334" i="2"/>
  <c r="AC334" i="2"/>
  <c r="Y335" i="2"/>
  <c r="AA335" i="2"/>
  <c r="AC335" i="2"/>
  <c r="AC336" i="2"/>
  <c r="AC337" i="2"/>
  <c r="AC338" i="2"/>
  <c r="AC339" i="2"/>
  <c r="AC340" i="2"/>
  <c r="AC341" i="2"/>
  <c r="AC342" i="2"/>
  <c r="AC343" i="2"/>
  <c r="AC344" i="2"/>
  <c r="AC345" i="2"/>
  <c r="AC346" i="2"/>
  <c r="AC347" i="2"/>
  <c r="AC348" i="2"/>
  <c r="AC349" i="2"/>
  <c r="AC350" i="2"/>
  <c r="AC351" i="2"/>
  <c r="AC352" i="2"/>
  <c r="AC353" i="2"/>
  <c r="AC354" i="2"/>
  <c r="AC355" i="2"/>
  <c r="AC356" i="2"/>
  <c r="AB333" i="2"/>
  <c r="AB332" i="2"/>
  <c r="AB324" i="2"/>
  <c r="AB315" i="2"/>
  <c r="AB310" i="2"/>
  <c r="AB298" i="2"/>
  <c r="AB297" i="2"/>
  <c r="AB293" i="2"/>
  <c r="AB292" i="2"/>
  <c r="AB291" i="2"/>
  <c r="AB287" i="2"/>
  <c r="AB284" i="2"/>
  <c r="AB283" i="2"/>
  <c r="AB226" i="2"/>
  <c r="AB225" i="2"/>
  <c r="AB212" i="2"/>
  <c r="AB207" i="2"/>
  <c r="AB202" i="2"/>
  <c r="AB193" i="2"/>
  <c r="AB180" i="2"/>
  <c r="AB377" i="2"/>
  <c r="AB376" i="2"/>
  <c r="AB375" i="2"/>
  <c r="AB373" i="2"/>
  <c r="AB372" i="2"/>
  <c r="AB370" i="2"/>
  <c r="AB363" i="2"/>
  <c r="AB177" i="2"/>
  <c r="AB174" i="2"/>
  <c r="AB173" i="2"/>
  <c r="AB161" i="2"/>
  <c r="AB159" i="2"/>
  <c r="AB146" i="2"/>
  <c r="AB143" i="2"/>
  <c r="AB141" i="2"/>
  <c r="AB138" i="2"/>
  <c r="AB127" i="2"/>
  <c r="AB101" i="2"/>
  <c r="AB93" i="2"/>
  <c r="AB92" i="2"/>
  <c r="AB90" i="2"/>
  <c r="AB87" i="2"/>
  <c r="AB82" i="2"/>
  <c r="AB70" i="2"/>
  <c r="AB43" i="2"/>
  <c r="AB42" i="2"/>
  <c r="AB41" i="2"/>
  <c r="AB25" i="2"/>
  <c r="AB16" i="2"/>
  <c r="AB15" i="2"/>
  <c r="AB13" i="2"/>
  <c r="AB9" i="2"/>
  <c r="AB4" i="2"/>
  <c r="AB3" i="2"/>
  <c r="AB2" i="2"/>
  <c r="AG19" i="27"/>
  <c r="Y19" i="27"/>
  <c r="AA19" i="27"/>
  <c r="AC19" i="27"/>
  <c r="AB19" i="27"/>
  <c r="Z19" i="27"/>
  <c r="T19" i="27"/>
  <c r="AG18" i="27"/>
  <c r="Y18" i="27"/>
  <c r="AA18" i="27"/>
  <c r="AC18" i="27"/>
  <c r="AB18" i="27"/>
  <c r="Z18" i="27"/>
  <c r="T18" i="27"/>
  <c r="AG17" i="27"/>
  <c r="Y17" i="27"/>
  <c r="AA17" i="27"/>
  <c r="AC17" i="27"/>
  <c r="AB17" i="27"/>
  <c r="Z17" i="27"/>
  <c r="T17" i="27"/>
  <c r="Y16" i="27"/>
  <c r="AA16" i="27"/>
  <c r="AC16" i="27"/>
  <c r="AB16" i="27"/>
  <c r="Z16" i="27"/>
  <c r="T16" i="27"/>
  <c r="AG15" i="27"/>
  <c r="Y15" i="27"/>
  <c r="AA15" i="27"/>
  <c r="AC15" i="27"/>
  <c r="AB15" i="27"/>
  <c r="Z15" i="27"/>
  <c r="T15" i="27"/>
  <c r="AG14" i="27"/>
  <c r="Y14" i="27"/>
  <c r="AA14" i="27"/>
  <c r="AC14" i="27"/>
  <c r="AB14" i="27"/>
  <c r="Z14" i="27"/>
  <c r="T14" i="27"/>
  <c r="AG13" i="27"/>
  <c r="Y13" i="27"/>
  <c r="AA13" i="27"/>
  <c r="AC13" i="27"/>
  <c r="AB13" i="27"/>
  <c r="Z13" i="27"/>
  <c r="T13" i="27"/>
  <c r="AG12" i="27"/>
  <c r="Y12" i="27"/>
  <c r="AA12" i="27"/>
  <c r="AC12" i="27"/>
  <c r="AB12" i="27"/>
  <c r="Z12" i="27"/>
  <c r="T12" i="27"/>
  <c r="AG11" i="27"/>
  <c r="Y11" i="27"/>
  <c r="AA11" i="27"/>
  <c r="AC11" i="27"/>
  <c r="AB11" i="27"/>
  <c r="Z11" i="27"/>
  <c r="T11" i="27"/>
  <c r="AG10" i="27"/>
  <c r="Y10" i="27"/>
  <c r="AA10" i="27"/>
  <c r="AC10" i="27"/>
  <c r="AB10" i="27"/>
  <c r="Z10" i="27"/>
  <c r="T10" i="27"/>
  <c r="AG9" i="27"/>
  <c r="Y9" i="27"/>
  <c r="AA9" i="27"/>
  <c r="AC9" i="27"/>
  <c r="AB9" i="27"/>
  <c r="Z9" i="27"/>
  <c r="T9" i="27"/>
  <c r="AG8" i="27"/>
  <c r="Y8" i="27"/>
  <c r="AA8" i="27"/>
  <c r="AC8" i="27"/>
  <c r="AB8" i="27"/>
  <c r="Z8" i="27"/>
  <c r="T8" i="27"/>
  <c r="AG7" i="27"/>
  <c r="Y7" i="27"/>
  <c r="AA7" i="27"/>
  <c r="AC7" i="27"/>
  <c r="AB7" i="27"/>
  <c r="Z7" i="27"/>
  <c r="T7" i="27"/>
  <c r="AG6" i="27"/>
  <c r="Y6" i="27"/>
  <c r="AA6" i="27"/>
  <c r="AC6" i="27"/>
  <c r="AB6" i="27"/>
  <c r="Z6" i="27"/>
  <c r="T6" i="27"/>
  <c r="AG5" i="27"/>
  <c r="Y5" i="27"/>
  <c r="AA5" i="27"/>
  <c r="AC5" i="27"/>
  <c r="AB5" i="27"/>
  <c r="Z5" i="27"/>
  <c r="T5" i="27"/>
  <c r="Y4" i="27"/>
  <c r="AA4" i="27"/>
  <c r="AC4" i="27"/>
  <c r="AB4" i="27"/>
  <c r="Z4" i="27"/>
  <c r="T4" i="27"/>
  <c r="AG3" i="27"/>
  <c r="Y3" i="27"/>
  <c r="AA3" i="27"/>
  <c r="AC3" i="27"/>
  <c r="AB3" i="27"/>
  <c r="Z3" i="27"/>
  <c r="T3" i="27"/>
  <c r="AG2" i="27"/>
  <c r="Y2" i="27"/>
  <c r="AA2" i="27"/>
  <c r="AC2" i="27"/>
  <c r="AB2" i="27"/>
  <c r="Z2" i="27"/>
  <c r="T2" i="27"/>
  <c r="AG9" i="26"/>
  <c r="Y9" i="26"/>
  <c r="AA9" i="26"/>
  <c r="AC9" i="26"/>
  <c r="AB9" i="26"/>
  <c r="Z9" i="26"/>
  <c r="T9" i="26"/>
  <c r="AG8" i="26"/>
  <c r="Y8" i="26"/>
  <c r="AA8" i="26"/>
  <c r="AC8" i="26"/>
  <c r="AB8" i="26"/>
  <c r="Z8" i="26"/>
  <c r="T8" i="26"/>
  <c r="AG7" i="26"/>
  <c r="Y7" i="26"/>
  <c r="AA7" i="26"/>
  <c r="AC7" i="26"/>
  <c r="AB7" i="26"/>
  <c r="Z7" i="26"/>
  <c r="T7" i="26"/>
  <c r="AG6" i="26"/>
  <c r="Y6" i="26"/>
  <c r="AA6" i="26"/>
  <c r="AC6" i="26"/>
  <c r="AB6" i="26"/>
  <c r="Z6" i="26"/>
  <c r="T6" i="26"/>
  <c r="AG5" i="26"/>
  <c r="Y5" i="26"/>
  <c r="AA5" i="26"/>
  <c r="AC5" i="26"/>
  <c r="AB5" i="26"/>
  <c r="Z5" i="26"/>
  <c r="T5" i="26"/>
  <c r="AG4" i="26"/>
  <c r="Y4" i="26"/>
  <c r="AA4" i="26"/>
  <c r="AC4" i="26"/>
  <c r="AB4" i="26"/>
  <c r="Z4" i="26"/>
  <c r="T4" i="26"/>
  <c r="AG3" i="26"/>
  <c r="Y3" i="26"/>
  <c r="AA3" i="26"/>
  <c r="AC3" i="26"/>
  <c r="AB3" i="26"/>
  <c r="Z3" i="26"/>
  <c r="T3" i="26"/>
  <c r="AG2" i="26"/>
  <c r="Y2" i="26"/>
  <c r="AA2" i="26"/>
  <c r="AC2" i="26"/>
  <c r="AB2" i="26"/>
  <c r="Z2" i="26"/>
  <c r="T2" i="26"/>
  <c r="AB335" i="2"/>
  <c r="Z335" i="2"/>
  <c r="T335" i="2"/>
  <c r="AB334" i="2"/>
  <c r="Z334" i="2"/>
  <c r="T334" i="2"/>
  <c r="Z333" i="2"/>
  <c r="T333" i="2"/>
  <c r="Z332" i="2"/>
  <c r="T332" i="2"/>
  <c r="AB331" i="2"/>
  <c r="Z331" i="2"/>
  <c r="T331" i="2"/>
  <c r="AB330" i="2"/>
  <c r="Z330" i="2"/>
  <c r="T330" i="2"/>
  <c r="AB329" i="2"/>
  <c r="Z329" i="2"/>
  <c r="T329" i="2"/>
  <c r="AB328" i="2"/>
  <c r="Z328" i="2"/>
  <c r="T328" i="2"/>
  <c r="AB327" i="2"/>
  <c r="Z327" i="2"/>
  <c r="T327" i="2"/>
  <c r="AB326" i="2"/>
  <c r="Z326" i="2"/>
  <c r="T326" i="2"/>
  <c r="AB325" i="2"/>
  <c r="Z325" i="2"/>
  <c r="T325" i="2"/>
  <c r="Z324" i="2"/>
  <c r="T324" i="2"/>
  <c r="AB323" i="2"/>
  <c r="Z323" i="2"/>
  <c r="T323" i="2"/>
  <c r="AB322" i="2"/>
  <c r="Z322" i="2"/>
  <c r="T322" i="2"/>
  <c r="AB321" i="2"/>
  <c r="Z321" i="2"/>
  <c r="T321" i="2"/>
  <c r="AB320" i="2"/>
  <c r="Z320" i="2"/>
  <c r="T320" i="2"/>
  <c r="AB319" i="2"/>
  <c r="Z319" i="2"/>
  <c r="T319" i="2"/>
  <c r="AB318" i="2"/>
  <c r="Z318" i="2"/>
  <c r="T318" i="2"/>
  <c r="AB317" i="2"/>
  <c r="Z317" i="2"/>
  <c r="T317" i="2"/>
  <c r="AB316" i="2"/>
  <c r="Z316" i="2"/>
  <c r="T316" i="2"/>
  <c r="Z315" i="2"/>
  <c r="T315" i="2"/>
  <c r="AB314" i="2"/>
  <c r="Z314" i="2"/>
  <c r="T314" i="2"/>
  <c r="AB313" i="2"/>
  <c r="Z313" i="2"/>
  <c r="T313" i="2"/>
  <c r="AB312" i="2"/>
  <c r="Z312" i="2"/>
  <c r="T312" i="2"/>
  <c r="AB311" i="2"/>
  <c r="Z311" i="2"/>
  <c r="T311" i="2"/>
  <c r="Z310" i="2"/>
  <c r="T310" i="2"/>
  <c r="AB294" i="2"/>
  <c r="AB295" i="2"/>
  <c r="AB296" i="2"/>
  <c r="AB299" i="2"/>
  <c r="AB300" i="2"/>
  <c r="AB301" i="2"/>
  <c r="AB302" i="2"/>
  <c r="AB303" i="2"/>
  <c r="AB304" i="2"/>
  <c r="AB305" i="2"/>
  <c r="AB306" i="2"/>
  <c r="AB307" i="2"/>
  <c r="AB308" i="2"/>
  <c r="AB309" i="2"/>
  <c r="AB5" i="2"/>
  <c r="AB6" i="2"/>
  <c r="AB7" i="2"/>
  <c r="AB8" i="2"/>
  <c r="AB10" i="2"/>
  <c r="AB14" i="2"/>
  <c r="AB17" i="2"/>
  <c r="AB18" i="2"/>
  <c r="AB19" i="2"/>
  <c r="AB20" i="2"/>
  <c r="AB21" i="2"/>
  <c r="AB22" i="2"/>
  <c r="AB23" i="2"/>
  <c r="AB24" i="2"/>
  <c r="AB26" i="2"/>
  <c r="AB27" i="2"/>
  <c r="AB28" i="2"/>
  <c r="AB29" i="2"/>
  <c r="AB30" i="2"/>
  <c r="AB31" i="2"/>
  <c r="AB32" i="2"/>
  <c r="AB33" i="2"/>
  <c r="AB34" i="2"/>
  <c r="AB35" i="2"/>
  <c r="AB36" i="2"/>
  <c r="AB40" i="2"/>
  <c r="AB44" i="2"/>
  <c r="AB45" i="2"/>
  <c r="AB46" i="2"/>
  <c r="AB47" i="2"/>
  <c r="AB48" i="2"/>
  <c r="AB49" i="2"/>
  <c r="AB50" i="2"/>
  <c r="AB51" i="2"/>
  <c r="AB52" i="2"/>
  <c r="AB53" i="2"/>
  <c r="AB54" i="2"/>
  <c r="AB55" i="2"/>
  <c r="AB56" i="2"/>
  <c r="AB57" i="2"/>
  <c r="AB58" i="2"/>
  <c r="AB59" i="2"/>
  <c r="AB60" i="2"/>
  <c r="AB61" i="2"/>
  <c r="AB63" i="2"/>
  <c r="AB64" i="2"/>
  <c r="AB65" i="2"/>
  <c r="AB66" i="2"/>
  <c r="AB67" i="2"/>
  <c r="AB68" i="2"/>
  <c r="AB69" i="2"/>
  <c r="AB71" i="2"/>
  <c r="AB72" i="2"/>
  <c r="AB74" i="2"/>
  <c r="AB75" i="2"/>
  <c r="AB76" i="2"/>
  <c r="AB77" i="2"/>
  <c r="AB78" i="2"/>
  <c r="AB79" i="2"/>
  <c r="AB80" i="2"/>
  <c r="AB81" i="2"/>
  <c r="AB83" i="2"/>
  <c r="AB84" i="2"/>
  <c r="AB85" i="2"/>
  <c r="AB86" i="2"/>
  <c r="AB88" i="2"/>
  <c r="AB89" i="2"/>
  <c r="AB91" i="2"/>
  <c r="AB94" i="2"/>
  <c r="AB95" i="2"/>
  <c r="AB96" i="2"/>
  <c r="AB97" i="2"/>
  <c r="AB98" i="2"/>
  <c r="AB99" i="2"/>
  <c r="AB100" i="2"/>
  <c r="AB102" i="2"/>
  <c r="AB103" i="2"/>
  <c r="AB104" i="2"/>
  <c r="AB105" i="2"/>
  <c r="AB106" i="2"/>
  <c r="AB107" i="2"/>
  <c r="AB108" i="2"/>
  <c r="AB109" i="2"/>
  <c r="AB110" i="2"/>
  <c r="AB111" i="2"/>
  <c r="AB112" i="2"/>
  <c r="AB113" i="2"/>
  <c r="AB114" i="2"/>
  <c r="AB115" i="2"/>
  <c r="AB116" i="2"/>
  <c r="AB117" i="2"/>
  <c r="AB118" i="2"/>
  <c r="AB119" i="2"/>
  <c r="AB120" i="2"/>
  <c r="AB121" i="2"/>
  <c r="AB122" i="2"/>
  <c r="AB123" i="2"/>
  <c r="AB124" i="2"/>
  <c r="AB125" i="2"/>
  <c r="AB128" i="2"/>
  <c r="AB129" i="2"/>
  <c r="AB130" i="2"/>
  <c r="AB131" i="2"/>
  <c r="AB132" i="2"/>
  <c r="AB133" i="2"/>
  <c r="AB134" i="2"/>
  <c r="AB135" i="2"/>
  <c r="AB136" i="2"/>
  <c r="AB137" i="2"/>
  <c r="AB139" i="2"/>
  <c r="AB140" i="2"/>
  <c r="AB142" i="2"/>
  <c r="AB144" i="2"/>
  <c r="AB145" i="2"/>
  <c r="AB147" i="2"/>
  <c r="AB148" i="2"/>
  <c r="AB149" i="2"/>
  <c r="AB150" i="2"/>
  <c r="AB151" i="2"/>
  <c r="AB152" i="2"/>
  <c r="AB153" i="2"/>
  <c r="AB154" i="2"/>
  <c r="AB155" i="2"/>
  <c r="AB156" i="2"/>
  <c r="AB157" i="2"/>
  <c r="AB158" i="2"/>
  <c r="AB160" i="2"/>
  <c r="AB162" i="2"/>
  <c r="AB163" i="2"/>
  <c r="AB164" i="2"/>
  <c r="AB165" i="2"/>
  <c r="AB166" i="2"/>
  <c r="AB167" i="2"/>
  <c r="AB168" i="2"/>
  <c r="AB169" i="2"/>
  <c r="AB170" i="2"/>
  <c r="AB171" i="2"/>
  <c r="AB172" i="2"/>
  <c r="AB175" i="2"/>
  <c r="AB176" i="2"/>
  <c r="AB178" i="2"/>
  <c r="AB357" i="2"/>
  <c r="AB358" i="2"/>
  <c r="AB359" i="2"/>
  <c r="AB360" i="2"/>
  <c r="AB361" i="2"/>
  <c r="AB362" i="2"/>
  <c r="AB364" i="2"/>
  <c r="AB365" i="2"/>
  <c r="AB366" i="2"/>
  <c r="AB367" i="2"/>
  <c r="AB368" i="2"/>
  <c r="AB369" i="2"/>
  <c r="AB371" i="2"/>
  <c r="AB374" i="2"/>
  <c r="AB378" i="2"/>
  <c r="AB379" i="2"/>
  <c r="AB380" i="2"/>
  <c r="AB179" i="2"/>
  <c r="AB181" i="2"/>
  <c r="AB182" i="2"/>
  <c r="AB183" i="2"/>
  <c r="AB184" i="2"/>
  <c r="AB185" i="2"/>
  <c r="AB186" i="2"/>
  <c r="AB187" i="2"/>
  <c r="AB188" i="2"/>
  <c r="AB189" i="2"/>
  <c r="AB190" i="2"/>
  <c r="AB191" i="2"/>
  <c r="AB192" i="2"/>
  <c r="AB194" i="2"/>
  <c r="AB195" i="2"/>
  <c r="AB196" i="2"/>
  <c r="AB197" i="2"/>
  <c r="AB198" i="2"/>
  <c r="AB199" i="2"/>
  <c r="AB200" i="2"/>
  <c r="AB201" i="2"/>
  <c r="AB203" i="2"/>
  <c r="AB204" i="2"/>
  <c r="AB205" i="2"/>
  <c r="AB206" i="2"/>
  <c r="AB208" i="2"/>
  <c r="AB209" i="2"/>
  <c r="AB210" i="2"/>
  <c r="AB211" i="2"/>
  <c r="AB213" i="2"/>
  <c r="AB214" i="2"/>
  <c r="AB215" i="2"/>
  <c r="AB216" i="2"/>
  <c r="AB217" i="2"/>
  <c r="AB218" i="2"/>
  <c r="AB219" i="2"/>
  <c r="AB220" i="2"/>
  <c r="AB221" i="2"/>
  <c r="AB222" i="2"/>
  <c r="AB223" i="2"/>
  <c r="AB224" i="2"/>
  <c r="AB227" i="2"/>
  <c r="AB228" i="2"/>
  <c r="AB229" i="2"/>
  <c r="AB230" i="2"/>
  <c r="AB231" i="2"/>
  <c r="AB232" i="2"/>
  <c r="AB233" i="2"/>
  <c r="AB234" i="2"/>
  <c r="AB235" i="2"/>
  <c r="AB236" i="2"/>
  <c r="AB237" i="2"/>
  <c r="AB238" i="2"/>
  <c r="AB239" i="2"/>
  <c r="AB240" i="2"/>
  <c r="AB241" i="2"/>
  <c r="AB242" i="2"/>
  <c r="AB243" i="2"/>
  <c r="AB244" i="2"/>
  <c r="AB245" i="2"/>
  <c r="AB246" i="2"/>
  <c r="AB247" i="2"/>
  <c r="AB248" i="2"/>
  <c r="AB249" i="2"/>
  <c r="AB250" i="2"/>
  <c r="AB251" i="2"/>
  <c r="AB252" i="2"/>
  <c r="AB253" i="2"/>
  <c r="AB254" i="2"/>
  <c r="AB255" i="2"/>
  <c r="AB256" i="2"/>
  <c r="AB257" i="2"/>
  <c r="AB258" i="2"/>
  <c r="AB259" i="2"/>
  <c r="AB260" i="2"/>
  <c r="AB261" i="2"/>
  <c r="AB262" i="2"/>
  <c r="AB263" i="2"/>
  <c r="AB264" i="2"/>
  <c r="AB265" i="2"/>
  <c r="AB266" i="2"/>
  <c r="AB267" i="2"/>
  <c r="AB268" i="2"/>
  <c r="AB269" i="2"/>
  <c r="AB270" i="2"/>
  <c r="AB271" i="2"/>
  <c r="AB272" i="2"/>
  <c r="AB273" i="2"/>
  <c r="AB274" i="2"/>
  <c r="AB275" i="2"/>
  <c r="AB276" i="2"/>
  <c r="AB277" i="2"/>
  <c r="AB278" i="2"/>
  <c r="AB279" i="2"/>
  <c r="AB280" i="2"/>
  <c r="AB281" i="2"/>
  <c r="AB282" i="2"/>
  <c r="AB285" i="2"/>
  <c r="AB286" i="2"/>
  <c r="AB288" i="2"/>
  <c r="AB289" i="2"/>
  <c r="AB290" i="2"/>
  <c r="Z282" i="2"/>
  <c r="Z283" i="2"/>
  <c r="Z284" i="2"/>
  <c r="Z285" i="2"/>
  <c r="Z286" i="2"/>
  <c r="Z287" i="2"/>
  <c r="Z288" i="2"/>
  <c r="Z289" i="2"/>
  <c r="Z290" i="2"/>
  <c r="Z291" i="2"/>
  <c r="Z292" i="2"/>
  <c r="Z293" i="2"/>
  <c r="Z294" i="2"/>
  <c r="Z295" i="2"/>
  <c r="Z296" i="2"/>
  <c r="Z297" i="2"/>
  <c r="Z298" i="2"/>
  <c r="Z299" i="2"/>
  <c r="Z300" i="2"/>
  <c r="Z301" i="2"/>
  <c r="Z302" i="2"/>
  <c r="Z303" i="2"/>
  <c r="Z304" i="2"/>
  <c r="Z305" i="2"/>
  <c r="Z306" i="2"/>
  <c r="Z307" i="2"/>
  <c r="Z308" i="2"/>
  <c r="Z309" i="2"/>
  <c r="Z3" i="2"/>
  <c r="Z4" i="2"/>
  <c r="Z5" i="2"/>
  <c r="Z6" i="2"/>
  <c r="Z7" i="2"/>
  <c r="Z8" i="2"/>
  <c r="Z9" i="2"/>
  <c r="Z10" i="2"/>
  <c r="Z11" i="2"/>
  <c r="Z12" i="2"/>
  <c r="Z13" i="2"/>
  <c r="Z14" i="2"/>
  <c r="Z15" i="2"/>
  <c r="Z16" i="2"/>
  <c r="Z17" i="2"/>
  <c r="Z18" i="2"/>
  <c r="Z19" i="2"/>
  <c r="Z20" i="2"/>
  <c r="Z21" i="2"/>
  <c r="Z22" i="2"/>
  <c r="Z23" i="2"/>
  <c r="Z24" i="2"/>
  <c r="Z25" i="2"/>
  <c r="Z26" i="2"/>
  <c r="Z27" i="2"/>
  <c r="Z28" i="2"/>
  <c r="Z29" i="2"/>
  <c r="Z30" i="2"/>
  <c r="Z31" i="2"/>
  <c r="Z32" i="2"/>
  <c r="Z33" i="2"/>
  <c r="Z34" i="2"/>
  <c r="Z35" i="2"/>
  <c r="Z36" i="2"/>
  <c r="Z37" i="2"/>
  <c r="Z40" i="2"/>
  <c r="Z41" i="2"/>
  <c r="Z42" i="2"/>
  <c r="Z43" i="2"/>
  <c r="Z44" i="2"/>
  <c r="Z45" i="2"/>
  <c r="Z46" i="2"/>
  <c r="Z47" i="2"/>
  <c r="Z48" i="2"/>
  <c r="Z49" i="2"/>
  <c r="Z50" i="2"/>
  <c r="Z51" i="2"/>
  <c r="Z52" i="2"/>
  <c r="Z53" i="2"/>
  <c r="Z54" i="2"/>
  <c r="Z55" i="2"/>
  <c r="Z56" i="2"/>
  <c r="Z57" i="2"/>
  <c r="Z58" i="2"/>
  <c r="Z59" i="2"/>
  <c r="Z60" i="2"/>
  <c r="Z61" i="2"/>
  <c r="Z62" i="2"/>
  <c r="Z63" i="2"/>
  <c r="Z64" i="2"/>
  <c r="Z65" i="2"/>
  <c r="Z66" i="2"/>
  <c r="Z67" i="2"/>
  <c r="Z68" i="2"/>
  <c r="Z69" i="2"/>
  <c r="Z70" i="2"/>
  <c r="Z71" i="2"/>
  <c r="Z72" i="2"/>
  <c r="Z74" i="2"/>
  <c r="Z75" i="2"/>
  <c r="Z76" i="2"/>
  <c r="Z77" i="2"/>
  <c r="Z78" i="2"/>
  <c r="Z79" i="2"/>
  <c r="Z80" i="2"/>
  <c r="Z81" i="2"/>
  <c r="Z82" i="2"/>
  <c r="Z83" i="2"/>
  <c r="Z84" i="2"/>
  <c r="Z85" i="2"/>
  <c r="Z86" i="2"/>
  <c r="Z87" i="2"/>
  <c r="Z88" i="2"/>
  <c r="Z89" i="2"/>
  <c r="Z90" i="2"/>
  <c r="Z91" i="2"/>
  <c r="Z92" i="2"/>
  <c r="Z93" i="2"/>
  <c r="Z94" i="2"/>
  <c r="Z95" i="2"/>
  <c r="Z96" i="2"/>
  <c r="Z97" i="2"/>
  <c r="Z98" i="2"/>
  <c r="Z99" i="2"/>
  <c r="Z100" i="2"/>
  <c r="Z101" i="2"/>
  <c r="Z102" i="2"/>
  <c r="Z103" i="2"/>
  <c r="Z104" i="2"/>
  <c r="Z105" i="2"/>
  <c r="Z106" i="2"/>
  <c r="Z107" i="2"/>
  <c r="Z108" i="2"/>
  <c r="Z109" i="2"/>
  <c r="Z110" i="2"/>
  <c r="Z111" i="2"/>
  <c r="Z112" i="2"/>
  <c r="Z113" i="2"/>
  <c r="Z114" i="2"/>
  <c r="Z115" i="2"/>
  <c r="Z116" i="2"/>
  <c r="Z117" i="2"/>
  <c r="Z118" i="2"/>
  <c r="Z119" i="2"/>
  <c r="Z120" i="2"/>
  <c r="Z121" i="2"/>
  <c r="Z122" i="2"/>
  <c r="Z123" i="2"/>
  <c r="Z124" i="2"/>
  <c r="Z125" i="2"/>
  <c r="Z127" i="2"/>
  <c r="Z128" i="2"/>
  <c r="Z129" i="2"/>
  <c r="Z130" i="2"/>
  <c r="Z131" i="2"/>
  <c r="Z132" i="2"/>
  <c r="Z133" i="2"/>
  <c r="Z134" i="2"/>
  <c r="Z135" i="2"/>
  <c r="Z136" i="2"/>
  <c r="Z137" i="2"/>
  <c r="Z138" i="2"/>
  <c r="Z139" i="2"/>
  <c r="Z140" i="2"/>
  <c r="Z141" i="2"/>
  <c r="Z142" i="2"/>
  <c r="Z143" i="2"/>
  <c r="Z144" i="2"/>
  <c r="Z145" i="2"/>
  <c r="Z146" i="2"/>
  <c r="Z147" i="2"/>
  <c r="Z148" i="2"/>
  <c r="Z149" i="2"/>
  <c r="Z150" i="2"/>
  <c r="Z151" i="2"/>
  <c r="Z152" i="2"/>
  <c r="Z153" i="2"/>
  <c r="Z154" i="2"/>
  <c r="Z155" i="2"/>
  <c r="Z156" i="2"/>
  <c r="Z157" i="2"/>
  <c r="Z158" i="2"/>
  <c r="Z159" i="2"/>
  <c r="Z160" i="2"/>
  <c r="Z161" i="2"/>
  <c r="Z162" i="2"/>
  <c r="Z163" i="2"/>
  <c r="Z164" i="2"/>
  <c r="Z165" i="2"/>
  <c r="Z166" i="2"/>
  <c r="Z167" i="2"/>
  <c r="Z168" i="2"/>
  <c r="Z169" i="2"/>
  <c r="Z170" i="2"/>
  <c r="Z171" i="2"/>
  <c r="Z357" i="2"/>
  <c r="Z358" i="2"/>
  <c r="Z359" i="2"/>
  <c r="Z360" i="2"/>
  <c r="Z361" i="2"/>
  <c r="Z362" i="2"/>
  <c r="Z363" i="2"/>
  <c r="Z364" i="2"/>
  <c r="Z365" i="2"/>
  <c r="Z366" i="2"/>
  <c r="Z367" i="2"/>
  <c r="Z368" i="2"/>
  <c r="Z369" i="2"/>
  <c r="Z370" i="2"/>
  <c r="Z371" i="2"/>
  <c r="Z372" i="2"/>
  <c r="Z373" i="2"/>
  <c r="Z374" i="2"/>
  <c r="Z375" i="2"/>
  <c r="Z376" i="2"/>
  <c r="Z377" i="2"/>
  <c r="Z378" i="2"/>
  <c r="Z379" i="2"/>
  <c r="Z380" i="2"/>
  <c r="Z179" i="2"/>
  <c r="Z180" i="2"/>
  <c r="Z181" i="2"/>
  <c r="Z182" i="2"/>
  <c r="Z183" i="2"/>
  <c r="Z184" i="2"/>
  <c r="Z185" i="2"/>
  <c r="Z186" i="2"/>
  <c r="Z187" i="2"/>
  <c r="Z188" i="2"/>
  <c r="Z189" i="2"/>
  <c r="Z190" i="2"/>
  <c r="Z191" i="2"/>
  <c r="Z192" i="2"/>
  <c r="Z193" i="2"/>
  <c r="Z194" i="2"/>
  <c r="Z195" i="2"/>
  <c r="Z196" i="2"/>
  <c r="Z197" i="2"/>
  <c r="Z198" i="2"/>
  <c r="Z199" i="2"/>
  <c r="Z200" i="2"/>
  <c r="Z201" i="2"/>
  <c r="Z202" i="2"/>
  <c r="Z203" i="2"/>
  <c r="Z204" i="2"/>
  <c r="Z205" i="2"/>
  <c r="Z206" i="2"/>
  <c r="Z207" i="2"/>
  <c r="Z208" i="2"/>
  <c r="Z209" i="2"/>
  <c r="Z210" i="2"/>
  <c r="Z211" i="2"/>
  <c r="Z212" i="2"/>
  <c r="Z213" i="2"/>
  <c r="Z214" i="2"/>
  <c r="Z215" i="2"/>
  <c r="Z216" i="2"/>
  <c r="Z217" i="2"/>
  <c r="Z218" i="2"/>
  <c r="Z219" i="2"/>
  <c r="Z220" i="2"/>
  <c r="Z221" i="2"/>
  <c r="Z222" i="2"/>
  <c r="Z223" i="2"/>
  <c r="Z224" i="2"/>
  <c r="Z225" i="2"/>
  <c r="Z226" i="2"/>
  <c r="Z227" i="2"/>
  <c r="Z228" i="2"/>
  <c r="Z229" i="2"/>
  <c r="Z230" i="2"/>
  <c r="Z231" i="2"/>
  <c r="Z232" i="2"/>
  <c r="Z233" i="2"/>
  <c r="Z234" i="2"/>
  <c r="Z235" i="2"/>
  <c r="Z236" i="2"/>
  <c r="Z237" i="2"/>
  <c r="Z238" i="2"/>
  <c r="Z239" i="2"/>
  <c r="Z240" i="2"/>
  <c r="Z241" i="2"/>
  <c r="Z242" i="2"/>
  <c r="Z243" i="2"/>
  <c r="Z244" i="2"/>
  <c r="Z245" i="2"/>
  <c r="Z246" i="2"/>
  <c r="Z247" i="2"/>
  <c r="Z248" i="2"/>
  <c r="Z249" i="2"/>
  <c r="Z250" i="2"/>
  <c r="Z251" i="2"/>
  <c r="Z252" i="2"/>
  <c r="Z253" i="2"/>
  <c r="Z254" i="2"/>
  <c r="Z255" i="2"/>
  <c r="Z256" i="2"/>
  <c r="Z257" i="2"/>
  <c r="Z258" i="2"/>
  <c r="Z259" i="2"/>
  <c r="Z260" i="2"/>
  <c r="Z261" i="2"/>
  <c r="Z262" i="2"/>
  <c r="Z263" i="2"/>
  <c r="Z264" i="2"/>
  <c r="Z265" i="2"/>
  <c r="Z266" i="2"/>
  <c r="Z267" i="2"/>
  <c r="Z268" i="2"/>
  <c r="Z269" i="2"/>
  <c r="Z270" i="2"/>
  <c r="Z271" i="2"/>
  <c r="Z272" i="2"/>
  <c r="Z273" i="2"/>
  <c r="Z274" i="2"/>
  <c r="Z275" i="2"/>
  <c r="Z276" i="2"/>
  <c r="Z277" i="2"/>
  <c r="Z278" i="2"/>
  <c r="Z279" i="2"/>
  <c r="Z280" i="2"/>
  <c r="Z281" i="2"/>
  <c r="T281" i="2"/>
  <c r="T280" i="2"/>
  <c r="T279" i="2"/>
  <c r="T278" i="2"/>
  <c r="T277" i="2"/>
  <c r="T276" i="2"/>
  <c r="T275" i="2"/>
  <c r="T274" i="2"/>
  <c r="T273" i="2"/>
  <c r="T272" i="2"/>
  <c r="T271" i="2"/>
  <c r="T270" i="2"/>
  <c r="T269" i="2"/>
  <c r="T268" i="2"/>
  <c r="T267" i="2"/>
  <c r="T266" i="2"/>
  <c r="T265" i="2"/>
  <c r="T264" i="2"/>
  <c r="T263" i="2"/>
  <c r="T262" i="2"/>
  <c r="T261" i="2"/>
  <c r="T260" i="2"/>
  <c r="T259" i="2"/>
  <c r="T258" i="2"/>
  <c r="T257" i="2"/>
  <c r="T256" i="2"/>
  <c r="T255" i="2"/>
  <c r="T254" i="2"/>
  <c r="T253" i="2"/>
  <c r="T252" i="2"/>
  <c r="T251" i="2"/>
  <c r="T250" i="2"/>
  <c r="T249" i="2"/>
  <c r="T248" i="2"/>
  <c r="T247" i="2"/>
  <c r="T246" i="2"/>
  <c r="T245" i="2"/>
  <c r="T244" i="2"/>
  <c r="T243" i="2"/>
  <c r="T242" i="2"/>
  <c r="T241" i="2"/>
  <c r="T240" i="2"/>
  <c r="T239" i="2"/>
  <c r="T238" i="2"/>
  <c r="T237" i="2"/>
  <c r="T236" i="2"/>
  <c r="T235" i="2"/>
  <c r="T234" i="2"/>
  <c r="T233" i="2"/>
  <c r="T232" i="2"/>
  <c r="T231" i="2"/>
  <c r="T230" i="2"/>
  <c r="T229" i="2"/>
  <c r="AH55" i="24"/>
  <c r="Z55" i="24"/>
  <c r="AB55" i="24"/>
  <c r="AD55" i="24"/>
  <c r="AC55" i="24"/>
  <c r="AA55" i="24"/>
  <c r="U55" i="24"/>
  <c r="AH54" i="24"/>
  <c r="Z54" i="24"/>
  <c r="AB54" i="24"/>
  <c r="AD54" i="24"/>
  <c r="AC54" i="24"/>
  <c r="AA54" i="24"/>
  <c r="U54" i="24"/>
  <c r="AH53" i="24"/>
  <c r="Z53" i="24"/>
  <c r="AB53" i="24"/>
  <c r="AD53" i="24"/>
  <c r="AC53" i="24"/>
  <c r="AA53" i="24"/>
  <c r="U53" i="24"/>
  <c r="AH52" i="24"/>
  <c r="Z52" i="24"/>
  <c r="AB52" i="24"/>
  <c r="AD52" i="24"/>
  <c r="AC52" i="24"/>
  <c r="AA52" i="24"/>
  <c r="U52" i="24"/>
  <c r="AH51" i="24"/>
  <c r="Z51" i="24"/>
  <c r="AB51" i="24"/>
  <c r="AD51" i="24"/>
  <c r="AC51" i="24"/>
  <c r="AA51" i="24"/>
  <c r="U51" i="24"/>
  <c r="AH50" i="24"/>
  <c r="Z50" i="24"/>
  <c r="AB50" i="24"/>
  <c r="AD50" i="24"/>
  <c r="AC50" i="24"/>
  <c r="AA50" i="24"/>
  <c r="U50" i="24"/>
  <c r="AH49" i="24"/>
  <c r="Z49" i="24"/>
  <c r="AB49" i="24"/>
  <c r="AD49" i="24"/>
  <c r="AC49" i="24"/>
  <c r="AA49" i="24"/>
  <c r="U49" i="24"/>
  <c r="AH48" i="24"/>
  <c r="Z48" i="24"/>
  <c r="AB48" i="24"/>
  <c r="AD48" i="24"/>
  <c r="AC48" i="24"/>
  <c r="AA48" i="24"/>
  <c r="U48" i="24"/>
  <c r="AH47" i="24"/>
  <c r="Z47" i="24"/>
  <c r="AB47" i="24"/>
  <c r="AD47" i="24"/>
  <c r="AC47" i="24"/>
  <c r="AA47" i="24"/>
  <c r="U47" i="24"/>
  <c r="AH46" i="24"/>
  <c r="Z46" i="24"/>
  <c r="AB46" i="24"/>
  <c r="AD46" i="24"/>
  <c r="AC46" i="24"/>
  <c r="AA46" i="24"/>
  <c r="U46" i="24"/>
  <c r="AH45" i="24"/>
  <c r="Z45" i="24"/>
  <c r="AB45" i="24"/>
  <c r="AD45" i="24"/>
  <c r="AC45" i="24"/>
  <c r="AA45" i="24"/>
  <c r="U45" i="24"/>
  <c r="AH44" i="24"/>
  <c r="Z44" i="24"/>
  <c r="AB44" i="24"/>
  <c r="AD44" i="24"/>
  <c r="AC44" i="24"/>
  <c r="AA44" i="24"/>
  <c r="U44" i="24"/>
  <c r="AH43" i="24"/>
  <c r="Z43" i="24"/>
  <c r="AB43" i="24"/>
  <c r="AD43" i="24"/>
  <c r="AC43" i="24"/>
  <c r="AA43" i="24"/>
  <c r="U43" i="24"/>
  <c r="AH42" i="24"/>
  <c r="Z42" i="24"/>
  <c r="AB42" i="24"/>
  <c r="AD42" i="24"/>
  <c r="AC42" i="24"/>
  <c r="AA42" i="24"/>
  <c r="U42" i="24"/>
  <c r="AH41" i="24"/>
  <c r="Z41" i="24"/>
  <c r="AB41" i="24"/>
  <c r="AD41" i="24"/>
  <c r="AC41" i="24"/>
  <c r="AA41" i="24"/>
  <c r="U41" i="24"/>
  <c r="AH40" i="24"/>
  <c r="Z40" i="24"/>
  <c r="AB40" i="24"/>
  <c r="AD40" i="24"/>
  <c r="AC40" i="24"/>
  <c r="AA40" i="24"/>
  <c r="U40" i="24"/>
  <c r="AH39" i="24"/>
  <c r="Z39" i="24"/>
  <c r="AB39" i="24"/>
  <c r="AD39" i="24"/>
  <c r="AC39" i="24"/>
  <c r="AA39" i="24"/>
  <c r="U39" i="24"/>
  <c r="AH38" i="24"/>
  <c r="Z38" i="24"/>
  <c r="AB38" i="24"/>
  <c r="AD38" i="24"/>
  <c r="AC38" i="24"/>
  <c r="AA38" i="24"/>
  <c r="U38" i="24"/>
  <c r="AH37" i="24"/>
  <c r="Z37" i="24"/>
  <c r="AB37" i="24"/>
  <c r="AD37" i="24"/>
  <c r="AC37" i="24"/>
  <c r="AA37" i="24"/>
  <c r="U37" i="24"/>
  <c r="AH36" i="24"/>
  <c r="Z36" i="24"/>
  <c r="AB36" i="24"/>
  <c r="AD36" i="24"/>
  <c r="AC36" i="24"/>
  <c r="AA36" i="24"/>
  <c r="U36" i="24"/>
  <c r="AH35" i="24"/>
  <c r="Z35" i="24"/>
  <c r="AB35" i="24"/>
  <c r="AD35" i="24"/>
  <c r="AC35" i="24"/>
  <c r="AA35" i="24"/>
  <c r="U35" i="24"/>
  <c r="AH34" i="24"/>
  <c r="Z34" i="24"/>
  <c r="AB34" i="24"/>
  <c r="AD34" i="24"/>
  <c r="AC34" i="24"/>
  <c r="AA34" i="24"/>
  <c r="U34" i="24"/>
  <c r="AH33" i="24"/>
  <c r="Z33" i="24"/>
  <c r="AB33" i="24"/>
  <c r="AD33" i="24"/>
  <c r="AC33" i="24"/>
  <c r="AA33" i="24"/>
  <c r="U33" i="24"/>
  <c r="AH32" i="24"/>
  <c r="Z32" i="24"/>
  <c r="AB32" i="24"/>
  <c r="AD32" i="24"/>
  <c r="AC32" i="24"/>
  <c r="AA32" i="24"/>
  <c r="U32" i="24"/>
  <c r="AH31" i="24"/>
  <c r="Z31" i="24"/>
  <c r="AB31" i="24"/>
  <c r="AD31" i="24"/>
  <c r="AC31" i="24"/>
  <c r="AA31" i="24"/>
  <c r="U31" i="24"/>
  <c r="AH30" i="24"/>
  <c r="Z30" i="24"/>
  <c r="AB30" i="24"/>
  <c r="AD30" i="24"/>
  <c r="AC30" i="24"/>
  <c r="AA30" i="24"/>
  <c r="U30" i="24"/>
  <c r="AH29" i="24"/>
  <c r="Z29" i="24"/>
  <c r="AB29" i="24"/>
  <c r="AD29" i="24"/>
  <c r="AC29" i="24"/>
  <c r="AA29" i="24"/>
  <c r="U29" i="24"/>
  <c r="AH28" i="24"/>
  <c r="Z28" i="24"/>
  <c r="AB28" i="24"/>
  <c r="AD28" i="24"/>
  <c r="AC28" i="24"/>
  <c r="AA28" i="24"/>
  <c r="U28" i="24"/>
  <c r="AH27" i="24"/>
  <c r="Z27" i="24"/>
  <c r="AB27" i="24"/>
  <c r="AD27" i="24"/>
  <c r="AC27" i="24"/>
  <c r="AA27" i="24"/>
  <c r="U27" i="24"/>
  <c r="AH26" i="24"/>
  <c r="Z26" i="24"/>
  <c r="AB26" i="24"/>
  <c r="AD26" i="24"/>
  <c r="AA26" i="24"/>
  <c r="U26" i="24"/>
  <c r="AH25" i="24"/>
  <c r="Z25" i="24"/>
  <c r="AB25" i="24"/>
  <c r="AD25" i="24"/>
  <c r="AC25" i="24"/>
  <c r="AA25" i="24"/>
  <c r="U25" i="24"/>
  <c r="AH24" i="24"/>
  <c r="Z24" i="24"/>
  <c r="AB24" i="24"/>
  <c r="AD24" i="24"/>
  <c r="AC24" i="24"/>
  <c r="AA24" i="24"/>
  <c r="U24" i="24"/>
  <c r="AH23" i="24"/>
  <c r="Z23" i="24"/>
  <c r="AB23" i="24"/>
  <c r="AD23" i="24"/>
  <c r="AC23" i="24"/>
  <c r="AA23" i="24"/>
  <c r="U23" i="24"/>
  <c r="AH22" i="24"/>
  <c r="Z22" i="24"/>
  <c r="AB22" i="24"/>
  <c r="AD22" i="24"/>
  <c r="AC22" i="24"/>
  <c r="AA22" i="24"/>
  <c r="U22" i="24"/>
  <c r="AH21" i="24"/>
  <c r="Z21" i="24"/>
  <c r="AB21" i="24"/>
  <c r="AD21" i="24"/>
  <c r="AC21" i="24"/>
  <c r="AA21" i="24"/>
  <c r="U21" i="24"/>
  <c r="AH20" i="24"/>
  <c r="Z20" i="24"/>
  <c r="AB20" i="24"/>
  <c r="AD20" i="24"/>
  <c r="AC20" i="24"/>
  <c r="AA20" i="24"/>
  <c r="U20" i="24"/>
  <c r="AH19" i="24"/>
  <c r="Z19" i="24"/>
  <c r="AB19" i="24"/>
  <c r="AD19" i="24"/>
  <c r="AC19" i="24"/>
  <c r="AA19" i="24"/>
  <c r="U19" i="24"/>
  <c r="AH18" i="24"/>
  <c r="Z18" i="24"/>
  <c r="AB18" i="24"/>
  <c r="AD18" i="24"/>
  <c r="AC18" i="24"/>
  <c r="AA18" i="24"/>
  <c r="U18" i="24"/>
  <c r="AH17" i="24"/>
  <c r="Z17" i="24"/>
  <c r="AB17" i="24"/>
  <c r="AD17" i="24"/>
  <c r="AC17" i="24"/>
  <c r="AA17" i="24"/>
  <c r="U17" i="24"/>
  <c r="AH16" i="24"/>
  <c r="Z16" i="24"/>
  <c r="AB16" i="24"/>
  <c r="AD16" i="24"/>
  <c r="AC16" i="24"/>
  <c r="AA16" i="24"/>
  <c r="U16" i="24"/>
  <c r="AH15" i="24"/>
  <c r="Z15" i="24"/>
  <c r="AB15" i="24"/>
  <c r="AD15" i="24"/>
  <c r="AC15" i="24"/>
  <c r="AA15" i="24"/>
  <c r="U15" i="24"/>
  <c r="AH14" i="24"/>
  <c r="Z14" i="24"/>
  <c r="AB14" i="24"/>
  <c r="AD14" i="24"/>
  <c r="AC14" i="24"/>
  <c r="AA14" i="24"/>
  <c r="U14" i="24"/>
  <c r="AH13" i="24"/>
  <c r="Z13" i="24"/>
  <c r="AB13" i="24"/>
  <c r="AD13" i="24"/>
  <c r="AC13" i="24"/>
  <c r="AA13" i="24"/>
  <c r="U13" i="24"/>
  <c r="AH12" i="24"/>
  <c r="Z12" i="24"/>
  <c r="AB12" i="24"/>
  <c r="AD12" i="24"/>
  <c r="AC12" i="24"/>
  <c r="AA12" i="24"/>
  <c r="U12" i="24"/>
  <c r="AH11" i="24"/>
  <c r="Z11" i="24"/>
  <c r="AB11" i="24"/>
  <c r="AD11" i="24"/>
  <c r="AC11" i="24"/>
  <c r="AA11" i="24"/>
  <c r="U11" i="24"/>
  <c r="AH10" i="24"/>
  <c r="Z10" i="24"/>
  <c r="AB10" i="24"/>
  <c r="AD10" i="24"/>
  <c r="AC10" i="24"/>
  <c r="AA10" i="24"/>
  <c r="U10" i="24"/>
  <c r="AH9" i="24"/>
  <c r="Z9" i="24"/>
  <c r="AB9" i="24"/>
  <c r="AD9" i="24"/>
  <c r="AC9" i="24"/>
  <c r="AA9" i="24"/>
  <c r="U9" i="24"/>
  <c r="AH8" i="24"/>
  <c r="Z8" i="24"/>
  <c r="AB8" i="24"/>
  <c r="AD8" i="24"/>
  <c r="AC8" i="24"/>
  <c r="AA8" i="24"/>
  <c r="U8" i="24"/>
  <c r="AH7" i="24"/>
  <c r="Z7" i="24"/>
  <c r="AB7" i="24"/>
  <c r="AD7" i="24"/>
  <c r="AC7" i="24"/>
  <c r="AA7" i="24"/>
  <c r="U7" i="24"/>
  <c r="AH6" i="24"/>
  <c r="Z6" i="24"/>
  <c r="AB6" i="24"/>
  <c r="AD6" i="24"/>
  <c r="AC6" i="24"/>
  <c r="AA6" i="24"/>
  <c r="U6" i="24"/>
  <c r="AH5" i="24"/>
  <c r="Z5" i="24"/>
  <c r="AB5" i="24"/>
  <c r="AD5" i="24"/>
  <c r="AC5" i="24"/>
  <c r="AA5" i="24"/>
  <c r="U5" i="24"/>
  <c r="AH4" i="24"/>
  <c r="Z4" i="24"/>
  <c r="AB4" i="24"/>
  <c r="AD4" i="24"/>
  <c r="AC4" i="24"/>
  <c r="AA4" i="24"/>
  <c r="U4" i="24"/>
  <c r="AH3" i="24"/>
  <c r="AB3" i="24"/>
  <c r="AD3" i="24"/>
  <c r="AC3" i="24"/>
  <c r="AA3" i="24"/>
  <c r="U3" i="24"/>
  <c r="AH2" i="24"/>
  <c r="Z2" i="24"/>
  <c r="AB2" i="24"/>
  <c r="AD2" i="24"/>
  <c r="AC2" i="24"/>
  <c r="AA2" i="24"/>
  <c r="U2" i="24"/>
  <c r="T67" i="2"/>
  <c r="T68" i="2"/>
  <c r="T69" i="2"/>
  <c r="T70" i="2"/>
  <c r="T71" i="2"/>
  <c r="T72" i="2"/>
  <c r="T74" i="2"/>
  <c r="T75" i="2"/>
  <c r="T76" i="2"/>
  <c r="T77" i="2"/>
  <c r="T78" i="2"/>
  <c r="T79" i="2"/>
  <c r="T80" i="2"/>
  <c r="T81" i="2"/>
  <c r="T82" i="2"/>
  <c r="T83" i="2"/>
  <c r="T84" i="2"/>
  <c r="T85" i="2"/>
  <c r="T86" i="2"/>
  <c r="T87" i="2"/>
  <c r="T88" i="2"/>
  <c r="T89" i="2"/>
  <c r="T90" i="2"/>
  <c r="T91" i="2"/>
  <c r="T92" i="2"/>
  <c r="T93" i="2"/>
  <c r="T94" i="2"/>
  <c r="T95" i="2"/>
  <c r="T96" i="2"/>
  <c r="T97" i="2"/>
  <c r="T98" i="2"/>
  <c r="T99" i="2"/>
  <c r="T100" i="2"/>
  <c r="T101" i="2"/>
  <c r="T102" i="2"/>
  <c r="T103" i="2"/>
  <c r="T104" i="2"/>
  <c r="T105" i="2"/>
  <c r="T106" i="2"/>
  <c r="T107" i="2"/>
  <c r="T108" i="2"/>
  <c r="T109" i="2"/>
  <c r="T110" i="2"/>
  <c r="T111" i="2"/>
  <c r="T112" i="2"/>
  <c r="T113" i="2"/>
  <c r="T114" i="2"/>
  <c r="T115" i="2"/>
  <c r="T116" i="2"/>
  <c r="T117" i="2"/>
  <c r="T118" i="2"/>
  <c r="T119" i="2"/>
  <c r="T120" i="2"/>
  <c r="T121" i="2"/>
  <c r="T122" i="2"/>
  <c r="T123" i="2"/>
  <c r="T124" i="2"/>
  <c r="T125" i="2"/>
  <c r="T127" i="2"/>
  <c r="T128" i="2"/>
  <c r="T129" i="2"/>
  <c r="T130" i="2"/>
  <c r="T131" i="2"/>
  <c r="T132" i="2"/>
  <c r="T133" i="2"/>
  <c r="T134" i="2"/>
  <c r="T135" i="2"/>
  <c r="T136" i="2"/>
  <c r="T137" i="2"/>
  <c r="T138" i="2"/>
  <c r="T139" i="2"/>
  <c r="T140" i="2"/>
  <c r="T141" i="2"/>
  <c r="T142" i="2"/>
  <c r="T143" i="2"/>
  <c r="T144" i="2"/>
  <c r="T145" i="2"/>
  <c r="T146" i="2"/>
  <c r="T66" i="2"/>
  <c r="T228" i="2"/>
  <c r="T227" i="2"/>
  <c r="T226" i="2"/>
  <c r="T225" i="2"/>
  <c r="T224" i="2"/>
  <c r="T223" i="2"/>
  <c r="T222" i="2"/>
  <c r="T221" i="2"/>
  <c r="T220" i="2"/>
  <c r="T219" i="2"/>
  <c r="T218" i="2"/>
  <c r="T217" i="2"/>
  <c r="T216" i="2"/>
  <c r="T206" i="2"/>
  <c r="T205" i="2"/>
  <c r="T204" i="2"/>
  <c r="T203" i="2"/>
  <c r="AG5" i="8"/>
  <c r="AA5" i="8"/>
  <c r="AC5" i="8"/>
  <c r="AB5" i="8"/>
  <c r="Z5" i="8"/>
  <c r="T5" i="8"/>
  <c r="AG4" i="8"/>
  <c r="AA4" i="8"/>
  <c r="AC4" i="8"/>
  <c r="AB4" i="8"/>
  <c r="Z4" i="8"/>
  <c r="T4" i="8"/>
  <c r="AG3" i="8"/>
  <c r="Y3" i="8"/>
  <c r="AA3" i="8"/>
  <c r="AC3" i="8"/>
  <c r="AB3" i="8"/>
  <c r="Z3" i="8"/>
  <c r="T3" i="8"/>
  <c r="AG2" i="8"/>
  <c r="AA2" i="8"/>
  <c r="AC2" i="8"/>
  <c r="AB2" i="8"/>
  <c r="Z2" i="8"/>
  <c r="T2" i="8"/>
  <c r="T202" i="2"/>
  <c r="T201" i="2"/>
  <c r="T200" i="2"/>
  <c r="T199" i="2"/>
  <c r="T198" i="2"/>
  <c r="T197" i="2"/>
  <c r="T196" i="2"/>
  <c r="T195" i="2"/>
  <c r="T194" i="2"/>
  <c r="T193" i="2"/>
  <c r="T192" i="2"/>
  <c r="T191" i="2"/>
  <c r="T190" i="2"/>
  <c r="T189" i="2"/>
  <c r="T188" i="2"/>
  <c r="T187" i="2"/>
  <c r="T186" i="2"/>
  <c r="T185" i="2"/>
  <c r="AG20" i="20"/>
  <c r="Y20" i="20"/>
  <c r="AA20" i="20"/>
  <c r="AC20" i="20"/>
  <c r="AB20" i="20"/>
  <c r="Z20" i="20"/>
  <c r="T20" i="20"/>
  <c r="AG19" i="20"/>
  <c r="Y19" i="20"/>
  <c r="AA19" i="20"/>
  <c r="AC19" i="20"/>
  <c r="AB19" i="20"/>
  <c r="Z19" i="20"/>
  <c r="T19" i="20"/>
  <c r="AG18" i="20"/>
  <c r="X18" i="20"/>
  <c r="Y18" i="20"/>
  <c r="AA18" i="20"/>
  <c r="AC18" i="20"/>
  <c r="AB18" i="20"/>
  <c r="Z18" i="20"/>
  <c r="T18" i="20"/>
  <c r="AG17" i="20"/>
  <c r="AA17" i="20"/>
  <c r="AC17" i="20"/>
  <c r="AB17" i="20"/>
  <c r="Z17" i="20"/>
  <c r="T17" i="20"/>
  <c r="AG16" i="20"/>
  <c r="Y16" i="20"/>
  <c r="AA16" i="20"/>
  <c r="AC16" i="20"/>
  <c r="AB16" i="20"/>
  <c r="Z16" i="20"/>
  <c r="T16" i="20"/>
  <c r="AG15" i="20"/>
  <c r="Y15" i="20"/>
  <c r="AA15" i="20"/>
  <c r="AC15" i="20"/>
  <c r="AB15" i="20"/>
  <c r="Z15" i="20"/>
  <c r="T15" i="20"/>
  <c r="AG14" i="20"/>
  <c r="Y14" i="20"/>
  <c r="AA14" i="20"/>
  <c r="AC14" i="20"/>
  <c r="AB14" i="20"/>
  <c r="Z14" i="20"/>
  <c r="T14" i="20"/>
  <c r="AG13" i="20"/>
  <c r="AA13" i="20"/>
  <c r="AC13" i="20"/>
  <c r="AB13" i="20"/>
  <c r="Z13" i="20"/>
  <c r="T13" i="20"/>
  <c r="AG12" i="20"/>
  <c r="Y12" i="20"/>
  <c r="AA12" i="20"/>
  <c r="AC12" i="20"/>
  <c r="AB12" i="20"/>
  <c r="Z12" i="20"/>
  <c r="T12" i="20"/>
  <c r="AG11" i="20"/>
  <c r="Y11" i="20"/>
  <c r="AA11" i="20"/>
  <c r="AC11" i="20"/>
  <c r="AB11" i="20"/>
  <c r="Z11" i="20"/>
  <c r="T11" i="20"/>
  <c r="AG10" i="20"/>
  <c r="X10" i="20"/>
  <c r="Y10" i="20"/>
  <c r="AA10" i="20"/>
  <c r="AC10" i="20"/>
  <c r="AB10" i="20"/>
  <c r="Z10" i="20"/>
  <c r="T10" i="20"/>
  <c r="AG9" i="20"/>
  <c r="Y9" i="20"/>
  <c r="AA9" i="20"/>
  <c r="AC9" i="20"/>
  <c r="AB9" i="20"/>
  <c r="Z9" i="20"/>
  <c r="T9" i="20"/>
  <c r="AG8" i="20"/>
  <c r="AA8" i="20"/>
  <c r="AC8" i="20"/>
  <c r="AB8" i="20"/>
  <c r="Z8" i="20"/>
  <c r="T8" i="20"/>
  <c r="AG7" i="20"/>
  <c r="AA7" i="20"/>
  <c r="AC7" i="20"/>
  <c r="AB7" i="20"/>
  <c r="Z7" i="20"/>
  <c r="T7" i="20"/>
  <c r="AG6" i="20"/>
  <c r="Y6" i="20"/>
  <c r="AA6" i="20"/>
  <c r="AC6" i="20"/>
  <c r="AB6" i="20"/>
  <c r="Z6" i="20"/>
  <c r="T6" i="20"/>
  <c r="AG5" i="20"/>
  <c r="Y5" i="20"/>
  <c r="AA5" i="20"/>
  <c r="AC5" i="20"/>
  <c r="AB5" i="20"/>
  <c r="Z5" i="20"/>
  <c r="T5" i="20"/>
  <c r="AG4" i="20"/>
  <c r="Y4" i="20"/>
  <c r="AA4" i="20"/>
  <c r="AC4" i="20"/>
  <c r="AB4" i="20"/>
  <c r="Z4" i="20"/>
  <c r="T4" i="20"/>
  <c r="Y3" i="20"/>
  <c r="AA3" i="20"/>
  <c r="AC3" i="20"/>
  <c r="AB3" i="20"/>
  <c r="Z3" i="20"/>
  <c r="T3" i="20"/>
  <c r="Y2" i="20"/>
  <c r="AA2" i="20"/>
  <c r="AC2" i="20"/>
  <c r="Z2" i="20"/>
  <c r="T2" i="20"/>
  <c r="R178" i="2"/>
  <c r="T178" i="2"/>
  <c r="R177" i="2"/>
  <c r="T177" i="2"/>
  <c r="T176" i="2"/>
  <c r="R175" i="2"/>
  <c r="T175" i="2"/>
  <c r="R174" i="2"/>
  <c r="T174" i="2"/>
  <c r="R173" i="2"/>
  <c r="T173" i="2"/>
  <c r="R172" i="2"/>
  <c r="T172" i="2"/>
  <c r="T171" i="2"/>
  <c r="AF10" i="15"/>
  <c r="Y10" i="15"/>
  <c r="Z10" i="15"/>
  <c r="Q10" i="15"/>
  <c r="AA10" i="15"/>
  <c r="X10" i="15"/>
  <c r="S10" i="15"/>
  <c r="AF9" i="15"/>
  <c r="Y9" i="15"/>
  <c r="Z9" i="15"/>
  <c r="Q9" i="15"/>
  <c r="AA9" i="15"/>
  <c r="X9" i="15"/>
  <c r="S9" i="15"/>
  <c r="AF8" i="15"/>
  <c r="Y8" i="15"/>
  <c r="Z8" i="15"/>
  <c r="AA8" i="15"/>
  <c r="X8" i="15"/>
  <c r="S8" i="15"/>
  <c r="AF7" i="15"/>
  <c r="Y7" i="15"/>
  <c r="Z7" i="15"/>
  <c r="Q7" i="15"/>
  <c r="AA7" i="15"/>
  <c r="X7" i="15"/>
  <c r="S7" i="15"/>
  <c r="AF6" i="15"/>
  <c r="Y6" i="15"/>
  <c r="Z6" i="15"/>
  <c r="Q6" i="15"/>
  <c r="AA6" i="15"/>
  <c r="X6" i="15"/>
  <c r="S6" i="15"/>
  <c r="AF5" i="15"/>
  <c r="Y5" i="15"/>
  <c r="Z5" i="15"/>
  <c r="Q5" i="15"/>
  <c r="AA5" i="15"/>
  <c r="X5" i="15"/>
  <c r="S5" i="15"/>
  <c r="AF4" i="15"/>
  <c r="Y4" i="15"/>
  <c r="Z4" i="15"/>
  <c r="Q4" i="15"/>
  <c r="AA4" i="15"/>
  <c r="X4" i="15"/>
  <c r="S4" i="15"/>
  <c r="AF3" i="15"/>
  <c r="Y3" i="15"/>
  <c r="Z3" i="15"/>
  <c r="AA3" i="15"/>
  <c r="X3" i="15"/>
  <c r="S3" i="15"/>
  <c r="T170" i="2"/>
  <c r="T169" i="2"/>
  <c r="T168" i="2"/>
  <c r="T167" i="2"/>
  <c r="T166" i="2"/>
  <c r="T165" i="2"/>
  <c r="T164" i="2"/>
  <c r="T163" i="2"/>
  <c r="T162" i="2"/>
  <c r="T161" i="2"/>
  <c r="T160" i="2"/>
  <c r="T159" i="2"/>
  <c r="T158" i="2"/>
  <c r="T157" i="2"/>
  <c r="T156" i="2"/>
  <c r="T155" i="2"/>
  <c r="T154" i="2"/>
  <c r="T153" i="2"/>
  <c r="T152" i="2"/>
  <c r="T151" i="2"/>
  <c r="T150" i="2"/>
  <c r="T149" i="2"/>
  <c r="T148" i="2"/>
  <c r="T147" i="2"/>
  <c r="T65" i="2"/>
  <c r="T64" i="2"/>
  <c r="T63" i="2"/>
  <c r="T62" i="2"/>
  <c r="T61" i="2"/>
  <c r="T60" i="2"/>
  <c r="T59" i="2"/>
  <c r="T58" i="2"/>
  <c r="T57" i="2"/>
  <c r="T56" i="2"/>
  <c r="T55" i="2"/>
  <c r="T54" i="2"/>
  <c r="T53" i="2"/>
  <c r="T52" i="2"/>
  <c r="T51" i="2"/>
  <c r="T50" i="2"/>
  <c r="T49" i="2"/>
  <c r="T48" i="2"/>
  <c r="T47" i="2"/>
  <c r="T46" i="2"/>
  <c r="T45" i="2"/>
  <c r="T44" i="2"/>
  <c r="T43" i="2"/>
  <c r="T42" i="2"/>
  <c r="T41" i="2"/>
  <c r="T40" i="2"/>
  <c r="T37" i="2"/>
  <c r="T36" i="2"/>
  <c r="T35" i="2"/>
  <c r="T34" i="2"/>
  <c r="T33" i="2"/>
  <c r="T32" i="2"/>
  <c r="T31" i="2"/>
  <c r="T30" i="2"/>
  <c r="T29" i="2"/>
  <c r="AH8" i="13"/>
  <c r="Z8" i="13"/>
  <c r="AB8" i="13"/>
  <c r="AD8" i="13"/>
  <c r="AC8" i="13"/>
  <c r="AA8" i="13"/>
  <c r="U8" i="13"/>
  <c r="AH7" i="13"/>
  <c r="Z7" i="13"/>
  <c r="AB7" i="13"/>
  <c r="AD7" i="13"/>
  <c r="AC7" i="13"/>
  <c r="AA7" i="13"/>
  <c r="U7" i="13"/>
  <c r="AH6" i="13"/>
  <c r="Z6" i="13"/>
  <c r="AB6" i="13"/>
  <c r="AD6" i="13"/>
  <c r="AC6" i="13"/>
  <c r="AA6" i="13"/>
  <c r="U6" i="13"/>
  <c r="AH5" i="13"/>
  <c r="Z5" i="13"/>
  <c r="AB5" i="13"/>
  <c r="AD5" i="13"/>
  <c r="AC5" i="13"/>
  <c r="AA5" i="13"/>
  <c r="U5" i="13"/>
  <c r="AH4" i="13"/>
  <c r="Z4" i="13"/>
  <c r="AB4" i="13"/>
  <c r="AD4" i="13"/>
  <c r="AC4" i="13"/>
  <c r="AA4" i="13"/>
  <c r="U4" i="13"/>
  <c r="Z3" i="13"/>
  <c r="AB3" i="13"/>
  <c r="AD3" i="13"/>
  <c r="AC3" i="13"/>
  <c r="AA3" i="13"/>
  <c r="U3" i="13"/>
  <c r="AH2" i="13"/>
  <c r="Z2" i="13"/>
  <c r="AB2" i="13"/>
  <c r="AD2" i="13"/>
  <c r="AC2" i="13"/>
  <c r="AA2" i="13"/>
  <c r="U2" i="13"/>
  <c r="X12" i="12"/>
  <c r="Y12" i="12"/>
  <c r="AA12" i="12"/>
  <c r="AC12" i="12"/>
  <c r="AB12" i="12"/>
  <c r="Z12" i="12"/>
  <c r="T12" i="12"/>
  <c r="W11" i="12"/>
  <c r="X11" i="12"/>
  <c r="Y11" i="12"/>
  <c r="AA11" i="12"/>
  <c r="AC11" i="12"/>
  <c r="AB11" i="12"/>
  <c r="Z11" i="12"/>
  <c r="T11" i="12"/>
  <c r="Y10" i="12"/>
  <c r="AA10" i="12"/>
  <c r="AC10" i="12"/>
  <c r="AB10" i="12"/>
  <c r="Z10" i="12"/>
  <c r="T10" i="12"/>
  <c r="Y9" i="12"/>
  <c r="AA9" i="12"/>
  <c r="AC9" i="12"/>
  <c r="AB9" i="12"/>
  <c r="Z9" i="12"/>
  <c r="T9" i="12"/>
  <c r="Y8" i="12"/>
  <c r="AA8" i="12"/>
  <c r="AC8" i="12"/>
  <c r="AB8" i="12"/>
  <c r="Z8" i="12"/>
  <c r="T8" i="12"/>
  <c r="Y7" i="12"/>
  <c r="AA7" i="12"/>
  <c r="AC7" i="12"/>
  <c r="AB7" i="12"/>
  <c r="Z7" i="12"/>
  <c r="T7" i="12"/>
  <c r="Y6" i="12"/>
  <c r="AA6" i="12"/>
  <c r="AC6" i="12"/>
  <c r="AB6" i="12"/>
  <c r="Z6" i="12"/>
  <c r="T6" i="12"/>
  <c r="Y5" i="12"/>
  <c r="AA5" i="12"/>
  <c r="AC5" i="12"/>
  <c r="AB5" i="12"/>
  <c r="Z5" i="12"/>
  <c r="T5" i="12"/>
  <c r="AG4" i="12"/>
  <c r="Y4" i="12"/>
  <c r="AA4" i="12"/>
  <c r="AC4" i="12"/>
  <c r="AB4" i="12"/>
  <c r="Z4" i="12"/>
  <c r="T4" i="12"/>
  <c r="Y3" i="12"/>
  <c r="AA3" i="12"/>
  <c r="AC3" i="12"/>
  <c r="AB3" i="12"/>
  <c r="Z3" i="12"/>
  <c r="T3" i="12"/>
  <c r="AG2" i="12"/>
  <c r="Y2" i="12"/>
  <c r="AA2" i="12"/>
  <c r="AC2" i="12"/>
  <c r="AB2" i="12"/>
  <c r="Z2" i="12"/>
  <c r="T2" i="12"/>
  <c r="Y8" i="11"/>
  <c r="AA8" i="11"/>
  <c r="AC8" i="11"/>
  <c r="AB8" i="11"/>
  <c r="Z8" i="11"/>
  <c r="T8" i="11"/>
  <c r="Y7" i="11"/>
  <c r="AA7" i="11"/>
  <c r="AC7" i="11"/>
  <c r="AB7" i="11"/>
  <c r="Z7" i="11"/>
  <c r="T7" i="11"/>
  <c r="Y6" i="11"/>
  <c r="AA6" i="11"/>
  <c r="AC6" i="11"/>
  <c r="AB6" i="11"/>
  <c r="Z6" i="11"/>
  <c r="T6" i="11"/>
  <c r="Y5" i="11"/>
  <c r="AA5" i="11"/>
  <c r="AC5" i="11"/>
  <c r="AB5" i="11"/>
  <c r="Z5" i="11"/>
  <c r="T5" i="11"/>
  <c r="Y4" i="11"/>
  <c r="AA4" i="11"/>
  <c r="AC4" i="11"/>
  <c r="AB4" i="11"/>
  <c r="Z4" i="11"/>
  <c r="T4" i="11"/>
  <c r="Y3" i="11"/>
  <c r="AA3" i="11"/>
  <c r="AC3" i="11"/>
  <c r="AB3" i="11"/>
  <c r="Z3" i="11"/>
  <c r="T3" i="11"/>
  <c r="Y2" i="11"/>
  <c r="AA2" i="11"/>
  <c r="AC2" i="11"/>
  <c r="AB2" i="11"/>
  <c r="Z2" i="11"/>
  <c r="T2" i="11"/>
  <c r="U3" i="10"/>
  <c r="W3" i="10"/>
  <c r="Y3" i="10"/>
  <c r="W4" i="10"/>
  <c r="Y4" i="10"/>
  <c r="W5" i="10"/>
  <c r="Y5" i="10"/>
  <c r="W6" i="10"/>
  <c r="Y6" i="10"/>
  <c r="W7" i="10"/>
  <c r="Y7" i="10"/>
  <c r="W8" i="10"/>
  <c r="Y8" i="10"/>
  <c r="W9" i="10"/>
  <c r="Y9" i="10"/>
  <c r="W10" i="10"/>
  <c r="Y10" i="10"/>
  <c r="W11" i="10"/>
  <c r="Y11" i="10"/>
  <c r="W12" i="10"/>
  <c r="Y12" i="10"/>
  <c r="W13" i="10"/>
  <c r="Y13" i="10"/>
  <c r="W14" i="10"/>
  <c r="Y14" i="10"/>
  <c r="W15" i="10"/>
  <c r="Y15" i="10"/>
  <c r="W16" i="10"/>
  <c r="Y16" i="10"/>
  <c r="W17" i="10"/>
  <c r="Y17" i="10"/>
  <c r="W18" i="10"/>
  <c r="Y18" i="10"/>
  <c r="W19" i="10"/>
  <c r="Y19" i="10"/>
  <c r="W20" i="10"/>
  <c r="Y20" i="10"/>
  <c r="W21" i="10"/>
  <c r="Y21" i="10"/>
  <c r="W22" i="10"/>
  <c r="Y22" i="10"/>
  <c r="W23" i="10"/>
  <c r="Y23" i="10"/>
  <c r="W24" i="10"/>
  <c r="Y24" i="10"/>
  <c r="W25" i="10"/>
  <c r="Y25" i="10"/>
  <c r="W26" i="10"/>
  <c r="Y26" i="10"/>
  <c r="W27" i="10"/>
  <c r="Y27" i="10"/>
  <c r="W28" i="10"/>
  <c r="Y28" i="10"/>
  <c r="W29" i="10"/>
  <c r="Y29" i="10"/>
  <c r="W30" i="10"/>
  <c r="Y30" i="10"/>
  <c r="W31" i="10"/>
  <c r="Y31" i="10"/>
  <c r="W32" i="10"/>
  <c r="Y32" i="10"/>
  <c r="W33" i="10"/>
  <c r="Y33" i="10"/>
  <c r="W34" i="10"/>
  <c r="Y34" i="10"/>
  <c r="W35" i="10"/>
  <c r="Y35" i="10"/>
  <c r="W36" i="10"/>
  <c r="Y36" i="10"/>
  <c r="W37" i="10"/>
  <c r="Y37" i="10"/>
  <c r="W38" i="10"/>
  <c r="Y38" i="10"/>
  <c r="W39" i="10"/>
  <c r="Y39" i="10"/>
  <c r="W40" i="10"/>
  <c r="Y40" i="10"/>
  <c r="W43" i="10"/>
  <c r="Y43" i="10"/>
  <c r="W45" i="10"/>
  <c r="Y45" i="10"/>
  <c r="W46" i="10"/>
  <c r="Y46" i="10"/>
  <c r="W47" i="10"/>
  <c r="Y47" i="10"/>
  <c r="W48" i="10"/>
  <c r="Y48" i="10"/>
  <c r="W49" i="10"/>
  <c r="Y49" i="10"/>
  <c r="W50" i="10"/>
  <c r="Y50" i="10"/>
  <c r="W51" i="10"/>
  <c r="Y51" i="10"/>
  <c r="W52" i="10"/>
  <c r="Y52" i="10"/>
  <c r="W53" i="10"/>
  <c r="Y53" i="10"/>
  <c r="W54" i="10"/>
  <c r="Y54" i="10"/>
  <c r="W55" i="10"/>
  <c r="Y55" i="10"/>
  <c r="W56" i="10"/>
  <c r="Y56" i="10"/>
  <c r="W57" i="10"/>
  <c r="Y57" i="10"/>
  <c r="W58" i="10"/>
  <c r="Y58" i="10"/>
  <c r="W59" i="10"/>
  <c r="Y59" i="10"/>
  <c r="W60" i="10"/>
  <c r="Y60" i="10"/>
  <c r="W61" i="10"/>
  <c r="Y61" i="10"/>
  <c r="W62" i="10"/>
  <c r="Y62" i="10"/>
  <c r="W63" i="10"/>
  <c r="Y63" i="10"/>
  <c r="Y64" i="10"/>
  <c r="Y65" i="10"/>
  <c r="AD63" i="10"/>
  <c r="X63" i="10"/>
  <c r="Z63" i="10"/>
  <c r="AD62" i="10"/>
  <c r="X62" i="10"/>
  <c r="Z62" i="10"/>
  <c r="AD61" i="10"/>
  <c r="X61" i="10"/>
  <c r="Z61" i="10"/>
  <c r="AD60" i="10"/>
  <c r="X60" i="10"/>
  <c r="Z60" i="10"/>
  <c r="AD59" i="10"/>
  <c r="X59" i="10"/>
  <c r="Z59" i="10"/>
  <c r="AD58" i="10"/>
  <c r="X58" i="10"/>
  <c r="Z58" i="10"/>
  <c r="AD57" i="10"/>
  <c r="X57" i="10"/>
  <c r="Z57" i="10"/>
  <c r="AD56" i="10"/>
  <c r="X56" i="10"/>
  <c r="Z56" i="10"/>
  <c r="AD55" i="10"/>
  <c r="X55" i="10"/>
  <c r="Z55" i="10"/>
  <c r="AD54" i="10"/>
  <c r="X54" i="10"/>
  <c r="Z54" i="10"/>
  <c r="AD53" i="10"/>
  <c r="X53" i="10"/>
  <c r="Z53" i="10"/>
  <c r="AD52" i="10"/>
  <c r="X52" i="10"/>
  <c r="Z52" i="10"/>
  <c r="AD51" i="10"/>
  <c r="X51" i="10"/>
  <c r="Z51" i="10"/>
  <c r="AD50" i="10"/>
  <c r="X50" i="10"/>
  <c r="Z50" i="10"/>
  <c r="AD49" i="10"/>
  <c r="X49" i="10"/>
  <c r="Z49" i="10"/>
  <c r="AD48" i="10"/>
  <c r="X48" i="10"/>
  <c r="Z48" i="10"/>
  <c r="AD47" i="10"/>
  <c r="X47" i="10"/>
  <c r="Z47" i="10"/>
  <c r="AD46" i="10"/>
  <c r="X46" i="10"/>
  <c r="Z46" i="10"/>
  <c r="AD45" i="10"/>
  <c r="X45" i="10"/>
  <c r="Z45" i="10"/>
  <c r="AD44" i="10"/>
  <c r="W44" i="10"/>
  <c r="X44" i="10"/>
  <c r="Z44" i="10"/>
  <c r="AD43" i="10"/>
  <c r="X43" i="10"/>
  <c r="Z43" i="10"/>
  <c r="AD42" i="10"/>
  <c r="W42" i="10"/>
  <c r="X42" i="10"/>
  <c r="Z42" i="10"/>
  <c r="AD41" i="10"/>
  <c r="W41" i="10"/>
  <c r="X41" i="10"/>
  <c r="Z41" i="10"/>
  <c r="AD40" i="10"/>
  <c r="X40" i="10"/>
  <c r="Z40" i="10"/>
  <c r="AD39" i="10"/>
  <c r="X39" i="10"/>
  <c r="Z39" i="10"/>
  <c r="AD38" i="10"/>
  <c r="X38" i="10"/>
  <c r="Z38" i="10"/>
  <c r="AD37" i="10"/>
  <c r="X37" i="10"/>
  <c r="Z37" i="10"/>
  <c r="AD36" i="10"/>
  <c r="X36" i="10"/>
  <c r="Z36" i="10"/>
  <c r="AD35" i="10"/>
  <c r="X35" i="10"/>
  <c r="Z35" i="10"/>
  <c r="AD34" i="10"/>
  <c r="X34" i="10"/>
  <c r="Z34" i="10"/>
  <c r="AD33" i="10"/>
  <c r="X33" i="10"/>
  <c r="Z33" i="10"/>
  <c r="AD32" i="10"/>
  <c r="X32" i="10"/>
  <c r="Z32" i="10"/>
  <c r="AD31" i="10"/>
  <c r="X31" i="10"/>
  <c r="Z31" i="10"/>
  <c r="AD30" i="10"/>
  <c r="X30" i="10"/>
  <c r="Z30" i="10"/>
  <c r="AD29" i="10"/>
  <c r="X29" i="10"/>
  <c r="Z29" i="10"/>
  <c r="AD28" i="10"/>
  <c r="X28" i="10"/>
  <c r="Z28" i="10"/>
  <c r="AD27" i="10"/>
  <c r="X27" i="10"/>
  <c r="Z27" i="10"/>
  <c r="AD26" i="10"/>
  <c r="X26" i="10"/>
  <c r="Z26" i="10"/>
  <c r="X25" i="10"/>
  <c r="Z25" i="10"/>
  <c r="AD25" i="10"/>
  <c r="X24" i="10"/>
  <c r="Z24" i="10"/>
  <c r="AD24" i="10"/>
  <c r="X23" i="10"/>
  <c r="Z23" i="10"/>
  <c r="AD23" i="10"/>
  <c r="X22" i="10"/>
  <c r="Z22" i="10"/>
  <c r="AD22" i="10"/>
  <c r="X21" i="10"/>
  <c r="Z21" i="10"/>
  <c r="AD21" i="10"/>
  <c r="X20" i="10"/>
  <c r="Z20" i="10"/>
  <c r="AD20" i="10"/>
  <c r="X19" i="10"/>
  <c r="Z19" i="10"/>
  <c r="AD19" i="10"/>
  <c r="X18" i="10"/>
  <c r="Z18" i="10"/>
  <c r="AD18" i="10"/>
  <c r="X17" i="10"/>
  <c r="Z17" i="10"/>
  <c r="AD17" i="10"/>
  <c r="X16" i="10"/>
  <c r="Z16" i="10"/>
  <c r="AD16" i="10"/>
  <c r="X15" i="10"/>
  <c r="Z15" i="10"/>
  <c r="AD15" i="10"/>
  <c r="X14" i="10"/>
  <c r="Z14" i="10"/>
  <c r="AD14" i="10"/>
  <c r="X13" i="10"/>
  <c r="Z13" i="10"/>
  <c r="AD13" i="10"/>
  <c r="Z12" i="10"/>
  <c r="AD12" i="10"/>
  <c r="X11" i="10"/>
  <c r="Z11" i="10"/>
  <c r="AD11" i="10"/>
  <c r="X10" i="10"/>
  <c r="Z10" i="10"/>
  <c r="AD10" i="10"/>
  <c r="X9" i="10"/>
  <c r="Z9" i="10"/>
  <c r="AD9" i="10"/>
  <c r="X8" i="10"/>
  <c r="Z8" i="10"/>
  <c r="AD8" i="10"/>
  <c r="X7" i="10"/>
  <c r="Z7" i="10"/>
  <c r="AD7" i="10"/>
  <c r="X6" i="10"/>
  <c r="Z6" i="10"/>
  <c r="AD6" i="10"/>
  <c r="X5" i="10"/>
  <c r="Z5" i="10"/>
  <c r="AD5" i="10"/>
  <c r="X4" i="10"/>
  <c r="Z4" i="10"/>
  <c r="AD4" i="10"/>
  <c r="X3" i="10"/>
  <c r="Z3" i="10"/>
  <c r="AD3" i="10"/>
  <c r="AC3" i="10"/>
  <c r="X25" i="9"/>
  <c r="Z25" i="9"/>
  <c r="W25" i="9"/>
  <c r="Y25" i="9"/>
  <c r="X24" i="9"/>
  <c r="Z24" i="9"/>
  <c r="W24" i="9"/>
  <c r="Y24" i="9"/>
  <c r="X23" i="9"/>
  <c r="Z23" i="9"/>
  <c r="W23" i="9"/>
  <c r="Y23" i="9"/>
  <c r="X22" i="9"/>
  <c r="Z22" i="9"/>
  <c r="W22" i="9"/>
  <c r="Y22" i="9"/>
  <c r="X21" i="9"/>
  <c r="Z21" i="9"/>
  <c r="W21" i="9"/>
  <c r="Y21" i="9"/>
  <c r="X20" i="9"/>
  <c r="Z20" i="9"/>
  <c r="W20" i="9"/>
  <c r="Y20" i="9"/>
  <c r="X19" i="9"/>
  <c r="Z19" i="9"/>
  <c r="W19" i="9"/>
  <c r="Y19" i="9"/>
  <c r="X18" i="9"/>
  <c r="Z18" i="9"/>
  <c r="W18" i="9"/>
  <c r="Y18" i="9"/>
  <c r="X17" i="9"/>
  <c r="Z17" i="9"/>
  <c r="W17" i="9"/>
  <c r="Y17" i="9"/>
  <c r="X16" i="9"/>
  <c r="Z16" i="9"/>
  <c r="W16" i="9"/>
  <c r="Y16" i="9"/>
  <c r="X15" i="9"/>
  <c r="Z15" i="9"/>
  <c r="W15" i="9"/>
  <c r="Y15" i="9"/>
  <c r="X14" i="9"/>
  <c r="Z14" i="9"/>
  <c r="W14" i="9"/>
  <c r="Y14" i="9"/>
  <c r="X13" i="9"/>
  <c r="Z13" i="9"/>
  <c r="W13" i="9"/>
  <c r="Y13" i="9"/>
  <c r="X12" i="9"/>
  <c r="Z12" i="9"/>
  <c r="W12" i="9"/>
  <c r="Y12" i="9"/>
  <c r="X10" i="9"/>
  <c r="Z10" i="9"/>
  <c r="W10" i="9"/>
  <c r="Y10" i="9"/>
  <c r="W9" i="9"/>
  <c r="Y9" i="9"/>
  <c r="X9" i="9"/>
  <c r="W8" i="9"/>
  <c r="Y8" i="9"/>
  <c r="X7" i="9"/>
  <c r="Z7" i="9"/>
  <c r="W7" i="9"/>
  <c r="Y7" i="9"/>
  <c r="X6" i="9"/>
  <c r="X5" i="9"/>
  <c r="Z5" i="9"/>
  <c r="W5" i="9"/>
  <c r="Y5" i="9"/>
  <c r="X4" i="9"/>
  <c r="Z4" i="9"/>
  <c r="W4" i="9"/>
  <c r="Y4" i="9"/>
  <c r="W3" i="9"/>
  <c r="Y3" i="9"/>
  <c r="X3" i="9"/>
  <c r="AG7" i="7"/>
  <c r="Y7" i="7"/>
  <c r="AA7" i="7"/>
  <c r="AC7" i="7"/>
  <c r="AB7" i="7"/>
  <c r="Z7" i="7"/>
  <c r="T7" i="7"/>
  <c r="AG6" i="7"/>
  <c r="Y6" i="7"/>
  <c r="AA6" i="7"/>
  <c r="AC6" i="7"/>
  <c r="AB6" i="7"/>
  <c r="Z6" i="7"/>
  <c r="T6" i="7"/>
  <c r="AG5" i="7"/>
  <c r="Y5" i="7"/>
  <c r="AA5" i="7"/>
  <c r="AC5" i="7"/>
  <c r="AB5" i="7"/>
  <c r="Z5" i="7"/>
  <c r="T5" i="7"/>
  <c r="AG4" i="7"/>
  <c r="Y4" i="7"/>
  <c r="AA4" i="7"/>
  <c r="AC4" i="7"/>
  <c r="AB4" i="7"/>
  <c r="Z4" i="7"/>
  <c r="T4" i="7"/>
  <c r="AG3" i="7"/>
  <c r="Y3" i="7"/>
  <c r="AA3" i="7"/>
  <c r="AC3" i="7"/>
  <c r="AB3" i="7"/>
  <c r="Z3" i="7"/>
  <c r="T3" i="7"/>
  <c r="AG2" i="7"/>
  <c r="Y2" i="7"/>
  <c r="AA2" i="7"/>
  <c r="AC2" i="7"/>
  <c r="AB2" i="7"/>
  <c r="Z2" i="7"/>
  <c r="T2" i="7"/>
  <c r="Y33" i="6"/>
  <c r="AA33" i="6"/>
  <c r="AC33" i="6"/>
  <c r="AB33" i="6"/>
  <c r="Z33" i="6"/>
  <c r="T33" i="6"/>
  <c r="Y32" i="6"/>
  <c r="AA32" i="6"/>
  <c r="AC32" i="6"/>
  <c r="AB32" i="6"/>
  <c r="Z32" i="6"/>
  <c r="T32" i="6"/>
  <c r="Y31" i="6"/>
  <c r="AA31" i="6"/>
  <c r="AC31" i="6"/>
  <c r="AB31" i="6"/>
  <c r="Z31" i="6"/>
  <c r="T31" i="6"/>
  <c r="Y30" i="6"/>
  <c r="AA30" i="6"/>
  <c r="AC30" i="6"/>
  <c r="AB30" i="6"/>
  <c r="Z30" i="6"/>
  <c r="T30" i="6"/>
  <c r="Y29" i="6"/>
  <c r="AA29" i="6"/>
  <c r="AC29" i="6"/>
  <c r="AB29" i="6"/>
  <c r="Z29" i="6"/>
  <c r="T29" i="6"/>
  <c r="Y28" i="6"/>
  <c r="AA28" i="6"/>
  <c r="AC28" i="6"/>
  <c r="AB28" i="6"/>
  <c r="Z28" i="6"/>
  <c r="T28" i="6"/>
  <c r="Y27" i="6"/>
  <c r="AA27" i="6"/>
  <c r="AC27" i="6"/>
  <c r="AB27" i="6"/>
  <c r="Z27" i="6"/>
  <c r="T27" i="6"/>
  <c r="Y26" i="6"/>
  <c r="AA26" i="6"/>
  <c r="AC26" i="6"/>
  <c r="AB26" i="6"/>
  <c r="Z26" i="6"/>
  <c r="T26" i="6"/>
  <c r="Y25" i="6"/>
  <c r="AA25" i="6"/>
  <c r="AC25" i="6"/>
  <c r="AB25" i="6"/>
  <c r="Z25" i="6"/>
  <c r="T25" i="6"/>
  <c r="Y24" i="6"/>
  <c r="AA24" i="6"/>
  <c r="AC24" i="6"/>
  <c r="AB24" i="6"/>
  <c r="Z24" i="6"/>
  <c r="T24" i="6"/>
  <c r="Y23" i="6"/>
  <c r="AA23" i="6"/>
  <c r="AC23" i="6"/>
  <c r="AB23" i="6"/>
  <c r="Z23" i="6"/>
  <c r="T23" i="6"/>
  <c r="Y22" i="6"/>
  <c r="AA22" i="6"/>
  <c r="AC22" i="6"/>
  <c r="AB22" i="6"/>
  <c r="Z22" i="6"/>
  <c r="T22" i="6"/>
  <c r="Y21" i="6"/>
  <c r="AA21" i="6"/>
  <c r="AC21" i="6"/>
  <c r="AB21" i="6"/>
  <c r="Z21" i="6"/>
  <c r="T21" i="6"/>
  <c r="Y20" i="6"/>
  <c r="AA20" i="6"/>
  <c r="AC20" i="6"/>
  <c r="AB20" i="6"/>
  <c r="Z20" i="6"/>
  <c r="T20" i="6"/>
  <c r="Y19" i="6"/>
  <c r="AA19" i="6"/>
  <c r="AC19" i="6"/>
  <c r="AB19" i="6"/>
  <c r="Z19" i="6"/>
  <c r="T19" i="6"/>
  <c r="Y18" i="6"/>
  <c r="AA18" i="6"/>
  <c r="AC18" i="6"/>
  <c r="AB18" i="6"/>
  <c r="Z18" i="6"/>
  <c r="T18" i="6"/>
  <c r="Y17" i="6"/>
  <c r="AA17" i="6"/>
  <c r="AC17" i="6"/>
  <c r="AB17" i="6"/>
  <c r="Z17" i="6"/>
  <c r="T17" i="6"/>
  <c r="Y16" i="6"/>
  <c r="AA16" i="6"/>
  <c r="AC16" i="6"/>
  <c r="AB16" i="6"/>
  <c r="Z16" i="6"/>
  <c r="T16" i="6"/>
  <c r="Y15" i="6"/>
  <c r="AA15" i="6"/>
  <c r="AC15" i="6"/>
  <c r="AB15" i="6"/>
  <c r="Z15" i="6"/>
  <c r="T15" i="6"/>
  <c r="Y14" i="6"/>
  <c r="AA14" i="6"/>
  <c r="AC14" i="6"/>
  <c r="AB14" i="6"/>
  <c r="Z14" i="6"/>
  <c r="T14" i="6"/>
  <c r="Y13" i="6"/>
  <c r="AA13" i="6"/>
  <c r="AC13" i="6"/>
  <c r="AB13" i="6"/>
  <c r="Z13" i="6"/>
  <c r="T13" i="6"/>
  <c r="Y12" i="6"/>
  <c r="AA12" i="6"/>
  <c r="AC12" i="6"/>
  <c r="AB12" i="6"/>
  <c r="Z12" i="6"/>
  <c r="T12" i="6"/>
  <c r="AG11" i="6"/>
  <c r="Y11" i="6"/>
  <c r="AA11" i="6"/>
  <c r="AC11" i="6"/>
  <c r="AB11" i="6"/>
  <c r="Z11" i="6"/>
  <c r="T11" i="6"/>
  <c r="AG10" i="6"/>
  <c r="Y10" i="6"/>
  <c r="AA10" i="6"/>
  <c r="AC10" i="6"/>
  <c r="AB10" i="6"/>
  <c r="Z10" i="6"/>
  <c r="T10" i="6"/>
  <c r="AG9" i="6"/>
  <c r="Y9" i="6"/>
  <c r="AA9" i="6"/>
  <c r="AC9" i="6"/>
  <c r="AB9" i="6"/>
  <c r="Z9" i="6"/>
  <c r="T9" i="6"/>
  <c r="AG8" i="6"/>
  <c r="Y8" i="6"/>
  <c r="AA8" i="6"/>
  <c r="AC8" i="6"/>
  <c r="AB8" i="6"/>
  <c r="Z8" i="6"/>
  <c r="T8" i="6"/>
  <c r="AG7" i="6"/>
  <c r="Y7" i="6"/>
  <c r="AA7" i="6"/>
  <c r="AC7" i="6"/>
  <c r="AB7" i="6"/>
  <c r="Z7" i="6"/>
  <c r="T7" i="6"/>
  <c r="AG6" i="6"/>
  <c r="Y6" i="6"/>
  <c r="AA6" i="6"/>
  <c r="AC6" i="6"/>
  <c r="AB6" i="6"/>
  <c r="Z6" i="6"/>
  <c r="T6" i="6"/>
  <c r="AG5" i="6"/>
  <c r="Y5" i="6"/>
  <c r="AA5" i="6"/>
  <c r="AC5" i="6"/>
  <c r="AB5" i="6"/>
  <c r="Z5" i="6"/>
  <c r="T5" i="6"/>
  <c r="AG4" i="6"/>
  <c r="Y4" i="6"/>
  <c r="AA4" i="6"/>
  <c r="AC4" i="6"/>
  <c r="AB4" i="6"/>
  <c r="Z4" i="6"/>
  <c r="T4" i="6"/>
  <c r="AG3" i="6"/>
  <c r="Y3" i="6"/>
  <c r="AA3" i="6"/>
  <c r="AC3" i="6"/>
  <c r="AB3" i="6"/>
  <c r="Z3" i="6"/>
  <c r="T3" i="6"/>
  <c r="AG2" i="6"/>
  <c r="Y2" i="6"/>
  <c r="AA2" i="6"/>
  <c r="AC2" i="6"/>
  <c r="AB2" i="6"/>
  <c r="Z2" i="6"/>
  <c r="T2" i="6"/>
  <c r="AG6" i="5"/>
  <c r="Y6" i="5"/>
  <c r="AA6" i="5"/>
  <c r="AC6" i="5"/>
  <c r="AB6" i="5"/>
  <c r="Z6" i="5"/>
  <c r="T6" i="5"/>
  <c r="AG5" i="5"/>
  <c r="Y5" i="5"/>
  <c r="AA5" i="5"/>
  <c r="AC5" i="5"/>
  <c r="AB5" i="5"/>
  <c r="Z5" i="5"/>
  <c r="T5" i="5"/>
  <c r="AG4" i="5"/>
  <c r="Y4" i="5"/>
  <c r="AA4" i="5"/>
  <c r="AC4" i="5"/>
  <c r="AB4" i="5"/>
  <c r="Z4" i="5"/>
  <c r="T4" i="5"/>
  <c r="AG3" i="5"/>
  <c r="Y3" i="5"/>
  <c r="AA3" i="5"/>
  <c r="AC3" i="5"/>
  <c r="AB3" i="5"/>
  <c r="Z3" i="5"/>
  <c r="T3" i="5"/>
  <c r="AG2" i="5"/>
  <c r="Y2" i="5"/>
  <c r="AA2" i="5"/>
  <c r="AC2" i="5"/>
  <c r="AB2" i="5"/>
  <c r="Z2" i="5"/>
  <c r="T2" i="5"/>
  <c r="Y7" i="4"/>
  <c r="T5" i="2"/>
  <c r="AG2" i="2"/>
  <c r="T13" i="2"/>
  <c r="T12" i="2"/>
  <c r="T11" i="2"/>
  <c r="T10" i="2"/>
  <c r="T9" i="2"/>
  <c r="T8" i="2"/>
  <c r="T7" i="2"/>
  <c r="T6" i="2"/>
  <c r="T4" i="2"/>
  <c r="T3" i="2"/>
  <c r="Z2" i="2"/>
  <c r="T2" i="2"/>
  <c r="AD8" i="11"/>
</calcChain>
</file>

<file path=xl/comments1.xml><?xml version="1.0" encoding="utf-8"?>
<comments xmlns="http://schemas.openxmlformats.org/spreadsheetml/2006/main">
  <authors>
    <author>ICULTUR</author>
    <author>Fredy Jose Martinez Martinez</author>
    <author xml:space="preserve">Direccion TIC </author>
  </authors>
  <commentList>
    <comment ref="U66" authorId="0">
      <text>
        <r>
          <rPr>
            <b/>
            <sz val="11"/>
            <color indexed="81"/>
            <rFont val="Tahoma"/>
            <family val="2"/>
          </rPr>
          <t>ICULTUR:</t>
        </r>
        <r>
          <rPr>
            <sz val="11"/>
            <color indexed="81"/>
            <rFont val="Tahoma"/>
            <family val="2"/>
          </rPr>
          <t xml:space="preserve">
Formación a mujeres con Juan del Mar en las fiestas de la candelaria Magangu</t>
        </r>
        <r>
          <rPr>
            <sz val="10"/>
            <color indexed="81"/>
            <rFont val="Tahoma"/>
            <family val="2"/>
          </rPr>
          <t>é</t>
        </r>
      </text>
    </comment>
    <comment ref="V66" authorId="0">
      <text>
        <r>
          <rPr>
            <b/>
            <sz val="11"/>
            <color indexed="81"/>
            <rFont val="Tahoma"/>
            <family val="2"/>
          </rPr>
          <t>ICULTUR:</t>
        </r>
        <r>
          <rPr>
            <sz val="11"/>
            <color indexed="81"/>
            <rFont val="Tahoma"/>
            <family val="2"/>
          </rPr>
          <t xml:space="preserve">
Arjona 8, Soplaviento 4, Calamar 4, Arroyohondo 2, Palenque 2, Santa Rosa Lima 6, Arenal sur 2, Turbana 1, María la Baja 8. </t>
        </r>
      </text>
    </comment>
    <comment ref="W66" authorId="0">
      <text>
        <r>
          <rPr>
            <b/>
            <sz val="9"/>
            <color indexed="81"/>
            <rFont val="Tahoma"/>
            <family val="2"/>
          </rPr>
          <t>ICULTUR:</t>
        </r>
        <r>
          <rPr>
            <sz val="9"/>
            <color indexed="81"/>
            <rFont val="Tahoma"/>
            <family val="2"/>
          </rPr>
          <t xml:space="preserve">
cumbre de gestores culturales</t>
        </r>
      </text>
    </comment>
    <comment ref="X66" authorId="1">
      <text>
        <r>
          <rPr>
            <b/>
            <sz val="9"/>
            <color indexed="81"/>
            <rFont val="Tahoma"/>
            <family val="2"/>
          </rPr>
          <t xml:space="preserve">Fredy Jose Martinez Martinez: </t>
        </r>
        <r>
          <rPr>
            <sz val="9"/>
            <color indexed="81"/>
            <rFont val="Tahoma"/>
            <family val="2"/>
          </rPr>
          <t xml:space="preserve">Talleres de bandas, Tambora. </t>
        </r>
        <r>
          <rPr>
            <sz val="9"/>
            <color indexed="81"/>
            <rFont val="Tahoma"/>
            <family val="2"/>
          </rPr>
          <t xml:space="preserve">
</t>
        </r>
      </text>
    </comment>
    <comment ref="V69" authorId="0">
      <text>
        <r>
          <rPr>
            <b/>
            <sz val="11"/>
            <color indexed="81"/>
            <rFont val="Tahoma"/>
            <family val="2"/>
          </rPr>
          <t>ICULTUR:</t>
        </r>
        <r>
          <rPr>
            <sz val="11"/>
            <color indexed="81"/>
            <rFont val="Tahoma"/>
            <family val="2"/>
          </rPr>
          <t xml:space="preserve">
Asesoría técnica a los consejos de artes escenicas, música y cine</t>
        </r>
      </text>
    </comment>
    <comment ref="U71" authorId="0">
      <text>
        <r>
          <rPr>
            <b/>
            <sz val="11"/>
            <color indexed="81"/>
            <rFont val="Tahoma"/>
            <family val="2"/>
          </rPr>
          <t>ICULTUR:</t>
        </r>
        <r>
          <rPr>
            <sz val="11"/>
            <color indexed="81"/>
            <rFont val="Tahoma"/>
            <family val="2"/>
          </rPr>
          <t xml:space="preserve">
Fiestas de la candelaria, festival del bocachico, festival de la yuca, Hay Festival</t>
        </r>
      </text>
    </comment>
    <comment ref="V71" authorId="0">
      <text>
        <r>
          <rPr>
            <b/>
            <sz val="11"/>
            <color indexed="81"/>
            <rFont val="Tahoma"/>
            <family val="2"/>
          </rPr>
          <t>ICULTUR:</t>
        </r>
        <r>
          <rPr>
            <sz val="11"/>
            <color indexed="81"/>
            <rFont val="Tahoma"/>
            <family val="2"/>
          </rPr>
          <t xml:space="preserve">
FICCI, Festibollo, semana santa Mompox, festimaria, festival del aguacate, Hay Festival itinerante</t>
        </r>
      </text>
    </comment>
    <comment ref="X71" authorId="1">
      <text>
        <r>
          <rPr>
            <b/>
            <sz val="9"/>
            <color indexed="81"/>
            <rFont val="Tahoma"/>
            <family val="2"/>
          </rPr>
          <t>Fredy Jose Martinez Martinez:</t>
        </r>
        <r>
          <rPr>
            <sz val="9"/>
            <color indexed="81"/>
            <rFont val="Tahoma"/>
            <family val="2"/>
          </rPr>
          <t xml:space="preserve">
Festival del Retorno, Festival de Tambores, Festival del Ñame, Carnavales Magangué, Festival de la Tambora, Bolívar 1600, Festival de la tambora de San Pablo, Festival de Bullerengue</t>
        </r>
      </text>
    </comment>
    <comment ref="V72" authorId="0">
      <text>
        <r>
          <rPr>
            <b/>
            <sz val="11"/>
            <color indexed="81"/>
            <rFont val="Tahoma"/>
            <family val="2"/>
          </rPr>
          <t>ICULTUR:</t>
        </r>
        <r>
          <rPr>
            <sz val="11"/>
            <color indexed="81"/>
            <rFont val="Tahoma"/>
            <family val="2"/>
          </rPr>
          <t xml:space="preserve">
Noche de los museos (San Jacinto, Turbaco, Palenque, Galerazamba, Mampujan) 5
Cumpleaños de Cartagena (Turbaco) 1
Cumpleaños de Bolívar (San Jacinto, Mampujan, Turbaco, Palenque, Galerazamba) 5
Mesa de trabajo red de museos de Bolívar- 1</t>
        </r>
      </text>
    </comment>
    <comment ref="U74" authorId="0">
      <text>
        <r>
          <rPr>
            <b/>
            <sz val="11"/>
            <color indexed="81"/>
            <rFont val="Tahoma"/>
            <family val="2"/>
          </rPr>
          <t>ICULTUR:</t>
        </r>
        <r>
          <rPr>
            <sz val="11"/>
            <color indexed="81"/>
            <rFont val="Tahoma"/>
            <family val="2"/>
          </rPr>
          <t xml:space="preserve">
Palenque, Santa Catalina, Lomita Arena (Asistencia técnica en infraestructura por parte de Biblioteca Nacional)</t>
        </r>
      </text>
    </comment>
    <comment ref="V74" authorId="0">
      <text>
        <r>
          <rPr>
            <b/>
            <sz val="11"/>
            <color indexed="81"/>
            <rFont val="Tahoma"/>
            <family val="2"/>
          </rPr>
          <t xml:space="preserve">ICULTUR:
</t>
        </r>
        <r>
          <rPr>
            <sz val="11"/>
            <color indexed="81"/>
            <rFont val="Tahoma"/>
            <family val="2"/>
          </rPr>
          <t>Los bibliotecarios fueron capacitados por la Coordinadora de la Red, Biblioteca Nacional sobre la ley de Bibliotecas y sobre la elaboración del plan de acción de las actividades de las bibliotecas 2025. Promoción de lectura a través de la carreta literaria ¡Leamos!</t>
        </r>
      </text>
    </comment>
    <comment ref="V76" authorId="0">
      <text>
        <r>
          <rPr>
            <b/>
            <sz val="11"/>
            <color indexed="81"/>
            <rFont val="Tahoma"/>
            <family val="2"/>
          </rPr>
          <t>ICULTUR:</t>
        </r>
        <r>
          <rPr>
            <sz val="11"/>
            <color indexed="81"/>
            <rFont val="Tahoma"/>
            <family val="2"/>
          </rPr>
          <t xml:space="preserve">
Soplaviento, Arjona, Calamar, Arroyohondo, Palenque, Turbana, Arenal Sur, María la Baja, Santa Rosa de Lima</t>
        </r>
      </text>
    </comment>
    <comment ref="X76" authorId="1">
      <text>
        <r>
          <rPr>
            <b/>
            <sz val="9"/>
            <color indexed="81"/>
            <rFont val="Tahoma"/>
            <family val="2"/>
          </rPr>
          <t>Fredy Jose Martinez Martinez:</t>
        </r>
        <r>
          <rPr>
            <sz val="9"/>
            <color indexed="81"/>
            <rFont val="Tahoma"/>
            <family val="2"/>
          </rPr>
          <t xml:space="preserve">
San Jacinto</t>
        </r>
      </text>
    </comment>
    <comment ref="V77" authorId="0">
      <text>
        <r>
          <rPr>
            <b/>
            <sz val="11"/>
            <color rgb="FF000000"/>
            <rFont val="Tahoma"/>
            <family val="2"/>
          </rPr>
          <t>ICULTUR:</t>
        </r>
        <r>
          <rPr>
            <sz val="11"/>
            <color rgb="FF000000"/>
            <rFont val="Tahoma"/>
            <family val="2"/>
          </rPr>
          <t xml:space="preserve">
</t>
        </r>
        <r>
          <rPr>
            <sz val="11"/>
            <color rgb="FF000000"/>
            <rFont val="Tahoma"/>
            <family val="2"/>
          </rPr>
          <t>Soplaviento, Arjona, Calamar, Arroyohondo, Palenque, Turbana, Arenal Sur, María la Baja, Santa Rosa de Lima</t>
        </r>
      </text>
    </comment>
    <comment ref="X77" authorId="1">
      <text>
        <r>
          <rPr>
            <b/>
            <sz val="9"/>
            <color rgb="FF000000"/>
            <rFont val="Tahoma"/>
            <family val="2"/>
          </rPr>
          <t>Fredy Jose Martinez Martinez:</t>
        </r>
        <r>
          <rPr>
            <sz val="9"/>
            <color rgb="FF000000"/>
            <rFont val="Tahoma"/>
            <family val="2"/>
          </rPr>
          <t xml:space="preserve">
</t>
        </r>
        <r>
          <rPr>
            <sz val="9"/>
            <color rgb="FF000000"/>
            <rFont val="Tahoma"/>
            <family val="2"/>
          </rPr>
          <t>San Jacinto</t>
        </r>
      </text>
    </comment>
    <comment ref="S153" authorId="2">
      <text>
        <r>
          <rPr>
            <b/>
            <sz val="10"/>
            <color rgb="FF000000"/>
            <rFont val="Tahoma"/>
            <family val="2"/>
          </rPr>
          <t>Direccion TIC :</t>
        </r>
        <r>
          <rPr>
            <sz val="10"/>
            <color rgb="FF000000"/>
            <rFont val="Tahoma"/>
            <family val="2"/>
          </rPr>
          <t xml:space="preserve">
</t>
        </r>
        <r>
          <rPr>
            <sz val="10"/>
            <color rgb="FF000000"/>
            <rFont val="Tahoma"/>
            <family val="2"/>
          </rPr>
          <t>Sistema de caracterizacion de funcion publica, Plataforma TIC+, Actualizacion sede electronica de la Gobernación y APP Conecta Cartagena.</t>
        </r>
      </text>
    </comment>
    <comment ref="U153" authorId="2">
      <text>
        <r>
          <rPr>
            <b/>
            <sz val="10"/>
            <color rgb="FF000000"/>
            <rFont val="Tahoma"/>
            <family val="2"/>
          </rPr>
          <t>Direccion TIC :</t>
        </r>
        <r>
          <rPr>
            <sz val="10"/>
            <color rgb="FF000000"/>
            <rFont val="Tahoma"/>
            <family val="2"/>
          </rPr>
          <t xml:space="preserve">
</t>
        </r>
        <r>
          <rPr>
            <sz val="10"/>
            <color rgb="FF000000"/>
            <rFont val="Tahoma"/>
            <family val="2"/>
          </rPr>
          <t>APP Mompox Inteligente</t>
        </r>
      </text>
    </comment>
    <comment ref="W153" authorId="2">
      <text>
        <r>
          <rPr>
            <b/>
            <sz val="10"/>
            <color rgb="FF000000"/>
            <rFont val="Tahoma"/>
            <family val="2"/>
          </rPr>
          <t>Direccion TIC :</t>
        </r>
        <r>
          <rPr>
            <sz val="10"/>
            <color rgb="FF000000"/>
            <rFont val="Tahoma"/>
            <family val="2"/>
          </rPr>
          <t xml:space="preserve">
</t>
        </r>
        <r>
          <rPr>
            <sz val="10"/>
            <color rgb="FF000000"/>
            <rFont val="Tahoma"/>
            <family val="2"/>
          </rPr>
          <t>Plataforma de monitoreo Mompox Inteligente</t>
        </r>
      </text>
    </comment>
    <comment ref="S154" authorId="2">
      <text>
        <r>
          <rPr>
            <b/>
            <sz val="10"/>
            <color rgb="FF000000"/>
            <rFont val="Tahoma"/>
            <family val="2"/>
          </rPr>
          <t>Direccion TIC :</t>
        </r>
        <r>
          <rPr>
            <sz val="10"/>
            <color rgb="FF000000"/>
            <rFont val="Tahoma"/>
            <family val="2"/>
          </rPr>
          <t xml:space="preserve">
</t>
        </r>
        <r>
          <rPr>
            <sz val="10"/>
            <color rgb="FF000000"/>
            <rFont val="Tahoma"/>
            <family val="2"/>
          </rPr>
          <t xml:space="preserve">Centros PotencIA aprobados:
</t>
        </r>
        <r>
          <rPr>
            <sz val="10"/>
            <color rgb="FF000000"/>
            <rFont val="Tahoma"/>
            <family val="2"/>
          </rPr>
          <t xml:space="preserve">Turbaco
</t>
        </r>
        <r>
          <rPr>
            <sz val="10"/>
            <color rgb="FF000000"/>
            <rFont val="Tahoma"/>
            <family val="2"/>
          </rPr>
          <t xml:space="preserve">Cartagena
</t>
        </r>
        <r>
          <rPr>
            <sz val="10"/>
            <color rgb="FF000000"/>
            <rFont val="Tahoma"/>
            <family val="2"/>
          </rPr>
          <t>Magangue</t>
        </r>
      </text>
    </comment>
    <comment ref="U154" authorId="2">
      <text>
        <r>
          <rPr>
            <b/>
            <sz val="10"/>
            <color rgb="FF000000"/>
            <rFont val="Tahoma"/>
            <family val="2"/>
          </rPr>
          <t>Direccion TIC :</t>
        </r>
        <r>
          <rPr>
            <sz val="10"/>
            <color rgb="FF000000"/>
            <rFont val="Tahoma"/>
            <family val="2"/>
          </rPr>
          <t xml:space="preserve">
</t>
        </r>
        <r>
          <rPr>
            <sz val="10"/>
            <color rgb="FF000000"/>
            <rFont val="Tahoma"/>
            <family val="2"/>
          </rPr>
          <t>Centro de Monitoreo Mompox Inteligente</t>
        </r>
      </text>
    </comment>
    <comment ref="U155" authorId="2">
      <text>
        <r>
          <rPr>
            <b/>
            <sz val="10"/>
            <color rgb="FF000000"/>
            <rFont val="Tahoma"/>
            <family val="2"/>
          </rPr>
          <t>Direccion TIC :</t>
        </r>
        <r>
          <rPr>
            <sz val="10"/>
            <color rgb="FF000000"/>
            <rFont val="Tahoma"/>
            <family val="2"/>
          </rPr>
          <t xml:space="preserve">
</t>
        </r>
        <r>
          <rPr>
            <sz val="10"/>
            <color rgb="FF000000"/>
            <rFont val="Tahoma"/>
            <family val="2"/>
          </rPr>
          <t>Alcaldías asistentes a capacitación con Fortinet - Evento Bolívar On</t>
        </r>
      </text>
    </comment>
    <comment ref="V155" authorId="2">
      <text>
        <r>
          <rPr>
            <b/>
            <sz val="10"/>
            <color rgb="FF000000"/>
            <rFont val="Tahoma"/>
            <family val="2"/>
          </rPr>
          <t>Direccion TIC :</t>
        </r>
        <r>
          <rPr>
            <sz val="10"/>
            <color rgb="FF000000"/>
            <rFont val="Tahoma"/>
            <family val="2"/>
          </rPr>
          <t xml:space="preserve">
</t>
        </r>
        <r>
          <rPr>
            <sz val="10"/>
            <color rgb="FF000000"/>
            <rFont val="Tahoma"/>
            <family val="2"/>
          </rPr>
          <t>Alcaldías asistentes a capacitación con MinTIC sobre Modelo de Seguridad y privacidad de la Información</t>
        </r>
      </text>
    </comment>
    <comment ref="S156" authorId="2">
      <text>
        <r>
          <rPr>
            <b/>
            <sz val="10"/>
            <color rgb="FF000000"/>
            <rFont val="Tahoma"/>
            <family val="2"/>
          </rPr>
          <t>Direccion TIC :</t>
        </r>
        <r>
          <rPr>
            <sz val="10"/>
            <color rgb="FF000000"/>
            <rFont val="Tahoma"/>
            <family val="2"/>
          </rPr>
          <t xml:space="preserve">
</t>
        </r>
        <r>
          <rPr>
            <sz val="10"/>
            <color rgb="FF000000"/>
            <rFont val="Tahoma"/>
            <family val="2"/>
          </rPr>
          <t>17 Antenas en gestión con Operadores</t>
        </r>
      </text>
    </comment>
    <comment ref="V156" authorId="2">
      <text>
        <r>
          <rPr>
            <b/>
            <sz val="10"/>
            <color rgb="FF000000"/>
            <rFont val="Tahoma"/>
            <family val="2"/>
          </rPr>
          <t>Direccion TIC :</t>
        </r>
        <r>
          <rPr>
            <sz val="10"/>
            <color rgb="FF000000"/>
            <rFont val="Tahoma"/>
            <family val="2"/>
          </rPr>
          <t xml:space="preserve">
</t>
        </r>
        <r>
          <rPr>
            <sz val="10"/>
            <color rgb="FF000000"/>
            <rFont val="Tahoma"/>
            <family val="2"/>
          </rPr>
          <t>Localidades beneficiadas con nuevas antenas de despliegue de TIGO</t>
        </r>
      </text>
    </comment>
    <comment ref="X156" authorId="2">
      <text>
        <r>
          <rPr>
            <b/>
            <sz val="10"/>
            <color rgb="FF000000"/>
            <rFont val="Tahoma"/>
            <family val="2"/>
          </rPr>
          <t>Direccion TIC :</t>
        </r>
        <r>
          <rPr>
            <sz val="10"/>
            <color rgb="FF000000"/>
            <rFont val="Tahoma"/>
            <family val="2"/>
          </rPr>
          <t xml:space="preserve">
</t>
        </r>
        <r>
          <rPr>
            <sz val="10"/>
            <color rgb="FF000000"/>
            <rFont val="Tahoma"/>
            <family val="2"/>
          </rPr>
          <t>12 Nodos de conexión en zona rural Mompox Inteligente.</t>
        </r>
      </text>
    </comment>
    <comment ref="S157" authorId="2">
      <text>
        <r>
          <rPr>
            <b/>
            <sz val="10"/>
            <color rgb="FF000000"/>
            <rFont val="Tahoma"/>
            <family val="2"/>
          </rPr>
          <t>Direccion TIC :</t>
        </r>
        <r>
          <rPr>
            <sz val="10"/>
            <color rgb="FF000000"/>
            <rFont val="Tahoma"/>
            <family val="2"/>
          </rPr>
          <t xml:space="preserve">
</t>
        </r>
        <r>
          <rPr>
            <sz val="10"/>
            <color rgb="FF000000"/>
            <rFont val="Calibri"/>
            <family val="2"/>
          </rPr>
          <t xml:space="preserve">Proceso de Barreras para la implementacion de infraestructura tecnologica: 7 libres, 8 en proceso y 9 POT
</t>
        </r>
      </text>
    </comment>
    <comment ref="U157" authorId="2">
      <text>
        <r>
          <rPr>
            <b/>
            <sz val="10"/>
            <color rgb="FF000000"/>
            <rFont val="Tahoma"/>
            <family val="2"/>
          </rPr>
          <t>Direccion TIC :</t>
        </r>
        <r>
          <rPr>
            <sz val="10"/>
            <color rgb="FF000000"/>
            <rFont val="Tahoma"/>
            <family val="2"/>
          </rPr>
          <t xml:space="preserve">
</t>
        </r>
        <r>
          <rPr>
            <sz val="10"/>
            <color rgb="FF000000"/>
            <rFont val="Calibri"/>
            <family val="2"/>
          </rPr>
          <t>Municipios asistentes a encuentro regional con CRC, MinTIC y ANE</t>
        </r>
        <r>
          <rPr>
            <sz val="10"/>
            <color rgb="FF000000"/>
            <rFont val="Tahoma"/>
            <family val="2"/>
          </rPr>
          <t xml:space="preserve"> en Cartagena Marzo 11</t>
        </r>
      </text>
    </comment>
    <comment ref="V157" authorId="2">
      <text>
        <r>
          <rPr>
            <b/>
            <sz val="10"/>
            <color rgb="FF000000"/>
            <rFont val="Tahoma"/>
            <family val="2"/>
          </rPr>
          <t>Direccion TIC :</t>
        </r>
        <r>
          <rPr>
            <sz val="10"/>
            <color rgb="FF000000"/>
            <rFont val="Tahoma"/>
            <family val="2"/>
          </rPr>
          <t xml:space="preserve">
</t>
        </r>
        <r>
          <rPr>
            <sz val="10"/>
            <color rgb="FF000000"/>
            <rFont val="Calibri"/>
            <family val="2"/>
          </rPr>
          <t xml:space="preserve">Municipios asistentes a encuentro regional con CRC, MinTIC y ANE en Mompox - Junio 24
</t>
        </r>
      </text>
    </comment>
    <comment ref="V158" authorId="2">
      <text>
        <r>
          <rPr>
            <b/>
            <sz val="10"/>
            <color rgb="FF000000"/>
            <rFont val="Tahoma"/>
            <family val="2"/>
          </rPr>
          <t>Direccion TIC :</t>
        </r>
        <r>
          <rPr>
            <sz val="10"/>
            <color rgb="FF000000"/>
            <rFont val="Tahoma"/>
            <family val="2"/>
          </rPr>
          <t xml:space="preserve">
</t>
        </r>
        <r>
          <rPr>
            <sz val="10"/>
            <color rgb="FF000000"/>
            <rFont val="Calibri"/>
            <family val="2"/>
          </rPr>
          <t xml:space="preserve">Nuevas conexiones de internet fijo hogar gestionadas por ISP locales - Fuente MINTIC
</t>
        </r>
      </text>
    </comment>
    <comment ref="W158" authorId="2">
      <text>
        <r>
          <rPr>
            <b/>
            <sz val="10"/>
            <color rgb="FF000000"/>
            <rFont val="Tahoma"/>
            <family val="2"/>
          </rPr>
          <t>Direccion TIC :</t>
        </r>
        <r>
          <rPr>
            <sz val="10"/>
            <color rgb="FF000000"/>
            <rFont val="Tahoma"/>
            <family val="2"/>
          </rPr>
          <t xml:space="preserve">
</t>
        </r>
        <r>
          <rPr>
            <sz val="10"/>
            <color rgb="FF000000"/>
            <rFont val="Tahoma"/>
            <family val="2"/>
          </rPr>
          <t xml:space="preserve">Conexiones a internet fijo comunitario implementadas en zona rural a través del proyecto Mompox Inteligente </t>
        </r>
      </text>
    </comment>
    <comment ref="X158" authorId="2">
      <text>
        <r>
          <rPr>
            <b/>
            <sz val="10"/>
            <color rgb="FF000000"/>
            <rFont val="Tahoma"/>
            <family val="2"/>
          </rPr>
          <t>Direccion TIC :</t>
        </r>
        <r>
          <rPr>
            <sz val="10"/>
            <color rgb="FF000000"/>
            <rFont val="Tahoma"/>
            <family val="2"/>
          </rPr>
          <t xml:space="preserve">
</t>
        </r>
        <r>
          <rPr>
            <sz val="10"/>
            <color rgb="FF000000"/>
            <rFont val="Calibri"/>
            <family val="2"/>
          </rPr>
          <t xml:space="preserve">Conexiones a internet fijo comunitario implementadas en zona rural a través del proyecto Mompox Inteligente </t>
        </r>
      </text>
    </comment>
    <comment ref="S160" authorId="2">
      <text>
        <r>
          <rPr>
            <b/>
            <sz val="10"/>
            <color rgb="FF000000"/>
            <rFont val="Tahoma"/>
            <family val="2"/>
          </rPr>
          <t xml:space="preserve">Direccion TIC </t>
        </r>
        <r>
          <rPr>
            <sz val="10"/>
            <color rgb="FF000000"/>
            <rFont val="Tahoma"/>
            <family val="2"/>
          </rPr>
          <t>P</t>
        </r>
        <r>
          <rPr>
            <sz val="10"/>
            <color rgb="FF000000"/>
            <rFont val="Calibri"/>
            <family val="2"/>
          </rPr>
          <t xml:space="preserve">ortátiles entregados con computadores para educar en Maria La Baja el 2 feb 2024
</t>
        </r>
        <r>
          <rPr>
            <sz val="10"/>
            <color rgb="FF000000"/>
            <rFont val="Calibri"/>
            <family val="2"/>
          </rPr>
          <t>(Un computador por estudiante)</t>
        </r>
      </text>
    </comment>
    <comment ref="U160" authorId="2">
      <text>
        <r>
          <rPr>
            <b/>
            <sz val="10"/>
            <color rgb="FF000000"/>
            <rFont val="Tahoma"/>
            <family val="2"/>
          </rPr>
          <t>Direccion TIC :</t>
        </r>
        <r>
          <rPr>
            <sz val="10"/>
            <color rgb="FF000000"/>
            <rFont val="Tahoma"/>
            <family val="2"/>
          </rPr>
          <t xml:space="preserve">
</t>
        </r>
        <r>
          <rPr>
            <sz val="10"/>
            <color rgb="FF000000"/>
            <rFont val="Calibri"/>
            <family val="2"/>
          </rPr>
          <t xml:space="preserve">Estudiante beneficiados con entrega de computadores para educar: 
</t>
        </r>
        <r>
          <rPr>
            <sz val="10"/>
            <color rgb="FF000000"/>
            <rFont val="Calibri"/>
            <family val="2"/>
          </rPr>
          <t xml:space="preserve">450 - El Carmen de Bolívar (IE de San Isidro, Caracolí, Arroyo de Arena, Raizal y El Hobo)
</t>
        </r>
        <r>
          <rPr>
            <sz val="10"/>
            <color rgb="FF000000"/>
            <rFont val="Calibri"/>
            <family val="2"/>
          </rPr>
          <t xml:space="preserve">80 - Magangué (IE Juan Arias)
</t>
        </r>
        <r>
          <rPr>
            <sz val="10"/>
            <color rgb="FF000000"/>
            <rFont val="Calibri"/>
            <family val="2"/>
          </rPr>
          <t xml:space="preserve">50 - Morales
</t>
        </r>
        <r>
          <rPr>
            <sz val="10"/>
            <color rgb="FF000000"/>
            <rFont val="Tahoma"/>
            <family val="2"/>
          </rPr>
          <t>(Un computador por estudiante)</t>
        </r>
      </text>
    </comment>
    <comment ref="V160" authorId="2">
      <text>
        <r>
          <rPr>
            <b/>
            <sz val="10"/>
            <color rgb="FF000000"/>
            <rFont val="Tahoma"/>
            <family val="2"/>
          </rPr>
          <t>Direccion TIC :</t>
        </r>
        <r>
          <rPr>
            <sz val="10"/>
            <color rgb="FF000000"/>
            <rFont val="Tahoma"/>
            <family val="2"/>
          </rPr>
          <t xml:space="preserve">
</t>
        </r>
        <r>
          <rPr>
            <sz val="10"/>
            <color rgb="FF000000"/>
            <rFont val="Tahoma"/>
            <family val="2"/>
          </rPr>
          <t xml:space="preserve">Estudiantes beneficiados por 70 computadores entregados por comodato en 3 colegios:
</t>
        </r>
        <r>
          <rPr>
            <sz val="10"/>
            <color rgb="FF000000"/>
            <rFont val="Tahoma"/>
            <family val="2"/>
          </rPr>
          <t xml:space="preserve">IETA San Fernando 486 estudiantes
</t>
        </r>
        <r>
          <rPr>
            <sz val="10"/>
            <color rgb="FF000000"/>
            <rFont val="Tahoma"/>
            <family val="2"/>
          </rPr>
          <t xml:space="preserve">IE Leon XIII San Jacinto : 476 estudiantes
</t>
        </r>
        <r>
          <rPr>
            <sz val="10"/>
            <color rgb="FF000000"/>
            <rFont val="Tahoma"/>
            <family val="2"/>
          </rPr>
          <t>IE Gallego en Achí : 146 estudiantes</t>
        </r>
      </text>
    </comment>
    <comment ref="W160" authorId="2">
      <text>
        <r>
          <rPr>
            <b/>
            <sz val="10"/>
            <color rgb="FF000000"/>
            <rFont val="Tahoma"/>
            <family val="2"/>
          </rPr>
          <t>Direccion TIC :</t>
        </r>
        <r>
          <rPr>
            <sz val="10"/>
            <color rgb="FF000000"/>
            <rFont val="Tahoma"/>
            <family val="2"/>
          </rPr>
          <t xml:space="preserve">
</t>
        </r>
        <r>
          <rPr>
            <sz val="10"/>
            <color rgb="FF000000"/>
            <rFont val="Tahoma"/>
            <family val="2"/>
          </rPr>
          <t xml:space="preserve">Estudiantes beneficiados en Institución Educativa de Evitar e Institución Técnico Agropecuaria Benkos Biohó de Palenque, por </t>
        </r>
        <r>
          <rPr>
            <sz val="10"/>
            <color rgb="FF000000"/>
            <rFont val="Calibri"/>
            <family val="2"/>
            <scheme val="minor"/>
          </rPr>
          <t>100 equipos entregados por Computadores para Educar</t>
        </r>
      </text>
    </comment>
    <comment ref="X160" authorId="2">
      <text>
        <r>
          <rPr>
            <b/>
            <sz val="10"/>
            <color rgb="FF000000"/>
            <rFont val="Tahoma"/>
            <family val="2"/>
          </rPr>
          <t>Direccion TIC :</t>
        </r>
        <r>
          <rPr>
            <sz val="10"/>
            <color rgb="FF000000"/>
            <rFont val="Tahoma"/>
            <family val="2"/>
          </rPr>
          <t xml:space="preserve">
</t>
        </r>
        <r>
          <rPr>
            <sz val="10"/>
            <color rgb="FF000000"/>
            <rFont val="Tahoma"/>
            <family val="2"/>
          </rPr>
          <t>Estudiantes beneficiados con entregados por SEC EDUCACION de 180 equipos en 7 colegios</t>
        </r>
      </text>
    </comment>
    <comment ref="S161" authorId="2">
      <text>
        <r>
          <rPr>
            <b/>
            <sz val="10"/>
            <color rgb="FF000000"/>
            <rFont val="Tahoma"/>
            <family val="2"/>
          </rPr>
          <t>Direccion TIC :</t>
        </r>
        <r>
          <rPr>
            <sz val="10"/>
            <color rgb="FF000000"/>
            <rFont val="Tahoma"/>
            <family val="2"/>
          </rPr>
          <t xml:space="preserve">
</t>
        </r>
        <r>
          <rPr>
            <sz val="10"/>
            <color rgb="FF000000"/>
            <rFont val="Calibri"/>
            <family val="2"/>
          </rPr>
          <t xml:space="preserve">68 zonas comunitarias para las paz que estan ubicadas afuera pero les irradian internet a las instituciones educativas y 554  centros digitales dentro de colegios. Esto lo provee el Ministero TIC 
</t>
        </r>
      </text>
    </comment>
    <comment ref="X161" authorId="2">
      <text>
        <r>
          <rPr>
            <b/>
            <sz val="10"/>
            <color rgb="FF000000"/>
            <rFont val="Tahoma"/>
            <family val="2"/>
          </rPr>
          <t>Direccion TIC :</t>
        </r>
        <r>
          <rPr>
            <sz val="10"/>
            <color rgb="FF000000"/>
            <rFont val="Tahoma"/>
            <family val="2"/>
          </rPr>
          <t xml:space="preserve">
</t>
        </r>
        <r>
          <rPr>
            <sz val="10"/>
            <color rgb="FF000000"/>
            <rFont val="Calibri"/>
            <family val="2"/>
            <scheme val="minor"/>
          </rPr>
          <t>No se registran conexiones nuevas en 2025, se aclara que las 622 reportadas en 2024 siguen activas</t>
        </r>
        <r>
          <rPr>
            <sz val="10"/>
            <color rgb="FF000000"/>
            <rFont val="Calibri"/>
            <family val="2"/>
            <scheme val="minor"/>
          </rPr>
          <t xml:space="preserve">
</t>
        </r>
      </text>
    </comment>
    <comment ref="S162" authorId="2">
      <text>
        <r>
          <rPr>
            <b/>
            <sz val="10"/>
            <color rgb="FF000000"/>
            <rFont val="Tahoma"/>
            <family val="2"/>
          </rPr>
          <t>Direccion TIC :</t>
        </r>
        <r>
          <rPr>
            <sz val="10"/>
            <color rgb="FF000000"/>
            <rFont val="Tahoma"/>
            <family val="2"/>
          </rPr>
          <t xml:space="preserve">
</t>
        </r>
        <r>
          <rPr>
            <sz val="11"/>
            <color rgb="FF000000"/>
            <rFont val="Calibri"/>
            <family val="2"/>
          </rPr>
          <t>* personas certificadas en cursos de fund. telefonica (plataforma TIC+): 2</t>
        </r>
        <r>
          <rPr>
            <sz val="6"/>
            <color rgb="FF000000"/>
            <rFont val="Calibri"/>
            <family val="2"/>
          </rPr>
          <t xml:space="preserve">
</t>
        </r>
        <r>
          <rPr>
            <sz val="11"/>
            <color rgb="FF000000"/>
            <rFont val="Calibri"/>
            <family val="2"/>
          </rPr>
          <t>* certificados en Avanzatec:693</t>
        </r>
        <r>
          <rPr>
            <sz val="6"/>
            <color rgb="FF000000"/>
            <rFont val="Calibri"/>
            <family val="2"/>
          </rPr>
          <t xml:space="preserve">
</t>
        </r>
        <r>
          <rPr>
            <sz val="11"/>
            <color rgb="FF000000"/>
            <rFont val="Calibri"/>
            <family val="2"/>
          </rPr>
          <t xml:space="preserve">* certificados en charla Todos Conectados: 143 </t>
        </r>
        <r>
          <rPr>
            <sz val="6"/>
            <color rgb="FF000000"/>
            <rFont val="Calibri"/>
            <family val="2"/>
          </rPr>
          <t xml:space="preserve">
</t>
        </r>
      </text>
    </comment>
    <comment ref="U162" authorId="2">
      <text>
        <r>
          <rPr>
            <b/>
            <sz val="10"/>
            <color rgb="FF000000"/>
            <rFont val="Tahoma"/>
            <family val="2"/>
          </rPr>
          <t>Direccion TIC :</t>
        </r>
        <r>
          <rPr>
            <sz val="10"/>
            <color rgb="FF000000"/>
            <rFont val="Tahoma"/>
            <family val="2"/>
          </rPr>
          <t xml:space="preserve">
</t>
        </r>
        <r>
          <rPr>
            <sz val="10"/>
            <color rgb="FF000000"/>
            <rFont val="Calibri"/>
            <family val="2"/>
          </rPr>
          <t xml:space="preserve">54 Mujeres capacitadas en herramientas digitales Carmen de Bolívar
</t>
        </r>
        <r>
          <rPr>
            <sz val="10"/>
            <color rgb="FF000000"/>
            <rFont val="Calibri"/>
            <family val="2"/>
          </rPr>
          <t>359 Personas en curso de IA</t>
        </r>
      </text>
    </comment>
    <comment ref="V162" authorId="2">
      <text>
        <r>
          <rPr>
            <b/>
            <sz val="10"/>
            <color rgb="FF000000"/>
            <rFont val="Tahoma"/>
            <family val="2"/>
          </rPr>
          <t>Direccion TIC :</t>
        </r>
        <r>
          <rPr>
            <sz val="10"/>
            <color rgb="FF000000"/>
            <rFont val="Tahoma"/>
            <family val="2"/>
          </rPr>
          <t xml:space="preserve">
</t>
        </r>
        <r>
          <rPr>
            <sz val="10"/>
            <color rgb="FF000000"/>
            <rFont val="Tahoma"/>
            <family val="2"/>
          </rPr>
          <t xml:space="preserve">93 Capacitados con cursos Mompox Inteligente
</t>
        </r>
        <r>
          <rPr>
            <sz val="10"/>
            <color rgb="FF000000"/>
            <rFont val="Tahoma"/>
            <family val="2"/>
          </rPr>
          <t xml:space="preserve">50 Mujeres capacitadas en Magangue
</t>
        </r>
        <r>
          <rPr>
            <sz val="10"/>
            <color rgb="FF000000"/>
            <rFont val="Tahoma"/>
            <family val="2"/>
          </rPr>
          <t xml:space="preserve">10 Mujeres y/o maestros capacitados en cursos TIGO
</t>
        </r>
        <r>
          <rPr>
            <sz val="10"/>
            <color rgb="FF000000"/>
            <rFont val="Tahoma"/>
            <family val="2"/>
          </rPr>
          <t>91 Maestros capacitados en webinar sobre IA</t>
        </r>
      </text>
    </comment>
    <comment ref="W162" authorId="2">
      <text>
        <r>
          <rPr>
            <b/>
            <sz val="10"/>
            <color rgb="FF000000"/>
            <rFont val="Tahoma"/>
            <family val="2"/>
          </rPr>
          <t>Direccion TIC :</t>
        </r>
        <r>
          <rPr>
            <sz val="10"/>
            <color rgb="FF000000"/>
            <rFont val="Tahoma"/>
            <family val="2"/>
          </rPr>
          <t xml:space="preserve">
</t>
        </r>
        <r>
          <rPr>
            <sz val="10"/>
            <color rgb="FF000000"/>
            <rFont val="Tahoma"/>
            <family val="2"/>
          </rPr>
          <t xml:space="preserve">55 - Personas en Taller presencial de Diseño Digital en Magangue
</t>
        </r>
        <r>
          <rPr>
            <sz val="10"/>
            <color rgb="FF000000"/>
            <rFont val="Calibri"/>
            <family val="2"/>
          </rPr>
          <t xml:space="preserve">40 - Niños certificados en progrmación con Minecraft y diseño de videojuegos con Rblox en Magangué
</t>
        </r>
        <r>
          <rPr>
            <sz val="10"/>
            <color rgb="FF000000"/>
            <rFont val="Tahoma"/>
            <family val="2"/>
          </rPr>
          <t>866 - Certificados en cursos virtuales Mompox Inteligente</t>
        </r>
      </text>
    </comment>
    <comment ref="X162" authorId="2">
      <text>
        <r>
          <rPr>
            <b/>
            <sz val="10"/>
            <color rgb="FF000000"/>
            <rFont val="Tahoma"/>
            <family val="2"/>
          </rPr>
          <t>Direccion TIC :</t>
        </r>
        <r>
          <rPr>
            <sz val="10"/>
            <color rgb="FF000000"/>
            <rFont val="Tahoma"/>
            <family val="2"/>
          </rPr>
          <t xml:space="preserve">
</t>
        </r>
        <r>
          <rPr>
            <sz val="10"/>
            <color rgb="FF000000"/>
            <rFont val="Tahoma"/>
            <family val="2"/>
          </rPr>
          <t>60 Mujeres jornada en Cartagena, barrio Maria Cano
38 Personas en cursos Fund. Telefónica Movistar</t>
        </r>
      </text>
    </comment>
    <comment ref="S163" authorId="2">
      <text>
        <r>
          <rPr>
            <b/>
            <sz val="10"/>
            <color rgb="FF000000"/>
            <rFont val="Tahoma"/>
            <family val="2"/>
          </rPr>
          <t>Direccion TIC :</t>
        </r>
        <r>
          <rPr>
            <sz val="10"/>
            <color rgb="FF000000"/>
            <rFont val="Tahoma"/>
            <family val="2"/>
          </rPr>
          <t xml:space="preserve">
</t>
        </r>
        <r>
          <rPr>
            <sz val="11"/>
            <color rgb="FF000000"/>
            <rFont val="Calibri"/>
            <family val="2"/>
          </rPr>
          <t xml:space="preserve">Socialización a emprendedores para acceder a programas asistencia de aliados. </t>
        </r>
        <r>
          <rPr>
            <sz val="6"/>
            <color rgb="FF000000"/>
            <rFont val="Calibri"/>
            <family val="2"/>
          </rPr>
          <t xml:space="preserve">
</t>
        </r>
        <r>
          <rPr>
            <sz val="11"/>
            <color rgb="FF000000"/>
            <rFont val="Calibri"/>
            <family val="2"/>
          </rPr>
          <t xml:space="preserve">20 programa en cadena. </t>
        </r>
        <r>
          <rPr>
            <sz val="6"/>
            <color rgb="FF000000"/>
            <rFont val="Calibri"/>
            <family val="2"/>
          </rPr>
          <t xml:space="preserve">
</t>
        </r>
        <r>
          <rPr>
            <sz val="11"/>
            <color rgb="FF000000"/>
            <rFont val="Calibri"/>
            <family val="2"/>
          </rPr>
          <t>16 beneficiados del programa kit digital.</t>
        </r>
        <r>
          <rPr>
            <sz val="6"/>
            <color rgb="FF000000"/>
            <rFont val="Calibri"/>
            <family val="2"/>
          </rPr>
          <t xml:space="preserve">
</t>
        </r>
        <r>
          <rPr>
            <sz val="11"/>
            <color rgb="FF000000"/>
            <rFont val="Calibri"/>
            <family val="2"/>
          </rPr>
          <t xml:space="preserve">22 inscritos en Charla conectadas con el Mundo del emprendimiento. </t>
        </r>
        <r>
          <rPr>
            <sz val="6"/>
            <color rgb="FF000000"/>
            <rFont val="Calibri"/>
            <family val="2"/>
          </rPr>
          <t xml:space="preserve">
</t>
        </r>
      </text>
    </comment>
    <comment ref="U163" authorId="2">
      <text>
        <r>
          <rPr>
            <b/>
            <sz val="10"/>
            <color rgb="FF000000"/>
            <rFont val="Tahoma"/>
            <family val="2"/>
          </rPr>
          <t>Direccion TIC :</t>
        </r>
        <r>
          <rPr>
            <sz val="10"/>
            <color rgb="FF000000"/>
            <rFont val="Tahoma"/>
            <family val="2"/>
          </rPr>
          <t xml:space="preserve">
</t>
        </r>
        <r>
          <rPr>
            <sz val="10"/>
            <color rgb="FF000000"/>
            <rFont val="Calibri"/>
            <family val="2"/>
          </rPr>
          <t>Empresas asistentes a taller de ciberseguridad presencial con Fortinet</t>
        </r>
      </text>
    </comment>
    <comment ref="W163" authorId="2">
      <text>
        <r>
          <rPr>
            <b/>
            <sz val="10"/>
            <color rgb="FF000000"/>
            <rFont val="Tahoma"/>
            <family val="2"/>
          </rPr>
          <t>Direccion TIC :</t>
        </r>
        <r>
          <rPr>
            <sz val="10"/>
            <color rgb="FF000000"/>
            <rFont val="Tahoma"/>
            <family val="2"/>
          </rPr>
          <t xml:space="preserve">
</t>
        </r>
        <r>
          <rPr>
            <sz val="10"/>
            <color rgb="FF000000"/>
            <rFont val="Tahoma"/>
            <family val="2"/>
          </rPr>
          <t xml:space="preserve">37 Emprendedores beneficados con programa </t>
        </r>
      </text>
    </comment>
    <comment ref="X163" authorId="2">
      <text>
        <r>
          <rPr>
            <b/>
            <sz val="10"/>
            <color rgb="FF000000"/>
            <rFont val="Tahoma"/>
            <family val="2"/>
          </rPr>
          <t>Direccion TIC :</t>
        </r>
        <r>
          <rPr>
            <sz val="10"/>
            <color rgb="FF000000"/>
            <rFont val="Tahoma"/>
            <family val="2"/>
          </rPr>
          <t xml:space="preserve">
</t>
        </r>
        <r>
          <rPr>
            <sz val="10"/>
            <color rgb="FF000000"/>
            <rFont val="Tahoma"/>
            <family val="2"/>
          </rPr>
          <t>Empresas asistentes a Webinars de ciberseguridad</t>
        </r>
      </text>
    </comment>
  </commentList>
</comments>
</file>

<file path=xl/comments2.xml><?xml version="1.0" encoding="utf-8"?>
<comments xmlns="http://schemas.openxmlformats.org/spreadsheetml/2006/main">
  <authors>
    <author>ICULTUR</author>
    <author>Fredy Jose Martinez Martinez</author>
    <author xml:space="preserve">Direccion TIC </author>
  </authors>
  <commentList>
    <comment ref="U66" authorId="0">
      <text>
        <r>
          <rPr>
            <b/>
            <sz val="11"/>
            <color indexed="81"/>
            <rFont val="Tahoma"/>
            <family val="2"/>
          </rPr>
          <t>ICULTUR:</t>
        </r>
        <r>
          <rPr>
            <sz val="11"/>
            <color indexed="81"/>
            <rFont val="Tahoma"/>
            <family val="2"/>
          </rPr>
          <t xml:space="preserve">
Formación a mujeres con Juan del Mar en las fiestas de la candelaria Magangu</t>
        </r>
        <r>
          <rPr>
            <sz val="10"/>
            <color indexed="81"/>
            <rFont val="Tahoma"/>
            <family val="2"/>
          </rPr>
          <t>é</t>
        </r>
      </text>
    </comment>
    <comment ref="V66" authorId="0">
      <text>
        <r>
          <rPr>
            <b/>
            <sz val="11"/>
            <color indexed="81"/>
            <rFont val="Tahoma"/>
            <family val="2"/>
          </rPr>
          <t>ICULTUR:</t>
        </r>
        <r>
          <rPr>
            <sz val="11"/>
            <color indexed="81"/>
            <rFont val="Tahoma"/>
            <family val="2"/>
          </rPr>
          <t xml:space="preserve">
Arjona 8, Soplaviento 4, Calamar 4, Arroyohondo 2, Palenque 2, Santa Rosa Lima 6, Arenal sur 2, Turbana 1, María la Baja 8. </t>
        </r>
      </text>
    </comment>
    <comment ref="W66" authorId="0">
      <text>
        <r>
          <rPr>
            <b/>
            <sz val="9"/>
            <color indexed="81"/>
            <rFont val="Tahoma"/>
            <family val="2"/>
          </rPr>
          <t>ICULTUR:</t>
        </r>
        <r>
          <rPr>
            <sz val="9"/>
            <color indexed="81"/>
            <rFont val="Tahoma"/>
            <family val="2"/>
          </rPr>
          <t xml:space="preserve">
cumbre de gestores culturales</t>
        </r>
      </text>
    </comment>
    <comment ref="X66" authorId="1">
      <text>
        <r>
          <rPr>
            <b/>
            <sz val="9"/>
            <color indexed="81"/>
            <rFont val="Tahoma"/>
            <family val="2"/>
          </rPr>
          <t xml:space="preserve">Fredy Jose Martinez Martinez: </t>
        </r>
        <r>
          <rPr>
            <sz val="9"/>
            <color indexed="81"/>
            <rFont val="Tahoma"/>
            <family val="2"/>
          </rPr>
          <t xml:space="preserve">Talleres de bandas, Tambora. </t>
        </r>
        <r>
          <rPr>
            <sz val="9"/>
            <color indexed="81"/>
            <rFont val="Tahoma"/>
            <family val="2"/>
          </rPr>
          <t xml:space="preserve">
</t>
        </r>
      </text>
    </comment>
    <comment ref="V69" authorId="0">
      <text>
        <r>
          <rPr>
            <b/>
            <sz val="11"/>
            <color indexed="81"/>
            <rFont val="Tahoma"/>
            <family val="2"/>
          </rPr>
          <t>ICULTUR:</t>
        </r>
        <r>
          <rPr>
            <sz val="11"/>
            <color indexed="81"/>
            <rFont val="Tahoma"/>
            <family val="2"/>
          </rPr>
          <t xml:space="preserve">
Asesoría técnica a los consejos de artes escenicas, música y cine</t>
        </r>
      </text>
    </comment>
    <comment ref="U71" authorId="0">
      <text>
        <r>
          <rPr>
            <b/>
            <sz val="11"/>
            <color indexed="81"/>
            <rFont val="Tahoma"/>
            <family val="2"/>
          </rPr>
          <t>ICULTUR:</t>
        </r>
        <r>
          <rPr>
            <sz val="11"/>
            <color indexed="81"/>
            <rFont val="Tahoma"/>
            <family val="2"/>
          </rPr>
          <t xml:space="preserve">
Fiestas de la candelaria, festival del bocachico, festival de la yuca, Hay Festival</t>
        </r>
      </text>
    </comment>
    <comment ref="V71" authorId="0">
      <text>
        <r>
          <rPr>
            <b/>
            <sz val="11"/>
            <color indexed="81"/>
            <rFont val="Tahoma"/>
            <family val="2"/>
          </rPr>
          <t>ICULTUR:</t>
        </r>
        <r>
          <rPr>
            <sz val="11"/>
            <color indexed="81"/>
            <rFont val="Tahoma"/>
            <family val="2"/>
          </rPr>
          <t xml:space="preserve">
FICCI, Festibollo, semana santa Mompox, festimaria, festival del aguacate, Hay Festival itinerante</t>
        </r>
      </text>
    </comment>
    <comment ref="X71" authorId="1">
      <text>
        <r>
          <rPr>
            <b/>
            <sz val="9"/>
            <color indexed="81"/>
            <rFont val="Tahoma"/>
            <family val="2"/>
          </rPr>
          <t>Fredy Jose Martinez Martinez:</t>
        </r>
        <r>
          <rPr>
            <sz val="9"/>
            <color indexed="81"/>
            <rFont val="Tahoma"/>
            <family val="2"/>
          </rPr>
          <t xml:space="preserve">
Festival del Retorno, Festival de Tambores, Festival del Ñame, Carnavales Magangué, Festival de la Tambora, Bolívar 1600, Festival de la tambora de San Pablo, Festival de Bullerengue</t>
        </r>
      </text>
    </comment>
    <comment ref="V72" authorId="0">
      <text>
        <r>
          <rPr>
            <b/>
            <sz val="11"/>
            <color indexed="81"/>
            <rFont val="Tahoma"/>
            <family val="2"/>
          </rPr>
          <t>ICULTUR:</t>
        </r>
        <r>
          <rPr>
            <sz val="11"/>
            <color indexed="81"/>
            <rFont val="Tahoma"/>
            <family val="2"/>
          </rPr>
          <t xml:space="preserve">
Noche de los museos (San Jacinto, Turbaco, Palenque, Galerazamba, Mampujan) 5
Cumpleaños de Cartagena (Turbaco) 1
Cumpleaños de Bolívar (San Jacinto, Mampujan, Turbaco, Palenque, Galerazamba) 5
Mesa de trabajo red de museos de Bolívar- 1</t>
        </r>
      </text>
    </comment>
    <comment ref="U74" authorId="0">
      <text>
        <r>
          <rPr>
            <b/>
            <sz val="11"/>
            <color indexed="81"/>
            <rFont val="Tahoma"/>
            <family val="2"/>
          </rPr>
          <t>ICULTUR:</t>
        </r>
        <r>
          <rPr>
            <sz val="11"/>
            <color indexed="81"/>
            <rFont val="Tahoma"/>
            <family val="2"/>
          </rPr>
          <t xml:space="preserve">
Palenque, Santa Catalina, Lomita Arena (Asistencia técnica en infraestructura por parte de Biblioteca Nacional)</t>
        </r>
      </text>
    </comment>
    <comment ref="V74" authorId="0">
      <text>
        <r>
          <rPr>
            <b/>
            <sz val="11"/>
            <color indexed="81"/>
            <rFont val="Tahoma"/>
            <family val="2"/>
          </rPr>
          <t xml:space="preserve">ICULTUR:
</t>
        </r>
        <r>
          <rPr>
            <sz val="11"/>
            <color indexed="81"/>
            <rFont val="Tahoma"/>
            <family val="2"/>
          </rPr>
          <t>Los bibliotecarios fueron capacitados por la Coordinadora de la Red, Biblioteca Nacional sobre la ley de Bibliotecas y sobre la elaboración del plan de acción de las actividades de las bibliotecas 2025. Promoción de lectura a través de la carreta literaria ¡Leamos!</t>
        </r>
      </text>
    </comment>
    <comment ref="V76" authorId="0">
      <text>
        <r>
          <rPr>
            <b/>
            <sz val="11"/>
            <color indexed="81"/>
            <rFont val="Tahoma"/>
            <family val="2"/>
          </rPr>
          <t>ICULTUR:</t>
        </r>
        <r>
          <rPr>
            <sz val="11"/>
            <color indexed="81"/>
            <rFont val="Tahoma"/>
            <family val="2"/>
          </rPr>
          <t xml:space="preserve">
Soplaviento, Arjona, Calamar, Arroyohondo, Palenque, Turbana, Arenal Sur, María la Baja, Santa Rosa de Lima</t>
        </r>
      </text>
    </comment>
    <comment ref="X76" authorId="1">
      <text>
        <r>
          <rPr>
            <b/>
            <sz val="9"/>
            <color indexed="81"/>
            <rFont val="Tahoma"/>
            <family val="2"/>
          </rPr>
          <t>Fredy Jose Martinez Martinez:</t>
        </r>
        <r>
          <rPr>
            <sz val="9"/>
            <color indexed="81"/>
            <rFont val="Tahoma"/>
            <family val="2"/>
          </rPr>
          <t xml:space="preserve">
San Jacinto</t>
        </r>
      </text>
    </comment>
    <comment ref="V77" authorId="0">
      <text>
        <r>
          <rPr>
            <b/>
            <sz val="11"/>
            <color rgb="FF000000"/>
            <rFont val="Tahoma"/>
            <family val="2"/>
          </rPr>
          <t>ICULTUR:</t>
        </r>
        <r>
          <rPr>
            <sz val="11"/>
            <color rgb="FF000000"/>
            <rFont val="Tahoma"/>
            <family val="2"/>
          </rPr>
          <t xml:space="preserve">
</t>
        </r>
        <r>
          <rPr>
            <sz val="11"/>
            <color rgb="FF000000"/>
            <rFont val="Tahoma"/>
            <family val="2"/>
          </rPr>
          <t>Soplaviento, Arjona, Calamar, Arroyohondo, Palenque, Turbana, Arenal Sur, María la Baja, Santa Rosa de Lima</t>
        </r>
      </text>
    </comment>
    <comment ref="X77" authorId="1">
      <text>
        <r>
          <rPr>
            <b/>
            <sz val="9"/>
            <color rgb="FF000000"/>
            <rFont val="Tahoma"/>
            <family val="2"/>
          </rPr>
          <t>Fredy Jose Martinez Martinez:</t>
        </r>
        <r>
          <rPr>
            <sz val="9"/>
            <color rgb="FF000000"/>
            <rFont val="Tahoma"/>
            <family val="2"/>
          </rPr>
          <t xml:space="preserve">
</t>
        </r>
        <r>
          <rPr>
            <sz val="9"/>
            <color rgb="FF000000"/>
            <rFont val="Tahoma"/>
            <family val="2"/>
          </rPr>
          <t>San Jacinto</t>
        </r>
      </text>
    </comment>
    <comment ref="S153" authorId="2">
      <text>
        <r>
          <rPr>
            <b/>
            <sz val="10"/>
            <color rgb="FF000000"/>
            <rFont val="Tahoma"/>
            <family val="2"/>
          </rPr>
          <t>Direccion TIC :</t>
        </r>
        <r>
          <rPr>
            <sz val="10"/>
            <color rgb="FF000000"/>
            <rFont val="Tahoma"/>
            <family val="2"/>
          </rPr>
          <t xml:space="preserve">
</t>
        </r>
        <r>
          <rPr>
            <sz val="10"/>
            <color rgb="FF000000"/>
            <rFont val="Tahoma"/>
            <family val="2"/>
          </rPr>
          <t>Sistema de caracterizacion de funcion publica, Plataforma TIC+, Actualizacion sede electronica de la Gobernación y APP Conecta Cartagena.</t>
        </r>
      </text>
    </comment>
    <comment ref="U153" authorId="2">
      <text>
        <r>
          <rPr>
            <b/>
            <sz val="10"/>
            <color rgb="FF000000"/>
            <rFont val="Tahoma"/>
            <family val="2"/>
          </rPr>
          <t>Direccion TIC :</t>
        </r>
        <r>
          <rPr>
            <sz val="10"/>
            <color rgb="FF000000"/>
            <rFont val="Tahoma"/>
            <family val="2"/>
          </rPr>
          <t xml:space="preserve">
</t>
        </r>
        <r>
          <rPr>
            <sz val="10"/>
            <color rgb="FF000000"/>
            <rFont val="Tahoma"/>
            <family val="2"/>
          </rPr>
          <t>APP Mompox Inteligente</t>
        </r>
      </text>
    </comment>
    <comment ref="W153" authorId="2">
      <text>
        <r>
          <rPr>
            <b/>
            <sz val="10"/>
            <color rgb="FF000000"/>
            <rFont val="Tahoma"/>
            <family val="2"/>
          </rPr>
          <t>Direccion TIC :</t>
        </r>
        <r>
          <rPr>
            <sz val="10"/>
            <color rgb="FF000000"/>
            <rFont val="Tahoma"/>
            <family val="2"/>
          </rPr>
          <t xml:space="preserve">
</t>
        </r>
        <r>
          <rPr>
            <sz val="10"/>
            <color rgb="FF000000"/>
            <rFont val="Tahoma"/>
            <family val="2"/>
          </rPr>
          <t>Plataforma de monitoreo Mompox Inteligente</t>
        </r>
      </text>
    </comment>
    <comment ref="S154" authorId="2">
      <text>
        <r>
          <rPr>
            <b/>
            <sz val="10"/>
            <color rgb="FF000000"/>
            <rFont val="Tahoma"/>
            <family val="2"/>
          </rPr>
          <t>Direccion TIC :</t>
        </r>
        <r>
          <rPr>
            <sz val="10"/>
            <color rgb="FF000000"/>
            <rFont val="Tahoma"/>
            <family val="2"/>
          </rPr>
          <t xml:space="preserve">
</t>
        </r>
        <r>
          <rPr>
            <sz val="10"/>
            <color rgb="FF000000"/>
            <rFont val="Tahoma"/>
            <family val="2"/>
          </rPr>
          <t xml:space="preserve">Centros PotencIA aprobados:
</t>
        </r>
        <r>
          <rPr>
            <sz val="10"/>
            <color rgb="FF000000"/>
            <rFont val="Tahoma"/>
            <family val="2"/>
          </rPr>
          <t xml:space="preserve">Turbaco
</t>
        </r>
        <r>
          <rPr>
            <sz val="10"/>
            <color rgb="FF000000"/>
            <rFont val="Tahoma"/>
            <family val="2"/>
          </rPr>
          <t xml:space="preserve">Cartagena
</t>
        </r>
        <r>
          <rPr>
            <sz val="10"/>
            <color rgb="FF000000"/>
            <rFont val="Tahoma"/>
            <family val="2"/>
          </rPr>
          <t>Magangue</t>
        </r>
      </text>
    </comment>
    <comment ref="U154" authorId="2">
      <text>
        <r>
          <rPr>
            <b/>
            <sz val="10"/>
            <color rgb="FF000000"/>
            <rFont val="Tahoma"/>
            <family val="2"/>
          </rPr>
          <t>Direccion TIC :</t>
        </r>
        <r>
          <rPr>
            <sz val="10"/>
            <color rgb="FF000000"/>
            <rFont val="Tahoma"/>
            <family val="2"/>
          </rPr>
          <t xml:space="preserve">
</t>
        </r>
        <r>
          <rPr>
            <sz val="10"/>
            <color rgb="FF000000"/>
            <rFont val="Tahoma"/>
            <family val="2"/>
          </rPr>
          <t>Centro de Monitoreo Mompox Inteligente</t>
        </r>
      </text>
    </comment>
    <comment ref="U155" authorId="2">
      <text>
        <r>
          <rPr>
            <b/>
            <sz val="10"/>
            <color rgb="FF000000"/>
            <rFont val="Tahoma"/>
            <family val="2"/>
          </rPr>
          <t>Direccion TIC :</t>
        </r>
        <r>
          <rPr>
            <sz val="10"/>
            <color rgb="FF000000"/>
            <rFont val="Tahoma"/>
            <family val="2"/>
          </rPr>
          <t xml:space="preserve">
</t>
        </r>
        <r>
          <rPr>
            <sz val="10"/>
            <color rgb="FF000000"/>
            <rFont val="Tahoma"/>
            <family val="2"/>
          </rPr>
          <t>Alcaldías asistentes a capacitación con Fortinet - Evento Bolívar On</t>
        </r>
      </text>
    </comment>
    <comment ref="V155" authorId="2">
      <text>
        <r>
          <rPr>
            <b/>
            <sz val="10"/>
            <color rgb="FF000000"/>
            <rFont val="Tahoma"/>
            <family val="2"/>
          </rPr>
          <t>Direccion TIC :</t>
        </r>
        <r>
          <rPr>
            <sz val="10"/>
            <color rgb="FF000000"/>
            <rFont val="Tahoma"/>
            <family val="2"/>
          </rPr>
          <t xml:space="preserve">
</t>
        </r>
        <r>
          <rPr>
            <sz val="10"/>
            <color rgb="FF000000"/>
            <rFont val="Tahoma"/>
            <family val="2"/>
          </rPr>
          <t>Alcaldías asistentes a capacitación con MinTIC sobre Modelo de Seguridad y privacidad de la Información</t>
        </r>
      </text>
    </comment>
    <comment ref="S156" authorId="2">
      <text>
        <r>
          <rPr>
            <b/>
            <sz val="10"/>
            <color rgb="FF000000"/>
            <rFont val="Tahoma"/>
            <family val="2"/>
          </rPr>
          <t>Direccion TIC :</t>
        </r>
        <r>
          <rPr>
            <sz val="10"/>
            <color rgb="FF000000"/>
            <rFont val="Tahoma"/>
            <family val="2"/>
          </rPr>
          <t xml:space="preserve">
</t>
        </r>
        <r>
          <rPr>
            <sz val="10"/>
            <color rgb="FF000000"/>
            <rFont val="Tahoma"/>
            <family val="2"/>
          </rPr>
          <t>17 Antenas en gestión con Operadores</t>
        </r>
      </text>
    </comment>
    <comment ref="V156" authorId="2">
      <text>
        <r>
          <rPr>
            <b/>
            <sz val="10"/>
            <color rgb="FF000000"/>
            <rFont val="Tahoma"/>
            <family val="2"/>
          </rPr>
          <t>Direccion TIC :</t>
        </r>
        <r>
          <rPr>
            <sz val="10"/>
            <color rgb="FF000000"/>
            <rFont val="Tahoma"/>
            <family val="2"/>
          </rPr>
          <t xml:space="preserve">
</t>
        </r>
        <r>
          <rPr>
            <sz val="10"/>
            <color rgb="FF000000"/>
            <rFont val="Tahoma"/>
            <family val="2"/>
          </rPr>
          <t>Localidades beneficiadas con nuevas antenas de despliegue de TIGO</t>
        </r>
      </text>
    </comment>
    <comment ref="X156" authorId="2">
      <text>
        <r>
          <rPr>
            <b/>
            <sz val="10"/>
            <color rgb="FF000000"/>
            <rFont val="Tahoma"/>
            <family val="2"/>
          </rPr>
          <t>Direccion TIC :</t>
        </r>
        <r>
          <rPr>
            <sz val="10"/>
            <color rgb="FF000000"/>
            <rFont val="Tahoma"/>
            <family val="2"/>
          </rPr>
          <t xml:space="preserve">
</t>
        </r>
        <r>
          <rPr>
            <sz val="10"/>
            <color rgb="FF000000"/>
            <rFont val="Tahoma"/>
            <family val="2"/>
          </rPr>
          <t>12 Nodos de conexión en zona rural Mompox Inteligente.</t>
        </r>
      </text>
    </comment>
    <comment ref="S157" authorId="2">
      <text>
        <r>
          <rPr>
            <b/>
            <sz val="10"/>
            <color rgb="FF000000"/>
            <rFont val="Tahoma"/>
            <family val="2"/>
          </rPr>
          <t>Direccion TIC :</t>
        </r>
        <r>
          <rPr>
            <sz val="10"/>
            <color rgb="FF000000"/>
            <rFont val="Tahoma"/>
            <family val="2"/>
          </rPr>
          <t xml:space="preserve">
</t>
        </r>
        <r>
          <rPr>
            <sz val="10"/>
            <color rgb="FF000000"/>
            <rFont val="Calibri"/>
            <family val="2"/>
          </rPr>
          <t xml:space="preserve">Proceso de Barreras para la implementacion de infraestructura tecnologica: 7 libres, 8 en proceso y 9 POT
</t>
        </r>
      </text>
    </comment>
    <comment ref="U157" authorId="2">
      <text>
        <r>
          <rPr>
            <b/>
            <sz val="10"/>
            <color rgb="FF000000"/>
            <rFont val="Tahoma"/>
            <family val="2"/>
          </rPr>
          <t>Direccion TIC :</t>
        </r>
        <r>
          <rPr>
            <sz val="10"/>
            <color rgb="FF000000"/>
            <rFont val="Tahoma"/>
            <family val="2"/>
          </rPr>
          <t xml:space="preserve">
</t>
        </r>
        <r>
          <rPr>
            <sz val="10"/>
            <color rgb="FF000000"/>
            <rFont val="Calibri"/>
            <family val="2"/>
          </rPr>
          <t>Municipios asistentes a encuentro regional con CRC, MinTIC y ANE</t>
        </r>
        <r>
          <rPr>
            <sz val="10"/>
            <color rgb="FF000000"/>
            <rFont val="Tahoma"/>
            <family val="2"/>
          </rPr>
          <t xml:space="preserve"> en Cartagena Marzo 11</t>
        </r>
      </text>
    </comment>
    <comment ref="V157" authorId="2">
      <text>
        <r>
          <rPr>
            <b/>
            <sz val="10"/>
            <color rgb="FF000000"/>
            <rFont val="Tahoma"/>
            <family val="2"/>
          </rPr>
          <t>Direccion TIC :</t>
        </r>
        <r>
          <rPr>
            <sz val="10"/>
            <color rgb="FF000000"/>
            <rFont val="Tahoma"/>
            <family val="2"/>
          </rPr>
          <t xml:space="preserve">
</t>
        </r>
        <r>
          <rPr>
            <sz val="10"/>
            <color rgb="FF000000"/>
            <rFont val="Calibri"/>
            <family val="2"/>
          </rPr>
          <t xml:space="preserve">Municipios asistentes a encuentro regional con CRC, MinTIC y ANE en Mompox - Junio 24
</t>
        </r>
      </text>
    </comment>
    <comment ref="V158" authorId="2">
      <text>
        <r>
          <rPr>
            <b/>
            <sz val="10"/>
            <color rgb="FF000000"/>
            <rFont val="Tahoma"/>
            <family val="2"/>
          </rPr>
          <t>Direccion TIC :</t>
        </r>
        <r>
          <rPr>
            <sz val="10"/>
            <color rgb="FF000000"/>
            <rFont val="Tahoma"/>
            <family val="2"/>
          </rPr>
          <t xml:space="preserve">
</t>
        </r>
        <r>
          <rPr>
            <sz val="10"/>
            <color rgb="FF000000"/>
            <rFont val="Calibri"/>
            <family val="2"/>
          </rPr>
          <t xml:space="preserve">Nuevas conexiones de internet fijo hogar gestionadas por ISP locales - Fuente MINTIC
</t>
        </r>
      </text>
    </comment>
    <comment ref="W158" authorId="2">
      <text>
        <r>
          <rPr>
            <b/>
            <sz val="10"/>
            <color rgb="FF000000"/>
            <rFont val="Tahoma"/>
            <family val="2"/>
          </rPr>
          <t>Direccion TIC :</t>
        </r>
        <r>
          <rPr>
            <sz val="10"/>
            <color rgb="FF000000"/>
            <rFont val="Tahoma"/>
            <family val="2"/>
          </rPr>
          <t xml:space="preserve">
</t>
        </r>
        <r>
          <rPr>
            <sz val="10"/>
            <color rgb="FF000000"/>
            <rFont val="Tahoma"/>
            <family val="2"/>
          </rPr>
          <t xml:space="preserve">Conexiones a internet fijo comunitario implementadas en zona rural a través del proyecto Mompox Inteligente </t>
        </r>
      </text>
    </comment>
    <comment ref="X158" authorId="2">
      <text>
        <r>
          <rPr>
            <b/>
            <sz val="10"/>
            <color rgb="FF000000"/>
            <rFont val="Tahoma"/>
            <family val="2"/>
          </rPr>
          <t>Direccion TIC :</t>
        </r>
        <r>
          <rPr>
            <sz val="10"/>
            <color rgb="FF000000"/>
            <rFont val="Tahoma"/>
            <family val="2"/>
          </rPr>
          <t xml:space="preserve">
</t>
        </r>
        <r>
          <rPr>
            <sz val="10"/>
            <color rgb="FF000000"/>
            <rFont val="Calibri"/>
            <family val="2"/>
          </rPr>
          <t xml:space="preserve">Conexiones a internet fijo comunitario implementadas en zona rural a través del proyecto Mompox Inteligente </t>
        </r>
      </text>
    </comment>
    <comment ref="S160" authorId="2">
      <text>
        <r>
          <rPr>
            <b/>
            <sz val="10"/>
            <color rgb="FF000000"/>
            <rFont val="Tahoma"/>
            <family val="2"/>
          </rPr>
          <t xml:space="preserve">Direccion TIC </t>
        </r>
        <r>
          <rPr>
            <sz val="10"/>
            <color rgb="FF000000"/>
            <rFont val="Tahoma"/>
            <family val="2"/>
          </rPr>
          <t>P</t>
        </r>
        <r>
          <rPr>
            <sz val="10"/>
            <color rgb="FF000000"/>
            <rFont val="Calibri"/>
            <family val="2"/>
          </rPr>
          <t xml:space="preserve">ortátiles entregados con computadores para educar en Maria La Baja el 2 feb 2024
</t>
        </r>
        <r>
          <rPr>
            <sz val="10"/>
            <color rgb="FF000000"/>
            <rFont val="Calibri"/>
            <family val="2"/>
          </rPr>
          <t>(Un computador por estudiante)</t>
        </r>
      </text>
    </comment>
    <comment ref="U160" authorId="2">
      <text>
        <r>
          <rPr>
            <b/>
            <sz val="10"/>
            <color rgb="FF000000"/>
            <rFont val="Tahoma"/>
            <family val="2"/>
          </rPr>
          <t>Direccion TIC :</t>
        </r>
        <r>
          <rPr>
            <sz val="10"/>
            <color rgb="FF000000"/>
            <rFont val="Tahoma"/>
            <family val="2"/>
          </rPr>
          <t xml:space="preserve">
</t>
        </r>
        <r>
          <rPr>
            <sz val="10"/>
            <color rgb="FF000000"/>
            <rFont val="Calibri"/>
            <family val="2"/>
          </rPr>
          <t xml:space="preserve">Estudiante beneficiados con entrega de computadores para educar: 
</t>
        </r>
        <r>
          <rPr>
            <sz val="10"/>
            <color rgb="FF000000"/>
            <rFont val="Calibri"/>
            <family val="2"/>
          </rPr>
          <t xml:space="preserve">450 - El Carmen de Bolívar (IE de San Isidro, Caracolí, Arroyo de Arena, Raizal y El Hobo)
</t>
        </r>
        <r>
          <rPr>
            <sz val="10"/>
            <color rgb="FF000000"/>
            <rFont val="Calibri"/>
            <family val="2"/>
          </rPr>
          <t xml:space="preserve">80 - Magangué (IE Juan Arias)
</t>
        </r>
        <r>
          <rPr>
            <sz val="10"/>
            <color rgb="FF000000"/>
            <rFont val="Calibri"/>
            <family val="2"/>
          </rPr>
          <t xml:space="preserve">50 - Morales
</t>
        </r>
        <r>
          <rPr>
            <sz val="10"/>
            <color rgb="FF000000"/>
            <rFont val="Tahoma"/>
            <family val="2"/>
          </rPr>
          <t>(Un computador por estudiante)</t>
        </r>
      </text>
    </comment>
    <comment ref="V160" authorId="2">
      <text>
        <r>
          <rPr>
            <b/>
            <sz val="10"/>
            <color rgb="FF000000"/>
            <rFont val="Tahoma"/>
            <family val="2"/>
          </rPr>
          <t>Direccion TIC :</t>
        </r>
        <r>
          <rPr>
            <sz val="10"/>
            <color rgb="FF000000"/>
            <rFont val="Tahoma"/>
            <family val="2"/>
          </rPr>
          <t xml:space="preserve">
</t>
        </r>
        <r>
          <rPr>
            <sz val="10"/>
            <color rgb="FF000000"/>
            <rFont val="Tahoma"/>
            <family val="2"/>
          </rPr>
          <t xml:space="preserve">Estudiantes beneficiados por 70 computadores entregados por comodato en 3 colegios:
</t>
        </r>
        <r>
          <rPr>
            <sz val="10"/>
            <color rgb="FF000000"/>
            <rFont val="Tahoma"/>
            <family val="2"/>
          </rPr>
          <t xml:space="preserve">IETA San Fernando 486 estudiantes
</t>
        </r>
        <r>
          <rPr>
            <sz val="10"/>
            <color rgb="FF000000"/>
            <rFont val="Tahoma"/>
            <family val="2"/>
          </rPr>
          <t xml:space="preserve">IE Leon XIII San Jacinto : 476 estudiantes
</t>
        </r>
        <r>
          <rPr>
            <sz val="10"/>
            <color rgb="FF000000"/>
            <rFont val="Tahoma"/>
            <family val="2"/>
          </rPr>
          <t>IE Gallego en Achí : 146 estudiantes</t>
        </r>
      </text>
    </comment>
    <comment ref="W160" authorId="2">
      <text>
        <r>
          <rPr>
            <b/>
            <sz val="10"/>
            <color rgb="FF000000"/>
            <rFont val="Tahoma"/>
            <family val="2"/>
          </rPr>
          <t>Direccion TIC :</t>
        </r>
        <r>
          <rPr>
            <sz val="10"/>
            <color rgb="FF000000"/>
            <rFont val="Tahoma"/>
            <family val="2"/>
          </rPr>
          <t xml:space="preserve">
</t>
        </r>
        <r>
          <rPr>
            <sz val="10"/>
            <color rgb="FF000000"/>
            <rFont val="Tahoma"/>
            <family val="2"/>
          </rPr>
          <t xml:space="preserve">Estudiantes beneficiados en Institución Educativa de Evitar e Institución Técnico Agropecuaria Benkos Biohó de Palenque, por </t>
        </r>
        <r>
          <rPr>
            <sz val="10"/>
            <color rgb="FF000000"/>
            <rFont val="Calibri"/>
            <family val="2"/>
            <scheme val="minor"/>
          </rPr>
          <t>100 equipos entregados por Computadores para Educar</t>
        </r>
      </text>
    </comment>
    <comment ref="X160" authorId="2">
      <text>
        <r>
          <rPr>
            <b/>
            <sz val="10"/>
            <color rgb="FF000000"/>
            <rFont val="Tahoma"/>
            <family val="2"/>
          </rPr>
          <t>Direccion TIC :</t>
        </r>
        <r>
          <rPr>
            <sz val="10"/>
            <color rgb="FF000000"/>
            <rFont val="Tahoma"/>
            <family val="2"/>
          </rPr>
          <t xml:space="preserve">
</t>
        </r>
        <r>
          <rPr>
            <sz val="10"/>
            <color rgb="FF000000"/>
            <rFont val="Tahoma"/>
            <family val="2"/>
          </rPr>
          <t>Estudiantes beneficiados con entregados por SEC EDUCACION de 180 equipos en 7 colegios</t>
        </r>
      </text>
    </comment>
    <comment ref="S161" authorId="2">
      <text>
        <r>
          <rPr>
            <b/>
            <sz val="10"/>
            <color rgb="FF000000"/>
            <rFont val="Tahoma"/>
            <family val="2"/>
          </rPr>
          <t>Direccion TIC :</t>
        </r>
        <r>
          <rPr>
            <sz val="10"/>
            <color rgb="FF000000"/>
            <rFont val="Tahoma"/>
            <family val="2"/>
          </rPr>
          <t xml:space="preserve">
</t>
        </r>
        <r>
          <rPr>
            <sz val="10"/>
            <color rgb="FF000000"/>
            <rFont val="Calibri"/>
            <family val="2"/>
          </rPr>
          <t xml:space="preserve">68 zonas comunitarias para las paz que estan ubicadas afuera pero les irradian internet a las instituciones educativas y 554  centros digitales dentro de colegios. Esto lo provee el Ministero TIC 
</t>
        </r>
      </text>
    </comment>
    <comment ref="X161" authorId="2">
      <text>
        <r>
          <rPr>
            <b/>
            <sz val="10"/>
            <color rgb="FF000000"/>
            <rFont val="Tahoma"/>
            <family val="2"/>
          </rPr>
          <t>Direccion TIC :</t>
        </r>
        <r>
          <rPr>
            <sz val="10"/>
            <color rgb="FF000000"/>
            <rFont val="Tahoma"/>
            <family val="2"/>
          </rPr>
          <t xml:space="preserve">
</t>
        </r>
        <r>
          <rPr>
            <sz val="10"/>
            <color rgb="FF000000"/>
            <rFont val="Calibri"/>
            <family val="2"/>
            <scheme val="minor"/>
          </rPr>
          <t>No se registran conexiones nuevas en 2025, se aclara que las 622 reportadas en 2024 siguen activas</t>
        </r>
        <r>
          <rPr>
            <sz val="10"/>
            <color rgb="FF000000"/>
            <rFont val="Calibri"/>
            <family val="2"/>
            <scheme val="minor"/>
          </rPr>
          <t xml:space="preserve">
</t>
        </r>
      </text>
    </comment>
    <comment ref="S162" authorId="2">
      <text>
        <r>
          <rPr>
            <b/>
            <sz val="10"/>
            <color rgb="FF000000"/>
            <rFont val="Tahoma"/>
            <family val="2"/>
          </rPr>
          <t>Direccion TIC :</t>
        </r>
        <r>
          <rPr>
            <sz val="10"/>
            <color rgb="FF000000"/>
            <rFont val="Tahoma"/>
            <family val="2"/>
          </rPr>
          <t xml:space="preserve">
</t>
        </r>
        <r>
          <rPr>
            <sz val="11"/>
            <color rgb="FF000000"/>
            <rFont val="Calibri"/>
            <family val="2"/>
          </rPr>
          <t>* personas certificadas en cursos de fund. telefonica (plataforma TIC+): 2</t>
        </r>
        <r>
          <rPr>
            <sz val="6"/>
            <color rgb="FF000000"/>
            <rFont val="Calibri"/>
            <family val="2"/>
          </rPr>
          <t xml:space="preserve">
</t>
        </r>
        <r>
          <rPr>
            <sz val="11"/>
            <color rgb="FF000000"/>
            <rFont val="Calibri"/>
            <family val="2"/>
          </rPr>
          <t>* certificados en Avanzatec:693</t>
        </r>
        <r>
          <rPr>
            <sz val="6"/>
            <color rgb="FF000000"/>
            <rFont val="Calibri"/>
            <family val="2"/>
          </rPr>
          <t xml:space="preserve">
</t>
        </r>
        <r>
          <rPr>
            <sz val="11"/>
            <color rgb="FF000000"/>
            <rFont val="Calibri"/>
            <family val="2"/>
          </rPr>
          <t xml:space="preserve">* certificados en charla Todos Conectados: 143 </t>
        </r>
        <r>
          <rPr>
            <sz val="6"/>
            <color rgb="FF000000"/>
            <rFont val="Calibri"/>
            <family val="2"/>
          </rPr>
          <t xml:space="preserve">
</t>
        </r>
      </text>
    </comment>
    <comment ref="U162" authorId="2">
      <text>
        <r>
          <rPr>
            <b/>
            <sz val="10"/>
            <color rgb="FF000000"/>
            <rFont val="Tahoma"/>
            <family val="2"/>
          </rPr>
          <t>Direccion TIC :</t>
        </r>
        <r>
          <rPr>
            <sz val="10"/>
            <color rgb="FF000000"/>
            <rFont val="Tahoma"/>
            <family val="2"/>
          </rPr>
          <t xml:space="preserve">
</t>
        </r>
        <r>
          <rPr>
            <sz val="10"/>
            <color rgb="FF000000"/>
            <rFont val="Calibri"/>
            <family val="2"/>
          </rPr>
          <t xml:space="preserve">54 Mujeres capacitadas en herramientas digitales Carmen de Bolívar
</t>
        </r>
        <r>
          <rPr>
            <sz val="10"/>
            <color rgb="FF000000"/>
            <rFont val="Calibri"/>
            <family val="2"/>
          </rPr>
          <t>359 Personas en curso de IA</t>
        </r>
      </text>
    </comment>
    <comment ref="V162" authorId="2">
      <text>
        <r>
          <rPr>
            <b/>
            <sz val="10"/>
            <color rgb="FF000000"/>
            <rFont val="Tahoma"/>
            <family val="2"/>
          </rPr>
          <t>Direccion TIC :</t>
        </r>
        <r>
          <rPr>
            <sz val="10"/>
            <color rgb="FF000000"/>
            <rFont val="Tahoma"/>
            <family val="2"/>
          </rPr>
          <t xml:space="preserve">
</t>
        </r>
        <r>
          <rPr>
            <sz val="10"/>
            <color rgb="FF000000"/>
            <rFont val="Tahoma"/>
            <family val="2"/>
          </rPr>
          <t xml:space="preserve">93 Capacitados con cursos Mompox Inteligente
</t>
        </r>
        <r>
          <rPr>
            <sz val="10"/>
            <color rgb="FF000000"/>
            <rFont val="Tahoma"/>
            <family val="2"/>
          </rPr>
          <t xml:space="preserve">50 Mujeres capacitadas en Magangue
</t>
        </r>
        <r>
          <rPr>
            <sz val="10"/>
            <color rgb="FF000000"/>
            <rFont val="Tahoma"/>
            <family val="2"/>
          </rPr>
          <t xml:space="preserve">10 Mujeres y/o maestros capacitados en cursos TIGO
</t>
        </r>
        <r>
          <rPr>
            <sz val="10"/>
            <color rgb="FF000000"/>
            <rFont val="Tahoma"/>
            <family val="2"/>
          </rPr>
          <t>91 Maestros capacitados en webinar sobre IA</t>
        </r>
      </text>
    </comment>
    <comment ref="W162" authorId="2">
      <text>
        <r>
          <rPr>
            <b/>
            <sz val="10"/>
            <color rgb="FF000000"/>
            <rFont val="Tahoma"/>
            <family val="2"/>
          </rPr>
          <t>Direccion TIC :</t>
        </r>
        <r>
          <rPr>
            <sz val="10"/>
            <color rgb="FF000000"/>
            <rFont val="Tahoma"/>
            <family val="2"/>
          </rPr>
          <t xml:space="preserve">
</t>
        </r>
        <r>
          <rPr>
            <sz val="10"/>
            <color rgb="FF000000"/>
            <rFont val="Tahoma"/>
            <family val="2"/>
          </rPr>
          <t xml:space="preserve">55 - Personas en Taller presencial de Diseño Digital en Magangue
</t>
        </r>
        <r>
          <rPr>
            <sz val="10"/>
            <color rgb="FF000000"/>
            <rFont val="Calibri"/>
            <family val="2"/>
          </rPr>
          <t xml:space="preserve">40 - Niños certificados en progrmación con Minecraft y diseño de videojuegos con Rblox en Magangué
</t>
        </r>
        <r>
          <rPr>
            <sz val="10"/>
            <color rgb="FF000000"/>
            <rFont val="Tahoma"/>
            <family val="2"/>
          </rPr>
          <t>866 - Certificados en cursos virtuales Mompox Inteligente</t>
        </r>
      </text>
    </comment>
    <comment ref="X162" authorId="2">
      <text>
        <r>
          <rPr>
            <b/>
            <sz val="10"/>
            <color rgb="FF000000"/>
            <rFont val="Tahoma"/>
            <family val="2"/>
          </rPr>
          <t>Direccion TIC :</t>
        </r>
        <r>
          <rPr>
            <sz val="10"/>
            <color rgb="FF000000"/>
            <rFont val="Tahoma"/>
            <family val="2"/>
          </rPr>
          <t xml:space="preserve">
</t>
        </r>
        <r>
          <rPr>
            <sz val="10"/>
            <color rgb="FF000000"/>
            <rFont val="Tahoma"/>
            <family val="2"/>
          </rPr>
          <t>60 Mujeres jornada en Cartagena, barrio Maria Cano
38 Personas en cursos Fund. Telefónica Movistar</t>
        </r>
      </text>
    </comment>
    <comment ref="S163" authorId="2">
      <text>
        <r>
          <rPr>
            <b/>
            <sz val="10"/>
            <color rgb="FF000000"/>
            <rFont val="Tahoma"/>
            <family val="2"/>
          </rPr>
          <t>Direccion TIC :</t>
        </r>
        <r>
          <rPr>
            <sz val="10"/>
            <color rgb="FF000000"/>
            <rFont val="Tahoma"/>
            <family val="2"/>
          </rPr>
          <t xml:space="preserve">
</t>
        </r>
        <r>
          <rPr>
            <sz val="11"/>
            <color rgb="FF000000"/>
            <rFont val="Calibri"/>
            <family val="2"/>
          </rPr>
          <t xml:space="preserve">Socialización a emprendedores para acceder a programas asistencia de aliados. </t>
        </r>
        <r>
          <rPr>
            <sz val="6"/>
            <color rgb="FF000000"/>
            <rFont val="Calibri"/>
            <family val="2"/>
          </rPr>
          <t xml:space="preserve">
</t>
        </r>
        <r>
          <rPr>
            <sz val="11"/>
            <color rgb="FF000000"/>
            <rFont val="Calibri"/>
            <family val="2"/>
          </rPr>
          <t xml:space="preserve">20 programa en cadena. </t>
        </r>
        <r>
          <rPr>
            <sz val="6"/>
            <color rgb="FF000000"/>
            <rFont val="Calibri"/>
            <family val="2"/>
          </rPr>
          <t xml:space="preserve">
</t>
        </r>
        <r>
          <rPr>
            <sz val="11"/>
            <color rgb="FF000000"/>
            <rFont val="Calibri"/>
            <family val="2"/>
          </rPr>
          <t>16 beneficiados del programa kit digital.</t>
        </r>
        <r>
          <rPr>
            <sz val="6"/>
            <color rgb="FF000000"/>
            <rFont val="Calibri"/>
            <family val="2"/>
          </rPr>
          <t xml:space="preserve">
</t>
        </r>
        <r>
          <rPr>
            <sz val="11"/>
            <color rgb="FF000000"/>
            <rFont val="Calibri"/>
            <family val="2"/>
          </rPr>
          <t xml:space="preserve">22 inscritos en Charla conectadas con el Mundo del emprendimiento. </t>
        </r>
        <r>
          <rPr>
            <sz val="6"/>
            <color rgb="FF000000"/>
            <rFont val="Calibri"/>
            <family val="2"/>
          </rPr>
          <t xml:space="preserve">
</t>
        </r>
      </text>
    </comment>
    <comment ref="U163" authorId="2">
      <text>
        <r>
          <rPr>
            <b/>
            <sz val="10"/>
            <color rgb="FF000000"/>
            <rFont val="Tahoma"/>
            <family val="2"/>
          </rPr>
          <t>Direccion TIC :</t>
        </r>
        <r>
          <rPr>
            <sz val="10"/>
            <color rgb="FF000000"/>
            <rFont val="Tahoma"/>
            <family val="2"/>
          </rPr>
          <t xml:space="preserve">
</t>
        </r>
        <r>
          <rPr>
            <sz val="10"/>
            <color rgb="FF000000"/>
            <rFont val="Calibri"/>
            <family val="2"/>
          </rPr>
          <t>Empresas asistentes a taller de ciberseguridad presencial con Fortinet</t>
        </r>
      </text>
    </comment>
    <comment ref="W163" authorId="2">
      <text>
        <r>
          <rPr>
            <b/>
            <sz val="10"/>
            <color rgb="FF000000"/>
            <rFont val="Tahoma"/>
            <family val="2"/>
          </rPr>
          <t>Direccion TIC :</t>
        </r>
        <r>
          <rPr>
            <sz val="10"/>
            <color rgb="FF000000"/>
            <rFont val="Tahoma"/>
            <family val="2"/>
          </rPr>
          <t xml:space="preserve">
</t>
        </r>
        <r>
          <rPr>
            <sz val="10"/>
            <color rgb="FF000000"/>
            <rFont val="Tahoma"/>
            <family val="2"/>
          </rPr>
          <t xml:space="preserve">37 Emprendedores beneficados con programa </t>
        </r>
      </text>
    </comment>
    <comment ref="X163" authorId="2">
      <text>
        <r>
          <rPr>
            <b/>
            <sz val="10"/>
            <color rgb="FF000000"/>
            <rFont val="Tahoma"/>
            <family val="2"/>
          </rPr>
          <t>Direccion TIC :</t>
        </r>
        <r>
          <rPr>
            <sz val="10"/>
            <color rgb="FF000000"/>
            <rFont val="Tahoma"/>
            <family val="2"/>
          </rPr>
          <t xml:space="preserve">
</t>
        </r>
        <r>
          <rPr>
            <sz val="10"/>
            <color rgb="FF000000"/>
            <rFont val="Tahoma"/>
            <family val="2"/>
          </rPr>
          <t>Empresas asistentes a Webinars de ciberseguridad</t>
        </r>
      </text>
    </comment>
  </commentList>
</comments>
</file>

<file path=xl/comments3.xml><?xml version="1.0" encoding="utf-8"?>
<comments xmlns="http://schemas.openxmlformats.org/spreadsheetml/2006/main">
  <authors>
    <author>ICULTUR</author>
    <author>Fredy Jose Martinez Martinez</author>
  </authors>
  <commentList>
    <comment ref="S3" authorId="0">
      <text>
        <r>
          <rPr>
            <b/>
            <sz val="11"/>
            <color indexed="81"/>
            <rFont val="Tahoma"/>
            <family val="2"/>
          </rPr>
          <t>ICULTUR:</t>
        </r>
        <r>
          <rPr>
            <sz val="11"/>
            <color indexed="81"/>
            <rFont val="Tahoma"/>
            <family val="2"/>
          </rPr>
          <t xml:space="preserve">
Formación a mujeres con Juan del Mar en las fiestas de la candelaria Magangu</t>
        </r>
        <r>
          <rPr>
            <sz val="10"/>
            <color indexed="81"/>
            <rFont val="Tahoma"/>
            <family val="2"/>
          </rPr>
          <t>é</t>
        </r>
      </text>
    </comment>
    <comment ref="T3" authorId="0">
      <text>
        <r>
          <rPr>
            <b/>
            <sz val="11"/>
            <color indexed="81"/>
            <rFont val="Tahoma"/>
            <family val="2"/>
          </rPr>
          <t>ICULTUR:</t>
        </r>
        <r>
          <rPr>
            <sz val="11"/>
            <color indexed="81"/>
            <rFont val="Tahoma"/>
            <family val="2"/>
          </rPr>
          <t xml:space="preserve">
Arjona 8, Soplaviento 4, Calamar 4, Arroyohondo 2, Palenque 2, Santa Rosa Lima 6, Arenal sur 2, Turbana 1, María la Baja 8. </t>
        </r>
      </text>
    </comment>
    <comment ref="U3" authorId="0">
      <text>
        <r>
          <rPr>
            <b/>
            <sz val="9"/>
            <color indexed="81"/>
            <rFont val="Tahoma"/>
            <family val="2"/>
          </rPr>
          <t>ICULTUR:</t>
        </r>
        <r>
          <rPr>
            <sz val="9"/>
            <color indexed="81"/>
            <rFont val="Tahoma"/>
            <family val="2"/>
          </rPr>
          <t xml:space="preserve">
cumbre de gestores culturales</t>
        </r>
      </text>
    </comment>
    <comment ref="V3" authorId="1">
      <text>
        <r>
          <rPr>
            <b/>
            <sz val="9"/>
            <color indexed="81"/>
            <rFont val="Tahoma"/>
            <family val="2"/>
          </rPr>
          <t xml:space="preserve">Fredy Jose Martinez Martinez: </t>
        </r>
        <r>
          <rPr>
            <sz val="9"/>
            <color indexed="81"/>
            <rFont val="Tahoma"/>
            <family val="2"/>
          </rPr>
          <t xml:space="preserve">Talleres de bandas, Tambora. </t>
        </r>
        <r>
          <rPr>
            <sz val="9"/>
            <color indexed="81"/>
            <rFont val="Tahoma"/>
            <family val="2"/>
          </rPr>
          <t xml:space="preserve">
</t>
        </r>
      </text>
    </comment>
    <comment ref="T6" authorId="0">
      <text>
        <r>
          <rPr>
            <b/>
            <sz val="11"/>
            <color indexed="81"/>
            <rFont val="Tahoma"/>
            <family val="2"/>
          </rPr>
          <t>ICULTUR:</t>
        </r>
        <r>
          <rPr>
            <sz val="11"/>
            <color indexed="81"/>
            <rFont val="Tahoma"/>
            <family val="2"/>
          </rPr>
          <t xml:space="preserve">
Asesoría técnica a los consejos de artes escenicas, música y cine</t>
        </r>
      </text>
    </comment>
    <comment ref="S8" authorId="0">
      <text>
        <r>
          <rPr>
            <b/>
            <sz val="11"/>
            <color indexed="81"/>
            <rFont val="Tahoma"/>
            <family val="2"/>
          </rPr>
          <t>ICULTUR:</t>
        </r>
        <r>
          <rPr>
            <sz val="11"/>
            <color indexed="81"/>
            <rFont val="Tahoma"/>
            <family val="2"/>
          </rPr>
          <t xml:space="preserve">
Fiestas de la candelaria, festival del bocachico, festival de la yuca, Hay Festival</t>
        </r>
      </text>
    </comment>
    <comment ref="T8" authorId="0">
      <text>
        <r>
          <rPr>
            <b/>
            <sz val="11"/>
            <color indexed="81"/>
            <rFont val="Tahoma"/>
            <family val="2"/>
          </rPr>
          <t>ICULTUR:</t>
        </r>
        <r>
          <rPr>
            <sz val="11"/>
            <color indexed="81"/>
            <rFont val="Tahoma"/>
            <family val="2"/>
          </rPr>
          <t xml:space="preserve">
FICCI, Festibollo, semana santa Mompox, festimaria, festival del aguacate, Hay Festival itinerante</t>
        </r>
      </text>
    </comment>
    <comment ref="V8" authorId="1">
      <text>
        <r>
          <rPr>
            <b/>
            <sz val="9"/>
            <color indexed="81"/>
            <rFont val="Tahoma"/>
            <family val="2"/>
          </rPr>
          <t>Fredy Jose Martinez Martinez:</t>
        </r>
        <r>
          <rPr>
            <sz val="9"/>
            <color indexed="81"/>
            <rFont val="Tahoma"/>
            <family val="2"/>
          </rPr>
          <t xml:space="preserve">
Festival del Retorno, Festival de Tambores, Festival del Ñame, Carnavales Magangué, Festival de la Tambora, Bolívar 1600, Festival de la tambora de San Pablo, Festival de Bullerengue</t>
        </r>
      </text>
    </comment>
    <comment ref="T9" authorId="0">
      <text>
        <r>
          <rPr>
            <b/>
            <sz val="11"/>
            <color indexed="81"/>
            <rFont val="Tahoma"/>
            <family val="2"/>
          </rPr>
          <t>ICULTUR:</t>
        </r>
        <r>
          <rPr>
            <sz val="11"/>
            <color indexed="81"/>
            <rFont val="Tahoma"/>
            <family val="2"/>
          </rPr>
          <t xml:space="preserve">
Noche de los museos (San Jacinto, Turbaco, Palenque, Galerazamba, Mampujan) 5
Cumpleaños de Cartagena (Turbaco) 1
Cumpleaños de Bolívar (San Jacinto, Mampujan, Turbaco, Palenque, Galerazamba) 5
Mesa de trabajo red de museos de Bolívar- 1</t>
        </r>
      </text>
    </comment>
    <comment ref="S11" authorId="0">
      <text>
        <r>
          <rPr>
            <b/>
            <sz val="11"/>
            <color indexed="81"/>
            <rFont val="Tahoma"/>
            <family val="2"/>
          </rPr>
          <t>ICULTUR:</t>
        </r>
        <r>
          <rPr>
            <sz val="11"/>
            <color indexed="81"/>
            <rFont val="Tahoma"/>
            <family val="2"/>
          </rPr>
          <t xml:space="preserve">
Palenque, Santa Catalina, Lomita Arena (Asistencia técnica en infraestructura por parte de Biblioteca Nacional)</t>
        </r>
      </text>
    </comment>
    <comment ref="T11" authorId="0">
      <text>
        <r>
          <rPr>
            <b/>
            <sz val="11"/>
            <color indexed="81"/>
            <rFont val="Tahoma"/>
            <family val="2"/>
          </rPr>
          <t xml:space="preserve">ICULTUR:
</t>
        </r>
        <r>
          <rPr>
            <sz val="11"/>
            <color indexed="81"/>
            <rFont val="Tahoma"/>
            <family val="2"/>
          </rPr>
          <t>Los bibliotecarios fueron capacitados por la Coordinadora de la Red, Biblioteca Nacional sobre la ley de Bibliotecas y sobre la elaboración del plan de acción de las actividades de las bibliotecas 2025. Promoción de lectura a través de la carreta literaria ¡Leamos!</t>
        </r>
      </text>
    </comment>
    <comment ref="T13" authorId="0">
      <text>
        <r>
          <rPr>
            <b/>
            <sz val="11"/>
            <color indexed="81"/>
            <rFont val="Tahoma"/>
            <family val="2"/>
          </rPr>
          <t>ICULTUR:</t>
        </r>
        <r>
          <rPr>
            <sz val="11"/>
            <color indexed="81"/>
            <rFont val="Tahoma"/>
            <family val="2"/>
          </rPr>
          <t xml:space="preserve">
Soplaviento, Arjona, Calamar, Arroyohondo, Palenque, Turbana, Arenal Sur, María la Baja, Santa Rosa de Lima</t>
        </r>
      </text>
    </comment>
    <comment ref="V13" authorId="1">
      <text>
        <r>
          <rPr>
            <b/>
            <sz val="9"/>
            <color indexed="81"/>
            <rFont val="Tahoma"/>
            <family val="2"/>
          </rPr>
          <t>Fredy Jose Martinez Martinez:</t>
        </r>
        <r>
          <rPr>
            <sz val="9"/>
            <color indexed="81"/>
            <rFont val="Tahoma"/>
            <family val="2"/>
          </rPr>
          <t xml:space="preserve">
San Jacinto</t>
        </r>
      </text>
    </comment>
    <comment ref="T14" authorId="0">
      <text>
        <r>
          <rPr>
            <b/>
            <sz val="11"/>
            <color rgb="FF000000"/>
            <rFont val="Tahoma"/>
            <family val="2"/>
          </rPr>
          <t>ICULTUR:</t>
        </r>
        <r>
          <rPr>
            <sz val="11"/>
            <color rgb="FF000000"/>
            <rFont val="Tahoma"/>
            <family val="2"/>
          </rPr>
          <t xml:space="preserve">
</t>
        </r>
        <r>
          <rPr>
            <sz val="11"/>
            <color rgb="FF000000"/>
            <rFont val="Tahoma"/>
            <family val="2"/>
          </rPr>
          <t>Soplaviento, Arjona, Calamar, Arroyohondo, Palenque, Turbana, Arenal Sur, María la Baja, Santa Rosa de Lima</t>
        </r>
      </text>
    </comment>
    <comment ref="V14" authorId="1">
      <text>
        <r>
          <rPr>
            <b/>
            <sz val="9"/>
            <color rgb="FF000000"/>
            <rFont val="Tahoma"/>
            <family val="2"/>
          </rPr>
          <t>Fredy Jose Martinez Martinez:</t>
        </r>
        <r>
          <rPr>
            <sz val="9"/>
            <color rgb="FF000000"/>
            <rFont val="Tahoma"/>
            <family val="2"/>
          </rPr>
          <t xml:space="preserve">
</t>
        </r>
        <r>
          <rPr>
            <sz val="9"/>
            <color rgb="FF000000"/>
            <rFont val="Tahoma"/>
            <family val="2"/>
          </rPr>
          <t>San Jacinto</t>
        </r>
      </text>
    </comment>
  </commentList>
</comments>
</file>

<file path=xl/comments4.xml><?xml version="1.0" encoding="utf-8"?>
<comments xmlns="http://schemas.openxmlformats.org/spreadsheetml/2006/main">
  <authors>
    <author xml:space="preserve">Direccion TIC </author>
  </authors>
  <commentList>
    <comment ref="S2" authorId="0">
      <text>
        <r>
          <rPr>
            <b/>
            <sz val="10"/>
            <color rgb="FF000000"/>
            <rFont val="Tahoma"/>
            <family val="2"/>
          </rPr>
          <t>Direccion TIC :</t>
        </r>
        <r>
          <rPr>
            <sz val="10"/>
            <color rgb="FF000000"/>
            <rFont val="Tahoma"/>
            <family val="2"/>
          </rPr>
          <t xml:space="preserve">
</t>
        </r>
        <r>
          <rPr>
            <sz val="10"/>
            <color rgb="FF000000"/>
            <rFont val="Tahoma"/>
            <family val="2"/>
          </rPr>
          <t>Sistema de caracterizacion de funcion publica, Plataforma TIC+, Actualizacion sede electronica de la Gobernación y APP Conecta Cartagena.</t>
        </r>
      </text>
    </comment>
    <comment ref="U2" authorId="0">
      <text>
        <r>
          <rPr>
            <b/>
            <sz val="10"/>
            <color rgb="FF000000"/>
            <rFont val="Tahoma"/>
            <family val="2"/>
          </rPr>
          <t>Direccion TIC :</t>
        </r>
        <r>
          <rPr>
            <sz val="10"/>
            <color rgb="FF000000"/>
            <rFont val="Tahoma"/>
            <family val="2"/>
          </rPr>
          <t xml:space="preserve">
</t>
        </r>
        <r>
          <rPr>
            <sz val="10"/>
            <color rgb="FF000000"/>
            <rFont val="Tahoma"/>
            <family val="2"/>
          </rPr>
          <t>APP Mompox Inteligente</t>
        </r>
      </text>
    </comment>
    <comment ref="W2" authorId="0">
      <text>
        <r>
          <rPr>
            <b/>
            <sz val="10"/>
            <color rgb="FF000000"/>
            <rFont val="Tahoma"/>
            <family val="2"/>
          </rPr>
          <t>Direccion TIC :</t>
        </r>
        <r>
          <rPr>
            <sz val="10"/>
            <color rgb="FF000000"/>
            <rFont val="Tahoma"/>
            <family val="2"/>
          </rPr>
          <t xml:space="preserve">
</t>
        </r>
        <r>
          <rPr>
            <sz val="10"/>
            <color rgb="FF000000"/>
            <rFont val="Tahoma"/>
            <family val="2"/>
          </rPr>
          <t>Plataforma de monitoreo Mompox Inteligente</t>
        </r>
      </text>
    </comment>
    <comment ref="S3" authorId="0">
      <text>
        <r>
          <rPr>
            <b/>
            <sz val="10"/>
            <color rgb="FF000000"/>
            <rFont val="Tahoma"/>
            <family val="2"/>
          </rPr>
          <t>Direccion TIC :</t>
        </r>
        <r>
          <rPr>
            <sz val="10"/>
            <color rgb="FF000000"/>
            <rFont val="Tahoma"/>
            <family val="2"/>
          </rPr>
          <t xml:space="preserve">
</t>
        </r>
        <r>
          <rPr>
            <sz val="10"/>
            <color rgb="FF000000"/>
            <rFont val="Tahoma"/>
            <family val="2"/>
          </rPr>
          <t xml:space="preserve">Centros PotencIA aprobados:
</t>
        </r>
        <r>
          <rPr>
            <sz val="10"/>
            <color rgb="FF000000"/>
            <rFont val="Tahoma"/>
            <family val="2"/>
          </rPr>
          <t xml:space="preserve">Turbaco
</t>
        </r>
        <r>
          <rPr>
            <sz val="10"/>
            <color rgb="FF000000"/>
            <rFont val="Tahoma"/>
            <family val="2"/>
          </rPr>
          <t xml:space="preserve">Cartagena
</t>
        </r>
        <r>
          <rPr>
            <sz val="10"/>
            <color rgb="FF000000"/>
            <rFont val="Tahoma"/>
            <family val="2"/>
          </rPr>
          <t>Magangue</t>
        </r>
      </text>
    </comment>
    <comment ref="U3" authorId="0">
      <text>
        <r>
          <rPr>
            <b/>
            <sz val="10"/>
            <color rgb="FF000000"/>
            <rFont val="Tahoma"/>
            <family val="2"/>
          </rPr>
          <t>Direccion TIC :</t>
        </r>
        <r>
          <rPr>
            <sz val="10"/>
            <color rgb="FF000000"/>
            <rFont val="Tahoma"/>
            <family val="2"/>
          </rPr>
          <t xml:space="preserve">
</t>
        </r>
        <r>
          <rPr>
            <sz val="10"/>
            <color rgb="FF000000"/>
            <rFont val="Tahoma"/>
            <family val="2"/>
          </rPr>
          <t>Centro de Monitoreo Mompox Inteligente</t>
        </r>
      </text>
    </comment>
    <comment ref="U4" authorId="0">
      <text>
        <r>
          <rPr>
            <b/>
            <sz val="10"/>
            <color rgb="FF000000"/>
            <rFont val="Tahoma"/>
            <family val="2"/>
          </rPr>
          <t>Direccion TIC :</t>
        </r>
        <r>
          <rPr>
            <sz val="10"/>
            <color rgb="FF000000"/>
            <rFont val="Tahoma"/>
            <family val="2"/>
          </rPr>
          <t xml:space="preserve">
</t>
        </r>
        <r>
          <rPr>
            <sz val="10"/>
            <color rgb="FF000000"/>
            <rFont val="Tahoma"/>
            <family val="2"/>
          </rPr>
          <t>Alcaldías asistentes a capacitación con Fortinet - Evento Bolívar On</t>
        </r>
      </text>
    </comment>
    <comment ref="V4" authorId="0">
      <text>
        <r>
          <rPr>
            <b/>
            <sz val="10"/>
            <color rgb="FF000000"/>
            <rFont val="Tahoma"/>
            <family val="2"/>
          </rPr>
          <t>Direccion TIC :</t>
        </r>
        <r>
          <rPr>
            <sz val="10"/>
            <color rgb="FF000000"/>
            <rFont val="Tahoma"/>
            <family val="2"/>
          </rPr>
          <t xml:space="preserve">
</t>
        </r>
        <r>
          <rPr>
            <sz val="10"/>
            <color rgb="FF000000"/>
            <rFont val="Tahoma"/>
            <family val="2"/>
          </rPr>
          <t>Alcaldías asistentes a capacitación con MinTIC sobre Modelo de Seguridad y privacidad de la Información</t>
        </r>
      </text>
    </comment>
    <comment ref="S5" authorId="0">
      <text>
        <r>
          <rPr>
            <b/>
            <sz val="10"/>
            <color rgb="FF000000"/>
            <rFont val="Tahoma"/>
            <family val="2"/>
          </rPr>
          <t>Direccion TIC :</t>
        </r>
        <r>
          <rPr>
            <sz val="10"/>
            <color rgb="FF000000"/>
            <rFont val="Tahoma"/>
            <family val="2"/>
          </rPr>
          <t xml:space="preserve">
</t>
        </r>
        <r>
          <rPr>
            <sz val="10"/>
            <color rgb="FF000000"/>
            <rFont val="Tahoma"/>
            <family val="2"/>
          </rPr>
          <t>17 Antenas en gestión con Operadores</t>
        </r>
      </text>
    </comment>
    <comment ref="V5" authorId="0">
      <text>
        <r>
          <rPr>
            <b/>
            <sz val="10"/>
            <color rgb="FF000000"/>
            <rFont val="Tahoma"/>
            <family val="2"/>
          </rPr>
          <t>Direccion TIC :</t>
        </r>
        <r>
          <rPr>
            <sz val="10"/>
            <color rgb="FF000000"/>
            <rFont val="Tahoma"/>
            <family val="2"/>
          </rPr>
          <t xml:space="preserve">
</t>
        </r>
        <r>
          <rPr>
            <sz val="10"/>
            <color rgb="FF000000"/>
            <rFont val="Tahoma"/>
            <family val="2"/>
          </rPr>
          <t>Localidades beneficiadas con nuevas antenas de despliegue de TIGO</t>
        </r>
      </text>
    </comment>
    <comment ref="X5" authorId="0">
      <text>
        <r>
          <rPr>
            <b/>
            <sz val="10"/>
            <color rgb="FF000000"/>
            <rFont val="Tahoma"/>
            <family val="2"/>
          </rPr>
          <t>Direccion TIC :</t>
        </r>
        <r>
          <rPr>
            <sz val="10"/>
            <color rgb="FF000000"/>
            <rFont val="Tahoma"/>
            <family val="2"/>
          </rPr>
          <t xml:space="preserve">
</t>
        </r>
        <r>
          <rPr>
            <sz val="10"/>
            <color rgb="FF000000"/>
            <rFont val="Tahoma"/>
            <family val="2"/>
          </rPr>
          <t>12 Nodos de conexión en zona rural Mompox Inteligente.</t>
        </r>
      </text>
    </comment>
    <comment ref="S6" authorId="0">
      <text>
        <r>
          <rPr>
            <b/>
            <sz val="10"/>
            <color rgb="FF000000"/>
            <rFont val="Tahoma"/>
            <family val="2"/>
          </rPr>
          <t>Direccion TIC :</t>
        </r>
        <r>
          <rPr>
            <sz val="10"/>
            <color rgb="FF000000"/>
            <rFont val="Tahoma"/>
            <family val="2"/>
          </rPr>
          <t xml:space="preserve">
</t>
        </r>
        <r>
          <rPr>
            <sz val="10"/>
            <color rgb="FF000000"/>
            <rFont val="Calibri"/>
            <family val="2"/>
          </rPr>
          <t xml:space="preserve">Proceso de Barreras para la implementacion de infraestructura tecnologica: 7 libres, 8 en proceso y 9 POT
</t>
        </r>
      </text>
    </comment>
    <comment ref="U6" authorId="0">
      <text>
        <r>
          <rPr>
            <b/>
            <sz val="10"/>
            <color rgb="FF000000"/>
            <rFont val="Tahoma"/>
            <family val="2"/>
          </rPr>
          <t>Direccion TIC :</t>
        </r>
        <r>
          <rPr>
            <sz val="10"/>
            <color rgb="FF000000"/>
            <rFont val="Tahoma"/>
            <family val="2"/>
          </rPr>
          <t xml:space="preserve">
</t>
        </r>
        <r>
          <rPr>
            <sz val="10"/>
            <color rgb="FF000000"/>
            <rFont val="Calibri"/>
            <family val="2"/>
          </rPr>
          <t>Municipios asistentes a encuentro regional con CRC, MinTIC y ANE</t>
        </r>
        <r>
          <rPr>
            <sz val="10"/>
            <color rgb="FF000000"/>
            <rFont val="Tahoma"/>
            <family val="2"/>
          </rPr>
          <t xml:space="preserve"> en Cartagena Marzo 11</t>
        </r>
      </text>
    </comment>
    <comment ref="V6" authorId="0">
      <text>
        <r>
          <rPr>
            <b/>
            <sz val="10"/>
            <color rgb="FF000000"/>
            <rFont val="Tahoma"/>
            <family val="2"/>
          </rPr>
          <t>Direccion TIC :</t>
        </r>
        <r>
          <rPr>
            <sz val="10"/>
            <color rgb="FF000000"/>
            <rFont val="Tahoma"/>
            <family val="2"/>
          </rPr>
          <t xml:space="preserve">
</t>
        </r>
        <r>
          <rPr>
            <sz val="10"/>
            <color rgb="FF000000"/>
            <rFont val="Calibri"/>
            <family val="2"/>
          </rPr>
          <t xml:space="preserve">Municipios asistentes a encuentro regional con CRC, MinTIC y ANE en Mompox - Junio 24
</t>
        </r>
      </text>
    </comment>
    <comment ref="V7" authorId="0">
      <text>
        <r>
          <rPr>
            <b/>
            <sz val="10"/>
            <color rgb="FF000000"/>
            <rFont val="Tahoma"/>
            <family val="2"/>
          </rPr>
          <t>Direccion TIC :</t>
        </r>
        <r>
          <rPr>
            <sz val="10"/>
            <color rgb="FF000000"/>
            <rFont val="Tahoma"/>
            <family val="2"/>
          </rPr>
          <t xml:space="preserve">
</t>
        </r>
        <r>
          <rPr>
            <sz val="10"/>
            <color rgb="FF000000"/>
            <rFont val="Calibri"/>
            <family val="2"/>
          </rPr>
          <t xml:space="preserve">Nuevas conexiones de internet fijo hogar gestionadas por ISP locales - Fuente MINTIC
</t>
        </r>
      </text>
    </comment>
    <comment ref="W7" authorId="0">
      <text>
        <r>
          <rPr>
            <b/>
            <sz val="10"/>
            <color rgb="FF000000"/>
            <rFont val="Tahoma"/>
            <family val="2"/>
          </rPr>
          <t>Direccion TIC :</t>
        </r>
        <r>
          <rPr>
            <sz val="10"/>
            <color rgb="FF000000"/>
            <rFont val="Tahoma"/>
            <family val="2"/>
          </rPr>
          <t xml:space="preserve">
</t>
        </r>
        <r>
          <rPr>
            <sz val="10"/>
            <color rgb="FF000000"/>
            <rFont val="Tahoma"/>
            <family val="2"/>
          </rPr>
          <t xml:space="preserve">Conexiones a internet fijo comunitario implementadas en zona rural a través del proyecto Mompox Inteligente </t>
        </r>
      </text>
    </comment>
    <comment ref="X7" authorId="0">
      <text>
        <r>
          <rPr>
            <b/>
            <sz val="10"/>
            <color rgb="FF000000"/>
            <rFont val="Tahoma"/>
            <family val="2"/>
          </rPr>
          <t>Direccion TIC :</t>
        </r>
        <r>
          <rPr>
            <sz val="10"/>
            <color rgb="FF000000"/>
            <rFont val="Tahoma"/>
            <family val="2"/>
          </rPr>
          <t xml:space="preserve">
</t>
        </r>
        <r>
          <rPr>
            <sz val="10"/>
            <color rgb="FF000000"/>
            <rFont val="Calibri"/>
            <family val="2"/>
          </rPr>
          <t xml:space="preserve">Conexiones a internet fijo comunitario implementadas en zona rural a través del proyecto Mompox Inteligente </t>
        </r>
      </text>
    </comment>
    <comment ref="S9" authorId="0">
      <text>
        <r>
          <rPr>
            <b/>
            <sz val="10"/>
            <color rgb="FF000000"/>
            <rFont val="Tahoma"/>
            <family val="2"/>
          </rPr>
          <t xml:space="preserve">Direccion TIC </t>
        </r>
        <r>
          <rPr>
            <sz val="10"/>
            <color rgb="FF000000"/>
            <rFont val="Tahoma"/>
            <family val="2"/>
          </rPr>
          <t>P</t>
        </r>
        <r>
          <rPr>
            <sz val="10"/>
            <color rgb="FF000000"/>
            <rFont val="Calibri"/>
            <family val="2"/>
          </rPr>
          <t xml:space="preserve">ortátiles entregados con computadores para educar en Maria La Baja el 2 feb 2024
</t>
        </r>
        <r>
          <rPr>
            <sz val="10"/>
            <color rgb="FF000000"/>
            <rFont val="Calibri"/>
            <family val="2"/>
          </rPr>
          <t>(Un computador por estudiante)</t>
        </r>
      </text>
    </comment>
    <comment ref="U9" authorId="0">
      <text>
        <r>
          <rPr>
            <b/>
            <sz val="10"/>
            <color rgb="FF000000"/>
            <rFont val="Tahoma"/>
            <family val="2"/>
          </rPr>
          <t>Direccion TIC :</t>
        </r>
        <r>
          <rPr>
            <sz val="10"/>
            <color rgb="FF000000"/>
            <rFont val="Tahoma"/>
            <family val="2"/>
          </rPr>
          <t xml:space="preserve">
</t>
        </r>
        <r>
          <rPr>
            <sz val="10"/>
            <color rgb="FF000000"/>
            <rFont val="Calibri"/>
            <family val="2"/>
          </rPr>
          <t xml:space="preserve">Estudiante beneficiados con entrega de computadores para educar: 
</t>
        </r>
        <r>
          <rPr>
            <sz val="10"/>
            <color rgb="FF000000"/>
            <rFont val="Calibri"/>
            <family val="2"/>
          </rPr>
          <t xml:space="preserve">450 - El Carmen de Bolívar (IE de San Isidro, Caracolí, Arroyo de Arena, Raizal y El Hobo)
</t>
        </r>
        <r>
          <rPr>
            <sz val="10"/>
            <color rgb="FF000000"/>
            <rFont val="Calibri"/>
            <family val="2"/>
          </rPr>
          <t xml:space="preserve">80 - Magangué (IE Juan Arias)
</t>
        </r>
        <r>
          <rPr>
            <sz val="10"/>
            <color rgb="FF000000"/>
            <rFont val="Calibri"/>
            <family val="2"/>
          </rPr>
          <t xml:space="preserve">50 - Morales
</t>
        </r>
        <r>
          <rPr>
            <sz val="10"/>
            <color rgb="FF000000"/>
            <rFont val="Tahoma"/>
            <family val="2"/>
          </rPr>
          <t>(Un computador por estudiante)</t>
        </r>
      </text>
    </comment>
    <comment ref="V9" authorId="0">
      <text>
        <r>
          <rPr>
            <b/>
            <sz val="10"/>
            <color rgb="FF000000"/>
            <rFont val="Tahoma"/>
            <family val="2"/>
          </rPr>
          <t>Direccion TIC :</t>
        </r>
        <r>
          <rPr>
            <sz val="10"/>
            <color rgb="FF000000"/>
            <rFont val="Tahoma"/>
            <family val="2"/>
          </rPr>
          <t xml:space="preserve">
</t>
        </r>
        <r>
          <rPr>
            <sz val="10"/>
            <color rgb="FF000000"/>
            <rFont val="Tahoma"/>
            <family val="2"/>
          </rPr>
          <t xml:space="preserve">Estudiantes beneficiados por 70 computadores entregados por comodato en 3 colegios:
</t>
        </r>
        <r>
          <rPr>
            <sz val="10"/>
            <color rgb="FF000000"/>
            <rFont val="Tahoma"/>
            <family val="2"/>
          </rPr>
          <t xml:space="preserve">IETA San Fernando 486 estudiantes
</t>
        </r>
        <r>
          <rPr>
            <sz val="10"/>
            <color rgb="FF000000"/>
            <rFont val="Tahoma"/>
            <family val="2"/>
          </rPr>
          <t xml:space="preserve">IE Leon XIII San Jacinto : 476 estudiantes
</t>
        </r>
        <r>
          <rPr>
            <sz val="10"/>
            <color rgb="FF000000"/>
            <rFont val="Tahoma"/>
            <family val="2"/>
          </rPr>
          <t>IE Gallego en Achí : 146 estudiantes</t>
        </r>
      </text>
    </comment>
    <comment ref="W9" authorId="0">
      <text>
        <r>
          <rPr>
            <b/>
            <sz val="10"/>
            <color rgb="FF000000"/>
            <rFont val="Tahoma"/>
            <family val="2"/>
          </rPr>
          <t>Direccion TIC :</t>
        </r>
        <r>
          <rPr>
            <sz val="10"/>
            <color rgb="FF000000"/>
            <rFont val="Tahoma"/>
            <family val="2"/>
          </rPr>
          <t xml:space="preserve">
</t>
        </r>
        <r>
          <rPr>
            <sz val="10"/>
            <color rgb="FF000000"/>
            <rFont val="Tahoma"/>
            <family val="2"/>
          </rPr>
          <t xml:space="preserve">Estudiantes beneficiados en Institución Educativa de Evitar e Institución Técnico Agropecuaria Benkos Biohó de Palenque, por </t>
        </r>
        <r>
          <rPr>
            <sz val="10"/>
            <color rgb="FF000000"/>
            <rFont val="Calibri"/>
            <family val="2"/>
            <scheme val="minor"/>
          </rPr>
          <t>100 equipos entregados por Computadores para Educar</t>
        </r>
      </text>
    </comment>
    <comment ref="X9" authorId="0">
      <text>
        <r>
          <rPr>
            <b/>
            <sz val="10"/>
            <color rgb="FF000000"/>
            <rFont val="Tahoma"/>
            <family val="2"/>
          </rPr>
          <t>Direccion TIC :</t>
        </r>
        <r>
          <rPr>
            <sz val="10"/>
            <color rgb="FF000000"/>
            <rFont val="Tahoma"/>
            <family val="2"/>
          </rPr>
          <t xml:space="preserve">
</t>
        </r>
        <r>
          <rPr>
            <sz val="10"/>
            <color rgb="FF000000"/>
            <rFont val="Tahoma"/>
            <family val="2"/>
          </rPr>
          <t>Estudiantes beneficiados con entregados por SEC EDUCACION de 180 equipos en 7 colegios</t>
        </r>
      </text>
    </comment>
    <comment ref="S10" authorId="0">
      <text>
        <r>
          <rPr>
            <b/>
            <sz val="10"/>
            <color rgb="FF000000"/>
            <rFont val="Tahoma"/>
            <family val="2"/>
          </rPr>
          <t>Direccion TIC :</t>
        </r>
        <r>
          <rPr>
            <sz val="10"/>
            <color rgb="FF000000"/>
            <rFont val="Tahoma"/>
            <family val="2"/>
          </rPr>
          <t xml:space="preserve">
</t>
        </r>
        <r>
          <rPr>
            <sz val="10"/>
            <color rgb="FF000000"/>
            <rFont val="Calibri"/>
            <family val="2"/>
          </rPr>
          <t xml:space="preserve">68 zonas comunitarias para las paz que estan ubicadas afuera pero les irradian internet a las instituciones educativas y 554  centros digitales dentro de colegios. Esto lo provee el Ministero TIC 
</t>
        </r>
      </text>
    </comment>
    <comment ref="X10" authorId="0">
      <text>
        <r>
          <rPr>
            <b/>
            <sz val="10"/>
            <color rgb="FF000000"/>
            <rFont val="Tahoma"/>
            <family val="2"/>
          </rPr>
          <t>Direccion TIC :</t>
        </r>
        <r>
          <rPr>
            <sz val="10"/>
            <color rgb="FF000000"/>
            <rFont val="Tahoma"/>
            <family val="2"/>
          </rPr>
          <t xml:space="preserve">
</t>
        </r>
        <r>
          <rPr>
            <sz val="10"/>
            <color rgb="FF000000"/>
            <rFont val="Calibri"/>
            <family val="2"/>
            <scheme val="minor"/>
          </rPr>
          <t>No se registran conexiones nuevas en 2025, se aclara que las 622 reportadas en 2024 siguen activas</t>
        </r>
        <r>
          <rPr>
            <sz val="10"/>
            <color rgb="FF000000"/>
            <rFont val="Calibri"/>
            <family val="2"/>
            <scheme val="minor"/>
          </rPr>
          <t xml:space="preserve">
</t>
        </r>
      </text>
    </comment>
    <comment ref="S11" authorId="0">
      <text>
        <r>
          <rPr>
            <b/>
            <sz val="10"/>
            <color rgb="FF000000"/>
            <rFont val="Tahoma"/>
            <family val="2"/>
          </rPr>
          <t>Direccion TIC :</t>
        </r>
        <r>
          <rPr>
            <sz val="10"/>
            <color rgb="FF000000"/>
            <rFont val="Tahoma"/>
            <family val="2"/>
          </rPr>
          <t xml:space="preserve">
</t>
        </r>
        <r>
          <rPr>
            <sz val="11"/>
            <color rgb="FF000000"/>
            <rFont val="Calibri"/>
            <family val="2"/>
          </rPr>
          <t>* personas certificadas en cursos de fund. telefonica (plataforma TIC+): 2</t>
        </r>
        <r>
          <rPr>
            <sz val="6"/>
            <color rgb="FF000000"/>
            <rFont val="Calibri"/>
            <family val="2"/>
          </rPr>
          <t xml:space="preserve">
</t>
        </r>
        <r>
          <rPr>
            <sz val="11"/>
            <color rgb="FF000000"/>
            <rFont val="Calibri"/>
            <family val="2"/>
          </rPr>
          <t>* certificados en Avanzatec:693</t>
        </r>
        <r>
          <rPr>
            <sz val="6"/>
            <color rgb="FF000000"/>
            <rFont val="Calibri"/>
            <family val="2"/>
          </rPr>
          <t xml:space="preserve">
</t>
        </r>
        <r>
          <rPr>
            <sz val="11"/>
            <color rgb="FF000000"/>
            <rFont val="Calibri"/>
            <family val="2"/>
          </rPr>
          <t xml:space="preserve">* certificados en charla Todos Conectados: 143 </t>
        </r>
        <r>
          <rPr>
            <sz val="6"/>
            <color rgb="FF000000"/>
            <rFont val="Calibri"/>
            <family val="2"/>
          </rPr>
          <t xml:space="preserve">
</t>
        </r>
      </text>
    </comment>
    <comment ref="U11" authorId="0">
      <text>
        <r>
          <rPr>
            <b/>
            <sz val="10"/>
            <color rgb="FF000000"/>
            <rFont val="Tahoma"/>
            <family val="2"/>
          </rPr>
          <t>Direccion TIC :</t>
        </r>
        <r>
          <rPr>
            <sz val="10"/>
            <color rgb="FF000000"/>
            <rFont val="Tahoma"/>
            <family val="2"/>
          </rPr>
          <t xml:space="preserve">
</t>
        </r>
        <r>
          <rPr>
            <sz val="10"/>
            <color rgb="FF000000"/>
            <rFont val="Calibri"/>
            <family val="2"/>
          </rPr>
          <t xml:space="preserve">54 Mujeres capacitadas en herramientas digitales Carmen de Bolívar
</t>
        </r>
        <r>
          <rPr>
            <sz val="10"/>
            <color rgb="FF000000"/>
            <rFont val="Calibri"/>
            <family val="2"/>
          </rPr>
          <t>359 Personas en curso de IA</t>
        </r>
      </text>
    </comment>
    <comment ref="V11" authorId="0">
      <text>
        <r>
          <rPr>
            <b/>
            <sz val="10"/>
            <color rgb="FF000000"/>
            <rFont val="Tahoma"/>
            <family val="2"/>
          </rPr>
          <t>Direccion TIC :</t>
        </r>
        <r>
          <rPr>
            <sz val="10"/>
            <color rgb="FF000000"/>
            <rFont val="Tahoma"/>
            <family val="2"/>
          </rPr>
          <t xml:space="preserve">
</t>
        </r>
        <r>
          <rPr>
            <sz val="10"/>
            <color rgb="FF000000"/>
            <rFont val="Tahoma"/>
            <family val="2"/>
          </rPr>
          <t xml:space="preserve">93 Capacitados con cursos Mompox Inteligente
</t>
        </r>
        <r>
          <rPr>
            <sz val="10"/>
            <color rgb="FF000000"/>
            <rFont val="Tahoma"/>
            <family val="2"/>
          </rPr>
          <t xml:space="preserve">50 Mujeres capacitadas en Magangue
</t>
        </r>
        <r>
          <rPr>
            <sz val="10"/>
            <color rgb="FF000000"/>
            <rFont val="Tahoma"/>
            <family val="2"/>
          </rPr>
          <t xml:space="preserve">10 Mujeres y/o maestros capacitados en cursos TIGO
</t>
        </r>
        <r>
          <rPr>
            <sz val="10"/>
            <color rgb="FF000000"/>
            <rFont val="Tahoma"/>
            <family val="2"/>
          </rPr>
          <t>91 Maestros capacitados en webinar sobre IA</t>
        </r>
      </text>
    </comment>
    <comment ref="W11" authorId="0">
      <text>
        <r>
          <rPr>
            <b/>
            <sz val="10"/>
            <color rgb="FF000000"/>
            <rFont val="Tahoma"/>
            <family val="2"/>
          </rPr>
          <t>Direccion TIC :</t>
        </r>
        <r>
          <rPr>
            <sz val="10"/>
            <color rgb="FF000000"/>
            <rFont val="Tahoma"/>
            <family val="2"/>
          </rPr>
          <t xml:space="preserve">
</t>
        </r>
        <r>
          <rPr>
            <sz val="10"/>
            <color rgb="FF000000"/>
            <rFont val="Tahoma"/>
            <family val="2"/>
          </rPr>
          <t xml:space="preserve">55 - Personas en Taller presencial de Diseño Digital en Magangue
</t>
        </r>
        <r>
          <rPr>
            <sz val="10"/>
            <color rgb="FF000000"/>
            <rFont val="Calibri"/>
            <family val="2"/>
          </rPr>
          <t xml:space="preserve">40 - Niños certificados en progrmación con Minecraft y diseño de videojuegos con Rblox en Magangué
</t>
        </r>
        <r>
          <rPr>
            <sz val="10"/>
            <color rgb="FF000000"/>
            <rFont val="Tahoma"/>
            <family val="2"/>
          </rPr>
          <t>866 - Certificados en cursos virtuales Mompox Inteligente</t>
        </r>
      </text>
    </comment>
    <comment ref="X11" authorId="0">
      <text>
        <r>
          <rPr>
            <b/>
            <sz val="10"/>
            <color rgb="FF000000"/>
            <rFont val="Tahoma"/>
            <family val="2"/>
          </rPr>
          <t>Direccion TIC :</t>
        </r>
        <r>
          <rPr>
            <sz val="10"/>
            <color rgb="FF000000"/>
            <rFont val="Tahoma"/>
            <family val="2"/>
          </rPr>
          <t xml:space="preserve">
</t>
        </r>
        <r>
          <rPr>
            <sz val="10"/>
            <color rgb="FF000000"/>
            <rFont val="Tahoma"/>
            <family val="2"/>
          </rPr>
          <t>60 Mujeres jornada en Cartagena, barrio Maria Cano
38 Personas en cursos Fund. Telefónica Movistar</t>
        </r>
      </text>
    </comment>
    <comment ref="S12" authorId="0">
      <text>
        <r>
          <rPr>
            <b/>
            <sz val="10"/>
            <color rgb="FF000000"/>
            <rFont val="Tahoma"/>
            <family val="2"/>
          </rPr>
          <t>Direccion TIC :</t>
        </r>
        <r>
          <rPr>
            <sz val="10"/>
            <color rgb="FF000000"/>
            <rFont val="Tahoma"/>
            <family val="2"/>
          </rPr>
          <t xml:space="preserve">
</t>
        </r>
        <r>
          <rPr>
            <sz val="11"/>
            <color rgb="FF000000"/>
            <rFont val="Calibri"/>
            <family val="2"/>
          </rPr>
          <t xml:space="preserve">Socialización a emprendedores para acceder a programas asistencia de aliados. </t>
        </r>
        <r>
          <rPr>
            <sz val="6"/>
            <color rgb="FF000000"/>
            <rFont val="Calibri"/>
            <family val="2"/>
          </rPr>
          <t xml:space="preserve">
</t>
        </r>
        <r>
          <rPr>
            <sz val="11"/>
            <color rgb="FF000000"/>
            <rFont val="Calibri"/>
            <family val="2"/>
          </rPr>
          <t xml:space="preserve">20 programa en cadena. </t>
        </r>
        <r>
          <rPr>
            <sz val="6"/>
            <color rgb="FF000000"/>
            <rFont val="Calibri"/>
            <family val="2"/>
          </rPr>
          <t xml:space="preserve">
</t>
        </r>
        <r>
          <rPr>
            <sz val="11"/>
            <color rgb="FF000000"/>
            <rFont val="Calibri"/>
            <family val="2"/>
          </rPr>
          <t>16 beneficiados del programa kit digital.</t>
        </r>
        <r>
          <rPr>
            <sz val="6"/>
            <color rgb="FF000000"/>
            <rFont val="Calibri"/>
            <family val="2"/>
          </rPr>
          <t xml:space="preserve">
</t>
        </r>
        <r>
          <rPr>
            <sz val="11"/>
            <color rgb="FF000000"/>
            <rFont val="Calibri"/>
            <family val="2"/>
          </rPr>
          <t xml:space="preserve">22 inscritos en Charla conectadas con el Mundo del emprendimiento. </t>
        </r>
        <r>
          <rPr>
            <sz val="6"/>
            <color rgb="FF000000"/>
            <rFont val="Calibri"/>
            <family val="2"/>
          </rPr>
          <t xml:space="preserve">
</t>
        </r>
      </text>
    </comment>
    <comment ref="U12" authorId="0">
      <text>
        <r>
          <rPr>
            <b/>
            <sz val="10"/>
            <color rgb="FF000000"/>
            <rFont val="Tahoma"/>
            <family val="2"/>
          </rPr>
          <t>Direccion TIC :</t>
        </r>
        <r>
          <rPr>
            <sz val="10"/>
            <color rgb="FF000000"/>
            <rFont val="Tahoma"/>
            <family val="2"/>
          </rPr>
          <t xml:space="preserve">
</t>
        </r>
        <r>
          <rPr>
            <sz val="10"/>
            <color rgb="FF000000"/>
            <rFont val="Calibri"/>
            <family val="2"/>
          </rPr>
          <t>Empresas asistentes a taller de ciberseguridad presencial con Fortinet</t>
        </r>
      </text>
    </comment>
    <comment ref="W12" authorId="0">
      <text>
        <r>
          <rPr>
            <b/>
            <sz val="10"/>
            <color rgb="FF000000"/>
            <rFont val="Tahoma"/>
            <family val="2"/>
          </rPr>
          <t>Direccion TIC :</t>
        </r>
        <r>
          <rPr>
            <sz val="10"/>
            <color rgb="FF000000"/>
            <rFont val="Tahoma"/>
            <family val="2"/>
          </rPr>
          <t xml:space="preserve">
</t>
        </r>
        <r>
          <rPr>
            <sz val="10"/>
            <color rgb="FF000000"/>
            <rFont val="Tahoma"/>
            <family val="2"/>
          </rPr>
          <t xml:space="preserve">37 Emprendedores beneficados con programa </t>
        </r>
      </text>
    </comment>
    <comment ref="X12" authorId="0">
      <text>
        <r>
          <rPr>
            <b/>
            <sz val="10"/>
            <color rgb="FF000000"/>
            <rFont val="Tahoma"/>
            <family val="2"/>
          </rPr>
          <t>Direccion TIC :</t>
        </r>
        <r>
          <rPr>
            <sz val="10"/>
            <color rgb="FF000000"/>
            <rFont val="Tahoma"/>
            <family val="2"/>
          </rPr>
          <t xml:space="preserve">
</t>
        </r>
        <r>
          <rPr>
            <sz val="10"/>
            <color rgb="FF000000"/>
            <rFont val="Tahoma"/>
            <family val="2"/>
          </rPr>
          <t>Empresas asistentes a Webinars de ciberseguridad</t>
        </r>
      </text>
    </comment>
  </commentList>
</comments>
</file>

<file path=xl/sharedStrings.xml><?xml version="1.0" encoding="utf-8"?>
<sst xmlns="http://schemas.openxmlformats.org/spreadsheetml/2006/main" count="17252" uniqueCount="2039">
  <si>
    <t>Parámetros</t>
  </si>
  <si>
    <t>Lineamientos para el diligenciamiento</t>
  </si>
  <si>
    <t xml:space="preserve">LINEA ESTRATEGICA </t>
  </si>
  <si>
    <t>Incluir la información contenida en el Plan de Desarrollo 2024 - 2027.</t>
  </si>
  <si>
    <t>COMPONENTE</t>
  </si>
  <si>
    <t xml:space="preserve"> PROGRAMA</t>
  </si>
  <si>
    <t>CODIGO DE PROGRAMA</t>
  </si>
  <si>
    <t>PROG MANUAL GASTO PROGRAMA</t>
  </si>
  <si>
    <t>NOMBRE SECTOR FUT</t>
  </si>
  <si>
    <t>NUMERO INDICADOR</t>
  </si>
  <si>
    <t>INDICADOR PERZONALIZADO</t>
  </si>
  <si>
    <t>CODIGO DE PRODUCTO</t>
  </si>
  <si>
    <t>PRODUCTO</t>
  </si>
  <si>
    <t xml:space="preserve"> INDICADOR DE PRODUCTO</t>
  </si>
  <si>
    <t>UNIDAD DE MEDIDA</t>
  </si>
  <si>
    <t>LINEA BASE (Número)</t>
  </si>
  <si>
    <t>AÑO</t>
  </si>
  <si>
    <t xml:space="preserve">FUENTE </t>
  </si>
  <si>
    <t>META PRODUCTO ESPERADO 2025</t>
  </si>
  <si>
    <t>META PRODUCTO ESPERADO CUATRENIO (2024 - 2027)</t>
  </si>
  <si>
    <t>AVANCE META FINAL PRODUCTO  2024</t>
  </si>
  <si>
    <t>Deberá digitar el resultado total de avance de la meta en la vigencia 2024.</t>
  </si>
  <si>
    <t>AVANCE META PRODUCTO MAR 2025</t>
  </si>
  <si>
    <t>AVANCE META PRODUCTO JUNIO 2025</t>
  </si>
  <si>
    <t>AVANCE META PRODUCTO SEPTIEMBRE 2025</t>
  </si>
  <si>
    <t>AVANCE META PRODUCTO DICIEMBRE 2025</t>
  </si>
  <si>
    <t>Informacion a diligenciar en el mes de Diciembre de 2025</t>
  </si>
  <si>
    <t>TOTAL  AVANCE  2025 (SUMATORIA TOTAL AVANCE META DE PRODUCTOS)</t>
  </si>
  <si>
    <t>En esta casilla deberá realizar la sumatoria de los trimestres avanzados, de la meta producto durante la vigencia 2025.</t>
  </si>
  <si>
    <t>TOTAL  AVANCE  ACUMULADO (SUMATORIA TOTAL AVANCE META DE PRODUCTOS)</t>
  </si>
  <si>
    <t>AVANCE % 2025</t>
  </si>
  <si>
    <t>AVANCE ACUMULADO</t>
  </si>
  <si>
    <t>PRESUPUESTO PROYECTADO 2025 ($)</t>
  </si>
  <si>
    <t>FUENTE DE FINANCIACION</t>
  </si>
  <si>
    <t>PRESUPUESTO EJECUTADO 2025 ($)</t>
  </si>
  <si>
    <t>Sunatoria del presupuesto ejecutado durante la vigencia 2025.</t>
  </si>
  <si>
    <t>PORCENTAJE EJECUTADO 2025
(PRESUPUESTO EJECUTADO / PRESUPUESTO PROYECTADO)</t>
  </si>
  <si>
    <t>Realizar el calculo, tal como lo describe la columna, deberá realizar la división del  presupuesto ejecutado con el presupuesto proyectado.  El resultadode esta división debe registrarse en porcentaje.</t>
  </si>
  <si>
    <t>DEPENDENCIA</t>
  </si>
  <si>
    <t>META PRODUCTO ESPERADO
2025</t>
  </si>
  <si>
    <t>2024 VS CUATRENIO</t>
  </si>
  <si>
    <t>TOTAL  AVANCE  2025
(SUMATORIA TOTAL AVANCE META DE PRODUCTOS)</t>
  </si>
  <si>
    <t>2025 VS CUATRENIO</t>
  </si>
  <si>
    <t>TOTAL  AVANCE  ACUMULADO
(SUMATORIA TOTAL AVANCE META DE PRODUCTOS)</t>
  </si>
  <si>
    <t xml:space="preserve"> PRESUPUESTO PROYECTADO 2025 ($)</t>
  </si>
  <si>
    <t xml:space="preserve"> PRESUPUESTO EJECUTADO 2025 ($)</t>
  </si>
  <si>
    <t>PORCENTAJE EJECUTADO 2025
(% PRESUPUESTO EJECUTADO / PRESUPUESTO PROYECTADO)</t>
  </si>
  <si>
    <t>Formato de la celda</t>
  </si>
  <si>
    <t>TEXTO</t>
  </si>
  <si>
    <t>NÚMERO</t>
  </si>
  <si>
    <t>PORCENTAJE</t>
  </si>
  <si>
    <t>TOTAL  AVANCE  2025 (SUMATORIA TOTAL AVANCE META DE PRODUCTOS) / META PRODUCTO ESPERADO CUATRENIO (2024 - 2027)</t>
  </si>
  <si>
    <t>MONEDA ($)</t>
  </si>
  <si>
    <t>AVANCE META FINAL PRODUCTO  2024 + TOTAL  AVANCE  2025 (SUMATORIA TOTAL AVANCE META DE PRODUCTOS)</t>
  </si>
  <si>
    <t>TOTAL  AVANCE  2025 (SUMATORIA TOTAL AVANCE META DE PRODUCTOS) / META PRODUCTO ESPERADO 2025</t>
  </si>
  <si>
    <t>TOTAL  AVANCE  ACUMULADO (SUMATORIA TOTAL AVANCE META DE PRODUCTOS) / META PRODUCTO ESPERADO CUATRENIO (2024 - 2027)</t>
  </si>
  <si>
    <t>Esta informacion fue presentada en la matriz a corte de Marzo 2025</t>
  </si>
  <si>
    <t>Esta informacion fue presentada en la matriz a corte de Junio 2025</t>
  </si>
  <si>
    <t>Esta informacion fue presentada en la matriz a corte de Septiembre 2025</t>
  </si>
  <si>
    <t xml:space="preserve">INSTRUCTIVO PARA EL DILIGENCIAMIENTO DE LA MATRIZ DE SEGUIMIENTO AL PLAN DE DESARROLLO DEPARTAMENTAL 2024-2027 "BOLÍVAR ME ENAMORA"  
MATRIZ DE SEGUIMIENTO AL PLAN DE DESARROLLO DEPARTAMENTAL   
"El Plan de Desarrollo 2024-2027 Bolivar me enamora,  se constituye en la mejor herramienta de seguimiento y control de la acción gubernamental, para el ciudadano interesado en ejercer su derecho constitucional y legal, de participación en los asuntos del Estado. Este plan, que ponemos a disposición del pueblo bolivarense; compila los objetivos, estrategias, programas y proyectos con los que haremos efectivos los principios constitucionales en los que se compromete a garantizar igualdad, bienestar y progreso.
Fuente: Página web Gobernación de Bolívar"  
"Proposito del instrutivo: Implementar una estrategia de acompañamiento a los líderes de procesos y equipos de trabajo de la Gobernación de Bolívar, con el fin de brindar herramientas que faciliten el adecuado diligenciamiento de la matriz de seguimiento del Plan de Desarrollo 2024 - 2027."  
Alcance: Todas las dependencias de la Gobernación de Bolívar.  </t>
  </si>
  <si>
    <t>INFRAESTRUCTURA</t>
  </si>
  <si>
    <t xml:space="preserve"> BOLÍVAR ME ENAMORA CON CRECIMIENTO ECONÓMICO Y OPORTUNIDAD DE EMPLEO PARA TODOS</t>
  </si>
  <si>
    <t>BOLÍVAR ME ENAMORA EN  INFRAESTRUCTURA Y MOVILIDAD</t>
  </si>
  <si>
    <t xml:space="preserve">  INFRAESTRUCTURA DE TRANSPORTE Y COMUNICACIONES.</t>
  </si>
  <si>
    <t>INFRAESTRUCTURA RED VIAL REGIONAL</t>
  </si>
  <si>
    <t xml:space="preserve">MEJORAMIENTO DE VÍAS </t>
  </si>
  <si>
    <t>INTERVENTIR VÍAS SECUNDARIAS</t>
  </si>
  <si>
    <t>VÍA SECUNDARIA MEJORADA</t>
  </si>
  <si>
    <t>INTERVENIR LA INFRAESTRUCTURA VÍAL URBANA</t>
  </si>
  <si>
    <t>VÍA URBANA CONSTRUIDA</t>
  </si>
  <si>
    <t>REALIZAR LOS ESTUDIOS Y DISEÑOS DE PUENTES</t>
  </si>
  <si>
    <t>2402118</t>
  </si>
  <si>
    <t>ESTUDIOS Y DISEÑOS</t>
  </si>
  <si>
    <t>CONSTRUIR PUENTES PARA MEJORAR LA CONECTIVIDAD</t>
  </si>
  <si>
    <t>PUENTE CONSTRUIDO EN VÍA TERCIARIA</t>
  </si>
  <si>
    <t xml:space="preserve"> BOLÍVAR ME ENAMORA VERDE Y SOSTENIBLE: TRANSICIÓN ENERGÉTICA Y GESTÓN AMBIENTAL DE EXCELENCIA.</t>
  </si>
  <si>
    <t>BOLÍVAR ME ENAMORA ALREDEDOR DEL AGUA</t>
  </si>
  <si>
    <t>PROTECCIÓN Y LA RESTAURACIÓN DE  SISTEMAS AMBIENTALES</t>
  </si>
  <si>
    <t>3205</t>
  </si>
  <si>
    <t>ORDENAMIENTO AMBIENTAL TERRITORIAL</t>
  </si>
  <si>
    <t xml:space="preserve">CONSERVACIÓN, PROTECCIÓN, RESTAURACIÓN Y APROVECHAMIENTO DE RECURSOS NATURALES Y DEL MEDIO AMBIENTE </t>
  </si>
  <si>
    <t>INTERVENIR CUERPOS DE AGUA PARA REVERTIR LOS DAÑOS PRODUCIDOS A UN ECOSISTEMA</t>
  </si>
  <si>
    <t>3205026</t>
  </si>
  <si>
    <t>SERVICIO DE RECUPERACIÓN DE CUERPOS DE AGUA LÉNTICOS Y LÓTICOS</t>
  </si>
  <si>
    <t>BOLÍVAR ME ENAMORA EN  GESTIÓN DE RIESGO DE DESASTRES</t>
  </si>
  <si>
    <t>SISTEMA DEPARTAMENTAL DE GESTIÓN DEL RIESGO</t>
  </si>
  <si>
    <t xml:space="preserve">EJECUCIÓN DE OBRAS DE REDUCCIÓN DEL RIESGO DE DESASTRES </t>
  </si>
  <si>
    <t>MEJORAR LA ESTABILIZACIÓN Y PROTECCIÓN DE TALUDES</t>
  </si>
  <si>
    <t>3205021</t>
  </si>
  <si>
    <t>OBRAS DE INFRAESTRUCTURA PARA MITIGACIÓN Y ATENCIÓN A DESASTRES</t>
  </si>
  <si>
    <t xml:space="preserve"> BOLÍVAR ME ENAMORA CON JUSTICIA SOCIAL: CIERRE DE BRECHAS Y CALIDAD DE VIDA PARA TODOS</t>
  </si>
  <si>
    <t>BOLIVAR ME ENAMORA EN  RECREACIÓN Y DEPORTE</t>
  </si>
  <si>
    <t>INFRESTRUCTURA DEPORTIVA Y RECREATIVA</t>
  </si>
  <si>
    <t>FORMACIÓN Y PREPARACIÓN DE DEPORTISTAS</t>
  </si>
  <si>
    <t>DEPORTE Y RECREACIÓN</t>
  </si>
  <si>
    <t>CONSTRUIR PARQUES</t>
  </si>
  <si>
    <t>4301009</t>
  </si>
  <si>
    <t>PARQUES RECREATIVOS CONSTRUIDOS</t>
  </si>
  <si>
    <t>MEJORAR UNA CANCHA DEPORTIVA</t>
  </si>
  <si>
    <t>4301029</t>
  </si>
  <si>
    <t>CANCHA MEJORADA</t>
  </si>
  <si>
    <t>BOLÍVAR ME ENAMORA EN  FAMILIA, PRIMERA INFANCIA Y ADOLESCENCIA</t>
  </si>
  <si>
    <t xml:space="preserve"> FAMILIA, PRIMERA INFACIA Y ADOLESCENCIA</t>
  </si>
  <si>
    <t>DESARROLLO INTEGRAL DE LA PRIMERA INFANCIA A LA JUVENTUD, Y FORTALECIMIENTO DE LAS CAPACIDADES DE LAS FAMILIAS DE NIÑAS, NIÑOS Y ADOLESCENTES</t>
  </si>
  <si>
    <t xml:space="preserve">PROTECCIÓN INTEGRAL A LA PRIMERA INFANCIA </t>
  </si>
  <si>
    <t>CONSTRUIR CENTROS  DE ATENCIÓN INTEGRAL PARA LA PRIMERA INFANCIA</t>
  </si>
  <si>
    <t>EDIFICACIONES PARA LA ATENCIÓN INTEGRAL A LA PRIMERA INFANCIA CONSTRUIDAS</t>
  </si>
  <si>
    <t xml:space="preserve"> BOLÍVAR ME ENAMORA CON PAZ, ATENCIÓN A VICTIMAS Y RECONCILIACIÓN </t>
  </si>
  <si>
    <t>BOLÍVAR ME ENAMORA  CON  ATENCIÓN A VÍCTMAS</t>
  </si>
  <si>
    <t>ATENCIÓN, ASISTENCIA  Y REPARACIÓN INTEGRAL A LAS VÍCTIMAS</t>
  </si>
  <si>
    <t>4101</t>
  </si>
  <si>
    <t>EQUIPAMENTO</t>
  </si>
  <si>
    <t>CONSTRUCCIÓN DEL CENTRO REGIONAL DE ATENCIÓN A VÍCTIMAS</t>
  </si>
  <si>
    <t>CENTROS REGIONALES DE ATENCIÓN A VÍCTIMAS CONSTRUIDOS</t>
  </si>
  <si>
    <t>DOTACIÓN DEL CRAV CENTRO REGIONAL DE ATENCIÓN A VÍCTIMAS</t>
  </si>
  <si>
    <t>CENTROS REGIONALES O PUNTOS DE ATENCIÓN A VÍCTIMAS DOTADOS</t>
  </si>
  <si>
    <t xml:space="preserve">ATENCIÓN A GRUPOS VULNERABLES - PROMOCIÓN SOCIAL </t>
  </si>
  <si>
    <t xml:space="preserve">MEJORAMIENTO Y/O COSTRUCCIÓN DE PUNTOS DE ATENCIÓN A VÍCTIMAS Y/O CENTRO REGIONAL DE ATENCIÓN A VÍCTIMAS </t>
  </si>
  <si>
    <t xml:space="preserve">INTERVENIR VÍAS TERCIARIAS </t>
  </si>
  <si>
    <t>VÍA TERCIARIA MEJORADA</t>
  </si>
  <si>
    <t xml:space="preserve">CENTROS REGIONALES DE ATENCIÓN A VÍCTIMAS CONSTRUIDOS </t>
  </si>
  <si>
    <t>NUMERO</t>
  </si>
  <si>
    <t>DNP</t>
  </si>
  <si>
    <t>DOTACIÓN DE INFRAESTRUCTURA EN LA CUAL SE REÚNE LA OFERTA INSTITUCIONAL DEL NIVEL NACIONAL Y TERRITORIAL QUE TIENE COMO OBJETIVO ATENDER, ORIENTAR, REMITIR Y ACOMPAÑAR A LAS VÍCTIMAS DEL CONFLICTO.</t>
  </si>
  <si>
    <t>PUNTOS DE ATENCIÓN A VÍCTIMAS DOTADOS</t>
  </si>
  <si>
    <t>KM</t>
  </si>
  <si>
    <t>MINISTERIO DE TRANSPORTE</t>
  </si>
  <si>
    <t xml:space="preserve">VÍA URBANA CONSTRUIDA </t>
  </si>
  <si>
    <t>ESTUDIOS DE PREINVERSIÓN REALIZADOS</t>
  </si>
  <si>
    <t>NRO DE ESTUDIOS</t>
  </si>
  <si>
    <t>PUENTE CONSTRUIDO EN VÍA TERCIARIA EXISTENTE</t>
  </si>
  <si>
    <t>NRO DE PUENTES</t>
  </si>
  <si>
    <t>CUERPOS DE AGUA RECUPERADOS</t>
  </si>
  <si>
    <t>HECTÁREA</t>
  </si>
  <si>
    <t>PROTECCIONES DE ORILLAS REALIZADAS</t>
  </si>
  <si>
    <t>NÚMERO DE OBRAS</t>
  </si>
  <si>
    <t>2,75</t>
  </si>
  <si>
    <t>PARQUES CONSTRUIDOS</t>
  </si>
  <si>
    <t>IDERBOL</t>
  </si>
  <si>
    <t>EDIFICACIONES DE ATENCIÓN INTEGRAL A LA PRIMERA INFANCIA CONSTRUIDAS</t>
  </si>
  <si>
    <t>NUMERO DE EDIFICACIONES</t>
  </si>
  <si>
    <t>N/A</t>
  </si>
  <si>
    <t>0</t>
  </si>
  <si>
    <t>Recursos Crédito: $26,837,664,131
Recursos SGR: $10,239,680,596</t>
  </si>
  <si>
    <t>Recursos propios</t>
  </si>
  <si>
    <t>Recursos SGR: $15,633,788,906,69
Recursos Propios: $3,200,000,000,00</t>
  </si>
  <si>
    <t xml:space="preserve">SGR
</t>
  </si>
  <si>
    <t>Recursos SGR: $98,927,687,006
Recursos Nación: 
$ 10,098,831,527
Recursos Propios: 
$ 29,114,288,381</t>
  </si>
  <si>
    <t>SEGUIMIENTO A PLAN DE ACCION Y PLAN DE DESARROLLO</t>
  </si>
  <si>
    <t>Bolívar Mejor en Justicia Social: Cierre de brechas y calidad de vida para todos</t>
  </si>
  <si>
    <t>Bolívar Me Enamora en  Hábitat, vivienda y servicios públicos</t>
  </si>
  <si>
    <t xml:space="preserve"> Saneamiento Básico</t>
  </si>
  <si>
    <t>Acceso de la población a los servicios de agua potable y saneamiento básico</t>
  </si>
  <si>
    <t>Agua potable y saneamiento básico (sin incluir proyectos de vis)</t>
  </si>
  <si>
    <t>Aumentar la cobertura de alcantarillado</t>
  </si>
  <si>
    <t>4003018, 4003019 y 4003020</t>
  </si>
  <si>
    <t>Alcantarillados construidos, ampliados y optimizados</t>
  </si>
  <si>
    <t>No. Alcantarillados construidos, Ampliados y Optimizados</t>
  </si>
  <si>
    <t>Número</t>
  </si>
  <si>
    <t>PDA BOLIVAR</t>
  </si>
  <si>
    <t>Bolívar Me Enamora con servicios públicos</t>
  </si>
  <si>
    <t>Aumentar la cobertura de Aseo</t>
  </si>
  <si>
    <t>Soluciones de disposición final de residuos sólidos construidas</t>
  </si>
  <si>
    <t>No. Soluciones de disposición final de residuos sólidos construidas</t>
  </si>
  <si>
    <t xml:space="preserve"> Servicios Públicos</t>
  </si>
  <si>
    <t>Aumentar la cobertura de acueducto</t>
  </si>
  <si>
    <t>4003015, 4003016 y 4003017</t>
  </si>
  <si>
    <t>Acueductos construidos</t>
  </si>
  <si>
    <t>No. Acueductos construidos</t>
  </si>
  <si>
    <t>Aseguramiento de la prestación de servicios</t>
  </si>
  <si>
    <t>Aumentar asistencia técnica a municipios para la prestación de los servicios</t>
  </si>
  <si>
    <t>Servicio de asistencia técnica en regulación de Agua Potable y Saneamiento Básico</t>
  </si>
  <si>
    <t>No. Servicio de asistencia técnica en regulación de Agua Potable y Saneamiento Básico</t>
  </si>
  <si>
    <t>AGRICULTURA</t>
  </si>
  <si>
    <t>BOLIVAR ME ENAMORA EN  DESARROLLO AGROPECUARIO</t>
  </si>
  <si>
    <t>BOLIVAR ME ENAMORA CON AGRICULTURA TECNIFICADA Y SOLIDARIA</t>
  </si>
  <si>
    <t>1702</t>
  </si>
  <si>
    <t xml:space="preserve">INCLUSIÓN PRODUCTIVA DE PEQUEÑOS PRODUCTORES RURALES </t>
  </si>
  <si>
    <t>AGROPECUARIO</t>
  </si>
  <si>
    <t>REALIZAR UN ESTUDIO DE PREINVERSION PARA LA REAHBILITACION,COMPLEMENTACION Y /O MODERNIZACION DE HECTAREAS CON DISTRITOS DE RIEGO</t>
  </si>
  <si>
    <t>ESTUDIOS DE PREINVERSIÓN</t>
  </si>
  <si>
    <t>ESTUDIOS DE PREINVERSIÓN REALIZADO</t>
  </si>
  <si>
    <t>INFRAESTRUCTURA PRODUCTIVA Y COMERCIALIZACIÓN</t>
  </si>
  <si>
    <t>REHABILITAR, COMPLEMENTAR Y/O MODERNIZAR 1000 HECTÁREAS DE DISTRITOS CON   ADECUACIÓN DE TIERRAS</t>
  </si>
  <si>
    <t>DISTRITOS DE ADECUACIÓN DE TIERRAS REHABILITADOS, COMPLEMENTADOS Y MODERNIZADOS</t>
  </si>
  <si>
    <t>HECTÁREAS CON DISTRITOS DE ADECUACIÓN DE TIERRAS REHABILITADOS, COMPLEMENTADOS Y MODERNIZADOS</t>
  </si>
  <si>
    <t>SADR</t>
  </si>
  <si>
    <t>Banca Comercial</t>
  </si>
  <si>
    <t>ENTREGAR 5 MAQUINARIA Y/O EQUIPOS</t>
  </si>
  <si>
    <t>SERVICIO DE APOYO PARA EL ACCESO A MAQUINARIA Y EQUIPOS</t>
  </si>
  <si>
    <t>MAQUINARIA Y EQUIPOS ENTREGADOS</t>
  </si>
  <si>
    <t>APOYAR 20 ASOCIACIONES DE PEQUEÑOS PRODUCTORES PARA EL FOMENTO DE LA ASOCIATIVIDAD</t>
  </si>
  <si>
    <t>SERVICIO DE APOYO PARA EL FOMENTO DE LA ASOCIATIVIDAD</t>
  </si>
  <si>
    <t>ASOCIACIONES APOYADAS</t>
  </si>
  <si>
    <t>BOLIVAR ME ENAMORA CON EXTENSION AGROPECUARIA</t>
  </si>
  <si>
    <t>1708</t>
  </si>
  <si>
    <t>GENERAR UN (1) DOCUMENTO DEL PLAN DEPARTAMENTAL DE EXTENSIÓN AGROPECUARIA - PDEA 2024-2027</t>
  </si>
  <si>
    <t>DOCUMENTOS DE PLANEACIÓN</t>
  </si>
  <si>
    <t>PLANES DEPARTAMENTALES DE EXTENSIÓN AGROPECUARIA ELABORADOS</t>
  </si>
  <si>
    <t>CIENCIA, TECNOLOGÍA E INNOVACIÓN AGROPECUARIA</t>
  </si>
  <si>
    <t>FORTALECER LAS CAPACIDADES TÉCNICAS, PRODUCTIVAS Y TECNOLÓGICAS DE 4.000  PRODUCTORES  MEDIANTE EXTENSIÓN AGROPECUARIA</t>
  </si>
  <si>
    <t>SERVICIO DE EXTENSIÓN AGROPECUARIA</t>
  </si>
  <si>
    <t>PRODUCTORES ATENDIDOS CON SERVICIO DE EXTENSIÓN AGROPECUARIA</t>
  </si>
  <si>
    <t>ADR, SADR</t>
  </si>
  <si>
    <t>AGENCIA DE DESARROLLO RURAL</t>
  </si>
  <si>
    <t>BOLÍVAR ME ENAMORA CON PRODUCTIVIDAD, COMPETITIVIDAD Y COMERCIALIZACIÓN</t>
  </si>
  <si>
    <t>INCLUSIÓN PRODUCTIVA DE PEQUEÑOS PRODUCTORES RURALES</t>
  </si>
  <si>
    <t xml:space="preserve">COFINANCIAR 20 PROYECTOS PRODUCTIVOS  </t>
  </si>
  <si>
    <t>SERVICIO DE APOYO FINANCIERO PARA PROYECTOS PRODUCTIVOS</t>
  </si>
  <si>
    <t>PROYECTOS PRODUCTIVOS COFINANCIADOS</t>
  </si>
  <si>
    <t>ICLD</t>
  </si>
  <si>
    <t>REALIZAR 15 MERCADOS CAMPESINOS EN EL DEPARTAMENTO DE BOLÍVAR</t>
  </si>
  <si>
    <t>SERVICIO DE APOYO A LA COMERCIALIZACIÓN</t>
  </si>
  <si>
    <t>MERCADOS CAMPESINOS REALIZADOS</t>
  </si>
  <si>
    <t xml:space="preserve">REALIZAR RUEDAS DE NEGOCIOS </t>
  </si>
  <si>
    <t>RUEDAS DE NEGOCIOS REALIZADAS</t>
  </si>
  <si>
    <t>SEMBRAR 5.000.000 DE ALEVINOS EN CUERPOS DE AGUA DEL DEPARTAMENTO DE BOLÍVAR</t>
  </si>
  <si>
    <t>ALEVINOS</t>
  </si>
  <si>
    <t>ALEVINOS UTILIZADOS EN ACTIVIDADES DE REPOBLAMIENTO</t>
  </si>
  <si>
    <t>ESTACIÓN BAJO MAGDALENA AUNAP, SADR</t>
  </si>
  <si>
    <t>1.730.000</t>
  </si>
  <si>
    <t>2.130.000</t>
  </si>
  <si>
    <t>ATENCION,ASISTENCIA Y REPARACION INTEGRAL A LAS VICTIMAS</t>
  </si>
  <si>
    <t>INCLUSION SOCILA Y PRODUCTIVA PARA LA POBLACION EN SITUACION DE VULNERABILIDAD</t>
  </si>
  <si>
    <t>4103</t>
  </si>
  <si>
    <t>INCLUSIÓN SOCIAL Y PRODUCTIVA PARA LA POBLACIÓN EN SITUACIÓN DE VULNERABILIDAD</t>
  </si>
  <si>
    <t xml:space="preserve">DESARROLLO DE PROGRAMAS Y PROYECTOS PRODUCTIVOS EN EL MARCO DEL PLAN AGROPECUARIO  </t>
  </si>
  <si>
    <t>PROYECTOS PRODUCTIVOS A POBLACIÓN VICTIMA</t>
  </si>
  <si>
    <t>SERVICIO DE ASISTENCIA TÉCNICA PARA EL EMPRENDIMIENTO</t>
  </si>
  <si>
    <t>PROYECTOS PRODUCTIVOS FORMULADOS PARA POBLACIÓN VÍCTIMAS DEL DESPLAZAMIENTO FORZADO</t>
  </si>
  <si>
    <t>SEC DE VICTIMAS</t>
  </si>
  <si>
    <t>PROYECTOS PRODUCTIVOS CON ENFOQUE ÉTNICO Y DIFERENCIAL PARA LA GENERACIÓN DE INGRESOS</t>
  </si>
  <si>
    <t>4101031</t>
  </si>
  <si>
    <t>SERVICIO DE APOYO PARA LA GENERACIÓN DE INGRESOS</t>
  </si>
  <si>
    <t>HOGARES CON ASISTENCIA TÉCNICA PARA LA GENERACIÓN DE INGRESOS</t>
  </si>
  <si>
    <t>DESARROLLO DE PROYECTOS DE SEGURIDAD ALIMENTARIA PARA POBLACIÓN VÍCTIMA</t>
  </si>
  <si>
    <t>SERVICIO DE APOYO PARA LA SEGURIDAD ALIMENTARIA</t>
  </si>
  <si>
    <t>HOGARES VÍCTIMAS QUE RECIBEN RECURSOS MONETARIOS PARA SEGURIDAD ALIMENTARIA</t>
  </si>
  <si>
    <t>FORMALIZACIÓN, ORDENAMIENTO SOCIAL Y USO PRODUCTIVO DEL TERRITORIO RURAL</t>
  </si>
  <si>
    <t xml:space="preserve"> ORDENAMIENTO SOCIAL Y USO PRODUCTIVO DEL TERRITORIO RURAL</t>
  </si>
  <si>
    <t>APOYAR LA GESTIÓN PARA LA ZONIFICACIÓN Y EVALUACIÓN DE TIERRAS MEDIANTE MAPAS CARTOGRÁFICOS</t>
  </si>
  <si>
    <t>1704001</t>
  </si>
  <si>
    <t>CARTOGRAFÍA DE ZONIFICACIÓN Y EVALUACIÓN DE TIERRAS</t>
  </si>
  <si>
    <t>MAPAS DE ZONIFICACIÓN ELABORADOS</t>
  </si>
  <si>
    <t>1704</t>
  </si>
  <si>
    <t xml:space="preserve">APOYAR LA FORMALIZACIÓN DE PREDIOS RURALES PARA EL USO PRODUCTIVO </t>
  </si>
  <si>
    <t>1704010</t>
  </si>
  <si>
    <t>SERVICIO DE APOYO FINANCIERO PARA LA FORMALIZACIÓN DE LA PROPIEDAD</t>
  </si>
  <si>
    <t>PREDIOS FORMALIZADOS O REGULARIZADOS PARA EL DESARROLLO RURAL</t>
  </si>
  <si>
    <t>1202002</t>
  </si>
  <si>
    <t>SERVICIO DE JUSTICIA A LOS CIUDADANOS</t>
  </si>
  <si>
    <t>CIUDADANOS CON SERVICIO DE JUSTICIA PRESTADO</t>
  </si>
  <si>
    <t>PROG MANUAL GASTO PROGRAMATICO</t>
  </si>
  <si>
    <t>SECRETARÍA DE MOVILIDAD</t>
  </si>
  <si>
    <t>Bolívar Me Enamora en Crecimiento Económico y oportunidad de empleo para todos</t>
  </si>
  <si>
    <t>Bolívar Me Enamora en  Infraestructura y movilidad</t>
  </si>
  <si>
    <t>Bolivar Me Enamora en  Infraestructura de transporte y comunicaciones.</t>
  </si>
  <si>
    <t>Seguridad de transporte</t>
  </si>
  <si>
    <t>Transporte</t>
  </si>
  <si>
    <t>Desarrollo de proyectos de señalización vertical, horizontal, reductores de volocidad, semaforización ,Instalación de equipos electrónicos , rocería,mantenimiento y reparcheo de las vías en el Departamento de Bolívar</t>
  </si>
  <si>
    <t>Infraestructura de transporte para la seguridad vial mejorada</t>
  </si>
  <si>
    <t>Infraestructura mejorada</t>
  </si>
  <si>
    <t>Metros lineales</t>
  </si>
  <si>
    <t>Secretaria de Movilidad</t>
  </si>
  <si>
    <t>Realización de campañas pedagogicas, orientadas a concientizar a la población del uso del cinturon de seguridad, control de límites de velocidad,generar cultura ciudadana, mejora de sitios criticos intervenidos, cumplimiento de normas de segruridad vial</t>
  </si>
  <si>
    <t>Servicio de educación informal</t>
  </si>
  <si>
    <t>Estrategias pedagógicas implementadas</t>
  </si>
  <si>
    <t>Infraestructura yservicios de transporte aéreo</t>
  </si>
  <si>
    <t xml:space="preserve">Mejorar  la infraestructura y habilitar  los Aeropuertos Montemariano  del Carmen de Bolívar y Baracoa de Magangue </t>
  </si>
  <si>
    <t>Aeropuertos mejorados</t>
  </si>
  <si>
    <t xml:space="preserve">Aeropuertos mejorados </t>
  </si>
  <si>
    <t>Infraestructura de transporte fluvial</t>
  </si>
  <si>
    <t xml:space="preserve">Creacion de nuevas terminales fluviales en el Departamento de Bolívar </t>
  </si>
  <si>
    <t>Terminal fluvial mejorada</t>
  </si>
  <si>
    <t xml:space="preserve">Número </t>
  </si>
  <si>
    <t>ND</t>
  </si>
  <si>
    <t>Desarrollar campañas a traves de proyecto de concientización de la no utilización de transporte de tracción animal y reemplazo de este medio irregular de transporte.</t>
  </si>
  <si>
    <t>Servicio de apoyo a unidades productivas individuales para la generación de ingresos</t>
  </si>
  <si>
    <t>Unidades productivas capitalizadas</t>
  </si>
  <si>
    <t>Numero</t>
  </si>
  <si>
    <t>Bolivar me Enamora con Justicia Social Cierre Brechas y Calidad de Vida para todos.</t>
  </si>
  <si>
    <t>Bolivar Me enamora en  Recreación y deporte</t>
  </si>
  <si>
    <t xml:space="preserve"> Altos logros y Liderazgo Deportivo</t>
  </si>
  <si>
    <t>Formación y preparación de deportistas</t>
  </si>
  <si>
    <t>Deporte y Recreación</t>
  </si>
  <si>
    <t>Corresponde a la preparación para las competencias de alto rendimiento deportivas que debe garantizarle al deportista un entrenador, preparador fisico,ciencias aplicadas ( fisioterapeuta, nutricionista, medico deportologo, ortopeda, psicologo), traductores, ayudas erogenicas, una concentración deportiva para su entrenamiento y hospedaje</t>
  </si>
  <si>
    <t>4302001</t>
  </si>
  <si>
    <t>Servicio de preparación deportiva</t>
  </si>
  <si>
    <t>Atletas preparados</t>
  </si>
  <si>
    <t>Corresponde a los estímulos económicos entregados a los deportistas para que éstos tengan una buena preparación y oportunidades para competir. Es el promedio de estimulos entregados a los Deportistas por cada vigencia.</t>
  </si>
  <si>
    <t>4302002</t>
  </si>
  <si>
    <t>Servicio de apoyo financiero a atletas</t>
  </si>
  <si>
    <t>Estímulos entregados</t>
  </si>
  <si>
    <t>SGR</t>
  </si>
  <si>
    <t>Corresponde a los estímulos económicos entregados a los deportistas para que éstos tengan una buena preparación y oportunidades para competir.Es el promedio de estimulos entregados a los Deportistas por cada vigencia.</t>
  </si>
  <si>
    <t>Atletas beneficiados con estímulos financieros</t>
  </si>
  <si>
    <t>Es el proceso a través del cual se individualizan personas dotadas de talento y actitudes favorables para el deporte con ayuda de entrenadores especializados y pruebas físicas, fisiológicas y de destrezas. </t>
  </si>
  <si>
    <t>4302073</t>
  </si>
  <si>
    <t>Servicio de identificación de talentos deportivos</t>
  </si>
  <si>
    <t>Personas con talento deportivo identificadas</t>
  </si>
  <si>
    <t>Corresponde al fortalecimiento de las Federaciones, Clubes y Ligas deportivas en Colombia. Incluye la capacitación y formación del recurso humano técnico, de jueces y de dirigentes deportivos.</t>
  </si>
  <si>
    <t>4302075</t>
  </si>
  <si>
    <t>Servicio de asistencia técnica para la promoción del deporte</t>
  </si>
  <si>
    <t xml:space="preserve">Organismos deportivos asistidos </t>
  </si>
  <si>
    <t>Impuesto Nacional al Consumo</t>
  </si>
  <si>
    <t>Asistencias técnicas realizadas a los organismos deportivos</t>
  </si>
  <si>
    <t>Corresponde a la planeación, organización y realización de eventos deportivos con sede en Colombia y eventos internacionales. Es el promedio de Deportistas  que participan en eventos por cada vigencia.</t>
  </si>
  <si>
    <t>4302004</t>
  </si>
  <si>
    <t>Servicio de organización de eventos deportivos de alto rendimiento</t>
  </si>
  <si>
    <t>Deportistas que participan en eventos deportivos de alto rendimiento con sede en Colombia o Internacionales</t>
  </si>
  <si>
    <t>Fomento a la recreación, la actividad física y el deporte</t>
  </si>
  <si>
    <t>Dentro del marco de los planes, programas y proyectos de la entidad se entregan diferentes incentivos a los integrantes del sistema nacional deportes y a los participantes o deportistas éstos pueden ser artículos deportivos, artículos tecnológicos, ademas de apoyar financieramente la realización e implementación de los mismos. Es el promedio de Deportistas  apoyados con articulos deportivos por cada vigencia.</t>
  </si>
  <si>
    <t>4301001</t>
  </si>
  <si>
    <t>Servicio de apoyo a la actividad física, la recreación y el deporte</t>
  </si>
  <si>
    <t>Organismos deportivos apoyados</t>
  </si>
  <si>
    <t>Infrestructura Deportiva y Recreativa</t>
  </si>
  <si>
    <t>Corresponde al acceso y uso de la infraestructura deportiva para garantizar su operación por parte de las Entidades Territoriales. Implica la sostenibilidad del escenario entregado (servicios públicos, seguridad de los escenarios, garantías de la funcionalidad de la implementación deportiva necesaria para la práctica de la actividad física y  vías de acceso).</t>
  </si>
  <si>
    <t>4301004</t>
  </si>
  <si>
    <t>Servicio de mantenimiento a la infraestructura deportiva</t>
  </si>
  <si>
    <t>Infraestructura deportiva mantenida</t>
  </si>
  <si>
    <t>4302083</t>
  </si>
  <si>
    <t>Complejo deportivo de alto rendimiento construido y dotado</t>
  </si>
  <si>
    <t>Mantenimiento de la infraestructura deportiva competencia de las Entidades Territoriales.  Garantizar las condiciones de funcionalidad del escenario deportivo, mejoramiento en pintura recuperación de implementación deportiva, mejoramiento de condiciones de cerramiento, funcionalidad de los servicios públicos, recuperación de mobiliario, mantenimiento de las zonas de juego).</t>
  </si>
  <si>
    <t>4302074</t>
  </si>
  <si>
    <t>Centro de alto Rendimiento construido y dotado</t>
  </si>
  <si>
    <t>Intervenciones realizadas a infraestructura deportiva</t>
  </si>
  <si>
    <t xml:space="preserve"> Fomento del Deporte social y comunitario, la Recreacion, la Actividad Fisica  y la Participacion Ciudadana</t>
  </si>
  <si>
    <t>Corresponde a los procesos de iniciación, fundamentación y perfeccionamiento deportivos a partir de  las clases donde se practica la actividad física, la recreación y/o el deporte.</t>
  </si>
  <si>
    <t>4301007</t>
  </si>
  <si>
    <t>Servicio de Escuelas Deportivas</t>
  </si>
  <si>
    <t xml:space="preserve">Número de niños, niñas, adolescentes y jóvenes en Escuela Deportivas
</t>
  </si>
  <si>
    <t>Corresponde a los procesos de iniciación, fundamentación y perfeccionamiento deportivos a partir de  las clases donde se practica la actividad física, la recreación y/o el deporte. Es el promedio de Escuelas Deportivas a atender por cada vigencia.Es el promedio de Municipios donde se practica actividad fisica, recreacion y/o deporte por cada vigencia.</t>
  </si>
  <si>
    <t>Municipios con Escuelas Deportivas</t>
  </si>
  <si>
    <t>Corresponde a los procesos de iniciación, fundamentación y perfeccionamiento deportivos a partir de  las clases donde se practica la actividad física, la recreación y/o el deporte.Es el promedio de Disciplinas por Escuelas Deportivas a atender por cada vigencia.</t>
  </si>
  <si>
    <t>Disciplinas por Escuela Deportiva</t>
  </si>
  <si>
    <t>Corresponde a la planeación, organización y realización de eventos deportivos en las diferentes disciplinas con la comunidad de poblacion general y diferencial</t>
  </si>
  <si>
    <t>4301032</t>
  </si>
  <si>
    <t>Servicio de organización de eventos deportivos comunitarios</t>
  </si>
  <si>
    <t>Personas beneficiadas</t>
  </si>
  <si>
    <t>Corresponde a la formación a la ciudadanía  en recreación, actividad física, deportes social comunitario y/o aprovechamiento del tiempo libre con enfoque diferencial.</t>
  </si>
  <si>
    <t>4301035</t>
  </si>
  <si>
    <t>Servicio de educación informal en recreación</t>
  </si>
  <si>
    <t>Personas capacitadas</t>
  </si>
  <si>
    <t>Eventos de capacitación desarrollados</t>
  </si>
  <si>
    <t>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 corresponde al numero de municipios total anualmente, que estan vinculados a participar en los superate intercolegiados.</t>
  </si>
  <si>
    <t>4301037</t>
  </si>
  <si>
    <t>Servicio de promoción de la actividad física, la recreación y el deporte</t>
  </si>
  <si>
    <t>Municipios vinculados al programa Supérate-Intercolegiados</t>
  </si>
  <si>
    <t>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t>
  </si>
  <si>
    <t>Instituciones educativas vinculadas al programa Supérate-Intercolegiados</t>
  </si>
  <si>
    <t>Personas atendidas por los programas de recreación, deporte social comunitario, actividad física y aprovechamiento del tiempo libre</t>
  </si>
  <si>
    <t>Municipios implementando  programas de recreación, actividad física y deporte social comunitario</t>
  </si>
  <si>
    <t>Sedes educativas apoyadas con programas de fomento</t>
  </si>
  <si>
    <t>N/D</t>
  </si>
  <si>
    <t>Corresponde a la planeación, organización y realización de eventos recreativos y de esparcimiento del tiempo libre con la comunidad.</t>
  </si>
  <si>
    <t>4301038</t>
  </si>
  <si>
    <t>Servicio de organización de eventos recreativos comunitarios</t>
  </si>
  <si>
    <t>Eventos recreativos comunitarios realizados</t>
  </si>
  <si>
    <t xml:space="preserve"> Personas atendidas por los programas de recreación, deporte social comunitario, actividad física y aprovechamiento del tiempo libre</t>
  </si>
  <si>
    <t>Promoción de Habitos y Estilos de Vida Saludable "Por tu salud, ponte pilas"</t>
  </si>
  <si>
    <t>Capacitaciones en deporte, en hábitos de salud, en recreación, entre otros.</t>
  </si>
  <si>
    <t>4302062</t>
  </si>
  <si>
    <t>Capacitaciones realizadas</t>
  </si>
  <si>
    <t>Aprovechamiento del deporte, la recreación y la actividad física con fines de esparcimiento y desarrollo físico procurando la integración el descanso mediante la realización de actividades deportivas y la promoción de espacios con  la participación comunitaria. y corresponde al promedio por vigencia de los municipios a implementar el programa.</t>
  </si>
  <si>
    <t xml:space="preserve">FOMENTO, DESARROLLO Y PRÁCTICA DEL DEPORTE, LA RECREACIÓN Y EL APROVECHAMIENTO DEL TIEMPO LIBRE </t>
  </si>
  <si>
    <t xml:space="preserve">Unibac </t>
  </si>
  <si>
    <t>Educación Integral</t>
  </si>
  <si>
    <t xml:space="preserve"> Calidad y fomento de la educación superior</t>
  </si>
  <si>
    <t>3301</t>
  </si>
  <si>
    <t>PROMOCIÓN Y ACCESO EFECTIVO A PROCESOS CULTURALES Y ARTÍSTICOS</t>
  </si>
  <si>
    <t>DESARROLLO COMUNITARIO</t>
  </si>
  <si>
    <t>90</t>
  </si>
  <si>
    <t>AMPLIACIÓN DE LA COBERTURA DE LOS PROGRAMAS DE PROYECCIÓN SOCIAL DE UNIBAC</t>
  </si>
  <si>
    <t>3301087</t>
  </si>
  <si>
    <t>SEDES DE INSTITUCIONES DE EDUCACIÓN SUPERIOR MEJORADAS</t>
  </si>
  <si>
    <t>PERSONAS CAPACITADAS</t>
  </si>
  <si>
    <t>8206</t>
  </si>
  <si>
    <t>UNIBAC</t>
  </si>
  <si>
    <t xml:space="preserve">Recursos Propios </t>
  </si>
  <si>
    <t>2202</t>
  </si>
  <si>
    <t>CALIDAD Y FOMENTO DE LA EDUCACIÓN SUPERIOR (BOLÍVAR MEJOR EN CALIDAD Y COBERTURA EN EDUCACIÓN SUPERIOR)</t>
  </si>
  <si>
    <t>91</t>
  </si>
  <si>
    <t>INFRAESTRUCTURA DE LA UNIVERSIDAD DE BELLAS ARTES Y CIENCIAS DE BOLÍVAR (UNIBAC) EN MATUNA</t>
  </si>
  <si>
    <t>2202072</t>
  </si>
  <si>
    <t>SEDES  DE INSTITUCIONES DE EDUCACIÓN  SUPERIOR MEJORADAS</t>
  </si>
  <si>
    <t>2</t>
  </si>
  <si>
    <t>EDUCACIÓN</t>
  </si>
  <si>
    <t>92</t>
  </si>
  <si>
    <t>CREACIÓN DE UN NUEVO PROGRAMA PROFESIONAL PARA EL DEPARTAMENTO DE BOLÍVAR</t>
  </si>
  <si>
    <t>2202066</t>
  </si>
  <si>
    <t xml:space="preserve">SERVICIO DE ACREDITACIÓN DE LA CALIDAD DE LA EDUCACIÓN SUPERIOR </t>
  </si>
  <si>
    <t>PROGRAMAS ACADÉMICOS EN CONDICIONES PARA EXPEDICIÓN DE REGISTRO CALIFICADO</t>
  </si>
  <si>
    <t>6</t>
  </si>
  <si>
    <t>93</t>
  </si>
  <si>
    <t>ACREDITACIÓN INSTITUCIONAL DE LA INSTITUCIÓN UNIVERSITARIA BELLAS ARTES Y CIENCIAS DE BOLÍVAR</t>
  </si>
  <si>
    <t>INSTITUCIONES DE EDUCACIÓN SUPERIOR CON PROCESOS RADICADOS PARA ACREDITACIÓN INSTITUCIONAL ANTE EL CONSEJO NACIONAL DE ACREDITACIÓN</t>
  </si>
  <si>
    <t>94</t>
  </si>
  <si>
    <t>ACREDITACIÓN DEL PROGRAMA PROFESIONAL DE ARTES ESCÉNICAS EN ALTA CALIDAD</t>
  </si>
  <si>
    <t>PROGRAMAS ACADÉMICOS CON ACREDITACIÓN DE ALTA CALIDAD EVALUADOS</t>
  </si>
  <si>
    <t>1</t>
  </si>
  <si>
    <t>ACREDITACIÓN DEL PROGRAMA PROFESIONAL DE ARTES PLÁSTICAS EN ALTA CALIDAD</t>
  </si>
  <si>
    <t>SERVICIOS PUBLICOS</t>
  </si>
  <si>
    <t>BOLÍVAR ME ENAMORA EN  HÁBITAT, VIVIENDA Y SERVICIOS PÚBLICOS</t>
  </si>
  <si>
    <t xml:space="preserve"> SANEAMIENTO BÁSICO</t>
  </si>
  <si>
    <t>ACCESO DE LA POBLACIÓN A LOS SERVICIOS DE AGUA POTABLE Y SANEAMIENTO BÁSICO</t>
  </si>
  <si>
    <t>AGUA POTABLE Y SANEAMIENTO BÁSICO (SIN INCLUIR PROYECTOS DE VIS)</t>
  </si>
  <si>
    <t>BOLÍVAR ME ENAMORA CON SERVICIOS PÚBLICOS</t>
  </si>
  <si>
    <t>AUMENTAR LA COBERTURA DE ALCANTARILLADO</t>
  </si>
  <si>
    <t>ALCANTARILLADOS CONSTRUIDOS, AMPLIADOS Y OPTIMIZADOS</t>
  </si>
  <si>
    <t xml:space="preserve"> SERVICIOS PÚBLICOS</t>
  </si>
  <si>
    <t>AUMENTAR LA COBERTURA DE ACUEDUCTO</t>
  </si>
  <si>
    <t xml:space="preserve">ESTUDIOS DE PREINVERSIÓN E INVERSIÓN </t>
  </si>
  <si>
    <t>ESTUDIOS O DISEÑOS REALIZADOS</t>
  </si>
  <si>
    <t>ACUEDUCTOS CONSTRUIDOS</t>
  </si>
  <si>
    <t>ACUEDUCTOS CONSTRUIDOS, AMPLIADOS Y OPTIMIZADOS</t>
  </si>
  <si>
    <t xml:space="preserve">OBSERVACION </t>
  </si>
  <si>
    <t>BOLÍVAR ME ENAMORA CON JUSTICIA SOCIAL CIERRE DE BRECHAS Y CALIDAD DE VIDA PARA TODOS</t>
  </si>
  <si>
    <t>Bolívar me enamora en arte, cultura y patrimonio.</t>
  </si>
  <si>
    <t>Cultura de Paz</t>
  </si>
  <si>
    <t>Promoción y acceso efectivo a procesos culturales y artísticos</t>
  </si>
  <si>
    <t>FORMACIÓN, CAPACITACIÓN E INVESTIGACIÓN ARTÍSTICA Y CULTURAL</t>
  </si>
  <si>
    <t xml:space="preserve">Oferta educativa entregada a agentes culturales </t>
  </si>
  <si>
    <t>Servicio de educación informal al sector artístico y cultural</t>
  </si>
  <si>
    <t>Gestores culturales capacitados</t>
  </si>
  <si>
    <t>Número de personas</t>
  </si>
  <si>
    <t>ICULTUR</t>
  </si>
  <si>
    <t>FOMENTO, APOYO Y DIFUSIÓN DE EVENTOS Y EXPRESIONES ARTÍSTICAS Y CULTURALES</t>
  </si>
  <si>
    <t xml:space="preserve">estímulos económicos entregados a los actores del sector artístico y cultural, </t>
  </si>
  <si>
    <t>Servicio de apoyo financiero al sector artístico y cultural</t>
  </si>
  <si>
    <t>Estímulos otorgados</t>
  </si>
  <si>
    <t>MEMORIA, SABERESY TERRITORIOS BIOCULTURALES</t>
  </si>
  <si>
    <t xml:space="preserve"> beneficio económico periódico entregado a los creadores y gestores culturales</t>
  </si>
  <si>
    <t>Servicio de apoyo financiero para creadores y gestores culturales</t>
  </si>
  <si>
    <t>Creadores y gestores culturales beneficiados</t>
  </si>
  <si>
    <t>Gestión, protección y salvaguardia del patrimonio cultural colombiano</t>
  </si>
  <si>
    <t>Hace referencia a las visitas de asistencia técnica a la institucionalidad cultural brindadas a los consejos y territoriales de cultura y a los gestores culturales, en temas relacionados con procesos de planeación, formulación de proyectos, fuentes de financiación, formación y participación ciudadana.</t>
  </si>
  <si>
    <t>Servicio de asistencia técnica en gestión artística y cultural</t>
  </si>
  <si>
    <t>Consejos Territoriales asistidos técnicamente</t>
  </si>
  <si>
    <t>Corresponde a la generación de condiciones para la creación, gestión, producción, difusión, circulación y apropiación de las prácticas artísticas y contenidos culturales mediáticos. Incluye la creación de obras, coproducciones y la producción y circulación de exhibiciones, de los agentes del sector artístico y cultural, así como la circulación de contenidos culturales mediáticos apoyados por el Ministerio de Cultura.</t>
  </si>
  <si>
    <t>Documentos de lineamientos técnicos</t>
  </si>
  <si>
    <t xml:space="preserve"> ECONOMÍA POPULAR CULTURAL</t>
  </si>
  <si>
    <t>Corresponde a la organización y desarrollo de  actividades culturales de carácter patrimonial, literario, artístico, musical, entre otros. También la realización de eventos y actividades con libreros y organizaciones responsables de ferias. Así como actividades culturales para el goce de los ciudadanos.</t>
  </si>
  <si>
    <t>Servicio de promoción de actividades culturales</t>
  </si>
  <si>
    <t>Eventos de promoción de actividades culturales realizados</t>
  </si>
  <si>
    <t>Se refiere a actividades culturales relacionadas con las exposiciones que se realizan y de demás actividades de interés educativo en los Museos del Ministerio de Cultura ubicados en las regiones del país (Talleres de dibujo, bordado, pintura al oleo, música, ciclos de teatro, conciertos, conferencias, etc.).</t>
  </si>
  <si>
    <t>Servicio de promoción de actividades culturales.</t>
  </si>
  <si>
    <t>Actividades culturales realizadas en Museos del Ministerio de Cultura</t>
  </si>
  <si>
    <t xml:space="preserve"> INFRAESTRUCTURAS CULTURALES PARA LA VIDA</t>
  </si>
  <si>
    <t>CONSTRUCCIÓN, MANTENIMIENTO Y ADECUACIÓN DE LA INFRAESTRUCTURA ARTÍSTICA Y CULTURAL</t>
  </si>
  <si>
    <t>Ajuste o adaptación de una Infraestructura Cultural</t>
  </si>
  <si>
    <t>Servicio de educación formal al sector artístico y cultural</t>
  </si>
  <si>
    <t>Infraestructura cultural intervenida</t>
  </si>
  <si>
    <t xml:space="preserve">FORMACIÓN, CAPACITACIÓN E INVESTIGACIÓN ARTÍSTICA Y CULTURAL </t>
  </si>
  <si>
    <t>Asistencias técnicas a bibliotecarios, administraciones locales, entidades públicas y privadas entre otros, en el campo de las bibliotecas públicas y la lectura.</t>
  </si>
  <si>
    <t>Servicio de asistencia técnica en asuntos de gestión de bibliotecas públicas y lectura.</t>
  </si>
  <si>
    <t>Personas asistidas técnicamente</t>
  </si>
  <si>
    <t xml:space="preserve">Son todas aquellas infraestructuras culturales que se construyan en un predio o terreno donde no existen elementos o construcciones previstas. </t>
  </si>
  <si>
    <t>Bibliotecas construidas y dotadas</t>
  </si>
  <si>
    <t xml:space="preserve"> Aprovechamiento de potencialidades y apuesta productivas</t>
  </si>
  <si>
    <t xml:space="preserve">PROTECCIÓN DEL PATRIMONIO CULTURAL  </t>
  </si>
  <si>
    <t>fortalecimiento de procesos culturales, artísticos, formación en los municipios a través de dotación de instrumentos  elementos, o desarrollo de procesos de formación</t>
  </si>
  <si>
    <t>Servicio de apoyo al proceso de formación artística y cultural</t>
  </si>
  <si>
    <t>Procesos de formación atendidos</t>
  </si>
  <si>
    <t>BOLÍVAR ME ENAMORA CON CRECIMIENTO ECONOMICO Y OPORTUNIDAD DE EMPLEO PARA TODOS</t>
  </si>
  <si>
    <t>Bolívar Me Enamora en  Turismo</t>
  </si>
  <si>
    <t xml:space="preserve"> Turismo de talla mundial</t>
  </si>
  <si>
    <t>Productividad y competitividad de las empresas colombianas</t>
  </si>
  <si>
    <t xml:space="preserve">PROMOCIÓN DEL DESARROLLO TURÍSTICO </t>
  </si>
  <si>
    <t>Asistencia y acompañamiento a los Entes Territoriales para la promoción y competitividad turística de sus regiones.</t>
  </si>
  <si>
    <t>Servicio de asistencia técnica a los entes territoriales para el desarrollo turístico</t>
  </si>
  <si>
    <t>Proyectos de infraestructura turística apoyados</t>
  </si>
  <si>
    <t>Eventos realizados para intercambio de experiencias y generación de alianzas entre iniciativas clústeres</t>
  </si>
  <si>
    <t>Servicio de asistencia técnica para el desarrollo de iniciativas clústeres</t>
  </si>
  <si>
    <t>Programas de gestión empresarial ejecutados en unidades productivas</t>
  </si>
  <si>
    <t>Corresponde a documentos que contengan planes, estrategias, política públicas sobre asuntos del sector.</t>
  </si>
  <si>
    <t>Documentos de planeación</t>
  </si>
  <si>
    <t>Documentos de planeación elaborados</t>
  </si>
  <si>
    <t>Viajes de Familiarización realizados</t>
  </si>
  <si>
    <t>Corresponde a campañas de divulgación y promoción de los atractivos turísticos de la zonas, así como las actividades para el posicionamiento de las regiones, departamentos y municipios como destinos turísticos.</t>
  </si>
  <si>
    <t>Servicio de promoción turística</t>
  </si>
  <si>
    <t>Eventos de promoción realizados</t>
  </si>
  <si>
    <t>Redes Temáticas de Turismo apoyadas</t>
  </si>
  <si>
    <t>Comprende las actividades necesarias para la generación de información y herramientas tecnológicas en el uso de datos referentes al sector turismo.</t>
  </si>
  <si>
    <t>Servicios de información turística a nivel nacional</t>
  </si>
  <si>
    <t>Portales integrados</t>
  </si>
  <si>
    <t>Asistencia técnica dirigida a emprendedores con empresas en etapa temprana (menores de 5 años).</t>
  </si>
  <si>
    <t>Servicio de asistencia técnica para emprendedores y/o empresas en edad temprana</t>
  </si>
  <si>
    <t>Empresas asistidas técnicamente</t>
  </si>
  <si>
    <t>Corresponde a la asistencia técnica que se les ofrece a las unidades productivas con el fin de alcanzar mayores niveles de productividad, a través de intervenciones en ejes tales como gestión de la calidad, logística, sostenibilidad ambiental, productividad operacional, transformación digital, eficiencia energética, productividad laboral, desarrollo y sofisticación de productos, gestión comercial, entre otros. Cada intervención incluye un diagnóstico, un plan de acción y una medición final.</t>
  </si>
  <si>
    <t>Servicio de apoyo para la transferencia y/o implementación de metodologías de aumento de la productividad</t>
  </si>
  <si>
    <t xml:space="preserve">Unidades productivas  beneficiadas en la implementación de estrategias para incrementar su productividad </t>
  </si>
  <si>
    <t>Entidades territoriales asistidas técnicamente</t>
  </si>
  <si>
    <t>Convenios, alianzas estratégicas y suscripciones realizadas</t>
  </si>
  <si>
    <t>Convenio Satena Unico firmado y cerrado.</t>
  </si>
  <si>
    <t>TOTAL  AVANCE  ACUMULADO
(CUATRIENIO)</t>
  </si>
  <si>
    <t>AVANCE ACUMULADO
CUATRIENIO</t>
  </si>
  <si>
    <t>PORCENTAJE EJECUTADO CUATRIENIO
(% PRESUPUESTO EJECUTADO / PRESUPUESTO PROYECTADO)</t>
  </si>
  <si>
    <t xml:space="preserve">PROPUESTA DE AJUSTE -INDICADOR DE PRODUCTO </t>
  </si>
  <si>
    <t>TIPO DE MOD
(Técnica - Juridica - Financiera)</t>
  </si>
  <si>
    <t>NVO INDICADOR DE PRODUCTO</t>
  </si>
  <si>
    <t>NVO INDICADOR DE RESULTADO</t>
  </si>
  <si>
    <t>NVA META DE PRODUCTO</t>
  </si>
  <si>
    <t>NVA META RESULTADO</t>
  </si>
  <si>
    <t>NVO PRESUP AJUSTADO</t>
  </si>
  <si>
    <t>DESCRIPCIÓN DE LA JUSTIFICACIÓN</t>
  </si>
  <si>
    <t>OBSERVACIONES</t>
  </si>
  <si>
    <t>EVIDENCIAS I TRIMESTRE</t>
  </si>
  <si>
    <t>EVIDENCIAS II TRIMESTRE</t>
  </si>
  <si>
    <t>EVIDENCIAS III TRIMESTRE</t>
  </si>
  <si>
    <t>EVIDENCIAS IV TRIMESTRE</t>
  </si>
  <si>
    <t>Bolívar Me Enamora en justicia social: Cierre de brechas y calidad de vida para todos</t>
  </si>
  <si>
    <t>Bolívar Me Enamora  con  Atención a víctmas</t>
  </si>
  <si>
    <t>Atención, asistencia  y reparación integral a las víctimas</t>
  </si>
  <si>
    <t>Atención humanitaria por subsidiariedad</t>
  </si>
  <si>
    <t>Servicio de ayuda y atención humanitaria</t>
  </si>
  <si>
    <t>Recursos de atención humanitaria por subsidiariedad otorgados</t>
  </si>
  <si>
    <t>pesos</t>
  </si>
  <si>
    <t>Se da la atención con Recursos de Vigencia Futura 2024</t>
  </si>
  <si>
    <t>https://bolivargovco-my.sharepoint.com/:x:/g/personal/lmorenop_bolivar_gov_co/EQIpSuG3am9CuclaF4HJEUUBtBG4FDilfOFY4WfiVq9czA?e=Azis6B</t>
  </si>
  <si>
    <t>https://bolivargovco-my.sharepoint.com/:f:/g/personal/lmorenop_bolivar_gov_co/EgC_5XSoXghEip_5JkWwbrwBz3VNmc403smdhczpDxTViw?e=rCTH6b</t>
  </si>
  <si>
    <t>116 Atención humanitaria por subsidiariedad</t>
  </si>
  <si>
    <t>https://bolivargovco-my.sharepoint.com/:x:/g/personal/lmorenop_bolivar_gov_co/IQCrtNSanXZXTaPf_5i5-vCMAWbcqSOdB0sdrzUkwJZGSnY?e=GPiBxa</t>
  </si>
  <si>
    <t>Dotación de Albergue Temporal a las víctimas que soliciten (</t>
  </si>
  <si>
    <t>Edificaciones para alojamiento temporal de víctimas desplazadas por el conflicto construidas y dotadas</t>
  </si>
  <si>
    <t>Infraestructura para alojamiento temporal de víctimas desplazadas por el conflicto construidas y dotadas</t>
  </si>
  <si>
    <t>numero</t>
  </si>
  <si>
    <t>Reporte entregado por Secretaria de la Mujer en el albergue</t>
  </si>
  <si>
    <t>https://community.secop.gov.co/Public/Tendering/OpportunityDetail/Index?noticeUID=CO1.NTC.7856617&amp;isFromPublicArea=True&amp;isModal=False</t>
  </si>
  <si>
    <t xml:space="preserve">Asistencia Funeraria </t>
  </si>
  <si>
    <t>Servicio de asistencia funeraria</t>
  </si>
  <si>
    <t xml:space="preserve">Hogares subsidiados en asistencia funeraria </t>
  </si>
  <si>
    <t>https://bolivargovco-my.sharepoint.com/:b:/g/personal/lmorenop_bolivar_gov_co/IQBCE67mXweuR6hCnhXuOEi1AV1hOWwCYvRmTw2to4eTkf4?e=FMotWZ</t>
  </si>
  <si>
    <t>Justicia transicional</t>
  </si>
  <si>
    <t>1204</t>
  </si>
  <si>
    <t>Jornadas de Atención y Asistencia Itinerante Transformadoras del Territorio</t>
  </si>
  <si>
    <t>Servicio itinerante de oferta interinstitucional en materia de justicia transicional</t>
  </si>
  <si>
    <t>Jornadas móviles de atención, orientación y acceso a la justicia a las víctimas del conflicto armado realizadas</t>
  </si>
  <si>
    <t>Se realizaron 3 por iniciativa de la Armada Nacional en Las Piedras - San Estanislao de Kosca, en San Agustín - San Juan Nepomuceno y en el Jobo - Carmen de Bolívar
Se realizaron JI en Simiti, Santa Rosa, San Cristobal, Guamo (Robles), Zaambrano, Cordoba (Tacamocho), Talaigua (Porvenir), Pinillos, Achi, Achi Indennizaciones, Morales</t>
  </si>
  <si>
    <t xml:space="preserve">https://www.instagram.com/reel/DGdaQiagppl/?utm_source=ig_web_copy_link&amp;igsh=MzRlODBiNWFlZA==
https://www.instagram.com/p/DGF-gH5uGHx/?utm_source=ig_web_copy_link&amp;igsh=MzRlODBiNWFlZA==
https://www.instagram.com/reel/DGEyoJJAFHf/?utm_source=ig_web_copy_link&amp;igsh=MzRlODBiNWFlZA==
https://www.instagram.com/p/DFaTtdaRV9T/?utm_source=ig_web_copy_link&amp;igsh=MzRlODBiNWFlZA==
https://www.instagram.com/reel/DFaG6sIO5yz/?utm_source=ig_web_copy_link&amp;igsh=MzRlODBiNWFlZA==
</t>
  </si>
  <si>
    <t>https://www.instagram.com/p/DLq45HzItn6/?img_index=1
https://www.instagram.com/p/DLpxdoDxbsB/?img_index=1
https://www.instagram.com/p/DLQIVHZRhtA/</t>
  </si>
  <si>
    <t>https://bolivargovco-my.sharepoint.com/:f:/g/personal/lmorenop_bolivar_gov_co/EiCS3K1FFSdKg95bCJD0VsABE3_1DYVkbEsH_YLhnXRaWA?e=qqr01D</t>
  </si>
  <si>
    <t>Construcción del Centro Regional de Atención a Víctimas</t>
  </si>
  <si>
    <t>Centros regionales de atención a víctimas construidos</t>
  </si>
  <si>
    <t xml:space="preserve">Centros regionales de atención a víctimas construidos </t>
  </si>
  <si>
    <t>Dotación del CRAV Centro Regional de Atención a Víctimas</t>
  </si>
  <si>
    <t>Centros regionales o puntos de atención a víctimas dotados</t>
  </si>
  <si>
    <t>Dotación de infraestructura en la cual se reúne la oferta institucional del nivel nacional y territorial que tiene como objetivo atender, orientar, remitir y acompañar a las víctimas del conflicto.</t>
  </si>
  <si>
    <t xml:space="preserve">Mejoramiento y/o costrucción de Puntos de Atención a víctimas y/o Centro Regional de Atención a Víctimas </t>
  </si>
  <si>
    <t>Puntos de atención a víctimas dotados</t>
  </si>
  <si>
    <t>https://bolivargovco-my.sharepoint.com/:b:/g/personal/lmorenop_bolivar_gov_co/EUz0hW6ILmJGnXwAbL5BopwBFq9lnuW5GZcsA3gR7x_40w?e=r4pB7c</t>
  </si>
  <si>
    <t>Calidad y fomento de la educación superior</t>
  </si>
  <si>
    <t>EDUCACIÓN SUPERIOR</t>
  </si>
  <si>
    <t>Becas para el ingreso de la Educación Superior acorde resolución UDC con Enfoque Etnico y Diferencial</t>
  </si>
  <si>
    <t xml:space="preserve">Servicio de apoyo financiero para la permanencia a la educación superior </t>
  </si>
  <si>
    <t>Población víctima del conflicto armado, beneficiaria de subsidios para la permanencia en programas nacionales</t>
  </si>
  <si>
    <t>Aun no se cuenta con el reporte UDC I semestre 2025</t>
  </si>
  <si>
    <t>https://bolivargovco-my.sharepoint.com/:p:/g/personal/lmorenop_bolivar_gov_co/EWzhpJH6NxxErPkVJzADYYUBSHVEgfIPDJwuadzQGOh6lw?e=WDOR3J</t>
  </si>
  <si>
    <t>Inclusión social y productiva para la población en situación de vulnerabilidad</t>
  </si>
  <si>
    <t>Proyectos Productivos a población victima</t>
  </si>
  <si>
    <t>Servicio de asistencia técnica para el emprendimiento</t>
  </si>
  <si>
    <t>Proyectos productivos formulados para población víctimas del desplazamiento forzado</t>
  </si>
  <si>
    <t>Este avance se logro con el programa Marca Bolívar de ICULTUR</t>
  </si>
  <si>
    <t>https://www.instagram.com/reel/DFctGS3uN31/?utm_source=ig_web_copy_link&amp;igsh=MzRlODBiNWFlZA==
https://www.instagram.com/p/DFbMVbvylud/?utm_source=ig_web_copy_link&amp;igsh=MzRlODBiNWFlZA==</t>
  </si>
  <si>
    <t>https://bolivargovco-my.sharepoint.com/:f:/g/personal/lmorenop_bolivar_gov_co/EtWWMD5qS3pJm4I-LmAJMZoBcFL6pQ8WGX-jMJfOApio7Q?e=6iP8N9</t>
  </si>
  <si>
    <t>Proyectos productivos con enfoque étnico y diferencial para la generación de ingresos</t>
  </si>
  <si>
    <t>Servicio de apoyo para la generación de ingresos</t>
  </si>
  <si>
    <t>Hogares con asistencia técnica para la generación de ingresos</t>
  </si>
  <si>
    <t>Unidades Productivas Proy Matie</t>
  </si>
  <si>
    <t>https://bolivargovco-my.sharepoint.com/:f:/g/personal/lmorenop_bolivar_gov_co/IgAsbT-SetXMS51ltkG-BKf3AZpI-xpKY1kKS57jA3M7GUs?e=WcHzct</t>
  </si>
  <si>
    <t>Asistencia Técnica en Elaboración de Proyectos</t>
  </si>
  <si>
    <t>Se realizo en el municipio de Achi
Se capacito al SRR de Mico Ahumado en Municipio de Morales</t>
  </si>
  <si>
    <t>https://bolivargovco-my.sharepoint.com/:b:/g/personal/lmorenop_bolivar_gov_co/EWbtDryqCIVInHs7cN6jP28BSEwQJQ8E5fblyvJ2ircsxg?e=D57zn8</t>
  </si>
  <si>
    <t>https://bolivargovco-my.sharepoint.com/:f:/g/personal/lmorenop_bolivar_gov_co/EmtiZf4kvjBIq_KOk2oe3JUByC_8-dF2QkIRmM-FGWjaiQ?e=UIQYvV</t>
  </si>
  <si>
    <t xml:space="preserve">Víctimas colocadas laboralmente </t>
  </si>
  <si>
    <t>Servicio de gestión para la colocación de empleo</t>
  </si>
  <si>
    <t>Personas vinculadas a empleo formal para población vulnerable</t>
  </si>
  <si>
    <t>Meta alcanzada con SENA a traves de APE</t>
  </si>
  <si>
    <t>https://bolivargovco-my.sharepoint.com/:f:/g/personal/lmorenop_bolivar_gov_co/Ek0Yj7O-mcRNkujFUPbbIWgBX81M1rOTOA2lcOUUtW7zSQ?e=EswUxb</t>
  </si>
  <si>
    <t>Víctimas del conflicto armado VINCULADAS con centros de formación para el Trabajo y Desarrollo Humano con enfoque Etnico y Diferencial</t>
  </si>
  <si>
    <t>Servicio de educación para el trabajo a la población vulnerable</t>
  </si>
  <si>
    <t>Personas inscritas</t>
  </si>
  <si>
    <t>128 VICTIMAS EN CENTROS DE FORMACION</t>
  </si>
  <si>
    <t>Mejoramiento de las condiciones de habitabilidad a población víctima</t>
  </si>
  <si>
    <t>4103062</t>
  </si>
  <si>
    <t>Servicio de apoyo para el mejoramiento de condiciones físicas o dotación de vivienda de hogares  vulnerables rurales</t>
  </si>
  <si>
    <t>Hogares vulnerables con mejoramiento de las condiciones físicas o dotación de vivienda realizados</t>
  </si>
  <si>
    <t>Proyecto para mejoramiento de 100 viviendas en proceso por parte de Dirección de Vivienda</t>
  </si>
  <si>
    <t>Desarrollo de proyectos de seguridad alimentaria para población víctima</t>
  </si>
  <si>
    <t>Servicio de apoyo para la seguridad alimentaria</t>
  </si>
  <si>
    <t>Hogares víctimas que reciben recursos monetarios para seguridad alimentaria</t>
  </si>
  <si>
    <t>Construcción de vivienda nueva a población víctima rural y urbana</t>
  </si>
  <si>
    <t>Hogares víctimas vulnerables con asistencia técnica para el mejoramiento de las  condiciones físicas o dotación de vivienda</t>
  </si>
  <si>
    <t>https://bolivargovco-my.sharepoint.com/:b:/g/personal/lmorenop_bolivar_gov_co/EaUqpfmBU5hNkL68Gr5Dd30B1cSq4yJ1j4geKSkuwwGDnA?e=On2XCq</t>
  </si>
  <si>
    <t>4502</t>
  </si>
  <si>
    <t>Fortalecimiento del buen gobierno para el respeto y garantía de los derechos humanos</t>
  </si>
  <si>
    <t>Articulación con la Secretaria de Interior la construcción y actualización del Plan Integral de Prevención y Protección de Violación de los Derechos Humanos</t>
  </si>
  <si>
    <t>Servicio de promoción de la garantía de derechos</t>
  </si>
  <si>
    <t>Estrategias de promoción de la garantía de derechos implementadas</t>
  </si>
  <si>
    <t xml:space="preserve">Fue presentado en el II CJT y se aprobo             </t>
  </si>
  <si>
    <t>132 Articulación con la Secretaria de Interior la construcción y actualización del Plan Integral de Prevención y Protección de Violación de los Derechos Humanos</t>
  </si>
  <si>
    <t>Construcción y actualización del Plan de Contingencia para la Atención Inmediata a Víctimas del Conflicto Armado</t>
  </si>
  <si>
    <t>Rutas de atención implementadas</t>
  </si>
  <si>
    <t xml:space="preserve">Se presento en CJT y fue aprobado </t>
  </si>
  <si>
    <t>https://bolivargovco-my.sharepoint.com/:p:/g/personal/lmorenop_bolivar_gov_co/EZEXn9wkGodBoXxJ1muRaZoBomdyOW7EQepcx3554pTQJw?e=JEfFuK</t>
  </si>
  <si>
    <t>133 Construcción y actualización del Plan de Contingencia para la Atención Inmediata a Víctimas del Conflicto Armado</t>
  </si>
  <si>
    <t>3702</t>
  </si>
  <si>
    <t>Fortalecimiento a la gobernabilidad territorial para la seguridad, convivencia ciudadana, paz y postconflicto</t>
  </si>
  <si>
    <t>Articulación con Secretaría del Interior y/o Secretaria de Igualdad para definir las medidas para garantizar los derechos a la vida, libertad, integridad y seguridad de víctimas defensoras y defensores de derechos humanos</t>
  </si>
  <si>
    <t>Servicio de apoyo financiero para la construcción de Escenarios de paz, convivencia ciudadana e inclusión social</t>
  </si>
  <si>
    <t>Número de Escenarios de paz, Convivencia Ciudadana e inclusión social financiados</t>
  </si>
  <si>
    <t>Articular con Secretaria del Interior para garantizar la inclusión del plan de acción para la implementación y territorialización del Programa Integral de Garantías de Mujeres Lideresas y Defensoras de Derechos Humanos en el departamento de Bolívar</t>
  </si>
  <si>
    <t>Asistencia Técnica para la construcción y/o actualización de los planes de Prevención y Protección y Contingencia a municipios</t>
  </si>
  <si>
    <t>https://bolivargovco-my.sharepoint.com/:f:/g/personal/lmorenop_bolivar_gov_co/EpUF6Pok97hHsQD8QfE4mW4BCw8Wf1pLZTL6O9B0-iazog?e=OLRNMq</t>
  </si>
  <si>
    <t>Acompañar y articular el seguimiento de las alertas tempranas emanadas por la Defensoría del Pueblo</t>
  </si>
  <si>
    <t>Servicio de asistencia humanitaria a víctimas del conflicto armado</t>
  </si>
  <si>
    <t>Hogares víctimas con atención humanitaria</t>
  </si>
  <si>
    <t>Se ha realizado acompañamiento a las alertas tempranas y se ha cubirto a 1922 personas afectadas por el conflicto en el Sur de Bolívar.</t>
  </si>
  <si>
    <t>https://bolivargovco-my.sharepoint.com/:x:/g/personal/lmorenop_bolivar_gov_co/EQIpSuG3am9CuclaF4HJEUUBJYtADd-Ipj5WDe-477RYug?e=43CYBl</t>
  </si>
  <si>
    <t>https://bolivargovco-my.sharepoint.com/:f:/g/personal/lmorenop_bolivar_gov_co/EgC_5XSoXghEip_5JkWwbrwBz3VNmc403smdhczpDxTViw?e=E0amhF</t>
  </si>
  <si>
    <t>Informes de acompañamiento y seguimiento PIRC</t>
  </si>
  <si>
    <t>Se realiza acompañamiento al SRC Las Brisas</t>
  </si>
  <si>
    <t>https://www.instagram.com/p/DGTo-wryuYF/?utm_source=ig_web_copy_link&amp;igsh=MzRlODBiNWFlZA==
https://www.instagram.com/p/DFu6TUiATGA/?utm_source=ig_web_copy_link&amp;igsh=MzRlODBiNWFlZA==</t>
  </si>
  <si>
    <t>https://bolivargovco-my.sharepoint.com/:f:/g/personal/lmorenop_bolivar_gov_co/EsU5ResJJrdCiAd7yaqPL8cBHjCcOrsaX392Y4dgB4zXOQ?e=OdSVfe</t>
  </si>
  <si>
    <t>Acciones para el cumplimiento de los PIRC</t>
  </si>
  <si>
    <t>139 Acciones para el cumplimiento de los PIRC</t>
  </si>
  <si>
    <t>https://bolivargovco-my.sharepoint.com/:f:/g/personal/lmorenop_bolivar_gov_co/IgD2xZ9RoQ6TQLDhxWkdUZNIASEft3m7AeRMB3CTE0tahDM?e=lDK3fE</t>
  </si>
  <si>
    <t>Acciones para el retorno, reubicaciones y/o integración local</t>
  </si>
  <si>
    <t>Se ha dado cumplimiento con la intervención de las Secretarias de Infraestructura, Educación, Minas y Energia,  Aguas de Bolívar y COMPI</t>
  </si>
  <si>
    <t>https://www.instagram.com/reel/DE8rQb2OUD5/?utm_source=ig_web_copy_link&amp;igsh=MzRlODBiNWFlZA==</t>
  </si>
  <si>
    <t>140 Acciones para el retorno, reubicaciones o integración local</t>
  </si>
  <si>
    <t>https://bolivargovco-my.sharepoint.com/:f:/g/personal/lmorenop_bolivar_gov_co/IgB-uOQwr-3bQqIvdN7P4JMXAU3MAXLLQ2HwwkZqZ0Fuj44?e=ft1lmP</t>
  </si>
  <si>
    <t>Acciones de Recuperación emocional Social Comunitaria</t>
  </si>
  <si>
    <t>Servicios de implementaciónde medidas de satisfacción y acompañamiento a las víctimas del conflicto armado</t>
  </si>
  <si>
    <t>Víctimas reconocidas, recordadas y dignificadas por el Estado.</t>
  </si>
  <si>
    <t>Con recursos de Gestión y el apoyo de la Sec, de la Mujer se atendio a un grupo de mujeres etnicas en el Corregimiento de Lomas de Matunilla en Turbana</t>
  </si>
  <si>
    <t>https://www.instagram.com/p/DFOAK2App5g/?utm_source=ig_web_copy_link&amp;igsh=MzRlODBiNWFlZA==
https://www.instagram.com/p/DFLXZDlpgaP/?utm_source=ig_web_copy_link&amp;igsh=MzRlODBiNWFlZA==</t>
  </si>
  <si>
    <t>https://bolivargovco-my.sharepoint.com/:f:/g/personal/lmorenop_bolivar_gov_co/IgB3xIq1qAwjQ5BbXR8QzLh0AVYttTjw6OkgWdv4YtD96gM?e=Xjrkwu</t>
  </si>
  <si>
    <t>Acciones para cumplimiento de medidas de satisfacción, Reparación simbólica y Construcción de la Memoria Histórica.</t>
  </si>
  <si>
    <t>Acciones realizadas en cumplimiento de las medidas de satisfacción, distintas al mensaje estatal de reconocimiento.</t>
  </si>
  <si>
    <t>Proyecto Amor por mi Tierra en Macayepo con la Consejeria Presidencia para la Reconciliación</t>
  </si>
  <si>
    <t>142 Acciones para cumplimiento de medidas de satisfacción, Reparación simbólica y Construcción de la Memoria Histórica</t>
  </si>
  <si>
    <t>Seguimiento al cumplimiento de sentencias de restitución de tierras</t>
  </si>
  <si>
    <t>https://bolivargovco-my.sharepoint.com/:b:/g/personal/lmorenop_bolivar_gov_co/EYyDqhv3NstEsHV9N-faidwBAAEnkxneoL1t3oJILjD7xg?e=8CP54A</t>
  </si>
  <si>
    <t>143 Seguimiento al cumplimiento de sentencias de restitución de tierras</t>
  </si>
  <si>
    <t>3502</t>
  </si>
  <si>
    <t xml:space="preserve">Consolidación de información de comunidades con Ruta Campesina y étnicas </t>
  </si>
  <si>
    <t>Servicio de asistencia técnica y acompañamiento productivo y empresarial</t>
  </si>
  <si>
    <t xml:space="preserve">Unidades productivas de grupos étnicos beneficiados </t>
  </si>
  <si>
    <t>144 Consolidación de información de comunidades con Ruta Campesina y étnicas</t>
  </si>
  <si>
    <t>Estrategia de Identificación de Víctimas y su núcleo familiar con Sentencias de Restitución de tierras</t>
  </si>
  <si>
    <t>145 Estrategia de Identificación de Víctimas y su núcleo familiar con Sentencias de Restitución de tierras</t>
  </si>
  <si>
    <t>4001</t>
  </si>
  <si>
    <t>Acceso a soluciones de vivienda</t>
  </si>
  <si>
    <t xml:space="preserve">Articulación con Dirección de VIvienda  para la implementación de programas de construcción y mejoramiento de vivienda urbana y rural para atender las sentencias de restitución  </t>
  </si>
  <si>
    <t>Servicio de apoyo financiero para adquisición de vivienda</t>
  </si>
  <si>
    <t>Hogares beneficiados con adquisición de vivienda </t>
  </si>
  <si>
    <t>Para beneficiar a la Liga de Mujeres</t>
  </si>
  <si>
    <t>146 Articulación con Dirección de VIvienda para la implementación de programas de construcción y mejoramiento de vivienda urbana y rural para atender las sentencias de restitución</t>
  </si>
  <si>
    <t xml:space="preserve">Articulación con Secretaría de Vivienda  para la implementación de programas de construcción y mejoramiento de vivienda urbana y rural para atender las sentencias de restitución  </t>
  </si>
  <si>
    <t>Servicio de apoyo financiero para mejoramiento de vivienda</t>
  </si>
  <si>
    <t>Hogares beneficiados con mejoramiento de una vivienda  </t>
  </si>
  <si>
    <t>Ordenamiento social y uso productivo del territorio rural</t>
  </si>
  <si>
    <t>acciones interinstitucionales  con Secretaria de Agricultura, Agencia Nacional de Tierras, Instituto Geográfico Agustín Codazzi, Superintendencia de Notariado y Registro, con el fin de fortalecer los procesos de regularización de la propiedad rural.</t>
  </si>
  <si>
    <t>Servicio de apoyo para el fomento de la formalidad</t>
  </si>
  <si>
    <t xml:space="preserve">Municipíos sensibilizadas en la formalización </t>
  </si>
  <si>
    <t>148 acciones interinstitucionales con Secretaria de Agricultura, Agencia Nacional de Tierras, Instituto Geográfico Agustín Codazzi, Superintendencia de Notariado y Registro, con el fin de fortalecer los procesos de regularización de la propiedad rural</t>
  </si>
  <si>
    <t>Espacios de participación e incidencia  en la implementación de la política pública de víctimas por parte de la mesa departamental de víctimas</t>
  </si>
  <si>
    <t>4101038</t>
  </si>
  <si>
    <t>Servicio de asistencia técnica para la participación de las víctimas</t>
  </si>
  <si>
    <t>Mesas de participación en funcionamiento</t>
  </si>
  <si>
    <t>https://bolivargovco-my.sharepoint.com/:f:/g/personal/lmorenop_bolivar_gov_co/EhNJvySSUjxKupzwZMznn4oBR3Wqt8ChZPdB7Anvl0jEkw?e=f1VPvS</t>
  </si>
  <si>
    <t>https://bolivargovco-my.sharepoint.com/:f:/g/personal/lmorenop_bolivar_gov_co/Esu5oN9L-p9Hl2MBqEWOxLQBvu1rsyTp1ge2WRYDb5OWrQ?e=jC6vth</t>
  </si>
  <si>
    <t>Asistencia Técnica a las Mesas Municipales</t>
  </si>
  <si>
    <t>FUNCIONARIO OPS</t>
  </si>
  <si>
    <t>https://bolivargovco-my.sharepoint.com/:f:/g/personal/lmorenop_bolivar_gov_co/ErXToSjWuepLmCj1pxD1u8IBQGwv8km4pcNDP7Wi8NHfxg?e=hKblSQ</t>
  </si>
  <si>
    <t>https://bolivargovco-my.sharepoint.com/:f:/g/personal/lmorenop_bolivar_gov_co/EnOrNpc0uWdBktex2ASW4iQB-KT7Ms1_6F66MaaVz1rzcA?e=OsAzkj</t>
  </si>
  <si>
    <t>Plan de Acción de Mesa Departamental concertado y ejecutado</t>
  </si>
  <si>
    <t>Eventos de participación realizados</t>
  </si>
  <si>
    <t>https://bolivargovco-my.sharepoint.com/:f:/g/personal/lmorenop_bolivar_gov_co/EsGePeKq1ddDmdnP2IGrhsgBuBguBBumzeLNrfdIwnqxOw?e=4u6alf</t>
  </si>
  <si>
    <t>https://bolivargovco-my.sharepoint.com/:f:/g/personal/lmorenop_bolivar_gov_co/Egd9hReU5ahPowvwyIaVsoYBDCxdeV0WcSWVGa95MfjuHQ?e=UkXkbe</t>
  </si>
  <si>
    <t>Asistencia Técnica a Entidades Territoriales en Protocolos de Participación, Ley 1448 y Decretos Reglamentarios</t>
  </si>
  <si>
    <t>https://bolivargovco-my.sharepoint.com/:f:/g/personal/lmorenop_bolivar_gov_co/ErXToSjWuepLmCj1pxD1u8IBQGwv8km4pcNDP7Wi8NHfxg?e=xeRyok</t>
  </si>
  <si>
    <t>https://bolivargovco-my.sharepoint.com/:f:/g/personal/lmorenop_bolivar_gov_co/IgBLLhqk1h8bSL1ujJnJX66NAdJRVBX_fP5yU1cVhMPABow?e=bBzHeD</t>
  </si>
  <si>
    <t>Asistencia Técnica Mesas Municipales de Víctimas y Entidades Territoriales en Decretos Ley 4635 y 4633 de 2011 para comunidades Étnicas</t>
  </si>
  <si>
    <t>https://bolivargovco-my.sharepoint.com/:f:/g/personal/lmorenop_bolivar_gov_co/Elan7W3pn2pKi32ocnWROTwB0kHSDDaxbzlnA9w6I-aO8g?e=y48Sb8</t>
  </si>
  <si>
    <t>https://bolivargovco-my.sharepoint.com/:f:/g/personal/lmorenop_bolivar_gov_co/IgDSzIbdhfA0Rbq4aweHWSbIAZoc2wWDZoOc14ggX204C9k?e=G56DPX</t>
  </si>
  <si>
    <t>Elección de Mesa Departamental de Participación Efectiva</t>
  </si>
  <si>
    <t>Mesas de participación de víctimas instaladas</t>
  </si>
  <si>
    <t>4599</t>
  </si>
  <si>
    <t>Fortalecimiento a la gestión y dirección de la administración pública territorial</t>
  </si>
  <si>
    <t>Modernización Administrativa de la Secretaria de Víctimas y Reconciliación</t>
  </si>
  <si>
    <t>Servicio de Implementación Sistemas de Gestión</t>
  </si>
  <si>
    <t>Sistema de Gestión implementado</t>
  </si>
  <si>
    <t>Cumplido 2024 con Ordenanza de la Asamblea</t>
  </si>
  <si>
    <t>Asistencia Técnica a municipios para la caracterización de las víctimas con enfoque diferencial y étnico</t>
  </si>
  <si>
    <t>Servicio de caracterización de la población víctima para su posterior atención, asistencia y reparación integral</t>
  </si>
  <si>
    <t>Víctimas caracterizadas</t>
  </si>
  <si>
    <t>Formulación del Plan de Acción Territorial PAT con enfoque diferencial y étnico</t>
  </si>
  <si>
    <t>Servicios de asistencia técnica para la articulación interinstitucional en la implementación de la polìtica pública para las víctimas</t>
  </si>
  <si>
    <t>Planes de acción articulados</t>
  </si>
  <si>
    <t xml:space="preserve">Cumplido </t>
  </si>
  <si>
    <t>Seguimiento del modelo de gestión transversal para garantizar la implementación de la política pública de víctimas y garantías de no repetición</t>
  </si>
  <si>
    <t>Servicio de monitoreo y seguimiento a las intervenciones implementadas para la inclusión social y productiva de la población en situación de vulnerabilidad</t>
  </si>
  <si>
    <t>Informes de monitoreo y seguimiento elaborados</t>
  </si>
  <si>
    <t>Sistemas de Información actualizados en las plataformas acordes a los cronogramas del orden nacional</t>
  </si>
  <si>
    <t>4103054</t>
  </si>
  <si>
    <t>Sistemas de información implementados</t>
  </si>
  <si>
    <t>https://bolivargovco-my.sharepoint.com/:w:/g/personal/lmorenop_bolivar_gov_co/EUvJ7tXJ5PhBsStRo0yNobQBashG_DwFaKFOF6PuNAplwA?e=9slOAR</t>
  </si>
  <si>
    <t xml:space="preserve">Asistencia Técnica a Municipios que lo requieran para la construcción de los PAT municipales en acompañamiento con la unidad para las victimas </t>
  </si>
  <si>
    <t>https://bolivargovco-my.sharepoint.com/:f:/g/personal/lmorenop_bolivar_gov_co/EpUF6Pok97hHsQD8QfE4mW4BCw8Wf1pLZTL6O9B0-iazog?e=W72wpX</t>
  </si>
  <si>
    <t>https://bolivargovco-my.sharepoint.com/:f:/g/personal/lmorenop_bolivar_gov_co/EmtiZf4kvjBIq_KOk2oe3JUByC_8-dF2QkIRmM-FGWjaiQ?e=0fcqHe</t>
  </si>
  <si>
    <t>Asistencia Técnica a
municipios para la
formulación, ejecución y
seguimiento del plan de
acción territorial,
contingencia, Prevención y
protección.</t>
  </si>
  <si>
    <t xml:space="preserve">Justicia Transicional </t>
  </si>
  <si>
    <t>funcionarios sensibilizados en tema de Atención a Víctimas,  Derechos Humanos, Paz y Reconciliación</t>
  </si>
  <si>
    <t>Servicio de educación informal en temas de justicia transicional</t>
  </si>
  <si>
    <t>Eventos de formación a los operadores de justicia y autoridades locales realizados</t>
  </si>
  <si>
    <t xml:space="preserve">Con recursos de Gestión se realizo taller con funcionarios de la Gobernación de Bolívar en temas de Paz, Reconciliación y PDET.
Con el apoyo de Sect Igualdad se dio taller a Funcionarios para la gestión de Proyectos PEDT Norte en beneficio de las comunidades Negras a traves de los Altos Consultivos Ëtnicos. </t>
  </si>
  <si>
    <t>https://www.instagram.com/p/DEp8KtjvtuW/?utm_source=ig_web_copy_link
https://www.instagram.com/p/DFqTDfzRmar/?utm_source=ig_web_copy_link&amp;igsh=MzRlODBiNWFlZA==</t>
  </si>
  <si>
    <t>162 funcionarios sensibilizados en tema de Atención a Víctimas, Derechos Humanos, Paz y Reconciliación</t>
  </si>
  <si>
    <t>Sensibilización a Enlaces Municipales de Víctimas de las Alcaldías en atención a Víctimas con enfoque diferencial</t>
  </si>
  <si>
    <t>Eventos de fortalecimiento a la ciudadanía en al acceso a la justicia en materia de justicia transicional realizados</t>
  </si>
  <si>
    <t>Asistencia tecnica a funcionarios municipales para la sensibilización  en temas de paz y reconciliación</t>
  </si>
  <si>
    <t>https://bolivargovco-my.sharepoint.com/:f:/g/personal/lmorenop_bolivar_gov_co/ElqyIGDgzlBGk_rvov8dE9IBtlcilAaB7MwQOfFqPAIPRA?e=OX0ks8</t>
  </si>
  <si>
    <t>163 Sensibilización a Enlaces Municipales de Víctimas de las Alcaldías en atención a Víctimas con enfoque diferencial</t>
  </si>
  <si>
    <t>Gestión de Proyecto de Paz, Reconciliación y Memoria Histórica para municipios PDET</t>
  </si>
  <si>
    <t>Servicio de asistencia técnica para la articulación de los mecanismos de justicia transicional</t>
  </si>
  <si>
    <t>Asistencias técnicas realizadas</t>
  </si>
  <si>
    <t>164 Gestión de Proyecto de Paz, Reconciliación y Memoria Histórica para municipios PDET</t>
  </si>
  <si>
    <t>4102</t>
  </si>
  <si>
    <t>Desarrollo integral de la primera infancia a la juventud, y fortalecimiento de las capacidades de las familias de niñas, niños y adolescentes</t>
  </si>
  <si>
    <t>Jornadas para Promover la cultura de la legalidad para la sustitución de economías ilícitas</t>
  </si>
  <si>
    <t>Servicio de protección integral a niños, niñas, adolescentes y jóvenes</t>
  </si>
  <si>
    <t>Niños, niñas, adolescentes y jóvenes beneficiados</t>
  </si>
  <si>
    <t>Se desarrollo taller en Arjoma</t>
  </si>
  <si>
    <t>https://bolivargovco-my.sharepoint.com/:w:/g/personal/lmorenop_bolivar_gov_co/EWqyXNRj7xZIsoP2NjQBVa0Bdg9KgRnRsh_Kf1TzIijqEQ?e=klPD4h</t>
  </si>
  <si>
    <t>165 Jornadas para Promover la cultura de la legalidad para la sustitución de economías ilícitas</t>
  </si>
  <si>
    <t>Jornadas de Lectura para la Paz</t>
  </si>
  <si>
    <t>Lectura para la Paz e nMacayepo  y Mompox</t>
  </si>
  <si>
    <t>https://bolivargovco-my.sharepoint.com/:f:/g/personal/lmorenop_bolivar_gov_co/EgzuNM03pB5CmZnSC6br4toBakSFTYkDxH13RaJi42zF5Q?e=aI6yy9</t>
  </si>
  <si>
    <t>https://bolivargovco-my.sharepoint.com/:f:/g/personal/lmorenop_bolivar_gov_co/EgzuNM03pB5CmZnSC6br4toBakSFTYkDxH13RaJi42zF5Q?e=YIddQR</t>
  </si>
  <si>
    <t>Cumplimiento del Auto 068 de la JEP</t>
  </si>
  <si>
    <t>Se realizan gestiones de articulación con las entidades involucradas  y concertación con comunidades</t>
  </si>
  <si>
    <t>https://www.instagram.com/p/DFYAcSEg5PS/?utm_source=ig_web_copy_link&amp;igsh=MzRlODBiNWFlZA==</t>
  </si>
  <si>
    <t>https://bolivargovco-my.sharepoint.com/:b:/g/personal/lmorenop_bolivar_gov_co/EQIxPYYwlk9KuKRvGBQibAkBvSkDO-4dWYhV0O0WTV8sMw?e=aDlpc6</t>
  </si>
  <si>
    <t>167 Cumplimiento del Auto 068 de la JEP</t>
  </si>
  <si>
    <t>JUSTICIA Y SEGURIDAD</t>
  </si>
  <si>
    <t>Gestiones ante la Dirección de vivienda y el Ministerio Público para la implementación de programas de construcción y mejoramiento de vivienda urbana y rural para atender a población Firmante de Paz</t>
  </si>
  <si>
    <t>Servicio para la articulación de los mecanismos de justicia transicional</t>
  </si>
  <si>
    <t>Espacios de articulación interinstitucional celebrados</t>
  </si>
  <si>
    <t>Elección del Consejo de Paz del Departamento de Bolívar</t>
  </si>
  <si>
    <t>Servicio de gestión de oferta social para la población vulnerable</t>
  </si>
  <si>
    <t>Planes de acción territoriales de acompañamiento social para los proyectos del Subsidio Familiar de Vivienda en Especie  aprobados y con seguimiento</t>
  </si>
  <si>
    <t>169 Elección del Consejo de Paz del Departamento de Bolívar</t>
  </si>
  <si>
    <t>1202</t>
  </si>
  <si>
    <t xml:space="preserve"> Promoción al acceso a la justicia</t>
  </si>
  <si>
    <t>Fortalecimiento y Funcionamiento del Consejo de Paz de Bolívar</t>
  </si>
  <si>
    <t>Servicio de articulación entre la Rama Ejecutiva y la Rama Judicial</t>
  </si>
  <si>
    <t>Compromisos suscritos</t>
  </si>
  <si>
    <t>https://bolivargovco-my.sharepoint.com/:f:/g/personal/lmorenop_bolivar_gov_co/IgADzqeSf_hqQpZIcAgDroaiAU9B6eUMdvs00kHZ8PaOmKg?e=vKs4ft</t>
  </si>
  <si>
    <t>Ruedas de Negocio para la promoción y comercialización de los proyectos Productivos de los Firmantes de Paz</t>
  </si>
  <si>
    <t>1203</t>
  </si>
  <si>
    <t>Realización de la Mesa Técnica de Reincorporación del Departamento de Bolívar</t>
  </si>
  <si>
    <t>https://bolivargovco-my.sharepoint.com/:f:/g/personal/lmorenop_bolivar_gov_co/Et0-JhMRDu9DlktCzVFo_XYBhxwGohnHSx6lHxkik1USlA?e=V122XR</t>
  </si>
  <si>
    <t>172 Realización de la Mesa Técnica de Reincorporación del Departamento de Bolívar</t>
  </si>
  <si>
    <t>Fortalecer las garantías para la participación política de diversos sectores, entre ellos, mujeres y excombatientes</t>
  </si>
  <si>
    <t>Bolívar Me Enamora  Paz y Reconciliación</t>
  </si>
  <si>
    <t xml:space="preserve">JUSTICIA Y SEGURIDAD </t>
  </si>
  <si>
    <t>Articular acciones de difusión, pedagogía y apropiación territorial del mandato de la UBPD extrajudicial, humanitario y confidencial.</t>
  </si>
  <si>
    <t>Apoyo en la gestión y acompañamiento a la UBPD en el acceso y protección de sitios de interés forense para la búsqueda de personas dadas por desaparecidas en el marco y en razón del conflicto armado.</t>
  </si>
  <si>
    <t xml:space="preserve">PROGRAMAS Y PROYECTOS DE ASISTENCIA TÉCNICA DIRECTA RURAL </t>
  </si>
  <si>
    <t>Asistencia Técnica y fortalecimiento en proyectos a población Firmante de PAZ</t>
  </si>
  <si>
    <t>371 Asistencia Técnica y fortalecimiento en proyectos a población Firmante de PAZ</t>
  </si>
  <si>
    <t>MINAS Y ENERGIAS</t>
  </si>
  <si>
    <t>BOLIVAR ME ENAMORA CON CRECIMIENTO ECONOMICO Y OPORTUNIDAD DE EMPLEO PARA TODOS</t>
  </si>
  <si>
    <t>Bolívar Me Enamora en  Minería sostenible y nuevas fuentes de energías limpias</t>
  </si>
  <si>
    <t>Minería con sostenibilidad</t>
  </si>
  <si>
    <t>Consolidación productiva del sector minero</t>
  </si>
  <si>
    <t xml:space="preserve">PROMOCIÓN DEL DESARROLLO </t>
  </si>
  <si>
    <t>FORMALIZACIÓN DE LA ACTIVIDAD MINERA EN EL DEPARTAMENTO DE BOLIVAR</t>
  </si>
  <si>
    <t>Servicio de divulgación del sector minero</t>
  </si>
  <si>
    <t>Eventos de divulgación realizados</t>
  </si>
  <si>
    <t>CENSO MINERO 2011</t>
  </si>
  <si>
    <t>ASISTIR TECNICA Y TECNOLOGICAMENTE A LOS PEQUEÑOS MINEROS EN EL SUR DE BOLÍVAR</t>
  </si>
  <si>
    <t>Servicio de asistencia técnica en actividades de explotación minera de pequeña y mediana escala</t>
  </si>
  <si>
    <t>Unidades de producción minera asistidas técnicamente</t>
  </si>
  <si>
    <t>1,581,800,000</t>
  </si>
  <si>
    <t xml:space="preserve">ATENCIÓN Y APOYO A LA MUJER </t>
  </si>
  <si>
    <t>PREVENCIÓN DEL TRABAJO INFANTIL Y FORTALECIMIENTO SOCIAL Y ECONOMICO DE LA MUJER MINERA</t>
  </si>
  <si>
    <t>Servicio de asistencia técnica para la regularización de las actividades mineras</t>
  </si>
  <si>
    <t>Trabajadores infantiles erradicados de la actividad minera</t>
  </si>
  <si>
    <t>Desarrollo ambiental sostenible del sector minero energético</t>
  </si>
  <si>
    <t xml:space="preserve">FOMENTO Y APOYO A LA APROPIACIÓN DE TECNOLOGÍA EN PROCESOS EMPRESARIALES </t>
  </si>
  <si>
    <t>MEJORAR LA PRODUCTIVIDAD, COMPETITIVIDAD  Y REDUCIR LOS INDICES DE CONTAMINACIÓN MEDIANTE LA CONSTRUCCIÓN DE UNA PLANTA PILOTO DE BENEFICIOS PARA LA ELIMINACIÓN DEL USO DEL MERCURIO</t>
  </si>
  <si>
    <t>Plantas de beneficio comunitarias construidas y dotadas</t>
  </si>
  <si>
    <t>Plantas de beneficio construidas y dotadas</t>
  </si>
  <si>
    <t>TRANSICION ENERGETICA</t>
  </si>
  <si>
    <t>Acceso al servicio público domiciliario de gas combustible</t>
  </si>
  <si>
    <t xml:space="preserve">SERVICIOS PÚBLICOS DIFERENTES A ACUEDUCTO ALCANTARILLADO Y ASEO (SIN INCLUIR PROYECTOS DE VIVIENDA DE INTERÉS SOCIAL) </t>
  </si>
  <si>
    <t>AUMENTAR LA COBERTURA GAS NATURAL DEL DEPARTAMENTO DE BOLÍVAR</t>
  </si>
  <si>
    <t>Redes domiciliarias de gas combustible instaladas</t>
  </si>
  <si>
    <t>Viviendas conectadas a la red local de gas combustible</t>
  </si>
  <si>
    <t>SURTIGAS</t>
  </si>
  <si>
    <t>1,540,170,000</t>
  </si>
  <si>
    <t>Consolidación productiva del sector de energía eléctrica</t>
  </si>
  <si>
    <t xml:space="preserve">OBRAS DE ELECTRIFICACIÓN RURAL </t>
  </si>
  <si>
    <t>AUMENTAR LA COBERTURA ELECTRICA CON SISTEMA DE ENERGÍA RENOVABLE DEL DEPARTAMENTO DE BOLÍVAR</t>
  </si>
  <si>
    <t>Unidades de generación fotovoltaica de energía eléctrica instaladas</t>
  </si>
  <si>
    <t>UPME</t>
  </si>
  <si>
    <t>FONDO FENOGE -MIN MINAS</t>
  </si>
  <si>
    <t>TIC</t>
  </si>
  <si>
    <t>TIC, CONECTIVIDAD, HABILIDADES DIGITALES, CIUDADES, TERRITORIOS INTELIGENTES Y GOVTECH</t>
  </si>
  <si>
    <t>BOLIVAR INTELIGENTE Y TRANSFORMADO</t>
  </si>
  <si>
    <t>FOMENTO DEL DESARROLLO DE  APLICACIONES, SOFTWARE Y CONTENIDOS 
PARA IMPULSAR LA APROPIACIÓN DE LAS (TIC)</t>
  </si>
  <si>
    <t>FORTALECIMIENTO INSTITUCIONAL</t>
  </si>
  <si>
    <t xml:space="preserve">GENERAR ESTRATEGIA DE CIUDADES Y TERRITORIOS INTELIGENTES </t>
  </si>
  <si>
    <t>SERVICIOS TECNOLÓGICOS</t>
  </si>
  <si>
    <t>INDICE DE CAPACIDAD EN LA PRESTACIÓN DE SERVICIOS DE TECNOLOGÍA</t>
  </si>
  <si>
    <t>Cofinanciación</t>
  </si>
  <si>
    <t>PROMOCIÓN DEL DESARROLLO</t>
  </si>
  <si>
    <t xml:space="preserve">FACILITAR EL ACCESO Y USO DE LAS TECNOLOGÍAS DE LA INFORMACIÓN Y LAS COMUNICACIONES EN TODO EL TERRITORIO NACIONAL </t>
  </si>
  <si>
    <t>CENTRO INTEGRADO DE SERVICIOS ADECUADO</t>
  </si>
  <si>
    <t>NÚMERO DE CENTROS</t>
  </si>
  <si>
    <t>ASISTENCIA EN LA IMPLEMENTACIÓN DE LA ESTRATEGIA DE GOBIERNO DIGITAL</t>
  </si>
  <si>
    <t>SERVICIO DE ASISTENCIA TÉCNICA 
PARA LA IMPLEMENTACIÓN DE 
LA ESTRATEGIA DE GOBIERNO 
DIGITAL</t>
  </si>
  <si>
    <t>ENTIDADES ASISTIDAS TÉCNICAMENTE</t>
  </si>
  <si>
    <t>Propios</t>
  </si>
  <si>
    <t xml:space="preserve">ACCESO Y USO DE LAS 
TECNOLOGÍAS DE LA INFORMACIÓN Y LAS 
COMUNICACIONES EN EL 
TERRITORIO </t>
  </si>
  <si>
    <t>SERVICIO DE ACCESO ZONAS 
DIGITALES</t>
  </si>
  <si>
    <t xml:space="preserve">INFRAESTRUCTURA DE RED DE TELECOMUNICACIONES   PARA CONECTAR MUNICIPIOS Y ÁREAS NO MUNICIPALIZADAS </t>
  </si>
  <si>
    <t xml:space="preserve"> SERVICIO DE CONEXIONES A 
REDES DE SERVICIO PORTADOR</t>
  </si>
  <si>
    <t>MUNICIPIOS Y ÁREAS NO 
MUNICIPALIZADAS CONECTADOS A 
REDES DE SERVICIO</t>
  </si>
  <si>
    <t>ACCESO Y USO DE LAS 
TECNOLOGÍAS DE LA INFORMACIÓN Y LAS 
COMUNICACIONES EN EL 
TERRITORIO</t>
  </si>
  <si>
    <t>FACILITAR EL ACCESO Y USO DE LAS TECNOLOGÍAS DE LA INFORMACIÓN Y LAS COMUNICACIONES EN EL TERRITORIO</t>
  </si>
  <si>
    <t xml:space="preserve"> SERVICIO DE ASISTENCIA TÉCNICA PARA LA PROMOCIÓN DEL DESPLIEGUE DE INFRAESTRUCTURA TIC EN LOS POT, PBOT Y EOT </t>
  </si>
  <si>
    <t>SERVICIO DE ASISTENCIA TÉCNICA PARA PROMOCIONAR EL DESPLIEGUE DE INFRAESTRUCTURA DE LAS TECNOLOGÍAS DE LA INFORMACIÓN Y LAS COMUNICACIONES</t>
  </si>
  <si>
    <t>MUNICIPIOS ASISTIDOS EN DESPLIEGUE DE INFRAESTRUCTURA</t>
  </si>
  <si>
    <t>NÚMERO DE MUNICIPIOS</t>
  </si>
  <si>
    <t xml:space="preserve">INFRAESTRUCTURA DE TELECOMUNICACIONES DE ÚLTIMA MILLA </t>
  </si>
  <si>
    <t>CONEXIÓN EN LAS ZONAS MÁS APARTADAS  TENIENDO COMO ALIADAS A LAS COMUNIDADES DE CONECTIVIDAD Y EMPRESAS DE MENOR TAMAÑO</t>
  </si>
  <si>
    <t>INFRAESTRUCTURA DE TELECOMUNICACIONES DE ÚLTIMA MILLA Y TERMINAL DE USUARIO PARA PERMITIR EL ACCESO A INTERNET EN HOGARES DE BAJOS INGRESOS</t>
  </si>
  <si>
    <t>CONEXIONES A INTERNET FIJO Y / O MÓVIL</t>
  </si>
  <si>
    <t>MINTIC</t>
  </si>
  <si>
    <t>CONECTIVIDAD Y HERRAMIENTAS TIC PARA LA EDUCACIÓN</t>
  </si>
  <si>
    <t xml:space="preserve"> ACCESO A INTERNET A SEDES  EDUCATIVAS OFICIALES, BIBLIOTECAS Y CASAS DE LA CULTURA REGIONALES</t>
  </si>
  <si>
    <t>INFRAESTRUCTURA DE TELECOMUNICACIONES PARA BRINDAR EL SERVICIO DE ACCESO A INTERNET A SEDES  EDUCATIVAS OFICIALES, BIBLIOTECAS Y CASAS DE LA CULTURA REGIONALES</t>
  </si>
  <si>
    <t>SERVICIO A SEDES EDUCATIVAS, BIBLIOTECAS Y CASAS DE CULTURA CON EQUIPOS DE CÓMPUTO, TECNOLOGÍAS EMERGENTES Y CONTENIDOS DIGITALES PARA LA MEJORA DE LA CALIDAD DE LA EDUCACIÓN.</t>
  </si>
  <si>
    <t>CONEXIONES A INTENET DE BIBLIOTECAS PUBLICAS</t>
  </si>
  <si>
    <t>SERVICIO DE APOYO EN TECNOLOGÍAS TIC PARA LA EDUCACIÓN BÁSICA Y SECUNDARIA</t>
  </si>
  <si>
    <t>ESTUDIANTES EN SEDES EDUCATIVAS OFICIALES BENEFICIADOS CON EL SERVICIO DE APOYO TIC PARA LA EDUCACIÓN</t>
  </si>
  <si>
    <t>NÚMERO DE ESTUDIANTES</t>
  </si>
  <si>
    <t>SECRETARIA DE EDUCACIÓN</t>
  </si>
  <si>
    <t>ZONAS COMUNITARIAS PARA LA PAZ</t>
  </si>
  <si>
    <t>ZONAS COMUNITARIAS PARA LA PAZ CON INTERNET PARA LLEVAR ACCESO A LA POBLACIÓN Y CONECTIVIDAD A ESCUELAS</t>
  </si>
  <si>
    <t>SERVICIO DE CONEXIONES A 
REDES DE ACCESO</t>
  </si>
  <si>
    <t>CONEXIONES A INTENET DE SEDES 
EDUCATIVAS OFICIALES</t>
  </si>
  <si>
    <t>TIC+</t>
  </si>
  <si>
    <t>SERVICIO DE EDUCACIÓN  INFORMAL PARA AUMENTAR LA 
CALIDAD Y CANTIDAD DE TALENTO  HUMANO PARA LA INDUSTRIA TI</t>
  </si>
  <si>
    <t>CAPACITACIONES Y SENSIBILIZACIONES PARA AUMENTAR LA CALIDAD Y CANTIDAD DE TALENTO HUMANO PARA LA
INDUSTRIA TI</t>
  </si>
  <si>
    <t>PERSONAS CAPACITADAS EN PROGRAMAS INFORMALES DE TECNOLOGÍAS DE LA INFORMACIÓN</t>
  </si>
  <si>
    <t xml:space="preserve">  MIPYMES DIGITALES</t>
  </si>
  <si>
    <t>SERVICIO DE ASISTENCIA 
TÉCNICAS A EMPRENDEDORES Y 
EMPRESAS</t>
  </si>
  <si>
    <t>EMPRENDEDORES Y EMPRESAS 
ASISTIDAS TÉCNICAMENTE</t>
  </si>
  <si>
    <t>NÚMERO DE EMPRENDEDORES Y EMPRESAS ASISTIDAS</t>
  </si>
  <si>
    <t xml:space="preserve">PROYECTO </t>
  </si>
  <si>
    <t>CHATBOOT</t>
  </si>
  <si>
    <t>GENERAL</t>
  </si>
  <si>
    <t>BOLIVAR ME ENAMORA CON INSTUCIONALIDAD FUERTE</t>
  </si>
  <si>
    <t>TRANSPARENCIA, ÉTICA PÚBLICA, EFICIENCIA Y PLANEACIÓN INSTITUCIONAL</t>
  </si>
  <si>
    <t>TRANSPARENCIA INSTITUCIONAL</t>
  </si>
  <si>
    <t>FORTALECIMIENTO A LA GESTIÓN Y
DIRECCIÓN DE LA
ADMINISTRACIÓN PÚBLICA
TERRITORIAL</t>
  </si>
  <si>
    <t>IMPLEMENTAR UNA PLATAFORMA PARA CIUDADANOS NO PRENSENCIALES EN EL DEPARTAMENTO DE BOLÍVAR</t>
  </si>
  <si>
    <t>SERVICIOS DE INFORMACIÓN IMPLEMENTADOS</t>
  </si>
  <si>
    <t>SISTEMAS DE INFORMACIÓN IMPLEMENTADOS</t>
  </si>
  <si>
    <t xml:space="preserve">PASAPORTE </t>
  </si>
  <si>
    <t>REALIZAR 2 JORNADAS ANUALES PARA LA EXPEDICIÓN DE PASAPORTES</t>
  </si>
  <si>
    <t>SERVICIO DE INTEGRACIÓN DE LA OFERTA PÚBLICA</t>
  </si>
  <si>
    <t>ESPACIOS DE INTEGRACIÓN DE OFERTA PÚBLICA GENERADOS</t>
  </si>
  <si>
    <t>GUARDIANES</t>
  </si>
  <si>
    <t>FORTALECIMIENTO DE CAPACIDADES INSTITUCIONALES</t>
  </si>
  <si>
    <t>5 PLANES DE MANTENIMIENTO INTEGRAL, 1 POR SEDE POR AÑO, SEDES:  CAD, PROCLAMACIÓN, MODENA, MAGANGUE, EL CARMEN</t>
  </si>
  <si>
    <t>SEDES MANTENIDAS</t>
  </si>
  <si>
    <t>SECRETARÍA GENERAL - DIRECCIÓN ADMINISTRATIVA LOGISTICA DAL</t>
  </si>
  <si>
    <t>MUEBLES BIC</t>
  </si>
  <si>
    <t>REALIZAR INTERVENCIÓN PARA RESTAURAR LOS BIENES DE INTERES CULTURAL - BIC EN PROPIEDAD DE LA GOBERNACIÓN, CASA DE LA ASAMBLEA, CASA DEL CONSULADO, COLEGIO COPPERATIVO, TEATRO MOMPOX.</t>
  </si>
  <si>
    <t>SEDES RESTAURADAS</t>
  </si>
  <si>
    <t>FORTALECIMIENTO</t>
  </si>
  <si>
    <t>SERVICIO DE ASISTENCIA TECNICA (FORTALECIMIENTO INSTITUCIONAL DE LA SECRETARIA GENERAL)</t>
  </si>
  <si>
    <t>SERVICIO DE ASISTENCIA TECNICA</t>
  </si>
  <si>
    <t xml:space="preserve"> Entidades, organismos y dependencias asistidos técnicamente</t>
  </si>
  <si>
    <t xml:space="preserve">NUMERO </t>
  </si>
  <si>
    <t>ARCHIVO HISTORICO</t>
  </si>
  <si>
    <t>Implementar el Archivo
Historico de la Gobernación
de Bolívar</t>
  </si>
  <si>
    <t>Servicio de
gestión
documental</t>
  </si>
  <si>
    <t>Sistema de gestión
documental
implementado</t>
  </si>
  <si>
    <t>MEJORAMIENTO CAD</t>
  </si>
  <si>
    <t>LÍNEA BOLÍVAR ME ENAMORA CON INSTITUCIONALIDAD FUERTE</t>
  </si>
  <si>
    <t xml:space="preserve">COMPONENTE DE TRANSPARENCIA, ÉTICA PÚBLICA, EFICIENCIA Y PLANEACIÓN INSTITUCIONAL
</t>
  </si>
  <si>
    <t>MEJORAMIENTO INTEGRAL AL CAD
CON INTERVENCIÓN A TODOS LOS
SUBSISTEMAS</t>
  </si>
  <si>
    <t>Sedes adecuadas</t>
  </si>
  <si>
    <t xml:space="preserve">Numero de sedes </t>
  </si>
  <si>
    <t xml:space="preserve">Numero </t>
  </si>
  <si>
    <t>Secretaria
General -
Dirección
Administrativa
Logistica - DAL</t>
  </si>
  <si>
    <t>IGUALDAD</t>
  </si>
  <si>
    <t>COMPONENTE BOLÍVAR ME ENAMORA EN DERECHO HUMANOS.</t>
  </si>
  <si>
    <t xml:space="preserve">AQUÍ CABEMOS TODOS </t>
  </si>
  <si>
    <t>2,11,1</t>
  </si>
  <si>
    <t xml:space="preserve">INCLUSIÓN SOCIAL Y PRODUCTIVA PARA LA POBLACIÓN EN SITUACIÓN DE VULNERABILIDAD </t>
  </si>
  <si>
    <t>ATENCIÓN A GRUPOS VULNERABLES - PROMOCIÓN SOCIAL</t>
  </si>
  <si>
    <t xml:space="preserve">400 PERSONAS ATENDIDAS CON LA OFERTA SOCIAL DE LA SECRETARIA </t>
  </si>
  <si>
    <t xml:space="preserve">SERVICIO DE GESTIÓN PARA LA POBLACIÓN VULNERABLE </t>
  </si>
  <si>
    <t xml:space="preserve">BENEFICIARIOS DE LA OFERTA SOCIAL ATENDIDOS </t>
  </si>
  <si>
    <t xml:space="preserve">GESTIÓN </t>
  </si>
  <si>
    <t xml:space="preserve">COMUNIDADES ÉTNICAS CON ACOMPAÑAMIENTO COMUNITARIO </t>
  </si>
  <si>
    <t xml:space="preserve">SERVICIO DE ACOMPAÑAMIENTO FAMILIAR Y COMUNITARIO PARA LA SUPERACIÓN DE LA POBLEZA </t>
  </si>
  <si>
    <t>DISCAPACIDAD - BOLIVAR SIN BARRERAS</t>
  </si>
  <si>
    <t>2,11,2</t>
  </si>
  <si>
    <t xml:space="preserve">12 ASISTENCIAS TÉNICAS A LOS COMITÉS MUNICIPALES DE DISCAPACIDAD </t>
  </si>
  <si>
    <t xml:space="preserve">SERVICIO DE ASISTENCIA TÉCNICA </t>
  </si>
  <si>
    <t xml:space="preserve">12 ASISTENCIAS TÉCNICAS A MUNICIPIOS EN POLITICAS PÚBLICAS DE DISCAPACIDAD </t>
  </si>
  <si>
    <t xml:space="preserve">SERVICIO DE ASISTENCIA TÉCNICA TERRITORIAL PARA GESTIÓN E IMPLEMENTACIÓN DE LA POLITICA PÚBLICA DE DISCAPACIDAD  </t>
  </si>
  <si>
    <t xml:space="preserve">DOCUMENTO DE LINEAMIENTOS TÉCNICOS PARA LA INCORPORACIÓN DEL ENFOQUE DIFERENCIAL ELABORADOS </t>
  </si>
  <si>
    <t xml:space="preserve">REALIZAR ESPACIOS DE INCLUSIÓN, JORNADAS DE CAPACITACIÓN, SENSIBILIZACIÓN, TALLERES DE FORMACIÓN CON POBLACIÓN CON DISCAPACIDAD Y FUNCIONARIOS PÚBLICOS </t>
  </si>
  <si>
    <t xml:space="preserve">SERVICIO DE ASISTENCIA TÉCNICA TERRITORIAL PARA LA GESTIÓN E IMPLEMENTACIÓN DE LA POLITICA PÚBLICA DE DISCAPACIDAD </t>
  </si>
  <si>
    <t xml:space="preserve">ENTIDADES ASISTIDAS TÉCNICAMENTE </t>
  </si>
  <si>
    <t xml:space="preserve">TU CUIDAS, YO TE CUIDO </t>
  </si>
  <si>
    <t>2,11,3</t>
  </si>
  <si>
    <t xml:space="preserve">REALIZAR ACOMPAÑAMIENTO SICOSOCIAL A 120 FAMILIAS DE CUIDADORES DE PCD </t>
  </si>
  <si>
    <t xml:space="preserve">SERVICIO DE ASISTENCIA TÉCNICA A FAMILIAS CON DISCAPACIDAD EN TEMAS DE FORTALECIMIENTO DEL TEJIDO SOCIAL Y CONSTRUCCIÓN DE ESCENARIOS COMUNITARIOS PROTECTORES DE DERECHOS </t>
  </si>
  <si>
    <t xml:space="preserve">FAMILIAS ATENDIDAS </t>
  </si>
  <si>
    <t>LIDERAZGO TRANSFORMADOR</t>
  </si>
  <si>
    <t>2,11,4</t>
  </si>
  <si>
    <t xml:space="preserve">REALIZAR 20 JORNADAS DE ORIENTACIÓN Y ACOMPAÑAMIENTO REALIZADAS SOBRE DERECHOS HUMANOS </t>
  </si>
  <si>
    <t xml:space="preserve">SERVICIO DE ASISTENCIA TÉCNICA  PARA ATENCIÓN, ORIENTACIÓN Y ASESORIA EN MATERIA DE DERECHOS HUMANOS, EL DERECHO INTERNACIONAL HUMANITARIO Y EN ESCENARIOS DE PAZ </t>
  </si>
  <si>
    <t xml:space="preserve">JORNADAS DE ORIENTACIÓN TÉCNICA PARA LA ATENCIÓN, ORIENTACIÓN Y ASESORÍA EN MATERIA DE DERECHOS HUMANOS </t>
  </si>
  <si>
    <t xml:space="preserve">MÁS CERCA DE TI </t>
  </si>
  <si>
    <t>2,11,5</t>
  </si>
  <si>
    <t xml:space="preserve">60 ASISTENCIAS TÉCNICAS PARA GENERAR CULTURA EN DERECHOS HUMANOS </t>
  </si>
  <si>
    <t xml:space="preserve">ASISTENCIAS TÉCNICAS REALIZADAS </t>
  </si>
  <si>
    <t xml:space="preserve">1 SISTEMA DE INFORMACIÓN IMPLEMENTACIÓN APRA GESTIÓN DE INFORMACIÓN DE DDHH Y POBLACIÓN VULNERABLE </t>
  </si>
  <si>
    <t xml:space="preserve">DISEÑO E IMPLEMENTACIÓN DE LAS TICS ORIENTACIÓN A ATENDER LAS NECESIDADES DE LAS DEPENDENCIAS DE LA ENTIDAD EN SISTEMAS DE INFORMACIÓN, INFRAESTRUCTURA COMPUTACIONAL Y REDES, QUE APOYEN LOS PROCESOS DE TOMA DE DESICIONES Y LA ACCESIBILIDAD A LA CIUDADANIA. </t>
  </si>
  <si>
    <t xml:space="preserve">SISTEMA DE INFORMACIÓN IMPLEMENTADOS </t>
  </si>
  <si>
    <t>VICTIMAS</t>
  </si>
  <si>
    <t xml:space="preserve">AVANCE 2024 %. </t>
  </si>
  <si>
    <t xml:space="preserve">AVANCE 2025 %. </t>
  </si>
  <si>
    <t>% ACUMULADO CUATRIENIO PDD</t>
  </si>
  <si>
    <t xml:space="preserve"> CONOCIMIENTO DE RIESGO DE DESASTRE</t>
  </si>
  <si>
    <t>4503</t>
  </si>
  <si>
    <t>GESTIÓN DEL RIESGO DE DESASTRES Y EMERGENCIAS</t>
  </si>
  <si>
    <t>81</t>
  </si>
  <si>
    <t xml:space="preserve">INCREMENTAR EL NÚMERO DE BENEFICIADOS CON EDUCACIÓN Y/O CAPACITACIÓN EN TEMAS DE GRD </t>
  </si>
  <si>
    <t>4503002</t>
  </si>
  <si>
    <t>SERVICIO DE EDUCACIÓN INFORMAL</t>
  </si>
  <si>
    <t>NÚMERO DE PERSONAS</t>
  </si>
  <si>
    <t>82</t>
  </si>
  <si>
    <t>BRINDARE ASISTENCIA TECNICA ANUALMENTE A LOS 46 COMITES MUNICIPALES DE GESTION DEL RIESGO DE DESASTRES, EN LA FORMULACION DE PROGRAMAS DE APOYO, ASESORÍAS, PLANES Y PROYECTOS.</t>
  </si>
  <si>
    <t>4503003</t>
  </si>
  <si>
    <t>SERVICIO DE ASISTENCIA TÉCNICA</t>
  </si>
  <si>
    <t>INSTANCIAS TERRITORIALES ASISTIDAS</t>
  </si>
  <si>
    <t>NÚMERO DE INSTANCIAS TERRITORIALES</t>
  </si>
  <si>
    <t xml:space="preserve"> ATENCIÓN DE DESASTRE</t>
  </si>
  <si>
    <t>83</t>
  </si>
  <si>
    <t>FORTALECER LAS ENTIDADES OPERATIVAS CON DOTACIONES Y EQUIPOS DE EMERGENCIAS Y DESASTRES.</t>
  </si>
  <si>
    <t>4503016</t>
  </si>
  <si>
    <t>SERVICIO DE FORTALECIMIENTO A LAS SALAS DE CRISIS TERRITORIAL</t>
  </si>
  <si>
    <t>ORGANISMOS DE ATENCIÓN DE EMERGENCIAS FORTALECIDOS</t>
  </si>
  <si>
    <t>NÚMERO DE ORGANISMOS</t>
  </si>
  <si>
    <t>84</t>
  </si>
  <si>
    <t>IMPLEMENTAR GRADUALMENTE  UN SISTEMA DE RECOLECCION DE DATOS DE EVENTOS NATURALES Y FACTORES AMBIENTALES PARA PROYECCION DE MEDIDAS DE INTERVENCIÓN</t>
  </si>
  <si>
    <t>4503019</t>
  </si>
  <si>
    <t>NÚMERO DE SISTEMAS</t>
  </si>
  <si>
    <t>85</t>
  </si>
  <si>
    <t>PROPENDER POR DISMINUIR LA ENTREGA DE RECURSOS EN ESPECIE O MONETARIOS A LA POBLACIÓN AFECTADA POR SITUACIONES  DE EMERGENCIAS SANITARIAS, NATURALES,  EVENTOS CATASTRÓFICOS O CALAMIDAD PÚBLICA DECLARADA.</t>
  </si>
  <si>
    <t>4503028</t>
  </si>
  <si>
    <t>SERVICIOS DE APOYO PARA ATENCIÓN DE  POBLACIÓN AFECTADA POR SITUACIONES DE EMERGENCIA, DESASTRE O DECLARATORIAS DE CALAMIDAD PÚBLICA</t>
  </si>
  <si>
    <t>PERSONAS AFECTADAS POR SITUACIONES DE EMERGENCIA, DESASTRE O DECLARATORIAS DE CALAMIDAD PÚBLICA APOYADAS</t>
  </si>
  <si>
    <t xml:space="preserve"> REDUCCIÓN DE RIESGO DE DESASTRE</t>
  </si>
  <si>
    <t>86</t>
  </si>
  <si>
    <t>IMPLEMENTAR ACCIONES DE MEDIDAS DE REDUCCION DEL RIESGO POR MEDIO DE INTERVENCIONES CORRECTIVAS CONSIDERANDO LAS SOLUCIONES BASADAS EN LA NATURALEZA (SBN) CON ENFASIS EN ECO-REDUCCION (ECO RRD)</t>
  </si>
  <si>
    <t>4503022</t>
  </si>
  <si>
    <t>OBRAS DE INFRAESTRUCTURA PARA LA REDUCCIÓN DEL RIESGO DE DESASTRES</t>
  </si>
  <si>
    <t>OBRAS DE INFRAESTRUCTURA PARA LA REDUCCIÓN DEL RIESGO DE DESASTRES REALIZADAS</t>
  </si>
  <si>
    <t>87</t>
  </si>
  <si>
    <t>FORMULAR LA ESTRATEGIA DEPARTAMENAL (EDRE) PARA LA RESPUESTA DE EMERGENCIA, ARTICULADA CON EL PLAN DEPARTAMENTAL DE GESTION DEL RIESGO (PDGRD)</t>
  </si>
  <si>
    <t>4503023</t>
  </si>
  <si>
    <t>ESTRATEGIA PARA LA RESPUESTA A EMERGENCIAS FORMULADA</t>
  </si>
  <si>
    <t>NÚMERO DE DOCUMENTOS</t>
  </si>
  <si>
    <t>88</t>
  </si>
  <si>
    <t>IMPLEMENTAR GRADUALMENTE UN SISTEMA DE ALERTAS TEMPRANA Y MONITOREO POR FENOMENOS HIDROMETEREOLOGICOS CON COBERTURA DEPARTAMENTAL</t>
  </si>
  <si>
    <t>4503018</t>
  </si>
  <si>
    <t>SERVICIO DE MONITOREO Y SEGUIMIENTO PARA LA GESTIÓN DEL RIESGO</t>
  </si>
  <si>
    <t>SISTEMAS DE ALERTA TEMPRANA IMPLEMENTADOS</t>
  </si>
  <si>
    <t xml:space="preserve">SE ELABORÓ PROYECTO PARA  PARTICIPAR EN CONVOCATORIA </t>
  </si>
  <si>
    <t>RIESGO</t>
  </si>
  <si>
    <t>TOTAL  AVANCE  ACUMULADO 2024-2025
(SUMATORIA TOTAL AVANCE META DE PRODUCTOS)</t>
  </si>
  <si>
    <t>AVANCE ACUMULADO 2024 - 2027</t>
  </si>
  <si>
    <t xml:space="preserve">SECRETARIA DE DESARROLLO ECONOMICO - DIRECCION DE COMPETITIVIDAD </t>
  </si>
  <si>
    <t>BOLÍVAR ME ENAMORA CON CRECIMIENTO ECONÓMICO Y OPORTUNIDAD DE EMPLEO PARA TODOS</t>
  </si>
  <si>
    <t>BOLÍVAR ME ENAMORA EN DESARROLLO ECONÓMICO</t>
  </si>
  <si>
    <t>PROGRAMA DE PRODUCTIVIDAD</t>
  </si>
  <si>
    <t>GENERACIÓN Y FORMALIZACIÓN DEL EMPLEO</t>
  </si>
  <si>
    <t>TRABAJO</t>
  </si>
  <si>
    <t>FORTALECER LOS NEGOCIOS O EMPRENDIMIENTOS DEL DEPARTAMENTO</t>
  </si>
  <si>
    <t>SERVICIO DE GESTIÓN PARA EL EMPRENDIMIENTO</t>
  </si>
  <si>
    <t>PROYECTOS PRODUCTIVOS CON ACOMPAÑAMIENTO ATENDIDOS</t>
  </si>
  <si>
    <r>
      <t>$-</t>
    </r>
    <r>
      <rPr>
        <sz val="11"/>
        <color rgb="FF000000"/>
        <rFont val="Calibri"/>
        <family val="2"/>
      </rPr>
      <t xml:space="preserve">   </t>
    </r>
  </si>
  <si>
    <t>PROGRAMA DE EMPRENDIMIENTO</t>
  </si>
  <si>
    <t>PRODUCTIVIDAD Y COMPETITIVIDAD DE LAS EMPRESAS COLOMBIANAS</t>
  </si>
  <si>
    <t>COMERCIO, INDUSTRIA Y TURISMO</t>
  </si>
  <si>
    <t>LÍNEA DE CRÉDITO</t>
  </si>
  <si>
    <t>SERVICIO DE APOYO FINANCIERO PARA EL MEJORAMIENTO DE PRODUCTOS O PROCESOS</t>
  </si>
  <si>
    <t>EMPRESAS BENEFICIADAS POR EL FONDO DE FINANCIACIÓN Y DE EMPRENDIMIENTO</t>
  </si>
  <si>
    <t>DESARROLLO TECNOLÓGICO E INNOVACIÓN PARA EL CRECIMIENTO EMPRESARIAL</t>
  </si>
  <si>
    <t>CIENCIA, TECNOLOGÍA E INNOVACIÓN</t>
  </si>
  <si>
    <t>PROMOVER LA GENERACIÓN DE IDEAS, MÉTODOS, Y HERRAMIENTAS QUE IMPACTAN EL DESARROLLO ECONÓMICO</t>
  </si>
  <si>
    <t>SERVICIO DE APOYO PARA EL DESARROLLO TECNOLÓGICO Y LA INNOVACIÓN</t>
  </si>
  <si>
    <t>PROYECTOS FINANCIADOS PARA EL DESARROLLO TECNOLÓGICO E INNOVACIÓN</t>
  </si>
  <si>
    <t>&lt;</t>
  </si>
  <si>
    <r>
      <t>$-</t>
    </r>
    <r>
      <rPr>
        <b/>
        <sz val="10"/>
        <rFont val="Calibri"/>
        <family val="2"/>
      </rPr>
      <t xml:space="preserve"> </t>
    </r>
  </si>
  <si>
    <t>PROGRAMA DE APROVECHAMIENTO DE POTENCIALIDADES Y APUESTAS PRODUCTIVAS</t>
  </si>
  <si>
    <t>PLAN DE COMPETITIVIDAD DE CARTAGENA Y BOLÍVAR ACTUALIZADO</t>
  </si>
  <si>
    <t>DOCUMENTOS DE PLANEACIÓN ELABORADOS</t>
  </si>
  <si>
    <t>FORTALECIMIENTO A LA GESTIÓN Y DIRECCIÓN DE LA ADMINISTRACIÓN PÚBLICA TERRITORIAL</t>
  </si>
  <si>
    <t>SISTEMA DE MONITOREO INDICADORES DE COMPETITIVIDAD</t>
  </si>
  <si>
    <t>ASISTENCIA Y ACOMPAÑAMIENTO A EMPRENDEDORES Y EMPRESAS</t>
  </si>
  <si>
    <t>EVENTOS COMERCIALES APOYADOS</t>
  </si>
  <si>
    <t>PROGRAMA DE ECONOMÍA CREATIVA</t>
  </si>
  <si>
    <t>CALIDAD Y FOMENTO DE LA EDUCACIÓN SUPERIOR</t>
  </si>
  <si>
    <t>ESTRATEGIAS QUE VINCULEN LA EDUCACIÓN SUPERIOR CON EL SECTOR PRODUCTIVO</t>
  </si>
  <si>
    <t>SERVICIO DE ARTICULACIÓN ENTRE LA EDUCACIÓN SUPERIOR Y EL SECTOR PRODUCTIVO</t>
  </si>
  <si>
    <t>PROGRAMAS Y PROYECTOS DE EDUCACIÓN SUPERIOR ARTICULADOS CON EL SECTOR PRODUCTIVO</t>
  </si>
  <si>
    <t>PROGRAMA DE ECONOMÍA POPULAR</t>
  </si>
  <si>
    <t>ACTIVIDADES DE FORMACIÓN</t>
  </si>
  <si>
    <t>SERVICIO DE FORMACIÓN PARA EL TRABAJO EN COMPETENCIAS PARA LA INSERCIÓN LABORAL</t>
  </si>
  <si>
    <t>PERSONAS FORMADAS</t>
  </si>
  <si>
    <r>
      <t xml:space="preserve"> </t>
    </r>
    <r>
      <rPr>
        <b/>
        <sz val="10"/>
        <rFont val="Calibri"/>
        <family val="2"/>
      </rPr>
      <t>$-</t>
    </r>
    <r>
      <rPr>
        <b/>
        <sz val="10"/>
        <rFont val="Calibri"/>
        <family val="2"/>
      </rPr>
      <t xml:space="preserve"> </t>
    </r>
  </si>
  <si>
    <t>PROGRAMA DE GENERACIÓN DE INGRESOS</t>
  </si>
  <si>
    <t>DESARROLLO DE COMPETENCIAS Y PROMOCIÓN DE ACCESO AL TRABAJO</t>
  </si>
  <si>
    <r>
      <t>ICDL</t>
    </r>
    <r>
      <rPr>
        <sz val="10"/>
        <rFont val="Calibri"/>
        <family val="2"/>
      </rPr>
      <t xml:space="preserve"> </t>
    </r>
  </si>
  <si>
    <r>
      <t xml:space="preserve"> </t>
    </r>
    <r>
      <rPr>
        <sz val="11"/>
        <color rgb="FF000000"/>
        <rFont val="Calibri"/>
        <family val="2"/>
      </rPr>
      <t>$-</t>
    </r>
    <r>
      <rPr>
        <sz val="11"/>
        <color rgb="FF000000"/>
        <rFont val="Calibri"/>
        <family val="2"/>
      </rPr>
      <t xml:space="preserve">   </t>
    </r>
  </si>
  <si>
    <t>DESARROLLO DE ESTRATEGIAS E INSTRUMENTOS DE POLÍTICAS O INICIATIVAS PÚBLICO-PRIVADAS DE PROTECCIÓN AL CESANTE</t>
  </si>
  <si>
    <t>SERVICIO DE APOYO AL DISEÑO E IMPLEMENTACIÓN DE POLÍTICA DE PROTECCIÓN AL CESANTE</t>
  </si>
  <si>
    <t>ESTRATEGIAS DE PROTECCIÓN AL CESANTE REALIZADAS</t>
  </si>
  <si>
    <t>PROGRAMA DE INNOVACIÓN Y GENERACIÓN DE NUEVAS EMPRESAS</t>
  </si>
  <si>
    <t>PROMOCIÓN DE LA CULTURA DE LA FORMALIDAD</t>
  </si>
  <si>
    <t>SERVICIO PARA LA FORMALIZACIÓN EMPRESARIAL Y DE PRODUCTOS Y/O SERVICIOS</t>
  </si>
  <si>
    <t>EMPRESAS ASISTIDAS TÉCNICAMENTE EN TEMAS DE LEGALIDAD Y/O FORMALIZACIÓN</t>
  </si>
  <si>
    <t>SECRETARIA DE DESARROLLO ECONOMICO - DIRECCION DE COOPERACION INTERNACIONAL</t>
  </si>
  <si>
    <t>BOLÍVAR ME ENAMORA CON INSTRUMENTOS DE COOPERACIÓN INTERNACIONAL A NIVEL REGIONAL</t>
  </si>
  <si>
    <t>PROGRAMA DE COOPERACIÓN INTERNACIONAL</t>
  </si>
  <si>
    <t>362</t>
  </si>
  <si>
    <t>MESA DE COORDINACIÓN INTERINSTITUCIONAL</t>
  </si>
  <si>
    <t>4502022</t>
  </si>
  <si>
    <t>INSTANCIAS TERRITORIALES DE COORDINACIÓN INSTITUCIONAL ASISTIDAS Y APOYADAS</t>
  </si>
  <si>
    <t xml:space="preserve">SECRETARIA DE DESARROLLO ECONOMICO  - DIRECCION DE COOPERACION INTERNACIONAL </t>
  </si>
  <si>
    <t>363</t>
  </si>
  <si>
    <t>CONSOLIDACIÓN DE UNA INSTITUCIONALIDAD HABILITANTE PARA LA CIENCIA TECNOLOGÍA E INNOVACIÓN (CTEI)</t>
  </si>
  <si>
    <t>3901004</t>
  </si>
  <si>
    <t>SERVICIO DE COOPERACIÓN INTERNACIONAL PARA LA CTEI</t>
  </si>
  <si>
    <t>PROPUESTAS DE COOPERACIÓN INTERNACIONAL COFINANCIADOS</t>
  </si>
  <si>
    <t>icld</t>
  </si>
  <si>
    <t>SECRETARIA DE DESARROLLO ECONOMICO - DIRECCION DE AMBIENTE Y DESARROLLO SOSTENIBLE</t>
  </si>
  <si>
    <t>BOLÍVAR ME ENAMORA EN LA PROTECCIÓN Y LA RESTAURACIÓN DE SISTEMAS AMBIENTALES</t>
  </si>
  <si>
    <t>PROGRAMA DE PROTECCIÓN Y LA RESTAURACIÓN DE SISTEMAS AMBIENTALES</t>
  </si>
  <si>
    <t>CONSERVACIÓN DE LA BIODIVERSIDAD Y SUS SERVICIOS ECOSISTÉMICOS</t>
  </si>
  <si>
    <t>MEDIO AMBIENTE</t>
  </si>
  <si>
    <t>338</t>
  </si>
  <si>
    <t>SIEMBRA, MANTENIMIENTO Y MONITOREO DE PLANTACIONES</t>
  </si>
  <si>
    <t>3202006</t>
  </si>
  <si>
    <t>SERVICIO DE REFORESTACIÓN DE ECOSISTEMAS</t>
  </si>
  <si>
    <t>PLANTACIONES FORESTALES REALIZADAS</t>
  </si>
  <si>
    <t>186344</t>
  </si>
  <si>
    <t>2023</t>
  </si>
  <si>
    <t>EPA CARTAGENA</t>
  </si>
  <si>
    <t>339</t>
  </si>
  <si>
    <t>CAPACITACIONES A LOS AGENTES AMBIENTALES</t>
  </si>
  <si>
    <t>3202014</t>
  </si>
  <si>
    <t>SERVICIO DE EDUCACIÓN INFORMAL EN EL MARCO DE LA CONSERVACIÓN DE LA BIODIVERSIDAD Y</t>
  </si>
  <si>
    <t>TALLERES REALIZADOS</t>
  </si>
  <si>
    <t>DIRECCIÓN DE AMBIENTE Y DESARROLLO SOSTENIBLE</t>
  </si>
  <si>
    <t>340</t>
  </si>
  <si>
    <t>DISEÑO Y ENTREGA DE INSTRUMENTOS ECONÓMICOS A LOS USUARIOS DEL SUELO</t>
  </si>
  <si>
    <t>3202043</t>
  </si>
  <si>
    <t>SERVICIO APOYO FINANCIERO PARALA IMPLEMENTACIÓN DE ESQUEMAS DE PAGO POR SERVICIO AMBIENTALES</t>
  </si>
  <si>
    <t>ÁREAS CON ESQUEMAS DE PAGO POR SERVICIOS AMBIENTALES IMPLEMENTADOS</t>
  </si>
  <si>
    <t>2014</t>
  </si>
  <si>
    <t>SECRETARIA DE HÁBITAT – MEDIO AMBIENTE</t>
  </si>
  <si>
    <t>FORTALECIMIENTO DEL DESEMPEÑO AMBIENTAL DE LOS SECTORES PRODUCTIVOS</t>
  </si>
  <si>
    <t>341</t>
  </si>
  <si>
    <t>VERIFICACIÓN Y ASESORÍA TÉCNICA EN LA CONSOLIDACIÓN DE NEGOCIOS VERDES</t>
  </si>
  <si>
    <t>3201003</t>
  </si>
  <si>
    <t>SERVICIO DE ASISTENCIA TÉCNICA PARA LA CONSOLIDACIÓN DE NEGOCIOS VERDES</t>
  </si>
  <si>
    <t>NEGOCIOS VERDES CONSOLIDADOS</t>
  </si>
  <si>
    <t>21</t>
  </si>
  <si>
    <t>PAI CARDIQUE</t>
  </si>
  <si>
    <t>342</t>
  </si>
  <si>
    <t>PROMOCIÓN Y FOMENTO DE PROYECTOS DE RECICLAJE</t>
  </si>
  <si>
    <t>3201009</t>
  </si>
  <si>
    <t>SERVICIO DE SEGUIMIENTO Y EVALUACIÓN DE LOS PROGRAMAS DE RECOLECCIÓN DE RESIDUOS POS</t>
  </si>
  <si>
    <t>PROGRAMAS DE RECOLECCIÓN DE RESIDUOS POS CONSUMO CON SEGUIMIENTO</t>
  </si>
  <si>
    <t>35</t>
  </si>
  <si>
    <t xml:space="preserve"> $                             -  </t>
  </si>
  <si>
    <t>GESTIÓN DE LA INFORMACIÓN Y EL CONOCIMIENTO AMBIENTAL</t>
  </si>
  <si>
    <t>364</t>
  </si>
  <si>
    <t>SISTEMAS DE INFORMACIÓN PARA EL CONOCIMIENTO AMBIENTAL EN CONJUNTO CON LAS AUTORIDADES AMBIENTALES</t>
  </si>
  <si>
    <t>3204019</t>
  </si>
  <si>
    <t>SERVICIO DE INFORMACIÓN EN BIODIVERSIDAD</t>
  </si>
  <si>
    <t>SISTEMAS DE INFORMACIÓN EN BIODIVERSIDAD OPERANDO</t>
  </si>
  <si>
    <t>PROGRAMA DE CUIDADO Y PROTECCIÓN DE FUENTES HÍDRICAS</t>
  </si>
  <si>
    <t>GESTIÓN DEL CAMBIO CLIMÁTICO PARA UN DESARROLLO BAJO EN CARBONO RESILIENTE AL CLIMA</t>
  </si>
  <si>
    <t>343</t>
  </si>
  <si>
    <t>FORMULACIÓN E IMPLEMENTACIÓN DE INTERVENCIONES DE MITIGACIÓN Y ADAPTACIÓN AL CAMBIO CLIMÁTICO</t>
  </si>
  <si>
    <t>3206003</t>
  </si>
  <si>
    <t>SERVICIO DE APOYO TÉCNICO PARALA IMPLEMENTACIÓN DE ACCIONES DE MITIGACIÓN Y ADAPTACIÓN AL</t>
  </si>
  <si>
    <t>PILOTOS CON ACCIONES DE MITIGACIÓN Y ADAPTACIÓN AL CAMBIO CLIMÁTICO DESARROLLADOS</t>
  </si>
  <si>
    <t>344</t>
  </si>
  <si>
    <t>DIFUNDIR LA INFORMACIÓN EN GESTIÓN DEL CAMBIO CLIMÁTICO</t>
  </si>
  <si>
    <t>3206005</t>
  </si>
  <si>
    <t>SERVICIO DE DIVULGACIÓN DE LA INFORMACIÓN EN GESTIÓN DEL CAMBIO CLIMÁTICO PARA UN DESARROLLO</t>
  </si>
  <si>
    <t>CAMPAÑAS DE INFORMACIÓN EN GESTIÓN DE CAMBIO CLIMÁTICO REALIZADAS</t>
  </si>
  <si>
    <t>346</t>
  </si>
  <si>
    <t>PROMOVER, FOMENTAR Y APOYAR LA ECONOMÍA CIRCULAR</t>
  </si>
  <si>
    <t>3502095</t>
  </si>
  <si>
    <t>SERVICIOS DE APOYO PARA EL FOMENTO DE CAPACIDADES EN ECONOMÍA CIRCULAR Y</t>
  </si>
  <si>
    <t>FUNCIONARIOS CAPACITADOS EN CULTURA ORGANIZACIONAL Y MENTALIDAD DEL CAMBIO EN TORNO A</t>
  </si>
  <si>
    <t>441</t>
  </si>
  <si>
    <t>PROGRAMA DE PROTECCIÓN Y EL BIENESTAR ANIMAL</t>
  </si>
  <si>
    <t>FORTALECIMIENTO DE LA CONVIVENCIA Y LA SEGURIDAD CIUDADANA</t>
  </si>
  <si>
    <t>347</t>
  </si>
  <si>
    <t>OPERACIÓN DEL CENTRO DE BIENESTAR ANIMAL EL GUARDIÁN</t>
  </si>
  <si>
    <t>4501061</t>
  </si>
  <si>
    <t>SERVICIO DE ATENCIÓN INTEGRAL A LA FAUNA</t>
  </si>
  <si>
    <t>ANIMALES ATENDIDOS EN SERVICIOS MÉDICOS VETERINARIOS</t>
  </si>
  <si>
    <t>3000</t>
  </si>
  <si>
    <t>EDUCACIÓN AMBIENTAL</t>
  </si>
  <si>
    <t>348</t>
  </si>
  <si>
    <t>GENERAR UNA CULTURA DEL RESPETO HACIA LOS ANIMALES</t>
  </si>
  <si>
    <t>3208008</t>
  </si>
  <si>
    <t>SERVICIO DE DIVULGACIÓN DE LA INFORMACIÓN DE LA POLÍTICA NACIONAL DE EDUCACIÓN AMBIENTAL Y</t>
  </si>
  <si>
    <t>CAMPAÑAS DE EDUCACIÓN AMBIENTAL Y PARTICIPACIÓN IMPLEMENTADAS</t>
  </si>
  <si>
    <t>4</t>
  </si>
  <si>
    <t>META PRODUCTO ESPERADO</t>
  </si>
  <si>
    <t>TOTAL  AVANCE  2025</t>
  </si>
  <si>
    <t>(SUMATORIA TOTAL AVANCE META DE PRODUCTOS)</t>
  </si>
  <si>
    <t>TOTAL  AVANCE  ACUMULADO</t>
  </si>
  <si>
    <t>PORCENTAJE EJECUTADO 2025</t>
  </si>
  <si>
    <t>(% PRESUPUESTO EJECUTADO / PRESUPUESTO PROYECTADO)</t>
  </si>
  <si>
    <t>NOTAS</t>
  </si>
  <si>
    <t>HACIENDA</t>
  </si>
  <si>
    <t>TRANSPARENCIA ÉTICA PÚBLICA EFICIENCIA Y PLANEACIÓN INSTITUCIONAL</t>
  </si>
  <si>
    <t>PROGRAMA DE FINANZAS PÚBLICAS.</t>
  </si>
  <si>
    <t>NÚMERO DE SISTEMAS FINANCIEROS Y CONTABLES FORTALECIDOS</t>
  </si>
  <si>
    <t>SERVICIO DE INFORMACIÓN ACTUALIZADO</t>
  </si>
  <si>
    <t>SISTEMAS DE INFORMACIÓN ACTUALIZADOS</t>
  </si>
  <si>
    <t>SECRETARÍA DE HACIENDA</t>
  </si>
  <si>
    <t xml:space="preserve"> ICLD </t>
  </si>
  <si>
    <r>
      <t xml:space="preserve">EVIDENCIA </t>
    </r>
    <r>
      <rPr>
        <sz val="12"/>
        <color rgb="FF000000"/>
        <rFont val="Calibri"/>
        <family val="2"/>
        <scheme val="minor"/>
      </rPr>
      <t>Anexo 1: Oficio GOBOL-25-061196 Se realizó los requerimientos técnicos y arquitectónicos para implementar el procedimiento de Control de Embargos en Cuentas Bancarias del Departamento de Bolívar en la plataforma de workflow Safe2 de Prixmasol</t>
    </r>
  </si>
  <si>
    <t>ACTUALIZACIÓN DEL ESTATUTO TRIBUTARIO,  Y ORDENANZAS QUE PROMUEVAN UNA BUENA GESTIÓN TRIBUTARIA</t>
  </si>
  <si>
    <t>DOCUMENTOS NORMATIVOS</t>
  </si>
  <si>
    <t>DOCUMENTOS NORMATIVOS REALIZADOS</t>
  </si>
  <si>
    <t>NA</t>
  </si>
  <si>
    <t xml:space="preserve"> $-</t>
  </si>
  <si>
    <r>
      <t>META ALCANZADA 100%</t>
    </r>
    <r>
      <rPr>
        <sz val="12"/>
        <color rgb="FF000000"/>
        <rFont val="Calibri"/>
        <family val="2"/>
        <scheme val="minor"/>
      </rPr>
      <t xml:space="preserve"> Evidencia Anexo 2: La Ordenanza 384 de 2024, Actualización del Estatuto Tributario </t>
    </r>
  </si>
  <si>
    <t>IMPLEMENTACIÓN DE PROGRAMAS DE SANEAMIENTO FISCAL</t>
  </si>
  <si>
    <t>SERVICIO DE SANEAMIENTO FISCAL Y FINANCIERO</t>
  </si>
  <si>
    <t>PROGRAMA DE SANEMIENTO FISCAL Y FINANCIERO EJECUTADO</t>
  </si>
  <si>
    <r>
      <t>EVIDENCIA</t>
    </r>
    <r>
      <rPr>
        <sz val="12"/>
        <color rgb="FF000000"/>
        <rFont val="Calibri"/>
        <family val="2"/>
        <scheme val="minor"/>
      </rPr>
      <t xml:space="preserve"> Anexo 3: Pantallazos del SEUD, (Servicio Estadistico Unificado de la Deuda) se ha venido pagando la deuda  Departamental mes a mes (Septiembre, Octubre, Noviembre y Diciembre) 2025.</t>
    </r>
  </si>
  <si>
    <t>CONVENIOS PARA EL APOYO FINANCIERO Y OPERATIVO DE LA SECRETARÍA DE HACIENDA PARA LUCHA CONTRA EL CONTRABANDO Y LA EVASIÓN.</t>
  </si>
  <si>
    <t xml:space="preserve"> -  </t>
  </si>
  <si>
    <t xml:space="preserve"> FND </t>
  </si>
  <si>
    <r>
      <t>EVIDENCIA</t>
    </r>
    <r>
      <rPr>
        <sz val="12"/>
        <color rgb="FF000000"/>
        <rFont val="Calibri"/>
        <family val="2"/>
        <scheme val="minor"/>
      </rPr>
      <t xml:space="preserve"> Anexo 4: Informe detallado de las campañas anticontrabando.  Nota: Remanente del proyecto de la vigencia 2024</t>
    </r>
  </si>
  <si>
    <t>MEJORAMIENTO DE PROCESOS FINANCIEROS, PRESUPUESTALES, DE RECAUDO DE INGRESOS, CONTABLES Y DE TESORERÍA</t>
  </si>
  <si>
    <t xml:space="preserve">SERVICIO DE ASISTENCIA TÉCNICA  </t>
  </si>
  <si>
    <t>ENTIDADES, ORGANISMOS Y DEPENDENCIAS ASISTIDOS TÉCNICAMENTE</t>
  </si>
  <si>
    <r>
      <t xml:space="preserve">EVIDENCIA </t>
    </r>
    <r>
      <rPr>
        <sz val="12"/>
        <color rgb="FF000000"/>
        <rFont val="Calibri"/>
        <family val="2"/>
        <scheme val="minor"/>
      </rPr>
      <t>Anexo 5</t>
    </r>
    <r>
      <rPr>
        <b/>
        <sz val="12"/>
        <color rgb="FF000000"/>
        <rFont val="Calibri"/>
        <family val="2"/>
        <scheme val="minor"/>
      </rPr>
      <t>:</t>
    </r>
    <r>
      <rPr>
        <sz val="12"/>
        <color rgb="FF000000"/>
        <rFont val="Calibri"/>
        <family val="2"/>
        <scheme val="minor"/>
      </rPr>
      <t xml:space="preserve"> Oficio GOBOL-25-077461 Procedimiento de Control de Embargos en Cuentas Bancarias del Departamento de Bolívar</t>
    </r>
  </si>
  <si>
    <t>DISEÑO E IMPLEMENTACIÓN DE ESTRATEGIAS PARA CONSECUCIÓN DE RECURSOS DE CRÉDITO</t>
  </si>
  <si>
    <t xml:space="preserve">SERVICIO DE ASISTENCIA TÉCNICA     </t>
  </si>
  <si>
    <r>
      <t xml:space="preserve">EVIDENCIA </t>
    </r>
    <r>
      <rPr>
        <sz val="12"/>
        <color rgb="FF000000"/>
        <rFont val="Calibri"/>
        <family val="2"/>
        <scheme val="minor"/>
      </rPr>
      <t>Anexo 6</t>
    </r>
    <r>
      <rPr>
        <b/>
        <sz val="12"/>
        <color rgb="FF000000"/>
        <rFont val="Calibri"/>
        <family val="2"/>
        <scheme val="minor"/>
      </rPr>
      <t>:</t>
    </r>
    <r>
      <rPr>
        <sz val="12"/>
        <color rgb="FF000000"/>
        <rFont val="Calibri"/>
        <family val="2"/>
        <scheme val="minor"/>
      </rPr>
      <t xml:space="preserve"> Contrato de Emprestito, para un desembolso de crédito </t>
    </r>
  </si>
  <si>
    <t xml:space="preserve"> N/A </t>
  </si>
  <si>
    <t xml:space="preserve"> Recursos SGR: $98,927,687,006</t>
  </si>
  <si>
    <t>Recursos Nación:</t>
  </si>
  <si>
    <t>$ 10,098,831,527</t>
  </si>
  <si>
    <t>Recursos Propios:</t>
  </si>
  <si>
    <t xml:space="preserve">$ 29,114,288,381 </t>
  </si>
  <si>
    <t xml:space="preserve"> SGR</t>
  </si>
  <si>
    <t xml:space="preserve"> </t>
  </si>
  <si>
    <t xml:space="preserve"> Recursos Crédito: $26,837,664,131</t>
  </si>
  <si>
    <t xml:space="preserve">Recursos SGR: $10,239,680,596 </t>
  </si>
  <si>
    <t xml:space="preserve"> Recursos propios </t>
  </si>
  <si>
    <t xml:space="preserve"> Recursos SGR: $15,633,788,906,69</t>
  </si>
  <si>
    <t xml:space="preserve">Recursos Propios: $3,200,000,000,00 </t>
  </si>
  <si>
    <t>REALIZAR 2 ESTUDIOS O DISEÑOS</t>
  </si>
  <si>
    <t>ESTUDIOS DE PREINVERSIÓN E INVERSIÓN</t>
  </si>
  <si>
    <t>DESARROLLO ECONOMICO</t>
  </si>
  <si>
    <t>MUJER</t>
  </si>
  <si>
    <t>BOLÍVAR ME ENAMORA EN  SUPERACIÓN DE LA POBREZA Y DESIGUALDAD</t>
  </si>
  <si>
    <t>OPTIMIZACIÓN  DE LA CAPACIDAD DE GESTIÓN TERRITORIAL</t>
  </si>
  <si>
    <t>DISEÑO E IMPLEMENTACIÓN DE UN PROYECTO PRODUCTIVO DE HUERTAS ORGÁNICAS</t>
  </si>
  <si>
    <t>SERVICIO DE ACOMPAÑAMIENTO FAMILIAR Y COMUNITARIO PARA LA SUPERACIÓN DE LA POBREZA</t>
  </si>
  <si>
    <t>MADRES Y PADRES CABEZA DE HOGAR ATENDIDOS</t>
  </si>
  <si>
    <t>DANE - GEIH</t>
  </si>
  <si>
    <t>GENERACIÓN DE INGRESOS</t>
  </si>
  <si>
    <t>DESARROLLO DE UNA FERIA DE SERVICIOS PARA POBLACIÓN VULNERABLE CON ENFOQUE DIFERENCIAL</t>
  </si>
  <si>
    <t xml:space="preserve">DISEÑO E IMPLEMENTACIÓN DE UN PROYECTO PARA LA FORMACIÓN A NNA </t>
  </si>
  <si>
    <t>SERVICIOS DE EDUCACIÓN INFORMAL A NIÑOS, NIÑAS, ADOLESCENTES  Y JÓVENES PARA EL RECONOCIMIENTO DE SUS DERECHOS</t>
  </si>
  <si>
    <t>ADOLESCENTES ATENDIDOS</t>
  </si>
  <si>
    <t>Estadísticas Vitales - DANE</t>
  </si>
  <si>
    <t>IMPLEMENTACIÓN DE  UNA ESCUELA DE FORMACIÓN</t>
  </si>
  <si>
    <t>Instituto Nacional de Medicina Legal y Ciencias Forenses</t>
  </si>
  <si>
    <t>CAMPAÑA PARA LA PROMOCIÓN DE LOS DERECHOS DE LA NNA</t>
  </si>
  <si>
    <t>SERVICIOS DE PROMOCIÓN DE LOS DERECHOS DE LOS NIÑOS, NIÑAS, ADOLESCENTES Y JÓVENES</t>
  </si>
  <si>
    <t>CAMPAÑAS DE PROMOCIÓN REALIZADAS</t>
  </si>
  <si>
    <t>BOLÍVAR ME ENAMORA EN  ATENCIÓN AL ADULTO MAYOR</t>
  </si>
  <si>
    <t>ATENCIÓN Y PARTICIPACIÓN DE ADULTO MAYOR</t>
  </si>
  <si>
    <t>ATENCIÓN INTEGRAL DE POBLACIÓN EN SITUACIÓN PERMANENTE DE DESPROTECCIÓN SOCIAL Y/O FAMILIAR</t>
  </si>
  <si>
    <t>APOYO A CENTROS DE PROTECCIÓN CON RECURSOS DE LA ESTAMPILLA DE BIENESTAR PARA EL ADULTO MAYOR</t>
  </si>
  <si>
    <t>CENTROS DE PROTECCIÓN SOCIAL PARA EL ADULTO MAYOR DOTADOS</t>
  </si>
  <si>
    <t>BOLÍVAR ME ENAMORA EN LA ATENCIÓN Y PARTICIPACIÓN DE ADULTO MAYOR</t>
  </si>
  <si>
    <t>APOYO A CENTROS DÍA CON RECURSOS DE LA ESTAMPILLA DE BIENESTAR PARA EL ADULTO MAYOR</t>
  </si>
  <si>
    <t>CENTROS DE PROTECCIÓN SOCIAL DE DÍA PARA EL ADULTO MAYOR DOTADOS</t>
  </si>
  <si>
    <t>CENTROS DE DÍA PARA EL ADULTO MAYOR DOTADOS</t>
  </si>
  <si>
    <t>FORTALECIMIENTO DE CAPACIDADES PARA CUIDADORES DE PERSONA MAYOR Y PROMOCIÓN DEL BUEN TRATO.</t>
  </si>
  <si>
    <t>SERVICIO DE EDUCACIÓN INFORMAL A LOS CUIDADORES DEL ADULTO MAYOR</t>
  </si>
  <si>
    <t>CUIDADORES CUALIFICADOS</t>
  </si>
  <si>
    <t>IMPLEMENTAR ACCIONES PARA LA DIGNIFICACIÓN  LAS PERSONAS MAYORES</t>
  </si>
  <si>
    <t>SERVICIO DE ATENCIÓN Y PROTECCIÓN INTEGRAL AL ADULTO MAYOR</t>
  </si>
  <si>
    <t>NÚMERO DE ADULTOS MAYORES BENEFICIADOS</t>
  </si>
  <si>
    <t>FORMULACIÓN Y ADOPCIÓN DE LA POLITICA PÚBLICA DE LA PERSONA MAYOR 2025 - 2034</t>
  </si>
  <si>
    <t>DOCUMENTOS DE POLÍTICA</t>
  </si>
  <si>
    <t>DOCUMENTOS DE POLÍTICA ELABORADOS</t>
  </si>
  <si>
    <t>IMPLEMENTACIÓN DE CASA REFUGIO</t>
  </si>
  <si>
    <t>SERVICIO DE PROTECCIÓN INDIVIDUAL EN RIESGO EXTRAORDINARIO Y EXTREMO</t>
  </si>
  <si>
    <t>PERSONAS EN RIESGO EXTRAORDINARIO Y EXTREMO PROTEGIDAS</t>
  </si>
  <si>
    <t>31.9</t>
  </si>
  <si>
    <t>Indicadores y metas definidos por Colombia frente al ODS 5</t>
  </si>
  <si>
    <t>FORTALECIMIENTO DEL BUEN GOBIERNO PARA EL RESPETO Y GARANTÍA DE LOS DERECHOS HUMANOS</t>
  </si>
  <si>
    <t>CREACIÓN DE ESPACIOS PARA LA ATENCIÓN ESPECIALIZADA A MUJERES</t>
  </si>
  <si>
    <t>SERVICIO DE APOYO PARA LA IMPLEMENTACIÓN DE MEDIDAS EN DERECHOS HUMANOS Y DERECHO INTERNACIONAL HUMANITARIO</t>
  </si>
  <si>
    <t>CASAS DE IGUALDAD DE OPORTUNIDADES PARA LA MUJER Y EL JOVEN</t>
  </si>
  <si>
    <t>BOLÍVAR ME ENAMORA EN  EQUIDAD DE GÉNERO</t>
  </si>
  <si>
    <t>EMPODERAMIENTO Y AUTONOMÍA DE LAS MUJERES BOLIVARENSES</t>
  </si>
  <si>
    <t>ATENCIÓN A LAS VIOLENCIAS CONTRA LAS MUJERES EN EL DEPARTAMENTO DE BOLÍVAR.</t>
  </si>
  <si>
    <t>SERVICIO DE PROMOCIÓN DE LA GARANTÍA DE DERECHOS</t>
  </si>
  <si>
    <t>ESTRATEGIAS DE PROMOCIÓN DE LA GARANTÍA DE DERECHOS IMPLEMENTADA</t>
  </si>
  <si>
    <t>Número de estrategias</t>
  </si>
  <si>
    <t>BOLÍVAR ME ENAMORA EN EMPODERAMIENTO Y AUTONOMÍA DE LAS MUJERES BOLIVARENSES</t>
  </si>
  <si>
    <t>DESARROLLO DE UNA ESTRATEGIA DE PREVENCIÓN  DE LA VIOLENCIAS CONTRA LAS MUJERES</t>
  </si>
  <si>
    <t xml:space="preserve">SERVICIO DE EDUCACIÓN INFORMAL </t>
  </si>
  <si>
    <t>ESTRATEGIAS PARA LA TRANSFORMACIÓN DE IMAGINARIOS, REPRESENTACIONES Y ESTEREOTIPOS DE DISCRIMINACIÓN IMPLEMENTADAS</t>
  </si>
  <si>
    <t>ACCIONES  A MUJERES CUIDADORAS.</t>
  </si>
  <si>
    <t>Número de espacios de integración de oferta pública generados</t>
  </si>
  <si>
    <t>ACCIONES PARA LA TRANSVERSALIZACIÓN DEL ENFOQUE DE GÉNERO</t>
  </si>
  <si>
    <t>ESTRATEGIAS DE PROMOCIÓN DE LA GARANTÍA DE DERECHOS IMPLEMENTADAS</t>
  </si>
  <si>
    <t>Número de instancias</t>
  </si>
  <si>
    <t xml:space="preserve">PROCESOS DE FORMACIÓN EN ARTES, OFICIOS Y HABILIDADES PARA LA VIDA </t>
  </si>
  <si>
    <t>ESTRATEGIAS DE FOMENTO DE PARTICIPACIÓN PARA LAS MUJERES</t>
  </si>
  <si>
    <t>Número de mujeres formadas</t>
  </si>
  <si>
    <t xml:space="preserve">FOMENTAR LA PARTICIPACIÓN SOCIAL Y POLÍTICA DE LAS MUJERES </t>
  </si>
  <si>
    <t>SERVICIO DE PROMOCIÓN A LA PARTICIPACIÓN CIUDADANA</t>
  </si>
  <si>
    <t>ESTRATEGIAS PARA EL FOMENTO DE A LA PARTICIPACIÓN DE LAS MUJERES EN LOS ESPACIOS DE PARTICIPACIÓN POLÍTICA Y DE TOMA DE DECISIÓN IMPLEMENTADAS</t>
  </si>
  <si>
    <t>Número de iniciativas</t>
  </si>
  <si>
    <t>CREACIÓN DE UNA ESTRATEGIA PARA PROMOVER LA EQUIDAD DE GÉNERO</t>
  </si>
  <si>
    <t>Bolivar me enamora con justicia social, cierre de brechas y calidad de vida para todos.</t>
  </si>
  <si>
    <t>Bolívar Me Enamora en  Educación integral</t>
  </si>
  <si>
    <t xml:space="preserve"> Calidad Educativa</t>
  </si>
  <si>
    <t>Calidad, cobertura y fortalecimiento de la educación inicial, prescolar, básica y media</t>
  </si>
  <si>
    <t xml:space="preserve">CALIDAD - MATRÍCULA </t>
  </si>
  <si>
    <t>Facilitar y estimular el proceso de aprendizaje de los estudiantes mediante la dotación de material didáctico, pedagógico, tecnológico o especializado para laboratorios y/o media técnica, permitiendo así el desarrollo de cada asignatura y la acción docente y la evaluación.</t>
  </si>
  <si>
    <t>Ambientes de aprendizaje para la educación inicial preescolar, básica y media dotados</t>
  </si>
  <si>
    <t xml:space="preserve">Ambientes de aprendizaje para la educación inicial, preescolar y básica primaria con dotaciones pedagógicas en el marco de la atención integral </t>
  </si>
  <si>
    <t>Sec Educación</t>
  </si>
  <si>
    <t>SGP</t>
  </si>
  <si>
    <t>Aprobación e implementación de la política pública educativa del departamento de Bolívar</t>
  </si>
  <si>
    <t>Documentos normativos</t>
  </si>
  <si>
    <t>Documentos normativos para la educación inicial, preescolar, básica y media expedidos</t>
  </si>
  <si>
    <t>(Política Pública aprobada)</t>
  </si>
  <si>
    <t>Bolívar Me Enamora en Calidad Educativa</t>
  </si>
  <si>
    <t>Fortalecer la articulación de la media técnica en el departamento a través de la actualizacion curricular</t>
  </si>
  <si>
    <t>Servicio de articulación entre la educación media y el sector productivo.</t>
  </si>
  <si>
    <t>Lineamientos curriculares para las especializadas de media tecnica desarrollados (actualización curricular de la Instituciones educativas con media tecnica)</t>
  </si>
  <si>
    <t>Desarrollar el Foro Educativo Departamental</t>
  </si>
  <si>
    <t>Foros educativos territoriales realizados</t>
  </si>
  <si>
    <t>Fortalecer el proceso etnoeducativo</t>
  </si>
  <si>
    <t>Servicio de acompañamiento para el desarrollo de modelos educativos interculturales</t>
  </si>
  <si>
    <t>Modelos educativos para grupos étnicos acompañados</t>
  </si>
  <si>
    <t>Fortalecer la implementación de los proyectos pedagógicos productivos de las instituciones educativas técnicas.</t>
  </si>
  <si>
    <t>Servicio de apoyo a proyectos pedagógicos productivos</t>
  </si>
  <si>
    <t>Establecimientos educativos beneficiados</t>
  </si>
  <si>
    <t>Fortalecer la convivencia escolar</t>
  </si>
  <si>
    <t>Servicio de apoyo para el fortalecimiento de escuelas de padres</t>
  </si>
  <si>
    <t>Escuelas de padres apoyadas</t>
  </si>
  <si>
    <t>Generar capacidades en los docentes de básica y media para la implementación del sistemas de evaluación Pruebas Saber 11</t>
  </si>
  <si>
    <t>Servicio de fortalecimiento a las capacidades de los docentes de educación Inicial, preescolar, básica y media</t>
  </si>
  <si>
    <t>Docentes de educación inicial, preescolar, básica y media beneficiados con estrategias de mejoramiento de sus capacidades</t>
  </si>
  <si>
    <t>Mejorar los niveles de competencia de los estudiantes en las pruebas Saber</t>
  </si>
  <si>
    <t>Servicio de evaluación de la calidad de la educación inicial, preescolar, básica y media</t>
  </si>
  <si>
    <t>Estudiantes evaluados a través de simulacros</t>
  </si>
  <si>
    <t>PROPIOS</t>
  </si>
  <si>
    <t>Formación posgradual a los docentes</t>
  </si>
  <si>
    <t>Docentes de educación inicial, preescolar, básica y media beneficiados con estrategias de acceso y permanencia a programas de posgrado</t>
  </si>
  <si>
    <t>Mejorar las competencias de los docentes en bilingüismo a través de formación y de la implementación de proyectos en las instituciones educativas que fomenten el uso de una segunda lengua</t>
  </si>
  <si>
    <t>Servicio educativo de promoción del bilingüismo para docentes</t>
  </si>
  <si>
    <t>Docentes beneficiados con estrategias de promoción del bilingüismo</t>
  </si>
  <si>
    <t>Calidad</t>
  </si>
  <si>
    <t>Fortalecer las capacidades de los docentes a través de la implementación del plan de formación a nivel de cursos, talleres y/o diplomados</t>
  </si>
  <si>
    <t>Docentes capacitados</t>
  </si>
  <si>
    <t>Implementación de programas de fortalecimiento de las competencias de lectura en las instituciones educativas.</t>
  </si>
  <si>
    <t xml:space="preserve">Promover la consolidación de una sociedad digital para que todos los ciudadanos tengan las herramientas necesarias para hacer del Internet y de las tecnologías digitales un instrumento de transformación social. </t>
  </si>
  <si>
    <t>Ambientes de aprendizaje para la educación inicial, preescolar y básica primaria con dotaciones pedagógicas en el marco de la atención integral (Educación mas innovadora con mejores ambientes digitales y recursos tecnológicos)</t>
  </si>
  <si>
    <t xml:space="preserve"> Cobertura Educativa</t>
  </si>
  <si>
    <t xml:space="preserve">COBERTURA </t>
  </si>
  <si>
    <t>Garantizar el desarrollo de la Infraestructura escolar iniciando por el mejoramiento de las condiciones locativas y de entorno físico de sus instituciones escolares, contar con aulas y espacios de aprendizaje en buen estado, factor determinante para lograr que los alumnos obtengan los resultados académicos esperados. Ambientes pedagogicos basicos construidos nuevos</t>
  </si>
  <si>
    <t>Infraestructura educativa construida</t>
  </si>
  <si>
    <t>Aulas nuevas construidas (incluye ambientes pedagógicos básicos)</t>
  </si>
  <si>
    <t>PREFERENTES</t>
  </si>
  <si>
    <t xml:space="preserve">Garantizar el desarrollo de la Infraestructura escolar y mejores condiciones locativas y de entorno físico de las instituciones escolares, contando con espacios complementarios en buen estado que promuevan en niñas, niños y adolescentes interacción consigo mismos, con los otros y con el mundo que les rodea. </t>
  </si>
  <si>
    <t>Ambientes pedagogicos nuevo construido complementarios (incluye Comedor – Cocina, baterias sanitarias, aulas de informatica, laboratorios, rectoris, sala de profesores, canchas multiples )</t>
  </si>
  <si>
    <t xml:space="preserve">Garantizar el desarrollo de la Infraestructura escolar iniciando por el mejoramiento de las condiciones locativas y de entorno físico de sus instituciones escolares, contar con aulas y espacios de aprendizaje en buen estado, factor determinante para lograr que los alumnos obtengan los resultados académicos esperados. </t>
  </si>
  <si>
    <t>Infraestructura educativa mejorada</t>
  </si>
  <si>
    <t>Aulas mejoradas intervenidas (incluye Ambientes pedagogicos basicos )</t>
  </si>
  <si>
    <t>Ambientes pedagogicos mejorados intervenidos (incluye Comedor – Cocina, baterias sanitarias, aulas de informaticas, laboratorios zonas administrativas, salas de profesores )</t>
  </si>
  <si>
    <t>Mejorar condiciones para la formacion y desarrollo de las copencias basicas y sociales de la poblacion escolar en las I.E. O.</t>
  </si>
  <si>
    <t>Infraestructura educativa dotada</t>
  </si>
  <si>
    <t>Sedes dotadas con mobiliario</t>
  </si>
  <si>
    <t xml:space="preserve">Desarrollar estrategias de ampliación de matrícula en el grado de transición, y ampliación de los grados de preescolar. PRIMERA INFANCIA </t>
  </si>
  <si>
    <t>Infraestructura para educación inicial construida</t>
  </si>
  <si>
    <t xml:space="preserve">Personas beneficiadas con estrategias de fomento para el acceso a la educación inicial, preescolar, básica y media. </t>
  </si>
  <si>
    <t>Ministerio de Educación</t>
  </si>
  <si>
    <t>Incrementar la cantidad de población estudiantil dentro del sistema educativo en el departamento de Bolívar.</t>
  </si>
  <si>
    <t>Servicio de fomento para el acceso a la educación inicial, preescolar, básica y media.</t>
  </si>
  <si>
    <t>Secretaría de  Educación</t>
  </si>
  <si>
    <t>Mejorar los procesos de Inclusión mediante la implementación de estrategias que garanticen el derecho y el goce efectivo de la educación a los estudiantes con discapacidad  del Departamento de Bolívar.</t>
  </si>
  <si>
    <t>Servicio de apoyo pedagógico para  la oferta de educación inclusiva para preescolar, básica y media</t>
  </si>
  <si>
    <t>Beneficiarios de apoyo pedagógico para  la oferta de educación inclusiva para preescolar, básica y media</t>
  </si>
  <si>
    <t>Porcentaje</t>
  </si>
  <si>
    <t>Mejorar los procesos de Inclusión mediante la implementación de estrategias que garanticen el derecho y el goce efectivo de la educación a los estudiantes con Talentos excepcionales  del Departamento de Bolívar.</t>
  </si>
  <si>
    <t xml:space="preserve"> Proveer de complementos alimentarios a estudientes en edad escolar en las instituciones educativas oficiales del departamento</t>
  </si>
  <si>
    <t>Servicio de apoyo a la permanencia con alimentación escolar</t>
  </si>
  <si>
    <t>Estudiantes beneficiados del programa de alimentación escolar</t>
  </si>
  <si>
    <t>Fortalecer las residencias escolares en el sector educativo.</t>
  </si>
  <si>
    <t>Servicio de apoyo para la implementación de la estrategia de residencia escolar</t>
  </si>
  <si>
    <t>Sedes educativas apoyadas en la implementación de la estrategia de residencia escolar</t>
  </si>
  <si>
    <t>Garantizar el derecho a la educación propiciando la igualdad de oportunidades para la permanencia y el logro educativo de todas las niñas, niños, adolescentes, jóvenes y adultos del departamento en la educación preescolar, básica y media superando el abandono escolar.</t>
  </si>
  <si>
    <t>Servicio de fomento para la permanencia en programas de educación formal</t>
  </si>
  <si>
    <t>Personas beneficiarias de estrategias de permanencia</t>
  </si>
  <si>
    <t xml:space="preserve">EFICIENCIA EN LA ADMINISTRACIÓN DEL SERVICIO EDUCATIVO </t>
  </si>
  <si>
    <t>Seguimiento anual a las Instituciones Educativas oficiales sobre el manejo de recursos recibidos</t>
  </si>
  <si>
    <t>por gratuidad educativa</t>
  </si>
  <si>
    <t>Servicio de inspección, vigilancia y control del sector educativo</t>
  </si>
  <si>
    <t>Instituciones educativas con inspección, vigilancia y control del sector educativo</t>
  </si>
  <si>
    <t>Secretaria de Educación</t>
  </si>
  <si>
    <t>Fortalecimiento de las capacidades institucionales de los establecimientos educativos oficiales</t>
  </si>
  <si>
    <t>Servicio de asistencia técnica en inspección, vigilancia y control del sector educativo</t>
  </si>
  <si>
    <t>Entidades asistidas técnicamente</t>
  </si>
  <si>
    <t>EDUCACION</t>
  </si>
  <si>
    <t>2024</t>
  </si>
  <si>
    <t xml:space="preserve">
RECURSOS PROPIOS</t>
  </si>
  <si>
    <t>4003</t>
  </si>
  <si>
    <t>Aguas De bolivar</t>
  </si>
  <si>
    <t xml:space="preserve"> NACIÓN, SGP DPTO, SGP MUNICIPIOS, REGALÍAS  </t>
  </si>
  <si>
    <t>PRIVADA</t>
  </si>
  <si>
    <t>BECAS PARA EL INGRESO DE LA EDUCACIÓN SUPERIOR ACORDE RESOLUCIÓN UDC CON ENFOQUE ETNICO Y DIFERENCIAL</t>
  </si>
  <si>
    <t xml:space="preserve">SERVICIO DE APOYO FINANCIERO PARA LA PERMANENCIA A LA EDUCACIÓN SUPERIOR </t>
  </si>
  <si>
    <t>POBLACIÓN VÍCTIMA DEL CONFLICTO ARMADO, BENEFICIARIA DE SUBSIDIOS PARA LA PERMANENCIA EN PROGRAMAS NACIONALES</t>
  </si>
  <si>
    <t>UDC</t>
  </si>
  <si>
    <t>icld recursos propios</t>
  </si>
  <si>
    <t>BOLÍVAR ME ENAMORA EN  PARTICIPACIÓN CIUDADANA</t>
  </si>
  <si>
    <t xml:space="preserve"> TRANSPARENCIA INSTITUCIONAL</t>
  </si>
  <si>
    <t xml:space="preserve">REALIZAR 4 PROCESOS DE RENDICIÓN PUBLICA DE CUENTAS A LA CIUDADANÍA        </t>
  </si>
  <si>
    <t>RENDICION DE CUENTAS</t>
  </si>
  <si>
    <t>SECRETARIA PRIVADA</t>
  </si>
  <si>
    <t xml:space="preserve"> INSTANCIA DE PARTICIPACIÓN CIUDADANA</t>
  </si>
  <si>
    <t xml:space="preserve">INSTANCIAS O ESPACIOS DE PARTICIPACIÓN </t>
  </si>
  <si>
    <t>REALIZAR 4 CUMBRES DE PARTICIPACION ENTRE ALCALDES Y GOBERNACION</t>
  </si>
  <si>
    <t>RUTA DE LA GOBERNANZA</t>
  </si>
  <si>
    <t>ESPACIOS DE PARTICIPACIÓN PROMOVIDOS</t>
  </si>
  <si>
    <t>CONSTRUCCIONES MOTIVADORAS CON PARTICIPACIÓN INTEGRAL – COMPI</t>
  </si>
  <si>
    <t>PROMOVER EL DESARROLLO DE 180 PROYECTOS INICIATIVAS COMUNITARIAS PARA EL FOMENTO E INCENTIVO A LA PARTICIPACIÓN CIUDADANA</t>
  </si>
  <si>
    <t>INICIATIVAS ORGANIZATIVAS DE PARTICIPACIÓN CIUDADANA PROMOVIDAS</t>
  </si>
  <si>
    <t>SECRETARIA DEL INTERIOR</t>
  </si>
  <si>
    <t>APROVECHAMIENTO DE POTENCIALIDADES Y APUESTA PRODUCTIVAS</t>
  </si>
  <si>
    <t>IMPLEMENTACION DE LA MARCABOLÍVAR A TRAVÉSDE LA
CURADURÍA Y VENTA
DE PRODUCTOS
ARTESANALES Y AGRO</t>
  </si>
  <si>
    <t>SERVICIO DE ASISTENCIA TÉCNICA
PARA LAACTIVIDAD
ARTESANAL</t>
  </si>
  <si>
    <t>ASISTENCIAS TÉCNICAS PARAEL
FORTALECIMIENTO DE
LAACTIVIDAD
ARTESANAL PRESTADAS</t>
  </si>
  <si>
    <t xml:space="preserve">  $- </t>
  </si>
  <si>
    <t xml:space="preserve"> $ -</t>
  </si>
  <si>
    <t>IMPLEMENTACION DE LA MARCABOLÍVAR A TRAVÉSDE LA</t>
  </si>
  <si>
    <t>CURADURÍA Y VENTA</t>
  </si>
  <si>
    <t>DE PRODUCTOS</t>
  </si>
  <si>
    <t>ARTESANALES Y AGRO</t>
  </si>
  <si>
    <t>PARA LAACTIVIDAD</t>
  </si>
  <si>
    <t>ARTESANAL</t>
  </si>
  <si>
    <t>ASISTENCIAS TÉCNICAS PARAEL</t>
  </si>
  <si>
    <t>FORTALECIMIENTO DE</t>
  </si>
  <si>
    <t>LAACTIVIDAD</t>
  </si>
  <si>
    <t>ARTESANAL PRESTADAS</t>
  </si>
  <si>
    <t>AGUAS DE BOLIVAR</t>
  </si>
  <si>
    <t>PLANEACION</t>
  </si>
  <si>
    <t>BOLÍVAR ME ENAMORA EN  ORDENAMIENTO TERRITORIAL</t>
  </si>
  <si>
    <t>PLAN DE ORDENAMIENTO TERRITORIAL DEL DEPARTAMENTO DE BOLIVAR</t>
  </si>
  <si>
    <t>4002</t>
  </si>
  <si>
    <t>ORDENAMIENTO TERRITORIAL Y DESARROLLO URBANO</t>
  </si>
  <si>
    <t>ELABORACIÓN Y ACTUALIZACIÓN DEL PLAN DE ORDENAMIENTO TERRITORIAL</t>
  </si>
  <si>
    <t>400201602</t>
  </si>
  <si>
    <t/>
  </si>
  <si>
    <t>4002016</t>
  </si>
  <si>
    <t>DOCUMENTOS DE PLANEACIÓN DE LA ETAPA DE ALISTAMIENTO Y DIAGNÓSTICO DEL PLAN DE ORDENAMIENTO DEPARTAMENTAL ELABORADOS</t>
  </si>
  <si>
    <t xml:space="preserve">NÚMERO </t>
  </si>
  <si>
    <t>DOCUMENTOS DE FORMULACIÓN DEL PLAN DE ORDENAMIENTO DEPARTAMENTAL ELABORADOS</t>
  </si>
  <si>
    <t>FORMALIZACIÓN DE LA TIERRA</t>
  </si>
  <si>
    <t>ACCESO A SOLUCIONES DE VIVIENDA</t>
  </si>
  <si>
    <t>PROYECTOS DE TITULACIÓN Y LEGALIZACIÓN DE PREDIOS</t>
  </si>
  <si>
    <t>400100700</t>
  </si>
  <si>
    <t>4001007</t>
  </si>
  <si>
    <t>SERVICIO DE SANEAMIENTO Y TITULACIÓN DE BIENES FISCALES</t>
  </si>
  <si>
    <t>BIENES FISCALES SANEADOS Y TITULADOS</t>
  </si>
  <si>
    <t>250</t>
  </si>
  <si>
    <t>BOLÍVAR ME ENAMORA CON INSTRUMENTOS DE PLANEACIÓN</t>
  </si>
  <si>
    <t>INSTRUMENTOS DE PLANEACIÓN TERRTORIAL  A LOS MUNICIPIOS</t>
  </si>
  <si>
    <t>4501</t>
  </si>
  <si>
    <t>PROGRAMAS DE CAPACITACIÓN Y ASISTENCIA TÉCNICA ORIENTADOS AL DESARROLLO EFICIENTE DE LAS COMPETENCIAS DE LEY</t>
  </si>
  <si>
    <t>459903101</t>
  </si>
  <si>
    <t>4599031</t>
  </si>
  <si>
    <t>ENTIDADES TERRITORIALES ASISTIDAS TÉCNICAMENTE</t>
  </si>
  <si>
    <t>45</t>
  </si>
  <si>
    <t>5</t>
  </si>
  <si>
    <t>BOLÍVAR ME ENAMORA EN INSTRUMENTOS DE PLANEACIÓN</t>
  </si>
  <si>
    <t>CONSEJO TERRITORIAL DE PLANEACIÓN DE BOLIVAR</t>
  </si>
  <si>
    <t>INSTANCIAS O ESPACIOS DE PARTICIPACIÓN</t>
  </si>
  <si>
    <t>4502001</t>
  </si>
  <si>
    <t>INSTANCIAS FORMALES Y NO FORMALES DE PARTICIPACIÓN FORTALECIDAS</t>
  </si>
  <si>
    <t>MODERNIZACIÓN SISTEMAS DE INFORMACIÓN EN PLANEACIÓN</t>
  </si>
  <si>
    <t>459902500</t>
  </si>
  <si>
    <t>4599025</t>
  </si>
  <si>
    <t>459903100</t>
  </si>
  <si>
    <t>10</t>
  </si>
  <si>
    <t>BOLÍVAR ME ENAMORA CON CIENCIA, TECNOLOGIA E INNOVACIÓN</t>
  </si>
  <si>
    <t>CIENCIA, TECNOLOGIA E INNOVACIÓN PARA EL DESARROLLO</t>
  </si>
  <si>
    <t>3906</t>
  </si>
  <si>
    <t>FOMENTO A VOCACIONES Y FORMACIÓN, GENERACIÓN, USO Y APROPIACIÓN SOCIAL DEL CONOCIMIENTO DE LA CIENCIA, TECNOLOGÍA E INNOVACIÓN</t>
  </si>
  <si>
    <t>3906011</t>
  </si>
  <si>
    <t>SERVICIO DE APROPIACIÓN SOCIAL DEL CONOCIMIENTO</t>
  </si>
  <si>
    <t>ESTRATEGIAS DE APROPIACIÓN REALIZADAS</t>
  </si>
  <si>
    <t>3999</t>
  </si>
  <si>
    <t xml:space="preserve">FORTALECIMIENTO DE LA GESTIÓN Y DIRECCIÓN DEL SECTOR CIENCIA, TECNOLOGÍA E INNOVACIÓN </t>
  </si>
  <si>
    <t>3999054</t>
  </si>
  <si>
    <t>PLANES ESTRATÉGICOS ELABORADOS</t>
  </si>
  <si>
    <t>3999065</t>
  </si>
  <si>
    <t>2301034</t>
  </si>
  <si>
    <t>SERVICIO DE EDUCACIÓN PARA EL TRABAJO EN TECNOLOGÍAS DE LA INFORMACIÓN Y LAS COMUNICACIONES</t>
  </si>
  <si>
    <t>PERSONAS CERTIFICADAS EN ALFABETIZACIÓN DIGITAL</t>
  </si>
  <si>
    <t>25</t>
  </si>
  <si>
    <t>2301062</t>
  </si>
  <si>
    <t>SERVICIO DE APOYO EN TECNOLOGÍAS DE LA INFORMACIÓN Y LAS COMUNICACIONES PARA LA EDUCACIÓN BÁSICA, PRIMARIA Y SECUNDARIA</t>
  </si>
  <si>
    <t>ESTUDIANTES DE SEDES EDUCATIVAS OFICIALES BENEFICIADOS CON EL SERVICIO DE APOYO EN TECNOLOGÍAS DE LA INFORMACIÓN Y LAS COMUNICACIONES PARA LA EDUCACIÓN</t>
  </si>
  <si>
    <t>150</t>
  </si>
  <si>
    <t>FORTALECIMIENTO DE LA GOBERNANZA E INSTITUCIONALIDAD MULTINIVEL DEL SECTOR DE CTEI</t>
  </si>
  <si>
    <t>3905007</t>
  </si>
  <si>
    <t>ACUERDOS DE COOPERACIÓN SUSCRITOS</t>
  </si>
  <si>
    <t xml:space="preserve">UNIBAC </t>
  </si>
  <si>
    <t xml:space="preserve">ICDL </t>
  </si>
  <si>
    <t xml:space="preserve">Descripcion meta de producto </t>
  </si>
  <si>
    <t xml:space="preserve">secertaria de salud </t>
  </si>
  <si>
    <t xml:space="preserve">Bolivar me enamora con justicia social, cierre de brechas y calidad de vida para todos </t>
  </si>
  <si>
    <t>Bolívar Me Enamora en  Salud oportuna y de calidad</t>
  </si>
  <si>
    <t xml:space="preserve"> Aseguramiento y prestación integral de servicios de salud</t>
  </si>
  <si>
    <t>1906</t>
  </si>
  <si>
    <t>ASEGURAMIENTO Y PRESTACIÓN INTEGRAL DE SERVICIOS DE SALUD</t>
  </si>
  <si>
    <t xml:space="preserve">PRESTACION DE SERVICIOS DE SALUD PARA LA POBLACIÓN POBRE NO ASEGURADA </t>
  </si>
  <si>
    <t>226</t>
  </si>
  <si>
    <t>REALIZAR ACOMPAÑAMIENTO, ASESORÍA Y SEGUIMIENTO TÉCNICO PARA LA TRANSFERENCIA DE HERRAMIENTAS DE GESTIÓN Y CONOCIMIENTO A ENTIDADES TERRITORIALES, ENTIDADES DEL SECTOR QUE PRESTAN SERVICIOS DE SALUD,  ENTRE OTROS, EN PROCEDIMIENTOS Y TRÁMITES INSTITUCIONALES DE COMPETENCIA DE LA ENTIDAD.</t>
  </si>
  <si>
    <t>1906041</t>
  </si>
  <si>
    <t>Realizar acompañamiento, asesoría y seguimiento técnico para la transferencia de herramientas de gestión y conocimiento a entidades territoriales, entidades del sector que prestan servicios de salud,  entre otros, en procedimientos y trámites institucionales de competencia de la entidad.</t>
  </si>
  <si>
    <t>Asistencisa técnicas realizadas</t>
  </si>
  <si>
    <t>Dirección de Aseguramiento y Prestación de Servicios - Secretaría de Salud de Bolívar</t>
  </si>
  <si>
    <t>Rentas cedidas</t>
  </si>
  <si>
    <t>227</t>
  </si>
  <si>
    <t xml:space="preserve">REALIZAR LA AFILIACIÓN DE LA POBLACIÓN AL RÉGIMEN SUBSIDIADO CONFORME A LAS CONDICIONES DEL SISTEMA GENERAL DE SEGURIDAD SOCIAL; INCLUYE EL REGISTRO, REPORTE, SISTEMATIZACIÓN Y SEGUIMIENTO DE AFILIADOS EN LOS SISTEMAS DE INFORMACIÓN CORRESPONDIENTES. </t>
  </si>
  <si>
    <t>1906044</t>
  </si>
  <si>
    <t xml:space="preserve">Realizar la afiliación de la población al régimen subsidiado conforme a las condiciones del Sistema General de Seguridad Social; incluye el registro, reporte, sistematización y seguimiento de afiliados en los sistemas de información correspondientes. </t>
  </si>
  <si>
    <t>SERVICIO DE AFILIACIONES AL RÉGIMEN SUBSIDIADO DEL SISTEMA GENERAL DE SEGURIDAD SOCIAL</t>
  </si>
  <si>
    <t>Personas afiliadas al régimen subsidiado</t>
  </si>
  <si>
    <t>BDUA - SISPRO MSPS</t>
  </si>
  <si>
    <t>1907</t>
  </si>
  <si>
    <t>228</t>
  </si>
  <si>
    <t>GARANTIZAR RECURSOS MONETARIOS A LAS EMPRESAS SOCIALES DEL ESTADO O A TERCEROS QUE ADMINISTRAN INFRAESTRUCTURA PÚBLICA PARA LA ATENCIÓN EN SALUD A LA POBLACIÓN</t>
  </si>
  <si>
    <t>1906035</t>
  </si>
  <si>
    <t>Garantizar recursos monetarios a las empresas sociales del estado o a terceros que administran infraestructura pública para la atención en salud a la población</t>
  </si>
  <si>
    <t>SERVICIO DE APOYO FINANCIERO PARA LA ATENCIÓN EN SALUD A LA POBLACIÓN</t>
  </si>
  <si>
    <t>Empresas sociales del estado financiadas</t>
  </si>
  <si>
    <t>Rentas cedidas - SGP</t>
  </si>
  <si>
    <t>1908</t>
  </si>
  <si>
    <t>229</t>
  </si>
  <si>
    <t>REALIZAR ACOMPAÑAMIENTO, ASESORÍA Y SEGUIMIENTO TÉCNICO PARA LA TRANSFERENCIA DE HERRAMIENTAS DE GESTIÓN Y CONOCIMIENTO A ENTIDADES TERRITORIALES, ENTIDADES DEL SECTOR QUE PRESTAN SERVICIOS DE SALUD, CIUDADANOS, ENTRE OTROS, EN PROCEDIMIENTOS Y TRÁMITES INSTITUCIONALES DE COMPETENCIA DE LA ENTIDAD.</t>
  </si>
  <si>
    <t>Realizar acompañamiento, asesoría y seguimiento técnico para la transferencia de herramientas de gestión y conocimiento a entidades territoriales, entidades del sector que prestan servicios de salud, ciudadanos, entre otros, en procedimientos y trámites institucionales de competencia de la entidad.</t>
  </si>
  <si>
    <t>1909</t>
  </si>
  <si>
    <t>230</t>
  </si>
  <si>
    <t>1903</t>
  </si>
  <si>
    <t>INSPECCIÓN, VIGILANCIA Y CONTROL</t>
  </si>
  <si>
    <t xml:space="preserve">VIGILANCIA Y CONTROL EN SALUD PUBLICA </t>
  </si>
  <si>
    <t>231</t>
  </si>
  <si>
    <t>INCREMENTAR  LA COBERTURA DE ACCIONES DE INSPECCIÓN, VIGILANCIA Y CONTROL AL SISTEMA GENERAL DE SEGURIDAD SOCIAL EN SALUD EN EL DEPARTAMENTO DE BOLÍVAR.</t>
  </si>
  <si>
    <t>1903016</t>
  </si>
  <si>
    <t>Incrementar  la Cobertura de Acciones de Inspección, Vigilancia y Control al Sistema General de Seguridad Social en Salud en el Departamento de Bolívar.</t>
  </si>
  <si>
    <t>SERVICIO DE AUDITORÍA Y VISITAS INSPECTIVAS</t>
  </si>
  <si>
    <t>Adquisición de ambulancia</t>
  </si>
  <si>
    <t>IVC - SSDB</t>
  </si>
  <si>
    <t xml:space="preserve">INSPECCIÓN, VIGILANCIA Y CONTROL SANITARIO </t>
  </si>
  <si>
    <t>232</t>
  </si>
  <si>
    <t>AUMENTAR LA COBERTURA EN LA VIGILANCIA DE LOS EVENTOS DE INTERÉS EN SALUD PÚBLICA POR LOS LABORATORIOS DE LA RED DEL DEPARTAMENTO DE BOLÍVAR  E INVESTIGACIÓN EN LA VIGILANCIA DE LOS EVENTOS DE INTERÉS DE SALUD PÚBLICA POR EL LABORATORIO DEPARTAMENTAL</t>
  </si>
  <si>
    <t>1903012</t>
  </si>
  <si>
    <t>Aumentar la cobertura en la vigilancia de los eventos de interés en salud pública por los laboratorios de la Red del departamento de Bolívar  e Investigación en la vigilancia de los eventos de interés de salud pública por el Laboratorio Departamental</t>
  </si>
  <si>
    <t>SERVICIO DE ANÁLISIS DE LABORATORIO</t>
  </si>
  <si>
    <t>Laboratorio de Salud Pública-SSDB</t>
  </si>
  <si>
    <t>1905</t>
  </si>
  <si>
    <t>SALUD PÚBLICA</t>
  </si>
  <si>
    <t xml:space="preserve">CONVIVENCIA SOCIAL  Y SALUD MENTAL </t>
  </si>
  <si>
    <t>233</t>
  </si>
  <si>
    <t>FORTALECER LAS ACCIONES DE GESTIÓN INTEGRAL QUE MINIMICEN LOS RIESGOS ASOCIADOS A LA SALUD MENTAL Y CONVIVENCIA SOCIAL EN EL DEPARTAMENTO DE BOLÍVAR</t>
  </si>
  <si>
    <t>1905050</t>
  </si>
  <si>
    <t>Fortalecer las acciones de gestión integral que minimicen los riesgos asociados a la salud mental y convivencia social en el departamento de Bolívar</t>
  </si>
  <si>
    <t>Secretaría de Salud de Bolívar</t>
  </si>
  <si>
    <t xml:space="preserve"> Inspección, vigilancia y control en Salud</t>
  </si>
  <si>
    <t>234</t>
  </si>
  <si>
    <t>REALIZAR ACOMPAÑAMIENTO, ASESORÍA Y SEGUIMIENTO TÉCNICO PARA LA TRANSFERENCIA DE HERRAMIENTAS DE GESTIÓN Y CONOCIMIENTO SOBRE TEMAS DE SALUD MENTAL</t>
  </si>
  <si>
    <t>1905022</t>
  </si>
  <si>
    <t>Realizar acompañamiento, asesoría y seguimiento técnico para la transferencia de herramientas de gestión y conocimiento sobre temas de salud mental</t>
  </si>
  <si>
    <t>SERVICIO DE GESTIÓN DEL RIESGO EN TEMAS DE TRASTORNOS MENTALES</t>
  </si>
  <si>
    <t>Auditorías y visitas inspectivas realizadas</t>
  </si>
  <si>
    <t xml:space="preserve">GESTIÓN DIFERENCIAL DE POBLACIONES VULNERABLES </t>
  </si>
  <si>
    <t>235</t>
  </si>
  <si>
    <t>FORTALECER LA ATENCIÓN INTEGRAL Y DIFERENCIAL EN SALUD A MUJERES, PERSONAS LGTBIQ+, VÍCTIMAS DE VIOLENCIA DE GÉNERO Y VIOLENCIA SEXUAL EN MUNICIPIOS PRIORIZADOS DEL DEPARTAMENTO DE BOLÍVAR.</t>
  </si>
  <si>
    <t>Fortalecer la atención integral y diferencial en salud a mujeres, personas LGTBIQ+, víctimas de violencia de género y violencia sexual en municipios priorizados del Departamento de Bolívar.</t>
  </si>
  <si>
    <t>Análisis realizados</t>
  </si>
  <si>
    <t>Salud Pública</t>
  </si>
  <si>
    <t xml:space="preserve">SALUD PÚBLICA </t>
  </si>
  <si>
    <t>236</t>
  </si>
  <si>
    <t>DISMINUIR PORCENTAJE DE ENFERMEDADES ADQUIRIDAS POR FACTORES AMBIENTALES Y SANITARIOS EN LOS MUNICIPIOS DEL DEPARTAMENTO DE BOLÍVAR.</t>
  </si>
  <si>
    <t>1905024</t>
  </si>
  <si>
    <t>Disminuir porcentaje de enfermedades adquiridas por factores ambientales y sanitarios en los municipios del departamento de Bolívar.</t>
  </si>
  <si>
    <t>SERVICIO DE GESTIÓN DEL RIESGO PARA ABORDAR SITUACIONES DE SALUD RELACIONADAS CON CONDICIONES AMBIENTALES</t>
  </si>
  <si>
    <t>Gestión programática y PIC - SSDB</t>
  </si>
  <si>
    <t>rentas cedidas - SGP</t>
  </si>
  <si>
    <t>237</t>
  </si>
  <si>
    <t>DISMINUIR LAS ENFERMEDADES ADQUIRIDAS POR FACTORES AMBIENTALES Y SANITARIOS EN LOS MUNICIPIOS DEL DEPARTAMENTO DE BOLÍVAR.</t>
  </si>
  <si>
    <t>1903042</t>
  </si>
  <si>
    <t>Disminuir las enfermedades adquiridas por factores ambientales y sanitarios en los municipios del departamento de Bolívar.</t>
  </si>
  <si>
    <t>SERVICIO DE VIGILANCIA Y CONTROL SANITARIO DE LOS FACTORES DE RIESGO PARA LA SALUD, EN LOS ESTABLECIMIENTOS Y ESPACIOS QUE PUEDEN GENERAR RIESGOS PARA LA POBLACIÓN.</t>
  </si>
  <si>
    <t>Campañas de gestión del riesgo para abordar situaciones de salud relacionadas con condiciones ambientales implementadas</t>
  </si>
  <si>
    <t>Sin dato</t>
  </si>
  <si>
    <t>238</t>
  </si>
  <si>
    <t>239</t>
  </si>
  <si>
    <t xml:space="preserve">REALIZAR SERVICIO DE EDUCACIÓN INFORMAL EN TEMAS DE SALUD PÚBLICA A LA POBLACIÓN DE LA PRIMERA INFANCIA Y ADOLESCENCIA </t>
  </si>
  <si>
    <t>1905019</t>
  </si>
  <si>
    <t xml:space="preserve">Realizar servicio de educación informal en temas de salud pública a la población de la primera infancia y adolescencia </t>
  </si>
  <si>
    <t>SERVICIO DE EDUCACIÓN INFORMAL EN TEMAS DE SALUD PÚBLICA</t>
  </si>
  <si>
    <t>Establecimientos abiertos al público vigilados y controlados</t>
  </si>
  <si>
    <t xml:space="preserve">DESARROLLO INTEGRAL DE LAS NIÑAS, NIÑOS </t>
  </si>
  <si>
    <t>240</t>
  </si>
  <si>
    <t>REALIZAR ACOMPAÑAMIENTO, ASESORÍA Y SEGUIMIENTO TÉCNICO  PARA FORTALECER LA GESTIÓN PARA LA IMPLEMENTACIÓN Y ADOPCIÓN DE ESTRATEGIAS, NORMAS Y LINEAMIENTOS ORIENTADOS   PARA LOGRAR EL DESARROLLO INTEGRAL DE NIÑAS, NIÑOS Y ADOLESCENTES EN MUNICIPIOS PRIORIZADOS DEL DEPARTAMENTO DE BOLÍVAR.</t>
  </si>
  <si>
    <t>Realizar acompañamiento, asesoría y seguimiento técnico  para fortalecer la gestión para la implementación y adopción de estrategias, normas y lineamientos orientados   para lograr el desarrollo integral de niñas, niños y adolescentes en municipios priorizados del departamento de Bolívar.</t>
  </si>
  <si>
    <t xml:space="preserve">ETNIA, DISCAPACIDAD, GÉNERO, NIÑEZ, ADOLESCENCIA, PERSONAS MAYORES </t>
  </si>
  <si>
    <t>241</t>
  </si>
  <si>
    <t>REALIZAR ASISTENCIAS TÉCNICAS PARA ORTALECER LA ARTICULACIÓN INTERSECTORIAL Y EL CUMPLIMIENTO DE LA RUTA DE ABORDAJE INTEGRAL DE LAS VIOLENCIAS DE GÉNERO EN MUNICIPIOS DEL DEPARTAMENTO DE BOLÍVAR.</t>
  </si>
  <si>
    <t>Realizar asistencias técnicas para fortalecer la articulación intersectorial y el cumplimiento de la ruta de abordaje integral de las violencias de género en municipios del departamento de Bolívar.</t>
  </si>
  <si>
    <t>242</t>
  </si>
  <si>
    <t>REALIZAR ACCIONES RELACIONADAS CON LA PREVENCIÓN DEL RIESGOS QUE AFECTAN LA SALUD SEXUAL Y REPRODUCTIVA DE LAS PERSONAS EN EL CURSO DE SU VIDA DESDE UN ENFOQUE DE DERECHOS.</t>
  </si>
  <si>
    <t>1905021</t>
  </si>
  <si>
    <t>Realizar acciones relacionadas con la prevención del riesgos que afectan la salud sexual y reproductiva de las personas en el curso de su vida desde un enfoque de derechos.</t>
  </si>
  <si>
    <t>SERVICIO DE GESTIÓN DEL RIESGO EN TEMAS DE SALUD SEXUAL Y REPRODUCTIVA</t>
  </si>
  <si>
    <t xml:space="preserve">Servicio de promoción de la salud </t>
  </si>
  <si>
    <t xml:space="preserve">GESTIÓN DEL RIESGO (PREVENCIÓN Y ATENCIÓN INTEGRAL EN SSR DESDE UN ENFOQUE DE DERECHOS) </t>
  </si>
  <si>
    <t>243</t>
  </si>
  <si>
    <t>Salud Sexual y Reproductiva Secretaría de Salud de Bolívar</t>
  </si>
  <si>
    <t>244</t>
  </si>
  <si>
    <t>REALIZAR ACOMPAÑAMIENTO, ASESORÍA Y SEGUIMIENTO TÉCNICO PARA FORTALECER LA  IMPLEMENTACIÓN  DE ESTRATEGIAS Y LINEAMIENTOS PARA LA PREVENCIÓN Y ATENCIÓN INTEGRAL DE LAS ITS/VIH SIDA EN EL DEPARTAMENTO DE BOLÍVAR</t>
  </si>
  <si>
    <t>Realizar acompañamiento, asesoría y seguimiento técnico para fortalecer la  implementación  de estrategias y lineamientos para la prevención y atención integral de las its/vih sida en el departamento de Bolívar</t>
  </si>
  <si>
    <t>245</t>
  </si>
  <si>
    <t>FORTALECER LAS ACCIONES DE PROMOCIÓN DE LA SALUD Y PREVENCIÓN EN RIESGOS LABORALES EN LA POBLACIÓN DE LOS SECTORES INFORMALES DE LA ECONOMÍA EN EL DEPARTAMENTO DE BOLÍVAR.</t>
  </si>
  <si>
    <t>1905054</t>
  </si>
  <si>
    <t>Fortalecer las acciones de promoción de la salud y prevención en riesgos laborales en la población de los sectores informales de la economía en el departamento de bolívar.</t>
  </si>
  <si>
    <t>SERVICIO DE PROMOCIÓN DE LA SALUD</t>
  </si>
  <si>
    <t>Programa laboral  Secretaría de Salud de Bolívar</t>
  </si>
  <si>
    <t>246</t>
  </si>
  <si>
    <t>REALIZAR ACOMPAÑAMIENTO, ASESORÍA Y SEGUIMIENTO TÉCNICO EN RIESGOS LABORALES EN LA POBLACIÓN DE LOS SECTORES INFORMALES DE LA ECONOMÍA EN EL DEPARTAMENTO DE BOLÍVAR.</t>
  </si>
  <si>
    <t>Realizar acompañamiento, asesoría y seguimiento técnico en riesgos laborales en la población de los sectores informales de la economía en el departamento de bolívar.</t>
  </si>
  <si>
    <t>247</t>
  </si>
  <si>
    <t>REALIZAR ACOMPAÑAMIENTO, ASESORÍA Y SEGUIMIENTO TÉCNICO PARA EVALUAR EL AVANCE DE LA IMPLEMENTACIÓN DE LAS RUTAS INTEGRALES DE ATENCIÓN MATERNO PERINATAL Y DE PROMOCIÓN Y MANTENIMIENTO EN MUNICIPIOS PRIORIZADOS DEL DEPARTAMENTO DE BOLÍVAR</t>
  </si>
  <si>
    <t>Realizar acompañamiento, asesoría y seguimiento técnico para evaluar el avance de la implementación de las rutas integrales de atención materno perinatal y de promoción y mantenimiento en municipios priorizados del departamento de Bolívar</t>
  </si>
  <si>
    <t>248</t>
  </si>
  <si>
    <t>REALIZAR ACCIONES RELACIONADAS CON LA PREVENCIÓN Y MITIGACIÓN DE RIESGOS QUE AFECTAN LA SALUD SEXUAL Y REPRODUCTIVA DE LAS PERSONAS EN EL CURSO DE SU VIDA DESDE UN ENFOQUE DE DERECHOS.</t>
  </si>
  <si>
    <t>Realizar acciones relacionadas con la prevención y mitigación de riesgos que afectan la salud sexual y reproductiva de las personas en el curso de su vida desde un enfoque de derechos.</t>
  </si>
  <si>
    <t>Estrategias de promoción de la salud implementadas</t>
  </si>
  <si>
    <t xml:space="preserve">GESTIÓN DEL RIESGO (SITUACIONES DE SALUD RELACIONADAS CON CONDICIONES AMBIENTALES) </t>
  </si>
  <si>
    <t>249</t>
  </si>
  <si>
    <t xml:space="preserve">GARANTIZAR LA ATENCIÓN DE EVENTOS EN SALUD PÚBLICA ANTE SITUACIONES DE EMERGENCIAS Y DESASTRES DE LA POBLACIÓN DEL DEPARTAMENTO DE BOLÍVAR </t>
  </si>
  <si>
    <t>1905042</t>
  </si>
  <si>
    <t xml:space="preserve">Garantizar la atención de eventos en salud pública ante situaciones de emergencias y desastres de la población del departamento de Bolívar </t>
  </si>
  <si>
    <t>SERVICIO DE ATENCIÓN EN CENTROS REGULADORES DE URGENCIAS, EMERGENCIAS Y DESASTRES</t>
  </si>
  <si>
    <t>Rentas Cedidas</t>
  </si>
  <si>
    <t xml:space="preserve">TUBERCULOSIS </t>
  </si>
  <si>
    <t>251</t>
  </si>
  <si>
    <t>MEJORAR LA APLICACIÓN DE LAS ESTRATEGIAS DE PREVENCIÓN Y ATENCIÓN DE LA TUBERCULOSIS Y HANSEN EN LOS MUNICIPIOS DEL DEPARTAMENTO DE BOLÍVAR</t>
  </si>
  <si>
    <t>Mejorar la aplicación de las estrategias de prevención y atención de la tuberculosis y Hansen en los municipios del departamento de Bolívar</t>
  </si>
  <si>
    <t>Programa TBC HANSE - Secretaría de Salud</t>
  </si>
  <si>
    <t>SGP - NACION</t>
  </si>
  <si>
    <t xml:space="preserve">LEPRA O HANSEN </t>
  </si>
  <si>
    <t>252</t>
  </si>
  <si>
    <t>Campañas de gestión del riesgo en temas de salud sexual y reproductiva implementadas</t>
  </si>
  <si>
    <t xml:space="preserve">GESTIÓN DEL RIESGO EN ENFERMEDADES INMUNOPREVENIBLES - PAI </t>
  </si>
  <si>
    <t>253</t>
  </si>
  <si>
    <t>REALIZAR ACCIONES RELACIONADAS CON INTERVENCIONES SECTORIALES Y COMUNITARIAS PARA LA PREVENCIÓN, CONTROL, MITIGACIÓN Y MINIMIZACIÓN DE LOS RIESGOS DE LAS ENFERMEDADES INMUNOPREVENIBLES</t>
  </si>
  <si>
    <t>1905027</t>
  </si>
  <si>
    <t>Realizar acciones relacionadas con intervenciones sectoriales y comunitarias para la prevención, control, mitigación y minimización de los riesgos de las enfermedades inmunoprevenibles</t>
  </si>
  <si>
    <t>SERVICIO DE GESTIÓN DEL RIESGO PARA ENFERMEDADES INMUNOPREVENIBLES</t>
  </si>
  <si>
    <t>PAI - Secretaría de Salud de Bolívar</t>
  </si>
  <si>
    <t>254</t>
  </si>
  <si>
    <t>BRINDAR ASISTENCIA TÉCNICA A LAS ENTIDADES TERRITORIALES E IPS SOBRE EL MANEJO Y APLICACIÓN DE BIOLÓGICOS</t>
  </si>
  <si>
    <t>Brindar asistencia técnica a las entidades territoriales e IPS sobre el manejo y aplicación de biológicos</t>
  </si>
  <si>
    <t>Campaña de gestion de riegos en temas de salud sexual y reproductivas implementadas</t>
  </si>
  <si>
    <t>RENTAS CEDIDAS -SGP</t>
  </si>
  <si>
    <t>255</t>
  </si>
  <si>
    <t>FORTALECER LA GESTIÓN EN LA IMPLEMENTACIÓN DE LA POLÍTICA DE SEGURIDAD ALIMENTARIA Y
NUTRICIONAL CON ENFOQUE AL DERECHO HUMANO DE LA ALIMENTACIÓN ADECUADA EN NIÑOS Y NIÑAS
DE 0 A 59 MESES, MUJERES LACTANTES Y GESTANTES EN EL DEPARTAMENTO DE BOLÍVAR</t>
  </si>
  <si>
    <t>Fortalecer la gestión en la implementación de la política de seguridad alimentaria y
nutricional con enfoque al derecho humano de la alimentación adecuada en niños y niñas
de 0 a 59 meses, mujeres lactantes y gestantes en el departamento de bolívar</t>
  </si>
  <si>
    <t xml:space="preserve">GESTIÓN EN SALUD PUBLICA </t>
  </si>
  <si>
    <t>256</t>
  </si>
  <si>
    <t>CONTAR CON APOYO FINANCIERO PARA LA INVESTIGACIÓN, DESARROLLO E INNOVACIÓN TECNOLÓGICA EN SALUD</t>
  </si>
  <si>
    <t>1905039</t>
  </si>
  <si>
    <t>Contar con apoyo financiero para la investigación, desarrollo e innovación tecnológica en Salud</t>
  </si>
  <si>
    <t>SERVICIO DE APOYO FINANCIERO PARA LA INVESTIGACIÓN, DESARROLLO E INNOVACIÓN TECNOLÓGICA EN SALUD</t>
  </si>
  <si>
    <t>Sistema de Información - SSDB</t>
  </si>
  <si>
    <t>257</t>
  </si>
  <si>
    <t>258</t>
  </si>
  <si>
    <t>REALIZAR ACOMPAÑAMIENTO, ASESORÍA Y SEGUIMIENTO TÉCNICO PARA LA TRANSFERENCIA DE HERRAMIENTAS DE GESTIÓN Y CONOCIMIENTO A ENTIDADES TERRITORIALES, ENTIDADES DEL SECTOR QUE PRESTAN SERVICIOS DE SALUD, CIUDADANOS, ENTRE OTROS.</t>
  </si>
  <si>
    <t>Realizar acompañamiento, asesoría y seguimiento técnico para la transferencia de herramientas de gestión y conocimiento a entidades territoriales, entidades del sector que prestan servicios de salud, ciudadanos, entre otros.</t>
  </si>
  <si>
    <t>Vgilancia Salud Pública-Sistema de Información - SSDB</t>
  </si>
  <si>
    <t>259</t>
  </si>
  <si>
    <t>REALIZAR DOCUMENTOS CUYO OBJETIVO ES DESCRIBIR Y EXPLICAR MÉTODOS, HERRAMIENTAS ANALÍTICAS, O PROCESOS QUE DETERMINAN UN CAMINO O FORMA DE REALIZAR UN ANÁLISIS EN PARTICULAR.</t>
  </si>
  <si>
    <t>1905036</t>
  </si>
  <si>
    <t>Realizar documentos cuyo objetivo es describir y explicar métodos, herramientas analíticas, o procesos que determinan un camino o forma de realizar un análisis en particular.</t>
  </si>
  <si>
    <t>DOCUMENTOS METODOLÓGICOS</t>
  </si>
  <si>
    <t>Planeación - SSDB</t>
  </si>
  <si>
    <t>260</t>
  </si>
  <si>
    <t>261</t>
  </si>
  <si>
    <t>ELABORAR DOCUMENTOS CUYO OBJETIVO ES PLASMAR UNA VISIÓN DE FUTURO A NIVEL PAÍS, ENTIDAD TERRITORIAL, COMUNIDAD, SECTOR, REGIÓN, ENTIDAD O CUALQUIER NIVEL DE DESAGREGACIÓN QUE SE REQUIERA. INCLUYE OBJETIVOS, ESTRATEGIAS, METAS E INDICADORES.</t>
  </si>
  <si>
    <t>1905015</t>
  </si>
  <si>
    <t>Elaborar documentos cuyo objetivo es plasmar una visión de futuro a nivel país, entidad territorial, comunidad, sector, región, entidad o cualquier nivel de desagregación que se requiera. Incluye objetivos, estrategias, metas e indicadores.</t>
  </si>
  <si>
    <t>Campañas de gestión del riesgo para enfermedades inmunoprevenibles  implementadas</t>
  </si>
  <si>
    <t>262</t>
  </si>
  <si>
    <t>IMPLEMENTAR EL PLAN DE DESARROLLO DE CAPACIDADES PARA EL FORTALECIMIENTO DE LOS PROCESOS DE LA GESTION DE LA SALUD PUBLICA PARA ENTIDADES TERRITORIALES DE SALUD</t>
  </si>
  <si>
    <t>Implementar el plan de desarrollo de capacidades para el fortalecimiento de los procesos de la gestion de la salud publica para entidades territoriales de salud</t>
  </si>
  <si>
    <t>263</t>
  </si>
  <si>
    <t>DESCRIBIR Y EXPLICAR MÉTODOS, HERRAMIENTAS ANALÍTICAS, O PROCESOS QUE DETERMINAN UN CAMINO O FORMA DE REALIZAR UN ANÁLISIS EN PARTICULAR.</t>
  </si>
  <si>
    <t>describir y explicar métodos, herramientas analíticas, o procesos que determinan un camino o forma de realizar un análisis en particular.</t>
  </si>
  <si>
    <t>264</t>
  </si>
  <si>
    <t>Seguridad alimentaria - SSDB</t>
  </si>
  <si>
    <t>265</t>
  </si>
  <si>
    <t>Documentos metodológicos realizados</t>
  </si>
  <si>
    <t>Programa médicamentos-SSDB</t>
  </si>
  <si>
    <t>266</t>
  </si>
  <si>
    <t>FORTALECER LA ARTICULACIÓN INTERINSTITUCIONAL PARA LA VINCULACIÓN ACTIVA DE LAS DIFERENTES ENTIDADES RESPONSABLES DE LA ATENCIÓN INTEGRAL A POBLACIONES ÉTNICAS (NARP) PARA LA ADAPTABILIDAD DE LAS INTERVENCIONES EN SALUD.</t>
  </si>
  <si>
    <t>Fortalecer la articulación interinstitucional para la vinculación activa de las diferentes entidades responsables de la atención integral a poblaciones étnicas (NARP) para la adaptabilidad de las intervenciones en salud.</t>
  </si>
  <si>
    <t>267</t>
  </si>
  <si>
    <t>REALIZAR ESTRATEGIAS, ACCIONES, PROCEDIMIENTOS E INTERVENCIONES INTEGRALES QUE PERMITE A LAS PERSONAS INCREMENTAR EL CONTROL SOBRE SU SALUD. EL SERVICIO DE PROMOCIÓN EN SALUD PÚBLICA INCLUYE LA FORMULACIÓN DE POLÍTICA PÚBLICA, CREACIÓN DE AMBIENTES FAVORABLES A LA SALUD, FORTALECIMIENTO DE LA ACCIÓN Y PARTICIPACIÓN COMUNITARIA, GENERACIÓN DE ENTORNOS SALUDABLES, GENERACIÓN DE CAPACIDADES SOCIALES E INDIVIDUALES, EDUCACIÓN EN SALUD, DESARROLLO DE ACTITUDES PERSONALES SALUDABLES, REORIENTACIÓN DE LOS SERVICIOS DE SALUD PARA LA TRANSFORMACIÓN DE LAS CONDICIONES DE SALUD, ENTRE OTROS.</t>
  </si>
  <si>
    <t>190505400</t>
  </si>
  <si>
    <t>Realizar estrategias, acciones, procedimientos e intervenciones integrales que permite a las personas incrementar el control sobre su salud. El servicio de promoción en salud pública incluye la formulación de política pública, creación de ambientes favorables a la salud, fortalecimiento de la acción y participación comunitaria, generación de entornos saludables, generación de capacidades sociales e individuales, educación en salud, desarrollo de actitudes personales saludables, reorientación de los servicios de salud para la transformación de las condiciones de salud, entre otros.</t>
  </si>
  <si>
    <t>Programa envejecimiento y vejez- SSDB</t>
  </si>
  <si>
    <t xml:space="preserve">PROMOCIÓN DE LA SALUD (MODOS, CONDICIONES Y ESTILOS DE VIDA SALUDABLES) </t>
  </si>
  <si>
    <t>268</t>
  </si>
  <si>
    <t>AUMENTAR LA IMPLEMENTACIÓN DE LAS ACCIONES DE DETECCIÓN TEMPRANA DE LOS TIPOS DE CÁNCER PRIORIZADOS EN EL
MARCO DE LA RUTA DE CÁNCER INFANTIL Y DE LA RUTA INTEGRAL DE ATENCIÓN DE PROMOCIÓN Y MANTENIMIENTO DE LA SALUD
POR PARTE DE DIRECCIONES LOCALES DE SALUD, ENTIDADES ADMINISTRADORAS DE PLANES DE BENEFICIOS DE SALUD,
ENTIDADES PROMOTORAS DE SALUD E INSTITUCIONES PRESTADORAS DE SALUD EN MUNICIPIOS PRIORIZADOS DEL
DEPARTAMENTO DE BOLÍVAR</t>
  </si>
  <si>
    <t>1905031</t>
  </si>
  <si>
    <t>Aumentar la implementación de las acciones de detección temprana de los tipos de cáncer priorizados en el
marco de la ruta de cáncer infantil y de la ruta integral de atención de promoción y mantenimiento de la salud
por parte de Direcciones Locales de Salud, Entidades Administradoras de Planes de Beneficios de Salud,
Entidades Promotoras de Salud e Instituciones Prestadoras de Salud en municipios priorizados del
departamento de Bolívar</t>
  </si>
  <si>
    <t>SERVICIO DE PROMOCIÓN DE LA SALUD Y PREVENCIÓN DE RIESGOS ASOCIADOS A CONDICIONES NO TRANSMISIBLES</t>
  </si>
  <si>
    <t>Componente de salud cáncer - SSDB</t>
  </si>
  <si>
    <t xml:space="preserve">VIDA SALUDABLE Y CONDICIONES NO TRANSMISIBLES </t>
  </si>
  <si>
    <t>269</t>
  </si>
  <si>
    <t xml:space="preserve">
REALIZAR ASISTENCIA TÉCNICA CON EL FIN DE AUMENTAR LA ADHERENCIA A LOS LINEAMIENTOS NACIONALES SOBRE LA PREVENCIÓN Y MANEJO DE LAS 
CONDICIONES NO TRANSMISIBLES EN LOS MUNICIPIOS DEL DEPARTAMENTO DE BOLÍVAR</t>
  </si>
  <si>
    <t xml:space="preserve">
Realizar asistencia técnica con el fin de aumentar la adherencia a los lineamientos nacionales sobre la prevención y manejo de las 
condiciones no transmisibles en los municipios del departamento de Bolívar</t>
  </si>
  <si>
    <t>Estrategias de promoción de la participación social en salud implementadas</t>
  </si>
  <si>
    <t>Componente de salud cardiovascular y metabólico -SSDB</t>
  </si>
  <si>
    <t xml:space="preserve">GESTIÓN DEL RIESGO (CONDICIONES CRÓNICAS PREVALENTES) </t>
  </si>
  <si>
    <t>270</t>
  </si>
  <si>
    <t>REALIZAR ACCIONES PARA GARANTIZAR LA PREVENCIÓN Y EL ABORDAJE DE ENFERMEDADES NO TRANSMISIBLES Y DE ALTERACIONES DE LA SALUD BUCAL, VISUAL Y AUDITIVA, GESTIÓN DEL RIESGO DISMINUCIÓN DE LA ENFERMEDAD Y LA DISCAPACIDAD EVITABLE.</t>
  </si>
  <si>
    <t>Realizar acciones para garantizar la prevención y el abordaje de enfermedades no transmisibles y de alteraciones de la salud bucal, visual y auditiva, gestión del riesgo disminución de la enfermedad y la discapacidad evitable.</t>
  </si>
  <si>
    <t>Programa de salud bucal</t>
  </si>
  <si>
    <t>271</t>
  </si>
  <si>
    <t>1905023</t>
  </si>
  <si>
    <t>SERVICIO DE GESTIÓN DEL RIESGO PARA ABORDAR CONDICIONES CRÓNICAS PREVALENTES</t>
  </si>
  <si>
    <t>Estrategias de promoción de la salud  y prevención de riesgos asociados a condiciones no transmisibles implementadas</t>
  </si>
  <si>
    <t>Programa de salud bucal-SSDB</t>
  </si>
  <si>
    <t xml:space="preserve">DISCAPACIDAD </t>
  </si>
  <si>
    <t>272</t>
  </si>
  <si>
    <t>FORTALECER LA GESTIÓN PARA EL DESARROLLO DE ACCIONES DE ATENCIÓN INTEGRAL CON ENFOQUE DIFERENCIAL Y PRIORITARIO EN LA GARANTÍA Y RESTABLECIMIENTO DE LOS DERECHOS DE LA POBLACIÓN CON DISCAPACIDAD EN MUNICIPIOS PRIORIZADOS EL DEPARTAMENTO DE BOLÍVAR.</t>
  </si>
  <si>
    <t>Fortalecer la Gestión para el Desarrollo de acciones de Atención integral con Enfoque Diferencial y Prioritario en la Garantía y Restablecimiento de los Derechos de la Población con Discapacidad en Municipios Priorizados el Departamento de Bolívar.</t>
  </si>
  <si>
    <t>Programa de discapacidad-SSDB</t>
  </si>
  <si>
    <t>NACION, SGP, RENTAS CEDIDAS</t>
  </si>
  <si>
    <t xml:space="preserve">VICTIMAS DEL CONFLICTO ARMADO </t>
  </si>
  <si>
    <t>273</t>
  </si>
  <si>
    <t>GARANTIZAR LA CONTINUIDAD Y SEGUIMIENTO DE LA ATENCIÓN INTEGRAL EN EL MARCO DEL PAPSIVI A LAS VÍCTIMAS DEL CONFLICTO ARMADO EN LOS MUNICIPIOS PRIORIZADOS POR EL MINISTERIO DE SALUD Y PROTECCIÓN SOCIAL Y EL DEPARTAMENTO DE BOLIVAR.</t>
  </si>
  <si>
    <t>Garantizar la continuidad y seguimiento de la atención integral en el marco del PAPSIVI a las víctimas del conflicto armado en los municipios priorizados por el ministerio de salud y protección social y el departamento de Bolivar.</t>
  </si>
  <si>
    <t>Programa de Víctimas - SSDB</t>
  </si>
  <si>
    <t>RENTAS CEDIDAS - SGP</t>
  </si>
  <si>
    <t xml:space="preserve">DESARROLLO DE CAPACIDADES PARA LA GESTION DE SALUD PUBLICA </t>
  </si>
  <si>
    <t>274</t>
  </si>
  <si>
    <t>MEJORAR LA GESTION EN LA OPERACIONALIZACION DEL PLAN  INTERVECIONES COLECTIVAS (PIC) Y DE LOS PROCESOS DE LA GESTION DE LA SALUD PUBLICA EN EL MARCO DE LA GESTION DEL RIESGO COLECTIVO Y DE LA SALUD PUBLICA</t>
  </si>
  <si>
    <t>Mejorar la gestion en la operacionalizacion del plan  interveciones colectivas (pic) y de los procesos de la gestion de la salud publica en el marco de la gestion del riesgo colectivo y de la salud publica</t>
  </si>
  <si>
    <t>Campañas de gestión del riesgo para abordar condiciones crónicas prevalentes implementadas</t>
  </si>
  <si>
    <t>SERVICIO DE PROMOCIÓN DE LA PARTICIPACIÓN SOCIAL EN SALUD</t>
  </si>
  <si>
    <t>275</t>
  </si>
  <si>
    <t xml:space="preserve">IMPLEMENTAR ESTRATEGIAS Y ACCIONES PARA LA ARTICULACIÓN DE ACTORES SOCIALES, GUBERNAMENTALES A NIVEL SECTORIAL E INTERSECTORIAL, ENTRE OTROS, PARA GENERAR MECANISMOS Y ESPACIOS DE PARTICIPACIÓN, SOCIALIZACIÓN Y ABOGACÍA, PARA LA PARTICIPACIÓN EN LA PLANEACIÓN SOCIAL, COMUNITARIA Y CIUDADANA EN SALUD Y LA PARTICIPACIÓN EN LA ATENCIÓN INTEGRAL EN SALUD, LA SALUD PÚBLICA, LA GOBERNANZA EN SALUD Y LAS INTERVENCIONES COLECTIVAS. </t>
  </si>
  <si>
    <t>1905049</t>
  </si>
  <si>
    <t xml:space="preserve">Implementar estrategias y acciones para la articulación de actores sociales, gubernamentales a nivel sectorial e intersectorial, entre otros, para generar mecanismos y espacios de participación, socialización y abogacía, para la participación en la planeación social, comunitaria y ciudadana en salud y la participación en la atención integral en salud, la salud pública, la gobernanza en salud y las intervenciones colectivas. </t>
  </si>
  <si>
    <t>Participación social - SSDB</t>
  </si>
  <si>
    <t xml:space="preserve">ENFERMEDADES TRANSMITIDAS POR VECTORES-ETV </t>
  </si>
  <si>
    <t>276</t>
  </si>
  <si>
    <t>FORTALECER LOS PROCESOS DE ADOPCIÓN, ADAPTACIÓN E IMPLEMENTACIÓN EN LAS ATENCIONES INDIVIDUALES, COLECTIVAS Y
POBLACIONALES EN EL DESARROLLO DE RUTAS DE ATENCIÓN INTEGRAL EN SALUD PARA LA PROMOCIÓN Y MANTENIMIENTO DE LA SALUD EN
AQUELLAS ESPECÍFICAS DE LAS ETV Y ZOONOSIS.</t>
  </si>
  <si>
    <t>Fortalecer los procesos de adopción, adaptación e implementación en las atenciones individuales, colectivas y
poblacionales en el desarrollo de rutas de atención integral en salud para la promoción y mantenimiento de la salud en
aquellas específicas de las ETV y zoonosis.</t>
  </si>
  <si>
    <t>Programa de enfermedades endemoepidemicas -SSDB</t>
  </si>
  <si>
    <t>277</t>
  </si>
  <si>
    <t xml:space="preserve">FORTALECER LOS PROCESOS DE ADOPCIÓN, ADAPTACIÓN E IMPLEMENTACIÓN EN LAS ATENCIONES INDIVIDUALES, COLECTIVAS Y
POBLACIONALES EN EL DESARROLLO DE RUTAS DE ATENCIÓN INTEGRAL EN SALUD PARA LA PROMOCIÓN Y MANTENIMIENTO DE LA SALUD EN
AQUELLAS ESPECÍFICAS DE LAS ETV Y ZOONOSIS. </t>
  </si>
  <si>
    <t>1905029</t>
  </si>
  <si>
    <t xml:space="preserve">Fortalecer los procesos de adopción, adaptación e implementación en las atenciones individuales, colectivas y
poblacionales en el desarrollo de rutas de atención integral en salud para la promoción y mantenimiento de la salud en
aquellas específicas de las etv y zoonosis. </t>
  </si>
  <si>
    <t>SERVICIO DE SUMINISTRO DE INSUMOS PARA EL MANEJO DE EVENTOS DE INTERÉS EN SALUD PÚBLICA</t>
  </si>
  <si>
    <t>Entidades territoriales con servicio de suministro de insumos para el manejo de eventos de interés en salud pública</t>
  </si>
  <si>
    <t xml:space="preserve">Programa de enfermedades endemoepidemicas </t>
  </si>
  <si>
    <t>278</t>
  </si>
  <si>
    <t xml:space="preserve">
FORTALECER ESTRATEGIAS PARA LA REDUCCIÓN DE ÍNDICE DE MORBILIDAD Y PROPAGACIÓN DE
ENFERMEDADES TRASMITIDAS POR ANIMALES DOMÉSTICOS Y SILVESTRES EN EL DEPARTAMENTO DE BOLÍVAR</t>
  </si>
  <si>
    <t xml:space="preserve">
Fortalecer estrategias para la reducción de índice de morbilidad y propagación de
enfermedades trasmitidas por animales domésticos y silvestres en el departamento de Bolívar</t>
  </si>
  <si>
    <t>279</t>
  </si>
  <si>
    <t xml:space="preserve">GARANTIZAR LA ATENCIÓN ANTE SITUACIONES DE EMERGENCIAS Y DESASTRES DE LA POBLACIÓN DEL DEPARTAMENTO DE BOLÍVAR </t>
  </si>
  <si>
    <t xml:space="preserve">Garantizar la atención ante situaciones de emergencias y desastres de la población del departamento de Bolívar </t>
  </si>
  <si>
    <t>Personas atendidas en centros reguladores de urgencias, emergencias y desastres</t>
  </si>
  <si>
    <t>CRUE- Secretaría de Salud de Bolívar</t>
  </si>
  <si>
    <t>SALUD</t>
  </si>
  <si>
    <t>SECRETRIA DEL INTERIOR</t>
  </si>
  <si>
    <t xml:space="preserve">3. Bolívar me Enamora Verde y Sostenible </t>
  </si>
  <si>
    <t>Bolívar Me Enamora en  Gestión de riesgo de desastres</t>
  </si>
  <si>
    <t>Cuerpo de Bomberos: Héroes de Bolívar</t>
  </si>
  <si>
    <t>Gestión del riesgo de desastres y emergencias</t>
  </si>
  <si>
    <t>Fotalecimiento institucional</t>
  </si>
  <si>
    <t>Aumentar 3 Cuerpos de Bomberos en funcionamiento. 
(A. Municipal)</t>
  </si>
  <si>
    <t>Servicio prevención y control de incendios</t>
  </si>
  <si>
    <t>Cuerpos de Bomberos disponibles para la prevención y control de incendios en la entidad territorial</t>
  </si>
  <si>
    <t>Junta Departamental de Bomberos</t>
  </si>
  <si>
    <t>CONTRIBUCIÓN ESPECIAL</t>
  </si>
  <si>
    <t>Fortalecer a los municipios tecnicamente en la creación de Cuerpos de Bomberos. 
(A. Municipal)</t>
  </si>
  <si>
    <t>Servicio de asistencia técnica</t>
  </si>
  <si>
    <t>Instancias territoriales asistidas</t>
  </si>
  <si>
    <t>5. Bolívar me Enamora con Institucionalidad fuerte</t>
  </si>
  <si>
    <t>Bolívar Me Enamora en  Participación ciudadana</t>
  </si>
  <si>
    <t>Elecciones libres y seguras</t>
  </si>
  <si>
    <t>Desarrollo Comunitario</t>
  </si>
  <si>
    <t>Procesos Electorales: 
1. JAC, 2. Juventudes, 3. Congreso, 4. Presidencia y 5. Territoriales. 
(A. Municipal)</t>
  </si>
  <si>
    <t>4502025</t>
  </si>
  <si>
    <t>Servicio de organización de procesos electorales</t>
  </si>
  <si>
    <t>Procesos electorales realizados</t>
  </si>
  <si>
    <t>Registraduría Nacional del Estado Civil</t>
  </si>
  <si>
    <t>Liderazgo Comunal</t>
  </si>
  <si>
    <t>Realizar  400 espacios de participacion ciudadana para la formación, el emprendimiento, la comunicación y el desarrollo comutario saostenible</t>
  </si>
  <si>
    <t>Servicio de promoción a la participación ciudadana</t>
  </si>
  <si>
    <t>Espacios de participación promovidos</t>
  </si>
  <si>
    <t>Secretaria del Interior y Alcaldias municipales</t>
  </si>
  <si>
    <t>Desarrollar en 45 municipios el proceso de inspeccion, vigilancia, control y alistamiento administrativo de OAC</t>
  </si>
  <si>
    <t>450202207</t>
  </si>
  <si>
    <t>Bolivar Global - Ecosistema de Participacion Ciudadana</t>
  </si>
  <si>
    <t>Formular y aprobar 1 política pública de participación ciudadana y 1 politica publica de organismos comunales</t>
  </si>
  <si>
    <t>4599032</t>
  </si>
  <si>
    <t>Documentos de política</t>
  </si>
  <si>
    <t>Documentos de política elaborados</t>
  </si>
  <si>
    <t>Secretaria del Interior</t>
  </si>
  <si>
    <t>Politica Publica de Libertad Religiosa</t>
  </si>
  <si>
    <t xml:space="preserve">Fortalecimiento Institucional  </t>
  </si>
  <si>
    <t>Acompañamiento, apoyo,  asesoría y seguimiento técnico para implementación de la política publica de libertad religiosa</t>
  </si>
  <si>
    <t>Estrategias de promoción a la participación ciudadana implementadas</t>
  </si>
  <si>
    <t>Dirección Nacional de Libertad Religiosa de Mininterior</t>
  </si>
  <si>
    <t>Bolívar Me Enamora en  Gobernanza</t>
  </si>
  <si>
    <t>Escuela de Gobernanza</t>
  </si>
  <si>
    <t>Fortalecimiento institucional</t>
  </si>
  <si>
    <t>Fortalecer el conocimiento de los servidores públicos (Gobernanza)</t>
  </si>
  <si>
    <t>4599030</t>
  </si>
  <si>
    <t xml:space="preserve">Servicio de educación informal </t>
  </si>
  <si>
    <t>RECURSOS PROPIOS 2025</t>
  </si>
  <si>
    <t>Reafirmación del Sentido de Pertenencia y Orgullo Bolivarense (Gobernanza)</t>
  </si>
  <si>
    <t>Iniciativas creadas</t>
  </si>
  <si>
    <t>Renovar o profundizar conocimientos, habilidades, técnicas y prácticas en liderazgo. (Gobernanza)</t>
  </si>
  <si>
    <t>4502034</t>
  </si>
  <si>
    <t xml:space="preserve">Eventos de formación en liderazgo </t>
  </si>
  <si>
    <t>2. Bolívar me enamora con Justicia Social</t>
  </si>
  <si>
    <t>Bolívar Me Enamora en Acceso a la Justicia</t>
  </si>
  <si>
    <t>Promocion al Acceso a la Justicia</t>
  </si>
  <si>
    <t>Justicia y Seguridad</t>
  </si>
  <si>
    <t>Servicios de información y orientación sobre herramientas y mecanismos legales, formales y no formales, para protección de los derechos</t>
  </si>
  <si>
    <t>Servicio de justicia a los ciudadanos</t>
  </si>
  <si>
    <t>Ciudadanos con servicio de justicia prestado</t>
  </si>
  <si>
    <t>Min Justicia</t>
  </si>
  <si>
    <t>RECURSOS PROPIOS 2026</t>
  </si>
  <si>
    <t>Asesoría y acompañamiento a entidades territoriales para que haya una adecuada articulación entre los operadores de los servicio de justicia</t>
  </si>
  <si>
    <t>1202004</t>
  </si>
  <si>
    <t>Servicio de asistencia técnica para la articulación de los operadores de los servicio de justicia</t>
  </si>
  <si>
    <t>Sistemas locales de justicia implementados</t>
  </si>
  <si>
    <t>RECURSOS PROPIOS 2027</t>
  </si>
  <si>
    <t>Asesoría y acompañamiento a entidades territoriales para fortalecer la descentralización de los Servicio de justicia</t>
  </si>
  <si>
    <t>1202005</t>
  </si>
  <si>
    <t>Servicio de asistencia técnica para la descentralización de los Servicio de justicia en los territorios</t>
  </si>
  <si>
    <t>Jornadas móviles de acceso a la justicia realizadas</t>
  </si>
  <si>
    <t>RECURSOS PROPIOS 2028</t>
  </si>
  <si>
    <t>Construcciones motivadoras con participación integral – COMPI</t>
  </si>
  <si>
    <t>Promover el desarrollo de 180 proyectos iniciativas comunitarias para el fomento e incentivo a la participación ciudadana</t>
  </si>
  <si>
    <t>Iniciativas organizativas de participación ciudadana promovidas</t>
  </si>
  <si>
    <t>ICLD - ACPM</t>
  </si>
  <si>
    <t>4. Bolívar Me Enamora con Seguridad y Convivencia Ciudadana</t>
  </si>
  <si>
    <t>Bolivar Me Enamora  en Seguridad</t>
  </si>
  <si>
    <t>Condiciones de Seguriddad</t>
  </si>
  <si>
    <t>Brindar apoyo en sanamiento a reclusos de centros penitenciarios de Cartagena y Magangué</t>
  </si>
  <si>
    <t>Ministerio de Justicia y del Derecho</t>
  </si>
  <si>
    <t>Servicios enfocados a garantizar los derechos fundamentales , la prevención de amenazas o vulneración y restablecimiento de derechos.</t>
  </si>
  <si>
    <t>Niños, niñas, adolescentes y jóvenes beneficiados con acciones de restablecimiento de derechos</t>
  </si>
  <si>
    <t xml:space="preserve">ICBF </t>
  </si>
  <si>
    <t>Bolivar sin cadenas: estrategia de lucha contra la trata de personas</t>
  </si>
  <si>
    <t>Reducir la cantidad de victimas de trata de personas en el departamento de Bolivar</t>
  </si>
  <si>
    <t>Bolívar Me Enamora en Instrumentos de Planeación</t>
  </si>
  <si>
    <t>Centro de Observación e Investigación Social de Bolívar - COISBOL</t>
  </si>
  <si>
    <t>Fortalecimiento de la convivencia y la seguridad ciudadana</t>
  </si>
  <si>
    <t>Aumentar el flujo de información, conocimiento y el análisis sobre el estado de la convivencia y la seguridad ciudadana a través de la generación de información.</t>
  </si>
  <si>
    <t>4501045</t>
  </si>
  <si>
    <t>Documentos de investigación</t>
  </si>
  <si>
    <t>Documentos de investigación elaborados</t>
  </si>
  <si>
    <t>Gobernación de Bolívar</t>
  </si>
  <si>
    <t>INTERIOR</t>
  </si>
  <si>
    <t xml:space="preserve">Secretaría de Seguridad </t>
  </si>
  <si>
    <t>LÍNEA BOLÍVAR ME ENAMORA CON SEGURIDAD Y CONVIVENCIA CIUDADANA</t>
  </si>
  <si>
    <t>Bolívar Me Enamora en Seguridad</t>
  </si>
  <si>
    <t>Seguridad ciudadana</t>
  </si>
  <si>
    <t>Justicia Y Seguridad</t>
  </si>
  <si>
    <t>PISCC</t>
  </si>
  <si>
    <t>Documentos Planeacion</t>
  </si>
  <si>
    <t xml:space="preserve">Planes Integrales de Seguridad y Convivencia -PISCC </t>
  </si>
  <si>
    <t>Recursos Propios</t>
  </si>
  <si>
    <t>Reducción gradual de las estadísticas de delitos y comportamientos contrarios a la convivencia en aumento gradual en eldepartamento de Bolívar.</t>
  </si>
  <si>
    <t>Servicio de apoyo financiero para proyectos de convivencia y seguridad ciudadana</t>
  </si>
  <si>
    <t>Proyectos de convivencia y seguridad ciudadana apoyados financieramente</t>
  </si>
  <si>
    <t>Servicio de dotación para la movilidad operacional y el apoyo logístico</t>
  </si>
  <si>
    <t>Unidades dotadas</t>
  </si>
  <si>
    <t>Ordenamiento ambiental territorial</t>
  </si>
  <si>
    <t>Servicio de educación informal en el marco de prevención minas antipersonas</t>
  </si>
  <si>
    <t>3205023</t>
  </si>
  <si>
    <t>Acciones orientadas a generar espacios para brindar capacitación y educación informal tanto a las comunidades como a las autoridades ambientales en el marco de la reducción y mitigación del riesgo de desastres.</t>
  </si>
  <si>
    <t>Oficina del Alto Comisionado para la Paz</t>
  </si>
  <si>
    <t>Reducir los detonantes de alertas tempranas en el Departamento de Bolivar.</t>
  </si>
  <si>
    <t>Servicio de monitoreo y seguimiento para la gestión del riesgo</t>
  </si>
  <si>
    <t>Sistemas de Alerta Temprana implementados</t>
  </si>
  <si>
    <t>Defensoria del Pueblo</t>
  </si>
  <si>
    <t>Reducir el gasto implementado en investigaciones, mediante la entregas de recompensas.</t>
  </si>
  <si>
    <t>Servicio de apoyo financiero para la justicia y seguridad</t>
  </si>
  <si>
    <t>Recompensas entregadas a la ciudadanía</t>
  </si>
  <si>
    <t>Debol</t>
  </si>
  <si>
    <t>Bolívar Me Enamora en  Seguridad</t>
  </si>
  <si>
    <t>Convivencia ciudadana</t>
  </si>
  <si>
    <t>Incluye la financiación monetaria de iniciativas ciudadanas que promuevan la convivencia y  seguridad ciudadana.</t>
  </si>
  <si>
    <t>4501049</t>
  </si>
  <si>
    <t>Programas de educación informal en seguridad y convivencia ciudadana con enfoque de género realizados</t>
  </si>
  <si>
    <t>Medicina Legal y DANE</t>
  </si>
  <si>
    <t>SEGURIDAD</t>
  </si>
  <si>
    <t>BOLÍVAR ME ENAMORA CON SEGURIDAD Y CONVIVENCIA CIUDADANA</t>
  </si>
  <si>
    <t>Etiquetas de fila</t>
  </si>
  <si>
    <t>Total general</t>
  </si>
  <si>
    <t>Promedio de AVANCE % 2025</t>
  </si>
  <si>
    <t>Suma de  PRESUPUESTO EJECUTADO 2025 ($)</t>
  </si>
  <si>
    <t>Suma de  PRESUPUESTO PROYECTADO 2025 ($)</t>
  </si>
  <si>
    <t xml:space="preserve"> GESTIÓN  </t>
  </si>
  <si>
    <t>BOLÍVAR ME ENAMORA DIVERSO E INCLUSIVO.</t>
  </si>
  <si>
    <t>POLÍTICAS PÚBLICAS CON ENFOQUE DIFERENCIAL</t>
  </si>
  <si>
    <t>ELABORACIÓN POLÍTICA PÚBLICAS DE  DERECHOS HUMANOS 2) DISCAPACIDAD, 3) ETNÍAS   4) DIVERSIDAD</t>
  </si>
  <si>
    <t>DOCUMENTOS DE POLÍTICA PÚBLICA</t>
  </si>
  <si>
    <t>DOCUMENTOS DE POLÍTICA PÚBLICA ELABORADOS</t>
  </si>
  <si>
    <t>DOCUMENTO DE POLITICA PUBLICA</t>
  </si>
  <si>
    <t>BOLÍVAR ME ENAMORA DIVERSO E INCLUSIVO</t>
  </si>
  <si>
    <t>BOLIVAR MEJOR EMPRENDE DIVERSO</t>
  </si>
  <si>
    <t>240 EMPRENDEDORES DE COMUNIDADES DIVERAS APOYADOS</t>
  </si>
  <si>
    <t>SERVICIO DE APOYO FINANCIERO PARA EMPRESAS Y EMPRENDIMIENTOS PRODUCTIVOS</t>
  </si>
  <si>
    <t>PERSONAS Y EMPRESAS BENEFICIADAS</t>
  </si>
  <si>
    <t>DANE</t>
  </si>
  <si>
    <t>RESPETO AL SENTIR Y PENSAR DIFERENTE</t>
  </si>
  <si>
    <t>REALIZAR 4  ACCIONES  PROTECTORASS DE DERECHOS DE LAS COMUNIDADES OSIG</t>
  </si>
  <si>
    <t>FORTALECIMIENTO DEL TEJIDO SOCIAL Y CONSTRUCCIÓN DE ESCENARIOS COMUNITARIOS PROTECTORES DE DERECHOS</t>
  </si>
  <si>
    <t>ACCIONES EJECUTADAS CON LAS COMUNIDADES</t>
  </si>
  <si>
    <t xml:space="preserve"> Gestion </t>
  </si>
  <si>
    <t>CON MI FAMILIA SOY MEJOR, SOY MEJOR CUANDO CUENTO CONTIGO</t>
  </si>
  <si>
    <t>ATENDER 100 FAMILAS CON MIEMBROS DE COMUNIDADES OSIG</t>
  </si>
  <si>
    <t>SERVICIO DE PROMOCIÓN DE TEMAS DE DINÁMICA RELACIONAL Y DESARROLLO AUTÓNOMO</t>
  </si>
  <si>
    <t>FAMILIAS ATENDIDAS</t>
  </si>
  <si>
    <t>EN LA RUTA LO MEJOR ES MI PROTECCIÓN</t>
  </si>
  <si>
    <t>200 PERSONAS  CON AYUDAS HUMANITARIAS</t>
  </si>
  <si>
    <t>SERVICIO DE AYUDA Y ATENCIÓN HUMANITARIA</t>
  </si>
  <si>
    <t>PERSONAS CON ASISTENCIA HUMANITARIA</t>
  </si>
  <si>
    <t>BOLÍVAR ES MEJOR DIVERSO CON EDUCACIÓN</t>
  </si>
  <si>
    <t>30 PERSONAS VULNERABLES CON ACCESO A LA EDUCACIÓN SUPERIOR</t>
  </si>
  <si>
    <t>SERVICIO DE APOYO FINANCIERO PARA EL ACCESO A LA EDUCACIÓN SUPERIOR O TERCIARIA</t>
  </si>
  <si>
    <t>BENEFICIARIOS DE ESTRATEGIAS O PROGRAMAS DE  APOYO FINANCIERO PARA EL ACCESO A LA EDUCACIÓN SUPERIOR  O TERCIARIA</t>
  </si>
  <si>
    <t>Gestion</t>
  </si>
  <si>
    <t>COMPONENTE DE JÓVENES CON FUTURO.</t>
  </si>
  <si>
    <t>JUVENTUD EMPODERADA</t>
  </si>
  <si>
    <t>A.14</t>
  </si>
  <si>
    <t>GRUPOS VULNERABLES</t>
  </si>
  <si>
    <t>SG235</t>
  </si>
  <si>
    <t>16 CAMPAÑAS DE PROTECCIÓN</t>
  </si>
  <si>
    <t>DELOS DERECHOS DELA</t>
  </si>
  <si>
    <t>POBLACIÓN JÓVEN</t>
  </si>
  <si>
    <t>SERVICIOS DE</t>
  </si>
  <si>
    <t>PROMOCIÓN DELOS</t>
  </si>
  <si>
    <t>DERECHOS DE LOS</t>
  </si>
  <si>
    <t>NIÑOS, NIÑAS,</t>
  </si>
  <si>
    <t>ADOLESCENTES Y</t>
  </si>
  <si>
    <t>JÓVENES</t>
  </si>
  <si>
    <t>CAMPAÑAS DE</t>
  </si>
  <si>
    <t>PROMOCIÓN</t>
  </si>
  <si>
    <t>REALIZADAS</t>
  </si>
  <si>
    <t xml:space="preserve"> recursos propios </t>
  </si>
  <si>
    <t>IMPLEMENTACIÓN DE LA</t>
  </si>
  <si>
    <t>POLÍTICA JUVENIL</t>
  </si>
  <si>
    <t>MEJORAMIENTO DE LA</t>
  </si>
  <si>
    <t>PLANEACIÓN TERRITORIAL,</t>
  </si>
  <si>
    <t>SECTORIAL Y DE INVERSIÓN</t>
  </si>
  <si>
    <t>PÚBLICA</t>
  </si>
  <si>
    <t>G256</t>
  </si>
  <si>
    <t>IMPLEMENTACIÓN DE</t>
  </si>
  <si>
    <t>POLÍTICADEJUVENTUDES</t>
  </si>
  <si>
    <t>SERVICIO DE</t>
  </si>
  <si>
    <t>SEGUIMIENTO A LA</t>
  </si>
  <si>
    <t>POLÍTICAPÚBLICA</t>
  </si>
  <si>
    <t>DOCUMENTOS DE</t>
  </si>
  <si>
    <t>SEGUIMIENTO ALA</t>
  </si>
  <si>
    <t>POLÍTICA PÚBLICA</t>
  </si>
  <si>
    <t>ELABORADOS</t>
  </si>
  <si>
    <t>SUPEREMPRENDEDORES</t>
  </si>
  <si>
    <t xml:space="preserve">G218 </t>
  </si>
  <si>
    <t>CAPACITAR 400 JÓVENES</t>
  </si>
  <si>
    <t>SERVICIO DE FORMACIÓN</t>
  </si>
  <si>
    <t>PARA EL TRABAJO EN</t>
  </si>
  <si>
    <t>COMPETENCIAS PARA LA</t>
  </si>
  <si>
    <t>INSERCIÓN LABORAL</t>
  </si>
  <si>
    <t>PERSONAS</t>
  </si>
  <si>
    <t>CERTIFICADAS</t>
  </si>
  <si>
    <t>G221</t>
  </si>
  <si>
    <t>CON EL PROGRAMA JÓVENES</t>
  </si>
  <si>
    <t>VISIONARIOS, , - SE BUSCA</t>
  </si>
  <si>
    <t>CAPITZAR 800 UNIDADES</t>
  </si>
  <si>
    <t>PRODUCTIVA DE GRUPOS</t>
  </si>
  <si>
    <t>JUVENILES VULNERABLES Y</t>
  </si>
  <si>
    <t>SUJETOS DE PROTECCION</t>
  </si>
  <si>
    <t>ESPECIAL CONSITUCIONAL</t>
  </si>
  <si>
    <t>SERVICIO DE GESTIÓN PARA LA COLOCACIÓN DE EMPLEO</t>
  </si>
  <si>
    <t>UNIDADES PRODUCTIVAS CREADAS</t>
  </si>
  <si>
    <t xml:space="preserve">JOVENES CRECIENDO JUNTOS </t>
  </si>
  <si>
    <t xml:space="preserve"> ATENCIÓN A GRUPOS VULNERABLES - PROMOCIÓN SOCIAL</t>
  </si>
  <si>
    <t xml:space="preserve"> IG255</t>
  </si>
  <si>
    <t xml:space="preserve"> CON EL PROGRAMA EMPLEO PARA LA IGUALDAD - SE BUSCA VINCULAR 65 JOVENES A EMPLEO FORMAL PARA POBLACIÓN VULNERABLE </t>
  </si>
  <si>
    <t xml:space="preserve">SERVICIO DE COLOCACIÓN LABORAL </t>
  </si>
  <si>
    <t xml:space="preserve"> COLOCACIONES DE JÓVENES A TRAVÉS DEL SERVICIO PÚBLICO DE EMPLEO</t>
  </si>
  <si>
    <t>16 CAMPAÑAS DE PROTECCIÓN DELOS DERECHOS DE LA POBLACIÓN JÓVEN</t>
  </si>
  <si>
    <t>"SERVICIOS DE
PROMOCIÓN DELOS
DERECHOS DE LOS
NIÑOS, NIÑAS,
ADOLESCENTES Y
JÓVENES"</t>
  </si>
  <si>
    <t>CAMPAÑAS DE PROMOCIÓN
REALIZADAS</t>
  </si>
  <si>
    <t>IMPLEMENTACIÓN DE LA POLÍTICA JUVENIL</t>
  </si>
  <si>
    <t>MEJORAMIENTO DE LA PLANEACIÓN TERRITORIAL,
SECTORIAL Y DE INVERSIÓN
PÚBLICA</t>
  </si>
  <si>
    <t>IMPLEMENTACIÓN DE POLÍTICADEJUVENTUDES</t>
  </si>
  <si>
    <t>SERVICIO DE SEGUIMIENTO A LA
POLÍTICAPÚBLICA</t>
  </si>
  <si>
    <t>DOCUMENTOS DE SEGUIMIENTO ALA
POLÍTICA PÚBLICA
ELABORADOS</t>
  </si>
  <si>
    <t>SERVICIO DE FORMACIÓN PARA EL TRABAJO EN
COMPETENCIAS PARA LA
INSERCIÓN LABORAL</t>
  </si>
  <si>
    <t>PERSONAS CERTIFICADAS</t>
  </si>
  <si>
    <t>CON EL PROGRAMA JÓVENES VISIONARIOS, , - SE BUSCA
CAPITZAR 800 UNIDADES
PRODUCTIVA DE GRUPOS
JUVENILES VULNERABLES Y
SUJETOS DE PROTECCION
ESPECIAL CONSITUCIONAL</t>
  </si>
  <si>
    <t>BOLÍVAR ME ENAMORA EN HÁBITAT, VIVIENDA Y SERVICIOS PÚBLICOS</t>
  </si>
  <si>
    <t>BOLIVAR MI CASA ME ENAMORA</t>
  </si>
  <si>
    <t>VIVIENDA</t>
  </si>
  <si>
    <t>41</t>
  </si>
  <si>
    <t>CONSTRUIR 100 VIVIENDAS</t>
  </si>
  <si>
    <t>4001043</t>
  </si>
  <si>
    <t>VIVIENDA DE INTERÉS SOCIAL CONSTRUIDAS EN SITIO PROPIO</t>
  </si>
  <si>
    <t>2025</t>
  </si>
  <si>
    <t>ICLD GOBERNACION DE BOLIVAR /  FONVIVIENDA/ SAN PABLO</t>
  </si>
  <si>
    <t>43</t>
  </si>
  <si>
    <t>CAPACITAR, INFORMAR, ASESORAR, Y APOYAR A LAS DIFERENTES COMUNIDADES PARA FACILITAR SU ACCESO A LOS SUBSIDIOS, PROGRAMAS DE AUTOCONSTRUCCION, PROCESOS DE MEJORAMIENTO DE LA CALIDAD DE VIDA, ETC QUE OFRECE EL ESTADO.</t>
  </si>
  <si>
    <t>4001045</t>
  </si>
  <si>
    <t>SERVICIO DE ASISTENCIA TÉCNICA PARA LA FORMULACIÓN E IMPLEMENTACIÓN DE LA POLÍTICA DE VIVIENDA</t>
  </si>
  <si>
    <t>ASISTENCIAS TÉCNICAS REALIZADAS</t>
  </si>
  <si>
    <t>Promedio de AVANCE ACUMULADO</t>
  </si>
  <si>
    <t>NÚMERO DE INDICADORES</t>
  </si>
  <si>
    <t>% DE CUMPLIMIENTO NETO 2025</t>
  </si>
  <si>
    <t>EJECUCIÓN DE 0% A 50%</t>
  </si>
  <si>
    <t>EJECUCIÓN DE 51% A 70%</t>
  </si>
  <si>
    <t>EJECUCIÓN DE 71% A 100%</t>
  </si>
  <si>
    <t>% DE CUMPLIMIENTO METODOLOGÍA 2025</t>
  </si>
  <si>
    <t>VALOR PRESUPUESTO PDD 2025</t>
  </si>
  <si>
    <t>VALOR EJECUCIÓN PRESUPUESTAL RP 2025</t>
  </si>
  <si>
    <t>MINAS Y ENERGIA</t>
  </si>
  <si>
    <t>SECRETARIA DE MOVILIDAD</t>
  </si>
  <si>
    <t>4 Indicadores en Menor Desempeño</t>
  </si>
  <si>
    <t>2 Indicadores en Menor Desempeño</t>
  </si>
  <si>
    <t xml:space="preserve">9 Indicadores en Menor Desempeño </t>
  </si>
  <si>
    <t>11 Indicadores en Menor Desempeño</t>
  </si>
  <si>
    <t>0 Indicadores en Menor Desempeño</t>
  </si>
  <si>
    <t>1 Indicadores en Menor Desempeño</t>
  </si>
  <si>
    <t>3 Indicadores en Menor Desempeño</t>
  </si>
  <si>
    <t>7 Indicadores en Menor Desempeño</t>
  </si>
  <si>
    <t>0 Indicadores en Desempeño Medio o Aceptable</t>
  </si>
  <si>
    <t>0  Indicadores en Desempeño Medio o Aceptable</t>
  </si>
  <si>
    <t>1  Indicadores en Desempeño Medio o Aceptable</t>
  </si>
  <si>
    <t>3  Indicadores en Desempeño Medio o Aceptable</t>
  </si>
  <si>
    <t>2  Indicadores en Desempeño Medio o Aceptable</t>
  </si>
  <si>
    <t>11 Indicadores en Desempeño Excelente</t>
  </si>
  <si>
    <t>1  Indicadores en Desempeño Excelente</t>
  </si>
  <si>
    <t>17  Indicadores en Desempeño Excelente</t>
  </si>
  <si>
    <t>5  Indicadores en Desempeño Excelente</t>
  </si>
  <si>
    <t>7  Indicadores en Desempeño Excelente</t>
  </si>
  <si>
    <t>16  Indicadores en Desempeño Excelente</t>
  </si>
  <si>
    <t>15  Indicadores en Desempeño Excelente</t>
  </si>
  <si>
    <t>23  Indicadores en Desempeño Excelente</t>
  </si>
  <si>
    <t>6  Indicadores en Desempeño Excelente</t>
  </si>
  <si>
    <t>13  Indicadores en Desempeño Excelente</t>
  </si>
  <si>
    <t>9  Indicadores en Desempeño Excelente</t>
  </si>
  <si>
    <t>2  Indicadores en Desempeño Excelente</t>
  </si>
  <si>
    <t>51  Indicadores en Desempeño Excelente</t>
  </si>
  <si>
    <t>4  Indicadores en Desempeño Excelente</t>
  </si>
  <si>
    <t>41  Indicadores en Desempeño Excelente</t>
  </si>
  <si>
    <t xml:space="preserve">1 Indicadores en Desempeño Excelente </t>
  </si>
  <si>
    <t>37 Indicadores en Desempeño Excelente</t>
  </si>
  <si>
    <t>153 Indicadores en Desempeño Excelente</t>
  </si>
  <si>
    <t>46 Indicadores en Desempeño Excelente</t>
  </si>
  <si>
    <t>12 Indicadores en Desempeño Excelente</t>
  </si>
  <si>
    <t>26 Indicadores en Desempeño Excelente</t>
  </si>
  <si>
    <t>8 Indicadores en Desempeño Excelente</t>
  </si>
  <si>
    <t>7  Indicadores en Desempeño Medio o Aceptable</t>
  </si>
  <si>
    <t>INDICADOR DE PRODUCTO</t>
  </si>
  <si>
    <t>LINEA ESTRATEGICA</t>
  </si>
  <si>
    <t>PROMEDIO AVANCE ACUMULADO</t>
  </si>
  <si>
    <t>PROMEDIO DE AVANCE % 2025</t>
  </si>
  <si>
    <t>SEMAFORO</t>
  </si>
  <si>
    <t>12 Indicadores en Menor Desempeño</t>
  </si>
  <si>
    <t>42 Indicadores en Menor Desempeño</t>
  </si>
  <si>
    <t>22 Indicadores en Menor Desempeño</t>
  </si>
  <si>
    <t>18 Indicadores en Menor Desempeño</t>
  </si>
</sst>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 #,##0_-;\-&quot;$&quot;\ * #,##0_-;_-&quot;$&quot;\ * &quot;-&quot;??_-;_-@_-"/>
    <numFmt numFmtId="167" formatCode="_-&quot;$&quot;* #,##0.00_-;\-&quot;$&quot;* #,##0.00_-;_-&quot;$&quot;* &quot;-&quot;_-;_-@_-"/>
    <numFmt numFmtId="168" formatCode="&quot;$&quot;\ #,##0.00"/>
    <numFmt numFmtId="169" formatCode="_-[$$-240A]\ * #,##0_-;\-[$$-240A]\ * #,##0_-;_-[$$-240A]\ * &quot;-&quot;??_-;_-@_-"/>
    <numFmt numFmtId="170" formatCode="_-* #,##0_-;\-* #,##0_-;_-* &quot;-&quot;??_-;_-@_-"/>
    <numFmt numFmtId="171" formatCode="0.0%"/>
    <numFmt numFmtId="172" formatCode="0.0"/>
    <numFmt numFmtId="173" formatCode="&quot;$&quot;#,##0.00"/>
    <numFmt numFmtId="174" formatCode="_(&quot;$&quot;* #,##0_);_(&quot;$&quot;* \(#,##0\);_(&quot;$&quot;* &quot;-&quot;??_);_(@_)"/>
    <numFmt numFmtId="175" formatCode="&quot;$&quot;#,##0_);[Red]\(&quot;$&quot;#,##0\)"/>
    <numFmt numFmtId="176" formatCode="&quot;$&quot;#,##0.00_);[Red]\(&quot;$&quot;#,##0.00\)"/>
    <numFmt numFmtId="177" formatCode="0.0000"/>
    <numFmt numFmtId="178" formatCode="_-&quot;$&quot;* #,##0_-;\-&quot;$&quot;* #,##0_-;_-&quot;$&quot;* &quot;-&quot;_-;_-@"/>
    <numFmt numFmtId="179" formatCode="_-&quot;$&quot;* #,##0.00_-;\-&quot;$&quot;* #,##0.00_-;_-&quot;$&quot;* &quot;-&quot;??_-;_-@"/>
  </numFmts>
  <fonts count="83" x14ac:knownFonts="1">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i/>
      <sz val="14"/>
      <color theme="1"/>
      <name val="Calibri"/>
      <family val="2"/>
      <scheme val="minor"/>
    </font>
    <font>
      <i/>
      <sz val="14"/>
      <color theme="1"/>
      <name val="Calibri"/>
      <family val="2"/>
      <scheme val="minor"/>
    </font>
    <font>
      <b/>
      <sz val="10"/>
      <color theme="1"/>
      <name val="Calibri"/>
      <family val="2"/>
      <scheme val="minor"/>
    </font>
    <font>
      <b/>
      <sz val="10"/>
      <name val="Calibri"/>
      <family val="2"/>
      <scheme val="minor"/>
    </font>
    <font>
      <sz val="10"/>
      <color theme="1"/>
      <name val="Calibri"/>
      <family val="2"/>
      <scheme val="minor"/>
    </font>
    <font>
      <sz val="10"/>
      <name val="Calibri"/>
      <family val="2"/>
      <scheme val="minor"/>
    </font>
    <font>
      <sz val="11"/>
      <color rgb="FF000000"/>
      <name val="Calibri"/>
      <family val="2"/>
    </font>
    <font>
      <sz val="11"/>
      <color rgb="FF006100"/>
      <name val="Calibri"/>
      <family val="2"/>
      <charset val="1"/>
    </font>
    <font>
      <sz val="10"/>
      <name val="Arial"/>
      <family val="2"/>
    </font>
    <font>
      <sz val="11"/>
      <color theme="1"/>
      <name val="Arial"/>
      <family val="2"/>
    </font>
    <font>
      <b/>
      <sz val="11"/>
      <color theme="1"/>
      <name val="Calibri"/>
      <family val="2"/>
      <scheme val="minor"/>
    </font>
    <font>
      <b/>
      <i/>
      <sz val="11"/>
      <color theme="1"/>
      <name val="Calibri"/>
      <family val="2"/>
      <scheme val="minor"/>
    </font>
    <font>
      <sz val="10"/>
      <color rgb="FF000000"/>
      <name val="Calibri"/>
      <family val="2"/>
      <scheme val="minor"/>
    </font>
    <font>
      <sz val="12"/>
      <color rgb="FF006100"/>
      <name val="Calibri"/>
      <family val="2"/>
      <scheme val="minor"/>
    </font>
    <font>
      <b/>
      <sz val="12"/>
      <color theme="1"/>
      <name val="Calibri"/>
      <family val="2"/>
      <scheme val="minor"/>
    </font>
    <font>
      <sz val="11"/>
      <name val="Calibri"/>
      <family val="2"/>
      <scheme val="minor"/>
    </font>
    <font>
      <b/>
      <sz val="10"/>
      <color theme="9"/>
      <name val="Calibri"/>
      <family val="2"/>
      <scheme val="minor"/>
    </font>
    <font>
      <b/>
      <sz val="12"/>
      <name val="Calibri"/>
      <family val="2"/>
      <scheme val="minor"/>
    </font>
    <font>
      <sz val="9"/>
      <name val="Aptos Display"/>
      <family val="2"/>
    </font>
    <font>
      <sz val="8"/>
      <name val="Aptos Display"/>
      <family val="2"/>
    </font>
    <font>
      <b/>
      <sz val="10"/>
      <name val="Aptos Display"/>
      <family val="2"/>
    </font>
    <font>
      <sz val="10"/>
      <name val="Aptos Display"/>
      <family val="2"/>
    </font>
    <font>
      <sz val="11"/>
      <name val="Aptos Display"/>
      <family val="2"/>
    </font>
    <font>
      <b/>
      <sz val="10"/>
      <color rgb="FFFF0000"/>
      <name val="Calibri"/>
      <family val="2"/>
      <scheme val="minor"/>
    </font>
    <font>
      <sz val="9"/>
      <name val="Calibri"/>
      <family val="2"/>
      <scheme val="minor"/>
    </font>
    <font>
      <sz val="11"/>
      <name val="Arial"/>
      <family val="2"/>
    </font>
    <font>
      <b/>
      <sz val="11"/>
      <color theme="1"/>
      <name val="Arial"/>
      <family val="2"/>
    </font>
    <font>
      <sz val="11"/>
      <color rgb="FF333333"/>
      <name val="Arial"/>
      <family val="2"/>
    </font>
    <font>
      <b/>
      <sz val="11"/>
      <color indexed="81"/>
      <name val="Tahoma"/>
      <family val="2"/>
    </font>
    <font>
      <sz val="11"/>
      <color indexed="81"/>
      <name val="Tahoma"/>
      <family val="2"/>
    </font>
    <font>
      <sz val="10"/>
      <color indexed="81"/>
      <name val="Tahoma"/>
      <family val="2"/>
    </font>
    <font>
      <b/>
      <sz val="9"/>
      <color indexed="81"/>
      <name val="Tahoma"/>
      <family val="2"/>
    </font>
    <font>
      <sz val="9"/>
      <color indexed="81"/>
      <name val="Tahoma"/>
      <family val="2"/>
    </font>
    <font>
      <b/>
      <sz val="11"/>
      <color rgb="FF000000"/>
      <name val="Tahoma"/>
      <family val="2"/>
    </font>
    <font>
      <sz val="11"/>
      <color rgb="FF000000"/>
      <name val="Tahoma"/>
      <family val="2"/>
    </font>
    <font>
      <b/>
      <sz val="9"/>
      <color rgb="FF000000"/>
      <name val="Tahoma"/>
      <family val="2"/>
    </font>
    <font>
      <sz val="9"/>
      <color rgb="FF000000"/>
      <name val="Tahoma"/>
      <family val="2"/>
    </font>
    <font>
      <u/>
      <sz val="11"/>
      <color theme="10"/>
      <name val="Calibri"/>
      <family val="2"/>
      <scheme val="minor"/>
    </font>
    <font>
      <sz val="9"/>
      <name val="Play"/>
    </font>
    <font>
      <b/>
      <sz val="11"/>
      <name val="Calibri"/>
      <family val="2"/>
      <scheme val="minor"/>
    </font>
    <font>
      <b/>
      <sz val="10"/>
      <color rgb="FF000000"/>
      <name val="Tahoma"/>
      <family val="2"/>
    </font>
    <font>
      <sz val="10"/>
      <color rgb="FF000000"/>
      <name val="Tahoma"/>
      <family val="2"/>
    </font>
    <font>
      <sz val="10"/>
      <color rgb="FF000000"/>
      <name val="Calibri"/>
      <family val="2"/>
    </font>
    <font>
      <sz val="6"/>
      <color rgb="FF000000"/>
      <name val="Calibri"/>
      <family val="2"/>
    </font>
    <font>
      <b/>
      <sz val="10"/>
      <color rgb="FFA50000"/>
      <name val="Calibri"/>
      <family val="2"/>
      <scheme val="minor"/>
    </font>
    <font>
      <sz val="10"/>
      <color rgb="FFFF0000"/>
      <name val="Calibri"/>
      <family val="2"/>
      <scheme val="minor"/>
    </font>
    <font>
      <b/>
      <sz val="16"/>
      <name val="Calibri"/>
      <family val="2"/>
      <scheme val="minor"/>
    </font>
    <font>
      <sz val="11"/>
      <color rgb="FF000000"/>
      <name val="Calibri"/>
      <family val="2"/>
      <scheme val="minor"/>
    </font>
    <font>
      <b/>
      <sz val="10"/>
      <name val="Calibri"/>
      <family val="2"/>
    </font>
    <font>
      <sz val="10"/>
      <name val="Calibri"/>
      <family val="2"/>
    </font>
    <font>
      <sz val="12"/>
      <color rgb="FF000000"/>
      <name val="Calibri"/>
      <family val="2"/>
    </font>
    <font>
      <b/>
      <sz val="10"/>
      <color rgb="FF000000"/>
      <name val="Calibri"/>
      <family val="2"/>
      <scheme val="minor"/>
    </font>
    <font>
      <sz val="12"/>
      <color rgb="FF000000"/>
      <name val="Calibri"/>
      <family val="2"/>
      <scheme val="minor"/>
    </font>
    <font>
      <b/>
      <sz val="12"/>
      <color rgb="FF000000"/>
      <name val="Calibri"/>
      <family val="2"/>
      <scheme val="minor"/>
    </font>
    <font>
      <b/>
      <sz val="11"/>
      <color rgb="FF000000"/>
      <name val="Calibri"/>
      <family val="2"/>
      <scheme val="minor"/>
    </font>
    <font>
      <sz val="9"/>
      <color theme="1"/>
      <name val="Calibri"/>
      <family val="2"/>
      <scheme val="minor"/>
    </font>
    <font>
      <b/>
      <sz val="9"/>
      <name val="Calibri"/>
      <family val="2"/>
      <scheme val="minor"/>
    </font>
    <font>
      <b/>
      <sz val="9"/>
      <color rgb="FF000000"/>
      <name val="Calibri"/>
      <family val="2"/>
      <scheme val="minor"/>
    </font>
    <font>
      <sz val="9"/>
      <color rgb="FF000000"/>
      <name val="Calibri"/>
      <family val="2"/>
      <scheme val="minor"/>
    </font>
    <font>
      <b/>
      <sz val="9"/>
      <color theme="1"/>
      <name val="Calibri"/>
      <family val="2"/>
      <scheme val="minor"/>
    </font>
    <font>
      <u/>
      <sz val="12"/>
      <color theme="11"/>
      <name val="Calibri"/>
      <family val="2"/>
      <scheme val="minor"/>
    </font>
    <font>
      <sz val="8"/>
      <name val="Calibri"/>
      <family val="2"/>
      <scheme val="minor"/>
    </font>
    <font>
      <b/>
      <sz val="10"/>
      <color indexed="8"/>
      <name val="Calibri"/>
      <family val="2"/>
      <scheme val="minor"/>
    </font>
    <font>
      <sz val="10"/>
      <color indexed="8"/>
      <name val="Calibri"/>
      <family val="2"/>
      <scheme val="minor"/>
    </font>
    <font>
      <sz val="12"/>
      <name val="Calibri"/>
      <family val="2"/>
      <scheme val="minor"/>
    </font>
    <font>
      <sz val="8"/>
      <color theme="1"/>
      <name val="Calibri"/>
      <family val="2"/>
      <scheme val="minor"/>
    </font>
    <font>
      <b/>
      <sz val="10"/>
      <color rgb="FF333333"/>
      <name val="Calibri"/>
      <family val="2"/>
      <scheme val="minor"/>
    </font>
    <font>
      <sz val="10"/>
      <color theme="1"/>
      <name val="Arial"/>
      <family val="2"/>
    </font>
    <font>
      <sz val="11"/>
      <color rgb="FF006100"/>
      <name val="Calibri"/>
      <family val="2"/>
      <scheme val="minor"/>
    </font>
    <font>
      <b/>
      <sz val="10"/>
      <color theme="1"/>
      <name val="Calibri"/>
      <family val="2"/>
    </font>
    <font>
      <sz val="10"/>
      <color theme="1"/>
      <name val="Calibri"/>
      <family val="2"/>
    </font>
    <font>
      <b/>
      <sz val="12"/>
      <color rgb="FF000000"/>
      <name val="Arial"/>
      <family val="2"/>
    </font>
    <font>
      <b/>
      <sz val="12"/>
      <name val="Arial"/>
      <family val="2"/>
    </font>
    <font>
      <b/>
      <sz val="12"/>
      <color theme="1"/>
      <name val="Arial"/>
      <family val="2"/>
    </font>
    <font>
      <b/>
      <sz val="8"/>
      <color theme="1"/>
      <name val="Arial"/>
      <family val="2"/>
    </font>
    <font>
      <b/>
      <sz val="14"/>
      <color theme="1"/>
      <name val="Calibri"/>
      <family val="2"/>
      <scheme val="minor"/>
    </font>
    <font>
      <sz val="12"/>
      <color theme="0"/>
      <name val="Calibri"/>
      <family val="2"/>
      <scheme val="minor"/>
    </font>
  </fonts>
  <fills count="48">
    <fill>
      <patternFill patternType="none"/>
    </fill>
    <fill>
      <patternFill patternType="gray125"/>
    </fill>
    <fill>
      <patternFill patternType="solid">
        <fgColor theme="9" tint="0.59999389629810485"/>
        <bgColor indexed="64"/>
      </patternFill>
    </fill>
    <fill>
      <patternFill patternType="solid">
        <fgColor theme="4" tint="0.59999389629810485"/>
        <bgColor indexed="64"/>
      </patternFill>
    </fill>
    <fill>
      <patternFill patternType="solid">
        <fgColor rgb="FFC6EFCE"/>
        <bgColor rgb="FFC5E0B4"/>
      </patternFill>
    </fill>
    <fill>
      <patternFill patternType="solid">
        <fgColor rgb="FFFFFF00"/>
        <bgColor indexed="64"/>
      </patternFill>
    </fill>
    <fill>
      <patternFill patternType="solid">
        <fgColor theme="9" tint="0.79998168889431442"/>
        <bgColor indexed="64"/>
      </patternFill>
    </fill>
    <fill>
      <patternFill patternType="solid">
        <fgColor rgb="FFC6EFCE"/>
      </patternFill>
    </fill>
    <fill>
      <patternFill patternType="solid">
        <fgColor theme="4" tint="0.79998168889431442"/>
        <bgColor indexed="64"/>
      </patternFill>
    </fill>
    <fill>
      <patternFill patternType="solid">
        <fgColor rgb="FF92D050"/>
        <bgColor indexed="64"/>
      </patternFill>
    </fill>
    <fill>
      <patternFill patternType="solid">
        <fgColor theme="0"/>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5" tint="-0.249977111117893"/>
        <bgColor indexed="64"/>
      </patternFill>
    </fill>
    <fill>
      <patternFill patternType="solid">
        <fgColor rgb="FF00B050"/>
        <bgColor indexed="64"/>
      </patternFill>
    </fill>
    <fill>
      <patternFill patternType="solid">
        <fgColor theme="4" tint="-0.249977111117893"/>
        <bgColor indexed="64"/>
      </patternFill>
    </fill>
    <fill>
      <patternFill patternType="solid">
        <fgColor theme="0" tint="-4.9989318521683403E-2"/>
        <bgColor indexed="64"/>
      </patternFill>
    </fill>
    <fill>
      <patternFill patternType="solid">
        <fgColor rgb="FFFF0000"/>
        <bgColor indexed="64"/>
      </patternFill>
    </fill>
    <fill>
      <patternFill patternType="solid">
        <fgColor rgb="FF00CCFF"/>
        <bgColor indexed="64"/>
      </patternFill>
    </fill>
    <fill>
      <patternFill patternType="solid">
        <fgColor rgb="FFFF66FF"/>
        <bgColor indexed="64"/>
      </patternFill>
    </fill>
    <fill>
      <patternFill patternType="solid">
        <fgColor rgb="FFFFC000"/>
        <bgColor indexed="64"/>
      </patternFill>
    </fill>
    <fill>
      <patternFill patternType="solid">
        <fgColor rgb="FFFF6699"/>
        <bgColor indexed="64"/>
      </patternFill>
    </fill>
    <fill>
      <patternFill patternType="solid">
        <fgColor theme="8"/>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rgb="FFB4C6E7"/>
        <bgColor rgb="FF000000"/>
      </patternFill>
    </fill>
    <fill>
      <patternFill patternType="solid">
        <fgColor rgb="FFE2EFDA"/>
        <bgColor rgb="FF000000"/>
      </patternFill>
    </fill>
    <fill>
      <patternFill patternType="solid">
        <fgColor rgb="FFFFFF00"/>
        <bgColor rgb="FF000000"/>
      </patternFill>
    </fill>
    <fill>
      <patternFill patternType="solid">
        <fgColor rgb="FFD9E1F2"/>
        <bgColor rgb="FF000000"/>
      </patternFill>
    </fill>
    <fill>
      <patternFill patternType="solid">
        <fgColor rgb="FFFFFFFF"/>
        <bgColor rgb="FF000000"/>
      </patternFill>
    </fill>
    <fill>
      <patternFill patternType="solid">
        <fgColor rgb="FFC6E0B4"/>
        <bgColor rgb="FF000000"/>
      </patternFill>
    </fill>
    <fill>
      <patternFill patternType="solid">
        <fgColor theme="0"/>
        <bgColor rgb="FFFFFFFF"/>
      </patternFill>
    </fill>
    <fill>
      <patternFill patternType="solid">
        <fgColor theme="0"/>
        <bgColor theme="0"/>
      </patternFill>
    </fill>
    <fill>
      <patternFill patternType="solid">
        <fgColor rgb="FFFF0000"/>
        <bgColor rgb="FF000000"/>
      </patternFill>
    </fill>
    <fill>
      <patternFill patternType="solid">
        <fgColor rgb="FFFFC000"/>
        <bgColor rgb="FF000000"/>
      </patternFill>
    </fill>
    <fill>
      <patternFill patternType="solid">
        <fgColor rgb="FF7030A0"/>
        <bgColor rgb="FF000000"/>
      </patternFill>
    </fill>
    <fill>
      <patternFill patternType="solid">
        <fgColor rgb="FF5B9BD5"/>
        <bgColor rgb="FF000000"/>
      </patternFill>
    </fill>
    <fill>
      <patternFill patternType="solid">
        <fgColor rgb="FF00B0F0"/>
        <bgColor rgb="FF000000"/>
      </patternFill>
    </fill>
    <fill>
      <patternFill patternType="solid">
        <fgColor rgb="FF92D050"/>
        <bgColor rgb="FF000000"/>
      </patternFill>
    </fill>
    <fill>
      <patternFill patternType="solid">
        <fgColor rgb="FFE70DA9"/>
        <bgColor rgb="FF000000"/>
      </patternFill>
    </fill>
    <fill>
      <patternFill patternType="solid">
        <fgColor rgb="FF909EE6"/>
        <bgColor rgb="FF000000"/>
      </patternFill>
    </fill>
    <fill>
      <patternFill patternType="solid">
        <fgColor rgb="FFC00000"/>
        <bgColor rgb="FF000000"/>
      </patternFill>
    </fill>
    <fill>
      <patternFill patternType="solid">
        <fgColor rgb="FFFF7E79"/>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249977111117893"/>
        <bgColor theme="9" tint="-0.249977111117893"/>
      </patternFill>
    </fill>
    <fill>
      <patternFill patternType="solid">
        <fgColor rgb="FFE98A83"/>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style="thin">
        <color auto="1"/>
      </left>
      <right style="thin">
        <color auto="1"/>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theme="9" tint="0.79998168889431442"/>
      </top>
      <bottom style="thin">
        <color theme="9" tint="0.79998168889431442"/>
      </bottom>
      <diagonal/>
    </border>
  </borders>
  <cellStyleXfs count="179">
    <xf numFmtId="0" fontId="0" fillId="0" borderId="0"/>
    <xf numFmtId="41" fontId="4" fillId="0" borderId="0" applyFont="0" applyFill="0" applyBorder="0" applyAlignment="0" applyProtection="0"/>
    <xf numFmtId="164" fontId="4" fillId="0" borderId="0" applyFont="0" applyFill="0" applyBorder="0" applyAlignment="0" applyProtection="0"/>
    <xf numFmtId="9" fontId="4" fillId="0" borderId="0" applyFont="0" applyFill="0" applyBorder="0" applyAlignment="0" applyProtection="0"/>
    <xf numFmtId="0" fontId="5" fillId="0" borderId="0"/>
    <xf numFmtId="0" fontId="4" fillId="0" borderId="0"/>
    <xf numFmtId="0" fontId="12" fillId="0" borderId="0" applyNumberFormat="0" applyFill="0" applyBorder="0" applyProtection="0"/>
    <xf numFmtId="0" fontId="13" fillId="4" borderId="0" applyBorder="0" applyProtection="0"/>
    <xf numFmtId="41" fontId="4" fillId="0" borderId="0" applyFont="0" applyFill="0" applyBorder="0" applyAlignment="0" applyProtection="0"/>
    <xf numFmtId="41"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12" fillId="0" borderId="0" applyBorder="0"/>
    <xf numFmtId="0" fontId="14" fillId="0" borderId="0"/>
    <xf numFmtId="0" fontId="15" fillId="0" borderId="0"/>
    <xf numFmtId="9" fontId="4" fillId="0" borderId="0" applyFont="0" applyFill="0" applyBorder="0" applyAlignment="0" applyProtection="0"/>
    <xf numFmtId="9" fontId="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19" fillId="7" borderId="0" applyNumberFormat="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2" fillId="0" borderId="0"/>
    <xf numFmtId="41" fontId="2" fillId="0" borderId="0" applyFont="0" applyFill="0" applyBorder="0" applyAlignment="0" applyProtection="0"/>
    <xf numFmtId="9" fontId="2" fillId="0" borderId="0" applyFont="0" applyFill="0" applyBorder="0" applyAlignment="0" applyProtection="0"/>
    <xf numFmtId="164" fontId="2" fillId="0" borderId="0" applyFont="0" applyFill="0" applyBorder="0" applyAlignment="0" applyProtection="0"/>
    <xf numFmtId="0" fontId="74" fillId="7" borderId="0" applyNumberFormat="0" applyBorder="0" applyAlignment="0" applyProtection="0"/>
    <xf numFmtId="44" fontId="2" fillId="0" borderId="0" applyFon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165" fontId="1" fillId="0" borderId="0" applyFon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9" fontId="1" fillId="0" borderId="0" applyFon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1" fillId="0" borderId="0"/>
    <xf numFmtId="41" fontId="1" fillId="0" borderId="0" applyFont="0" applyFill="0" applyBorder="0" applyAlignment="0" applyProtection="0"/>
    <xf numFmtId="164" fontId="1" fillId="0" borderId="0" applyFon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cellStyleXfs>
  <cellXfs count="770">
    <xf numFmtId="0" fontId="0" fillId="0" borderId="0" xfId="0"/>
    <xf numFmtId="0" fontId="5" fillId="0" borderId="0" xfId="4"/>
    <xf numFmtId="0" fontId="6" fillId="2" borderId="1" xfId="4" applyFont="1" applyFill="1" applyBorder="1" applyAlignment="1">
      <alignment horizontal="center" vertical="center" wrapText="1"/>
    </xf>
    <xf numFmtId="0" fontId="7" fillId="0" borderId="1" xfId="4" applyFont="1" applyBorder="1" applyAlignment="1">
      <alignment vertical="center" wrapText="1"/>
    </xf>
    <xf numFmtId="0" fontId="7" fillId="0" borderId="3" xfId="4" applyFont="1" applyBorder="1" applyAlignment="1">
      <alignment vertical="center" wrapText="1"/>
    </xf>
    <xf numFmtId="0" fontId="7" fillId="0" borderId="3" xfId="4" applyFont="1" applyBorder="1" applyAlignment="1">
      <alignment horizontal="justify" vertical="center" wrapText="1"/>
    </xf>
    <xf numFmtId="0" fontId="7" fillId="0" borderId="1" xfId="4" applyFont="1" applyBorder="1" applyAlignment="1">
      <alignment horizontal="justify" vertical="center" wrapText="1"/>
    </xf>
    <xf numFmtId="0" fontId="8" fillId="3"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1" fillId="0" borderId="1" xfId="5" applyFont="1" applyBorder="1" applyAlignment="1">
      <alignment horizontal="center" vertical="center" wrapText="1"/>
    </xf>
    <xf numFmtId="1" fontId="9" fillId="0" borderId="1" xfId="1" applyNumberFormat="1" applyFont="1" applyFill="1" applyBorder="1" applyAlignment="1">
      <alignment horizontal="center" vertical="center" wrapText="1"/>
    </xf>
    <xf numFmtId="9" fontId="9" fillId="0" borderId="1" xfId="3" applyFont="1" applyFill="1" applyBorder="1" applyAlignment="1">
      <alignment horizontal="center" vertical="center" wrapText="1"/>
    </xf>
    <xf numFmtId="10" fontId="9" fillId="0" borderId="1" xfId="3" applyNumberFormat="1" applyFont="1" applyFill="1" applyBorder="1" applyAlignment="1">
      <alignment horizontal="center" vertical="center" wrapText="1"/>
    </xf>
    <xf numFmtId="164" fontId="9" fillId="0" borderId="1" xfId="2" applyFont="1" applyFill="1" applyBorder="1" applyAlignment="1">
      <alignment horizontal="center" vertical="center" wrapText="1"/>
    </xf>
    <xf numFmtId="0" fontId="7" fillId="0" borderId="2" xfId="4" applyFont="1" applyBorder="1" applyAlignment="1">
      <alignment horizontal="justify" vertical="center" wrapText="1"/>
    </xf>
    <xf numFmtId="0" fontId="17" fillId="0" borderId="1" xfId="4" applyFont="1" applyBorder="1" applyAlignment="1">
      <alignment horizontal="center"/>
    </xf>
    <xf numFmtId="0" fontId="7" fillId="0" borderId="2" xfId="4" applyFont="1" applyBorder="1" applyAlignment="1">
      <alignment horizontal="left" vertical="center" wrapText="1"/>
    </xf>
    <xf numFmtId="0" fontId="6" fillId="2" borderId="2" xfId="4" applyFont="1" applyFill="1" applyBorder="1" applyAlignment="1">
      <alignment horizontal="center" vertical="center" wrapText="1"/>
    </xf>
    <xf numFmtId="0" fontId="18" fillId="0" borderId="1" xfId="0" applyFont="1" applyBorder="1" applyAlignment="1">
      <alignment horizontal="center" vertical="center" wrapText="1"/>
    </xf>
    <xf numFmtId="0" fontId="11" fillId="0" borderId="1" xfId="14" applyFont="1" applyBorder="1" applyAlignment="1">
      <alignment horizontal="center" vertical="center" wrapText="1"/>
    </xf>
    <xf numFmtId="0" fontId="11" fillId="0" borderId="1" xfId="0" applyFont="1" applyBorder="1" applyAlignment="1">
      <alignment horizontal="center" vertical="center" wrapText="1"/>
    </xf>
    <xf numFmtId="0" fontId="10" fillId="0" borderId="1" xfId="5" applyFont="1" applyBorder="1" applyAlignment="1">
      <alignment horizontal="center" vertical="center" wrapText="1"/>
    </xf>
    <xf numFmtId="0" fontId="9" fillId="0" borderId="1" xfId="14" applyFont="1" applyBorder="1" applyAlignment="1">
      <alignment horizontal="center" vertical="center" wrapText="1"/>
    </xf>
    <xf numFmtId="165" fontId="9" fillId="0" borderId="1" xfId="12" applyFont="1" applyFill="1" applyBorder="1" applyAlignment="1">
      <alignment horizontal="center" vertical="center" wrapText="1"/>
    </xf>
    <xf numFmtId="0" fontId="8" fillId="6" borderId="1" xfId="0" applyFont="1" applyFill="1" applyBorder="1" applyAlignment="1">
      <alignment horizontal="center" vertical="center" wrapText="1"/>
    </xf>
    <xf numFmtId="2" fontId="9" fillId="0" borderId="1" xfId="1" applyNumberFormat="1" applyFont="1" applyFill="1" applyBorder="1" applyAlignment="1">
      <alignment horizontal="center" vertical="center" wrapText="1"/>
    </xf>
    <xf numFmtId="0" fontId="16" fillId="8"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1" fontId="22" fillId="10" borderId="1" xfId="1" applyNumberFormat="1" applyFont="1" applyFill="1" applyBorder="1" applyAlignment="1">
      <alignment horizontal="center" vertical="center" wrapText="1"/>
    </xf>
    <xf numFmtId="3" fontId="9" fillId="0" borderId="1" xfId="0" applyNumberFormat="1" applyFont="1" applyBorder="1" applyAlignment="1">
      <alignment horizontal="center" vertical="center" wrapText="1"/>
    </xf>
    <xf numFmtId="0" fontId="9" fillId="0" borderId="1" xfId="5" applyFont="1" applyBorder="1" applyAlignment="1">
      <alignment horizontal="center" vertical="center" wrapText="1"/>
    </xf>
    <xf numFmtId="0" fontId="11" fillId="5" borderId="1" xfId="0" applyFont="1" applyFill="1" applyBorder="1" applyAlignment="1">
      <alignment horizontal="center" vertical="center" wrapText="1"/>
    </xf>
    <xf numFmtId="1" fontId="9" fillId="0" borderId="1" xfId="0" applyNumberFormat="1" applyFont="1" applyBorder="1" applyAlignment="1">
      <alignment horizontal="center" vertical="center" wrapText="1"/>
    </xf>
    <xf numFmtId="1" fontId="8" fillId="10" borderId="1" xfId="1" applyNumberFormat="1" applyFont="1" applyFill="1" applyBorder="1" applyAlignment="1">
      <alignment horizontal="center" vertical="center" wrapText="1"/>
    </xf>
    <xf numFmtId="1" fontId="8" fillId="0" borderId="1" xfId="1" applyNumberFormat="1" applyFont="1" applyFill="1" applyBorder="1" applyAlignment="1">
      <alignment horizontal="center" vertical="center" wrapText="1"/>
    </xf>
    <xf numFmtId="0" fontId="11" fillId="0" borderId="1" xfId="14" applyFont="1" applyFill="1" applyBorder="1" applyAlignment="1">
      <alignment horizontal="center" vertical="center" wrapText="1"/>
    </xf>
    <xf numFmtId="49" fontId="9" fillId="0" borderId="1" xfId="7" applyNumberFormat="1" applyFont="1" applyFill="1" applyBorder="1" applyAlignment="1" applyProtection="1">
      <alignment horizontal="center" vertical="center" wrapText="1"/>
    </xf>
    <xf numFmtId="0" fontId="8" fillId="0" borderId="1" xfId="0" applyFont="1" applyBorder="1" applyAlignment="1">
      <alignment horizontal="center" vertical="center" wrapText="1"/>
    </xf>
    <xf numFmtId="0" fontId="9" fillId="3" borderId="1" xfId="0" applyFont="1" applyFill="1" applyBorder="1" applyAlignment="1">
      <alignment horizontal="center" vertical="center" wrapText="1"/>
    </xf>
    <xf numFmtId="0" fontId="10" fillId="0" borderId="1" xfId="0" applyFont="1" applyBorder="1" applyAlignment="1">
      <alignment horizontal="left" vertical="center" wrapText="1"/>
    </xf>
    <xf numFmtId="0" fontId="11" fillId="0" borderId="1" xfId="0" applyFont="1" applyBorder="1" applyAlignment="1">
      <alignment horizontal="justify" wrapText="1"/>
    </xf>
    <xf numFmtId="1" fontId="9" fillId="0" borderId="1" xfId="1" applyNumberFormat="1" applyFont="1" applyBorder="1" applyAlignment="1">
      <alignment horizontal="center" vertical="center" wrapText="1"/>
    </xf>
    <xf numFmtId="9" fontId="9" fillId="0" borderId="1" xfId="3" applyFont="1" applyBorder="1" applyAlignment="1">
      <alignment horizontal="center" vertical="center" wrapText="1"/>
    </xf>
    <xf numFmtId="10" fontId="9" fillId="10" borderId="1" xfId="3" applyNumberFormat="1" applyFont="1" applyFill="1" applyBorder="1" applyAlignment="1">
      <alignment horizontal="center" vertical="center" wrapText="1"/>
    </xf>
    <xf numFmtId="44" fontId="20" fillId="0" borderId="0" xfId="0" applyNumberFormat="1" applyFont="1" applyAlignment="1">
      <alignment vertical="center"/>
    </xf>
    <xf numFmtId="0" fontId="11" fillId="0" borderId="1" xfId="0" applyFont="1" applyBorder="1" applyAlignment="1">
      <alignment horizontal="justify" vertical="justify" wrapText="1"/>
    </xf>
    <xf numFmtId="164" fontId="23" fillId="0" borderId="1" xfId="2" applyFont="1" applyBorder="1" applyAlignment="1">
      <alignment horizontal="center" vertical="center" wrapText="1"/>
    </xf>
    <xf numFmtId="0" fontId="11" fillId="0" borderId="1" xfId="0" applyFont="1" applyBorder="1" applyAlignment="1">
      <alignment horizontal="justify" vertical="center" wrapText="1"/>
    </xf>
    <xf numFmtId="164" fontId="9" fillId="0" borderId="1" xfId="2" applyFont="1" applyBorder="1" applyAlignment="1">
      <alignment horizontal="center" vertical="center" wrapText="1"/>
    </xf>
    <xf numFmtId="0" fontId="8" fillId="3" borderId="1" xfId="0" applyFont="1" applyFill="1" applyBorder="1" applyAlignment="1">
      <alignment vertical="center" wrapText="1"/>
    </xf>
    <xf numFmtId="0" fontId="0" fillId="0" borderId="1" xfId="0" applyBorder="1" applyAlignment="1">
      <alignment vertical="center" wrapText="1"/>
    </xf>
    <xf numFmtId="0" fontId="24" fillId="0" borderId="1" xfId="0" applyFont="1" applyBorder="1" applyAlignment="1">
      <alignment horizontal="center" vertical="center" wrapText="1"/>
    </xf>
    <xf numFmtId="0" fontId="24" fillId="0" borderId="1" xfId="14" applyFont="1" applyBorder="1" applyAlignment="1">
      <alignment horizontal="center" vertical="center" wrapText="1"/>
    </xf>
    <xf numFmtId="0" fontId="25" fillId="0" borderId="1" xfId="14" applyFont="1" applyBorder="1" applyAlignment="1">
      <alignment horizontal="center" vertical="center" wrapText="1"/>
    </xf>
    <xf numFmtId="49" fontId="26" fillId="0" borderId="1" xfId="21" applyNumberFormat="1" applyFont="1" applyFill="1" applyBorder="1" applyAlignment="1">
      <alignment horizontal="center" vertical="center" wrapText="1"/>
    </xf>
    <xf numFmtId="0" fontId="27" fillId="0" borderId="1" xfId="0" applyFont="1" applyBorder="1" applyAlignment="1">
      <alignment horizontal="center" vertical="center" wrapText="1"/>
    </xf>
    <xf numFmtId="0" fontId="27" fillId="0" borderId="1" xfId="0" applyFont="1" applyBorder="1" applyAlignment="1">
      <alignment horizontal="center" vertical="center"/>
    </xf>
    <xf numFmtId="0" fontId="26" fillId="0" borderId="1" xfId="0" applyFont="1" applyBorder="1" applyAlignment="1">
      <alignment horizontal="center" vertical="center"/>
    </xf>
    <xf numFmtId="0" fontId="28" fillId="0" borderId="1" xfId="0" applyFont="1" applyBorder="1" applyAlignment="1">
      <alignment horizontal="center" vertical="center"/>
    </xf>
    <xf numFmtId="41" fontId="0" fillId="0" borderId="1" xfId="1" applyFont="1" applyBorder="1" applyAlignment="1">
      <alignment horizontal="center" vertical="center" wrapText="1"/>
    </xf>
    <xf numFmtId="41" fontId="0" fillId="0" borderId="1" xfId="1" applyFont="1" applyBorder="1" applyAlignment="1">
      <alignment vertical="center" wrapText="1"/>
    </xf>
    <xf numFmtId="165" fontId="28" fillId="0" borderId="1" xfId="12" applyFont="1" applyFill="1" applyBorder="1" applyAlignment="1">
      <alignment horizontal="center" vertical="center"/>
    </xf>
    <xf numFmtId="165" fontId="15" fillId="0" borderId="1" xfId="12" applyFont="1" applyBorder="1" applyAlignment="1">
      <alignment horizontal="center" vertical="center" wrapText="1"/>
    </xf>
    <xf numFmtId="9" fontId="0" fillId="0" borderId="1" xfId="3" applyFont="1" applyBorder="1" applyAlignment="1">
      <alignment horizontal="center" vertical="center"/>
    </xf>
    <xf numFmtId="3" fontId="26" fillId="0" borderId="1" xfId="0" applyNumberFormat="1" applyFont="1" applyBorder="1" applyAlignment="1">
      <alignment horizontal="center" vertical="center"/>
    </xf>
    <xf numFmtId="3" fontId="28" fillId="0" borderId="1" xfId="0" applyNumberFormat="1" applyFont="1" applyBorder="1" applyAlignment="1">
      <alignment horizontal="center" vertical="center"/>
    </xf>
    <xf numFmtId="0" fontId="0" fillId="10" borderId="1" xfId="0" applyFill="1" applyBorder="1" applyAlignment="1">
      <alignment horizontal="center" vertical="center" wrapText="1"/>
    </xf>
    <xf numFmtId="41" fontId="0" fillId="0" borderId="1" xfId="1" applyFont="1" applyBorder="1" applyAlignment="1">
      <alignment vertical="center"/>
    </xf>
    <xf numFmtId="0" fontId="0" fillId="0" borderId="1" xfId="0" applyBorder="1"/>
    <xf numFmtId="0" fontId="21" fillId="0" borderId="1" xfId="0" applyFont="1" applyBorder="1" applyAlignment="1">
      <alignment horizontal="center" vertical="center"/>
    </xf>
    <xf numFmtId="0" fontId="27" fillId="0" borderId="1" xfId="14" applyFont="1" applyBorder="1" applyAlignment="1">
      <alignment horizontal="center" vertical="center" wrapText="1"/>
    </xf>
    <xf numFmtId="0" fontId="27" fillId="0" borderId="7" xfId="14" applyFont="1" applyBorder="1" applyAlignment="1">
      <alignment horizontal="center" vertical="center" wrapText="1"/>
    </xf>
    <xf numFmtId="0" fontId="27" fillId="0" borderId="1" xfId="0" applyFont="1" applyBorder="1" applyAlignment="1">
      <alignment vertical="center" wrapText="1"/>
    </xf>
    <xf numFmtId="0" fontId="24" fillId="0" borderId="1" xfId="14" applyFont="1" applyBorder="1" applyAlignment="1">
      <alignment vertical="center" wrapText="1"/>
    </xf>
    <xf numFmtId="0" fontId="0" fillId="0" borderId="1" xfId="0" applyBorder="1" applyAlignment="1">
      <alignment vertical="center"/>
    </xf>
    <xf numFmtId="0" fontId="29" fillId="3"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27" fillId="0" borderId="1" xfId="14" applyFont="1" applyBorder="1" applyAlignment="1">
      <alignment horizontal="left" vertical="center" wrapText="1"/>
    </xf>
    <xf numFmtId="0" fontId="4" fillId="0" borderId="1" xfId="5" applyBorder="1" applyAlignment="1">
      <alignment horizontal="center" vertical="center" wrapText="1"/>
    </xf>
    <xf numFmtId="0" fontId="10" fillId="0" borderId="7" xfId="5" applyFont="1" applyBorder="1" applyAlignment="1">
      <alignment horizontal="center" vertical="center" wrapText="1"/>
    </xf>
    <xf numFmtId="41" fontId="11" fillId="0" borderId="1" xfId="8" applyFont="1" applyFill="1" applyBorder="1" applyAlignment="1">
      <alignment vertical="center" wrapText="1"/>
    </xf>
    <xf numFmtId="166" fontId="0" fillId="0" borderId="1" xfId="20" applyNumberFormat="1" applyFont="1" applyBorder="1" applyAlignment="1">
      <alignment horizontal="center" vertical="center"/>
    </xf>
    <xf numFmtId="165" fontId="0" fillId="0" borderId="1" xfId="12" applyFont="1" applyBorder="1" applyAlignment="1">
      <alignment horizontal="center" vertical="center" wrapText="1"/>
    </xf>
    <xf numFmtId="0" fontId="10" fillId="0" borderId="1" xfId="0" applyFont="1" applyBorder="1" applyAlignment="1">
      <alignment horizontal="center" vertical="center"/>
    </xf>
    <xf numFmtId="165" fontId="0" fillId="0" borderId="1" xfId="12" applyFont="1" applyFill="1" applyBorder="1" applyAlignment="1">
      <alignment horizontal="center" vertical="center" wrapText="1"/>
    </xf>
    <xf numFmtId="0" fontId="8" fillId="8" borderId="1" xfId="0" applyFont="1" applyFill="1" applyBorder="1" applyAlignment="1">
      <alignment horizontal="center" vertical="center" wrapText="1"/>
    </xf>
    <xf numFmtId="0" fontId="16" fillId="11" borderId="1" xfId="0" applyFont="1" applyFill="1" applyBorder="1" applyAlignment="1">
      <alignment horizontal="center" vertical="center" wrapText="1"/>
    </xf>
    <xf numFmtId="0" fontId="5" fillId="12" borderId="1" xfId="0" applyFont="1" applyFill="1" applyBorder="1" applyAlignment="1">
      <alignment horizontal="left" vertical="top" wrapText="1"/>
    </xf>
    <xf numFmtId="0" fontId="15" fillId="12" borderId="1" xfId="0" applyFont="1" applyFill="1" applyBorder="1" applyAlignment="1">
      <alignment vertical="center" wrapText="1"/>
    </xf>
    <xf numFmtId="0" fontId="31" fillId="12" borderId="1" xfId="14" applyFont="1" applyFill="1" applyBorder="1" applyAlignment="1">
      <alignment horizontal="center" vertical="center" wrapText="1"/>
    </xf>
    <xf numFmtId="0" fontId="15" fillId="12" borderId="1" xfId="0" applyFont="1" applyFill="1" applyBorder="1" applyAlignment="1">
      <alignment horizontal="center" vertical="center" wrapText="1"/>
    </xf>
    <xf numFmtId="49" fontId="31" fillId="12" borderId="1" xfId="21" applyNumberFormat="1" applyFont="1" applyFill="1" applyBorder="1" applyAlignment="1">
      <alignment horizontal="center" vertical="center" wrapText="1"/>
    </xf>
    <xf numFmtId="0" fontId="31" fillId="12" borderId="1" xfId="0" applyFont="1" applyFill="1" applyBorder="1" applyAlignment="1">
      <alignment horizontal="center" vertical="center" wrapText="1"/>
    </xf>
    <xf numFmtId="0" fontId="31" fillId="12" borderId="7" xfId="14" applyFont="1" applyFill="1" applyBorder="1" applyAlignment="1">
      <alignment horizontal="center" vertical="center" wrapText="1"/>
    </xf>
    <xf numFmtId="0" fontId="32" fillId="13" borderId="1" xfId="0" applyFont="1" applyFill="1" applyBorder="1" applyAlignment="1">
      <alignment horizontal="center" vertical="center" wrapText="1"/>
    </xf>
    <xf numFmtId="0" fontId="15" fillId="0" borderId="1" xfId="0" applyFont="1" applyBorder="1" applyAlignment="1">
      <alignment horizontal="center" vertical="center" wrapText="1"/>
    </xf>
    <xf numFmtId="0" fontId="32" fillId="10" borderId="1" xfId="8" applyNumberFormat="1" applyFont="1" applyFill="1" applyBorder="1" applyAlignment="1">
      <alignment horizontal="center" vertical="center" wrapText="1"/>
    </xf>
    <xf numFmtId="0" fontId="32" fillId="0" borderId="1" xfId="0" applyFont="1" applyBorder="1" applyAlignment="1">
      <alignment horizontal="center" vertical="center" wrapText="1"/>
    </xf>
    <xf numFmtId="0" fontId="32" fillId="5" borderId="1" xfId="0" applyFont="1" applyFill="1" applyBorder="1" applyAlignment="1">
      <alignment horizontal="center" vertical="center" wrapText="1"/>
    </xf>
    <xf numFmtId="0" fontId="15" fillId="14" borderId="1" xfId="17" applyNumberFormat="1" applyFont="1" applyFill="1" applyBorder="1" applyAlignment="1">
      <alignment horizontal="center" vertical="center" wrapText="1"/>
    </xf>
    <xf numFmtId="0" fontId="15" fillId="0" borderId="1" xfId="3" applyNumberFormat="1" applyFont="1" applyBorder="1" applyAlignment="1">
      <alignment horizontal="center" vertical="center" wrapText="1"/>
    </xf>
    <xf numFmtId="0" fontId="15" fillId="0" borderId="1" xfId="12" applyNumberFormat="1" applyFont="1" applyBorder="1" applyAlignment="1">
      <alignment horizontal="center" vertical="center" wrapText="1"/>
    </xf>
    <xf numFmtId="9" fontId="15" fillId="0" borderId="1" xfId="3" applyFont="1" applyBorder="1" applyAlignment="1">
      <alignment horizontal="center" vertical="center" wrapText="1"/>
    </xf>
    <xf numFmtId="167" fontId="15" fillId="0" borderId="1" xfId="10" applyNumberFormat="1" applyFont="1" applyBorder="1" applyAlignment="1">
      <alignment horizontal="center" vertical="center" wrapText="1"/>
    </xf>
    <xf numFmtId="0" fontId="32" fillId="10" borderId="1" xfId="0" applyFont="1" applyFill="1" applyBorder="1" applyAlignment="1">
      <alignment horizontal="center" vertical="center" wrapText="1"/>
    </xf>
    <xf numFmtId="165" fontId="15" fillId="0" borderId="1" xfId="12" applyFont="1" applyFill="1" applyBorder="1" applyAlignment="1">
      <alignment horizontal="center" vertical="center" wrapText="1"/>
    </xf>
    <xf numFmtId="0" fontId="15" fillId="0" borderId="1" xfId="0" applyFont="1" applyBorder="1" applyAlignment="1">
      <alignment horizontal="center" wrapText="1"/>
    </xf>
    <xf numFmtId="8" fontId="15" fillId="0" borderId="0" xfId="0" applyNumberFormat="1" applyFont="1" applyAlignment="1">
      <alignment horizontal="center" vertical="center"/>
    </xf>
    <xf numFmtId="168" fontId="15" fillId="0" borderId="1" xfId="0" applyNumberFormat="1" applyFont="1" applyBorder="1" applyAlignment="1">
      <alignment horizontal="center" vertical="center"/>
    </xf>
    <xf numFmtId="8" fontId="15" fillId="0" borderId="1" xfId="0" applyNumberFormat="1" applyFont="1" applyBorder="1" applyAlignment="1">
      <alignment horizontal="center" vertical="center" wrapText="1"/>
    </xf>
    <xf numFmtId="0" fontId="15" fillId="0" borderId="1" xfId="3" applyNumberFormat="1" applyFont="1" applyFill="1" applyBorder="1" applyAlignment="1">
      <alignment horizontal="center" vertical="center" wrapText="1"/>
    </xf>
    <xf numFmtId="0" fontId="15" fillId="0" borderId="1" xfId="12" applyNumberFormat="1" applyFont="1" applyFill="1" applyBorder="1" applyAlignment="1">
      <alignment horizontal="center" vertical="center" wrapText="1"/>
    </xf>
    <xf numFmtId="9" fontId="15" fillId="0" borderId="1" xfId="3" applyFont="1" applyFill="1" applyBorder="1" applyAlignment="1">
      <alignment horizontal="center" vertical="center" wrapText="1"/>
    </xf>
    <xf numFmtId="165" fontId="33" fillId="0" borderId="1" xfId="12" applyFont="1" applyBorder="1" applyAlignment="1">
      <alignment horizontal="center" vertical="center"/>
    </xf>
    <xf numFmtId="8" fontId="33" fillId="0" borderId="1" xfId="0" applyNumberFormat="1" applyFont="1" applyBorder="1" applyAlignment="1">
      <alignment horizontal="center" vertical="center"/>
    </xf>
    <xf numFmtId="0" fontId="15" fillId="10" borderId="1" xfId="0" applyFont="1" applyFill="1" applyBorder="1" applyAlignment="1">
      <alignment horizontal="center" vertical="center" wrapText="1"/>
    </xf>
    <xf numFmtId="0" fontId="15" fillId="10" borderId="1" xfId="3" applyNumberFormat="1" applyFont="1" applyFill="1" applyBorder="1" applyAlignment="1">
      <alignment horizontal="center" vertical="center" wrapText="1"/>
    </xf>
    <xf numFmtId="0" fontId="15" fillId="10" borderId="1" xfId="12" applyNumberFormat="1" applyFont="1" applyFill="1" applyBorder="1" applyAlignment="1">
      <alignment horizontal="center" vertical="center" wrapText="1"/>
    </xf>
    <xf numFmtId="9" fontId="15" fillId="10" borderId="1" xfId="3" applyFont="1" applyFill="1" applyBorder="1" applyAlignment="1">
      <alignment horizontal="center" vertical="center" wrapText="1"/>
    </xf>
    <xf numFmtId="165" fontId="15" fillId="10" borderId="1" xfId="12" applyFont="1" applyFill="1" applyBorder="1" applyAlignment="1">
      <alignment horizontal="center" vertical="center" wrapText="1"/>
    </xf>
    <xf numFmtId="0" fontId="15" fillId="3" borderId="1" xfId="0" applyFont="1" applyFill="1" applyBorder="1" applyAlignment="1">
      <alignment vertical="center" wrapText="1"/>
    </xf>
    <xf numFmtId="0" fontId="31" fillId="3" borderId="1" xfId="14" applyFont="1" applyFill="1" applyBorder="1" applyAlignment="1">
      <alignment horizontal="center" vertical="center" wrapText="1"/>
    </xf>
    <xf numFmtId="49" fontId="31" fillId="3" borderId="1" xfId="21" applyNumberFormat="1" applyFont="1" applyFill="1" applyBorder="1" applyAlignment="1">
      <alignment horizontal="center" vertical="center" wrapText="1"/>
    </xf>
    <xf numFmtId="0" fontId="31" fillId="3" borderId="1"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32" fillId="15" borderId="1" xfId="0" applyFont="1" applyFill="1" applyBorder="1" applyAlignment="1">
      <alignment horizontal="center" vertical="center" wrapText="1"/>
    </xf>
    <xf numFmtId="0" fontId="0" fillId="0" borderId="0" xfId="0" applyAlignment="1">
      <alignment horizontal="center" vertical="center" wrapText="1"/>
    </xf>
    <xf numFmtId="0" fontId="8" fillId="8" borderId="3" xfId="0" applyFont="1" applyFill="1" applyBorder="1" applyAlignment="1">
      <alignment horizontal="center" vertical="center" wrapText="1"/>
    </xf>
    <xf numFmtId="9" fontId="8" fillId="8" borderId="3" xfId="3" applyFont="1" applyFill="1" applyBorder="1" applyAlignment="1">
      <alignment horizontal="center" vertical="center" wrapText="1"/>
    </xf>
    <xf numFmtId="169" fontId="16" fillId="8" borderId="3" xfId="0" applyNumberFormat="1" applyFont="1" applyFill="1" applyBorder="1" applyAlignment="1">
      <alignment horizontal="center" vertical="center" wrapText="1"/>
    </xf>
    <xf numFmtId="0" fontId="16" fillId="8" borderId="3" xfId="0" applyFont="1" applyFill="1" applyBorder="1" applyAlignment="1">
      <alignment horizontal="center" vertical="center" wrapText="1"/>
    </xf>
    <xf numFmtId="0" fontId="16" fillId="11" borderId="3" xfId="0" applyFont="1" applyFill="1" applyBorder="1" applyAlignment="1">
      <alignment horizontal="center" vertical="center" wrapText="1"/>
    </xf>
    <xf numFmtId="0" fontId="16" fillId="8" borderId="5" xfId="0" applyFont="1" applyFill="1" applyBorder="1" applyAlignment="1">
      <alignment horizontal="center" vertical="center" wrapText="1"/>
    </xf>
    <xf numFmtId="0" fontId="25" fillId="0" borderId="6" xfId="14" applyFont="1" applyBorder="1" applyAlignment="1">
      <alignment horizontal="center" vertical="center" wrapText="1"/>
    </xf>
    <xf numFmtId="0" fontId="27" fillId="5" borderId="1" xfId="14" applyFont="1" applyFill="1" applyBorder="1" applyAlignment="1">
      <alignment horizontal="center" vertical="center" wrapText="1"/>
    </xf>
    <xf numFmtId="49" fontId="26" fillId="7" borderId="1" xfId="21" applyNumberFormat="1" applyFont="1" applyBorder="1" applyAlignment="1">
      <alignment horizontal="center" vertical="center" wrapText="1"/>
    </xf>
    <xf numFmtId="0" fontId="27" fillId="0" borderId="2" xfId="14" applyFont="1" applyBorder="1" applyAlignment="1">
      <alignment horizontal="center" vertical="center" wrapText="1"/>
    </xf>
    <xf numFmtId="0" fontId="24" fillId="0" borderId="2" xfId="14" applyFont="1" applyBorder="1" applyAlignment="1">
      <alignment horizontal="center" vertical="center" wrapText="1"/>
    </xf>
    <xf numFmtId="0" fontId="26" fillId="0" borderId="1" xfId="14" applyFont="1" applyBorder="1" applyAlignment="1">
      <alignment horizontal="center" vertical="center" wrapText="1"/>
    </xf>
    <xf numFmtId="43" fontId="27" fillId="0" borderId="1" xfId="19" applyFont="1" applyBorder="1" applyAlignment="1">
      <alignment wrapText="1"/>
    </xf>
    <xf numFmtId="41" fontId="0" fillId="0" borderId="1" xfId="8" applyFont="1" applyBorder="1" applyAlignment="1">
      <alignment horizontal="center" vertical="center" wrapText="1"/>
    </xf>
    <xf numFmtId="41" fontId="0" fillId="0" borderId="1" xfId="0" applyNumberFormat="1" applyBorder="1" applyAlignment="1">
      <alignment horizontal="center" vertical="center" wrapText="1"/>
    </xf>
    <xf numFmtId="43" fontId="0" fillId="0" borderId="1" xfId="0" applyNumberFormat="1" applyBorder="1" applyAlignment="1">
      <alignment horizontal="center" vertical="center" wrapText="1"/>
    </xf>
    <xf numFmtId="9" fontId="0" fillId="0" borderId="1" xfId="3" applyFont="1" applyBorder="1" applyAlignment="1">
      <alignment horizontal="center" vertical="center" wrapText="1"/>
    </xf>
    <xf numFmtId="169" fontId="24" fillId="0" borderId="1" xfId="14" applyNumberFormat="1" applyFont="1" applyBorder="1" applyAlignment="1">
      <alignment wrapText="1"/>
    </xf>
    <xf numFmtId="169" fontId="0" fillId="0" borderId="1" xfId="0" applyNumberFormat="1" applyBorder="1" applyAlignment="1">
      <alignment horizontal="center" vertical="center" wrapText="1"/>
    </xf>
    <xf numFmtId="9" fontId="0" fillId="0" borderId="1" xfId="17" applyFont="1" applyBorder="1" applyAlignment="1">
      <alignment wrapText="1"/>
    </xf>
    <xf numFmtId="0" fontId="27" fillId="0" borderId="1" xfId="0" applyFont="1" applyBorder="1" applyAlignment="1">
      <alignment wrapText="1"/>
    </xf>
    <xf numFmtId="0" fontId="43" fillId="0" borderId="1" xfId="22" applyBorder="1" applyAlignment="1" applyProtection="1">
      <alignment wrapText="1"/>
    </xf>
    <xf numFmtId="0" fontId="43" fillId="0" borderId="1" xfId="22" applyBorder="1" applyAlignment="1">
      <alignment wrapText="1"/>
    </xf>
    <xf numFmtId="0" fontId="43" fillId="0" borderId="0" xfId="22" applyAlignment="1">
      <alignment wrapText="1"/>
    </xf>
    <xf numFmtId="0" fontId="43" fillId="0" borderId="0" xfId="22" applyAlignment="1">
      <alignment horizontal="center" vertical="center" wrapText="1"/>
    </xf>
    <xf numFmtId="9" fontId="0" fillId="0" borderId="1" xfId="0" applyNumberFormat="1" applyBorder="1" applyAlignment="1">
      <alignment wrapText="1"/>
    </xf>
    <xf numFmtId="0" fontId="0" fillId="0" borderId="1" xfId="0" applyBorder="1" applyAlignment="1">
      <alignment wrapText="1"/>
    </xf>
    <xf numFmtId="0" fontId="43" fillId="0" borderId="1" xfId="23" applyBorder="1" applyAlignment="1">
      <alignment horizontal="center" vertical="center" wrapText="1"/>
    </xf>
    <xf numFmtId="0" fontId="24" fillId="16" borderId="1" xfId="14" applyFont="1" applyFill="1" applyBorder="1" applyAlignment="1">
      <alignment horizontal="center" vertical="center" wrapText="1"/>
    </xf>
    <xf numFmtId="0" fontId="0" fillId="0" borderId="1" xfId="0" applyBorder="1" applyAlignment="1">
      <alignment horizontal="center" wrapText="1"/>
    </xf>
    <xf numFmtId="169" fontId="24" fillId="0" borderId="1" xfId="14" applyNumberFormat="1" applyFont="1" applyBorder="1" applyAlignment="1">
      <alignment vertical="center" wrapText="1"/>
    </xf>
    <xf numFmtId="0" fontId="43" fillId="0" borderId="1" xfId="22" applyBorder="1" applyAlignment="1">
      <alignment horizontal="center" vertical="center" wrapText="1"/>
    </xf>
    <xf numFmtId="0" fontId="24" fillId="5" borderId="1" xfId="14" applyFont="1" applyFill="1" applyBorder="1" applyAlignment="1">
      <alignment horizontal="center" vertical="center" wrapText="1"/>
    </xf>
    <xf numFmtId="170" fontId="0" fillId="0" borderId="1" xfId="0" applyNumberFormat="1" applyBorder="1" applyAlignment="1">
      <alignment horizontal="center" vertical="center" wrapText="1"/>
    </xf>
    <xf numFmtId="0" fontId="43" fillId="0" borderId="0" xfId="22"/>
    <xf numFmtId="0" fontId="27" fillId="17" borderId="1" xfId="14" applyFont="1" applyFill="1" applyBorder="1" applyAlignment="1">
      <alignment horizontal="center" vertical="center" wrapText="1"/>
    </xf>
    <xf numFmtId="0" fontId="0" fillId="5" borderId="1" xfId="0" applyFill="1" applyBorder="1" applyAlignment="1">
      <alignment horizontal="center" vertical="center" wrapText="1"/>
    </xf>
    <xf numFmtId="0" fontId="27" fillId="9" borderId="1" xfId="14" applyFont="1" applyFill="1" applyBorder="1" applyAlignment="1">
      <alignment horizontal="center" vertical="center" wrapText="1"/>
    </xf>
    <xf numFmtId="0" fontId="27" fillId="18" borderId="1" xfId="14" applyFont="1" applyFill="1" applyBorder="1" applyAlignment="1">
      <alignment horizontal="center" vertical="center" wrapText="1"/>
    </xf>
    <xf numFmtId="0" fontId="43" fillId="0" borderId="0" xfId="22" applyAlignment="1">
      <alignment horizontal="center" wrapText="1"/>
    </xf>
    <xf numFmtId="0" fontId="27" fillId="19" borderId="1" xfId="14" applyFont="1" applyFill="1" applyBorder="1" applyAlignment="1">
      <alignment horizontal="center" vertical="center" wrapText="1"/>
    </xf>
    <xf numFmtId="0" fontId="0" fillId="5" borderId="0" xfId="0" applyFill="1" applyAlignment="1">
      <alignment horizontal="center" vertical="center" wrapText="1"/>
    </xf>
    <xf numFmtId="0" fontId="0" fillId="10" borderId="0" xfId="0" applyFill="1" applyAlignment="1">
      <alignment horizontal="center" vertical="center" wrapText="1"/>
    </xf>
    <xf numFmtId="0" fontId="43" fillId="5" borderId="0" xfId="22" applyFill="1" applyAlignment="1">
      <alignment horizontal="center" vertical="center" wrapText="1"/>
    </xf>
    <xf numFmtId="0" fontId="27" fillId="20" borderId="1" xfId="14" applyFont="1" applyFill="1" applyBorder="1" applyAlignment="1">
      <alignment horizontal="center" vertical="center" wrapText="1"/>
    </xf>
    <xf numFmtId="0" fontId="43" fillId="0" borderId="1" xfId="23" applyBorder="1" applyAlignment="1">
      <alignment wrapText="1"/>
    </xf>
    <xf numFmtId="0" fontId="27" fillId="21" borderId="1" xfId="14" applyFont="1" applyFill="1" applyBorder="1" applyAlignment="1">
      <alignment horizontal="center" vertical="center" wrapText="1"/>
    </xf>
    <xf numFmtId="0" fontId="43" fillId="5" borderId="1" xfId="22" applyFill="1" applyBorder="1" applyAlignment="1">
      <alignment horizontal="center" vertical="center" wrapText="1"/>
    </xf>
    <xf numFmtId="0" fontId="44" fillId="0" borderId="8" xfId="0" applyFont="1" applyBorder="1" applyAlignment="1">
      <alignment horizontal="center" vertical="center" wrapText="1"/>
    </xf>
    <xf numFmtId="0" fontId="11" fillId="0" borderId="1" xfId="14" applyFont="1" applyBorder="1" applyAlignment="1">
      <alignment horizontal="center" wrapText="1"/>
    </xf>
    <xf numFmtId="171" fontId="28" fillId="0" borderId="1" xfId="17" applyNumberFormat="1" applyFont="1" applyBorder="1"/>
    <xf numFmtId="0" fontId="28" fillId="0" borderId="1" xfId="0" applyFont="1" applyBorder="1"/>
    <xf numFmtId="0" fontId="28" fillId="0" borderId="2" xfId="0" applyFont="1" applyBorder="1"/>
    <xf numFmtId="169" fontId="27" fillId="0" borderId="1" xfId="0" applyNumberFormat="1" applyFont="1" applyBorder="1" applyAlignment="1">
      <alignment horizontal="center" vertical="center" wrapText="1"/>
    </xf>
    <xf numFmtId="0" fontId="0" fillId="5" borderId="1" xfId="0" applyFill="1" applyBorder="1" applyAlignment="1">
      <alignment wrapText="1"/>
    </xf>
    <xf numFmtId="9" fontId="0" fillId="0" borderId="0" xfId="3" applyFont="1" applyAlignment="1">
      <alignment horizontal="center" vertical="center" wrapText="1"/>
    </xf>
    <xf numFmtId="169" fontId="0" fillId="0" borderId="0" xfId="0" applyNumberFormat="1" applyAlignment="1">
      <alignment horizontal="center" vertical="center" wrapText="1"/>
    </xf>
    <xf numFmtId="9" fontId="0" fillId="0" borderId="1" xfId="0" applyNumberFormat="1" applyBorder="1" applyAlignment="1">
      <alignment horizontal="center" vertical="center" wrapText="1"/>
    </xf>
    <xf numFmtId="9" fontId="9" fillId="0" borderId="6" xfId="3" applyFont="1" applyFill="1" applyBorder="1" applyAlignment="1">
      <alignment horizontal="center" vertical="center" wrapText="1"/>
    </xf>
    <xf numFmtId="1" fontId="9" fillId="0" borderId="6" xfId="1" applyNumberFormat="1" applyFont="1" applyFill="1" applyBorder="1" applyAlignment="1">
      <alignment horizontal="center" vertical="center" wrapText="1"/>
    </xf>
    <xf numFmtId="10" fontId="9" fillId="0" borderId="6" xfId="3" applyNumberFormat="1" applyFont="1" applyFill="1" applyBorder="1" applyAlignment="1">
      <alignment horizontal="center" vertical="center" wrapText="1"/>
    </xf>
    <xf numFmtId="0" fontId="5" fillId="0" borderId="1" xfId="5" applyFont="1" applyBorder="1" applyAlignment="1">
      <alignment horizontal="center" vertical="center" wrapText="1"/>
    </xf>
    <xf numFmtId="0" fontId="5" fillId="0" borderId="7" xfId="5" applyFont="1" applyBorder="1" applyAlignment="1">
      <alignment horizontal="center" vertical="center" wrapText="1"/>
    </xf>
    <xf numFmtId="0" fontId="21" fillId="0" borderId="1" xfId="14" applyFont="1" applyBorder="1" applyAlignment="1">
      <alignment horizontal="center" vertical="center" wrapText="1"/>
    </xf>
    <xf numFmtId="0" fontId="45" fillId="0" borderId="1" xfId="14" applyFont="1" applyBorder="1" applyAlignment="1">
      <alignment horizontal="center" vertical="center" wrapText="1"/>
    </xf>
    <xf numFmtId="164" fontId="21" fillId="0" borderId="1" xfId="10" applyFont="1" applyFill="1" applyBorder="1" applyAlignment="1">
      <alignment horizontal="center" vertical="center" wrapText="1"/>
    </xf>
    <xf numFmtId="165" fontId="21" fillId="0" borderId="1" xfId="12" applyFont="1" applyFill="1" applyBorder="1" applyAlignment="1">
      <alignment horizontal="center" vertical="center" wrapText="1"/>
    </xf>
    <xf numFmtId="164" fontId="21" fillId="0" borderId="6" xfId="5" applyNumberFormat="1" applyFont="1" applyBorder="1" applyAlignment="1">
      <alignment horizontal="center" vertical="center" wrapText="1"/>
    </xf>
    <xf numFmtId="9" fontId="21" fillId="0" borderId="1" xfId="3" applyFont="1" applyFill="1" applyBorder="1" applyAlignment="1">
      <alignment horizontal="center" vertical="center" wrapText="1"/>
    </xf>
    <xf numFmtId="0" fontId="21" fillId="0" borderId="1" xfId="5" applyFont="1" applyBorder="1" applyAlignment="1">
      <alignment horizontal="center" vertical="center"/>
    </xf>
    <xf numFmtId="0" fontId="21" fillId="0" borderId="5" xfId="14" applyFont="1" applyBorder="1" applyAlignment="1">
      <alignment horizontal="center" vertical="center" wrapText="1"/>
    </xf>
    <xf numFmtId="1" fontId="11" fillId="0" borderId="1" xfId="1" applyNumberFormat="1" applyFont="1" applyFill="1" applyBorder="1" applyAlignment="1">
      <alignment horizontal="center" vertical="center" wrapText="1"/>
    </xf>
    <xf numFmtId="0" fontId="20" fillId="3" borderId="0" xfId="0" applyFont="1" applyFill="1" applyAlignment="1">
      <alignment horizontal="center" vertical="center"/>
    </xf>
    <xf numFmtId="10" fontId="8" fillId="3" borderId="1" xfId="0" applyNumberFormat="1" applyFont="1" applyFill="1" applyBorder="1" applyAlignment="1">
      <alignment horizontal="center" vertical="center" wrapText="1"/>
    </xf>
    <xf numFmtId="0" fontId="10" fillId="0" borderId="0" xfId="0" applyFont="1" applyAlignment="1">
      <alignment horizontal="center" vertical="center" wrapText="1"/>
    </xf>
    <xf numFmtId="0" fontId="9" fillId="0" borderId="1" xfId="6" applyFont="1" applyFill="1" applyBorder="1" applyAlignment="1">
      <alignment horizontal="center" vertical="center" wrapText="1"/>
    </xf>
    <xf numFmtId="0" fontId="9" fillId="0" borderId="1" xfId="1" applyNumberFormat="1" applyFont="1" applyFill="1" applyBorder="1" applyAlignment="1">
      <alignment horizontal="center" vertical="center" wrapText="1"/>
    </xf>
    <xf numFmtId="172" fontId="9" fillId="0" borderId="1" xfId="1" applyNumberFormat="1" applyFont="1" applyFill="1" applyBorder="1" applyAlignment="1">
      <alignment horizontal="center" vertical="center" wrapText="1"/>
    </xf>
    <xf numFmtId="164" fontId="8" fillId="0" borderId="0" xfId="2" applyFont="1" applyAlignment="1">
      <alignment horizontal="center" vertical="center"/>
    </xf>
    <xf numFmtId="164" fontId="8" fillId="0" borderId="1" xfId="2" applyFont="1" applyBorder="1" applyAlignment="1">
      <alignment horizontal="center" vertical="center"/>
    </xf>
    <xf numFmtId="172" fontId="9" fillId="0" borderId="1" xfId="3" applyNumberFormat="1" applyFont="1" applyFill="1" applyBorder="1" applyAlignment="1">
      <alignment horizontal="center" vertical="center" wrapText="1"/>
    </xf>
    <xf numFmtId="164" fontId="8" fillId="0" borderId="1" xfId="2" applyFont="1" applyFill="1" applyBorder="1" applyAlignment="1">
      <alignment horizontal="center" vertical="center"/>
    </xf>
    <xf numFmtId="0" fontId="9" fillId="0" borderId="3" xfId="6" applyFont="1" applyFill="1" applyBorder="1" applyAlignment="1">
      <alignment horizontal="center" vertical="center" wrapText="1"/>
    </xf>
    <xf numFmtId="164" fontId="8" fillId="0" borderId="0" xfId="2" applyFont="1" applyFill="1" applyAlignment="1">
      <alignment horizontal="center" vertical="center"/>
    </xf>
    <xf numFmtId="10" fontId="9" fillId="0" borderId="3" xfId="3" applyNumberFormat="1" applyFont="1" applyFill="1" applyBorder="1" applyAlignment="1">
      <alignment horizontal="center" vertical="center" wrapText="1"/>
    </xf>
    <xf numFmtId="0" fontId="48" fillId="0" borderId="1" xfId="0" applyFont="1" applyBorder="1" applyAlignment="1">
      <alignment horizontal="center" vertical="center" wrapText="1"/>
    </xf>
    <xf numFmtId="8" fontId="8" fillId="0" borderId="1" xfId="0" applyNumberFormat="1" applyFont="1" applyBorder="1" applyAlignment="1">
      <alignment horizontal="center" vertical="center"/>
    </xf>
    <xf numFmtId="0" fontId="11" fillId="10" borderId="1" xfId="0" applyFont="1" applyFill="1" applyBorder="1" applyAlignment="1">
      <alignment horizontal="center" vertical="center" wrapText="1"/>
    </xf>
    <xf numFmtId="0" fontId="10" fillId="23" borderId="1" xfId="5" applyFont="1" applyFill="1" applyBorder="1" applyAlignment="1">
      <alignment horizontal="center" vertical="center" wrapText="1"/>
    </xf>
    <xf numFmtId="0" fontId="4" fillId="23" borderId="1" xfId="5" applyFill="1" applyBorder="1" applyAlignment="1">
      <alignment horizontal="center" vertical="center" wrapText="1"/>
    </xf>
    <xf numFmtId="0" fontId="10" fillId="23" borderId="7" xfId="5" applyFont="1" applyFill="1" applyBorder="1" applyAlignment="1">
      <alignment horizontal="center" vertical="center" wrapText="1"/>
    </xf>
    <xf numFmtId="0" fontId="11" fillId="23" borderId="1" xfId="14" applyFont="1" applyFill="1" applyBorder="1" applyAlignment="1">
      <alignment horizontal="center" vertical="center" wrapText="1"/>
    </xf>
    <xf numFmtId="0" fontId="0" fillId="23" borderId="1" xfId="0" applyFill="1" applyBorder="1" applyAlignment="1">
      <alignment horizontal="center" vertical="center"/>
    </xf>
    <xf numFmtId="9" fontId="0" fillId="23" borderId="1" xfId="3" applyFont="1" applyFill="1" applyBorder="1" applyAlignment="1">
      <alignment horizontal="center" vertical="center"/>
    </xf>
    <xf numFmtId="0" fontId="11" fillId="23" borderId="1" xfId="5" applyFont="1" applyFill="1" applyBorder="1" applyAlignment="1">
      <alignment horizontal="center" vertical="center" wrapText="1"/>
    </xf>
    <xf numFmtId="1" fontId="0" fillId="23" borderId="1" xfId="0" applyNumberFormat="1" applyFill="1" applyBorder="1" applyAlignment="1">
      <alignment horizontal="center" vertical="center"/>
    </xf>
    <xf numFmtId="164" fontId="9" fillId="23" borderId="1" xfId="10" applyFont="1" applyFill="1" applyBorder="1" applyAlignment="1">
      <alignment horizontal="center" vertical="center" wrapText="1"/>
    </xf>
    <xf numFmtId="168" fontId="16" fillId="23" borderId="1" xfId="0" applyNumberFormat="1" applyFont="1" applyFill="1" applyBorder="1" applyAlignment="1">
      <alignment horizontal="center" vertical="center"/>
    </xf>
    <xf numFmtId="0" fontId="10" fillId="24" borderId="1" xfId="5" applyFont="1" applyFill="1" applyBorder="1" applyAlignment="1">
      <alignment horizontal="center" vertical="center" wrapText="1"/>
    </xf>
    <xf numFmtId="0" fontId="4" fillId="24" borderId="1" xfId="5" applyFill="1" applyBorder="1" applyAlignment="1">
      <alignment horizontal="center" vertical="center" wrapText="1"/>
    </xf>
    <xf numFmtId="0" fontId="10" fillId="24" borderId="7" xfId="5" applyFont="1" applyFill="1" applyBorder="1" applyAlignment="1">
      <alignment horizontal="center" vertical="center" wrapText="1"/>
    </xf>
    <xf numFmtId="0" fontId="11" fillId="24" borderId="1" xfId="14" applyFont="1" applyFill="1" applyBorder="1" applyAlignment="1">
      <alignment horizontal="center" vertical="center" wrapText="1"/>
    </xf>
    <xf numFmtId="0" fontId="0" fillId="24" borderId="1" xfId="0" applyFill="1" applyBorder="1" applyAlignment="1">
      <alignment horizontal="center" vertical="center"/>
    </xf>
    <xf numFmtId="9" fontId="0" fillId="24" borderId="1" xfId="3" applyFont="1" applyFill="1" applyBorder="1" applyAlignment="1">
      <alignment horizontal="center" vertical="center"/>
    </xf>
    <xf numFmtId="0" fontId="11" fillId="24" borderId="1" xfId="5" applyFont="1" applyFill="1" applyBorder="1" applyAlignment="1">
      <alignment horizontal="center" vertical="center" wrapText="1"/>
    </xf>
    <xf numFmtId="164" fontId="9" fillId="24" borderId="1" xfId="10" applyFont="1" applyFill="1" applyBorder="1" applyAlignment="1">
      <alignment horizontal="center" vertical="center" wrapText="1"/>
    </xf>
    <xf numFmtId="168" fontId="16" fillId="24" borderId="1" xfId="0" applyNumberFormat="1" applyFont="1" applyFill="1" applyBorder="1" applyAlignment="1">
      <alignment horizontal="center" vertical="center"/>
    </xf>
    <xf numFmtId="0" fontId="10" fillId="25" borderId="1" xfId="5" applyFont="1" applyFill="1" applyBorder="1" applyAlignment="1">
      <alignment horizontal="center" vertical="center" wrapText="1"/>
    </xf>
    <xf numFmtId="0" fontId="4" fillId="25" borderId="1" xfId="5" applyFill="1" applyBorder="1" applyAlignment="1">
      <alignment horizontal="center" vertical="center" wrapText="1"/>
    </xf>
    <xf numFmtId="0" fontId="10" fillId="25" borderId="7" xfId="5" applyFont="1" applyFill="1" applyBorder="1" applyAlignment="1">
      <alignment horizontal="center" vertical="center" wrapText="1"/>
    </xf>
    <xf numFmtId="0" fontId="11" fillId="25" borderId="1" xfId="14" applyFont="1" applyFill="1" applyBorder="1" applyAlignment="1">
      <alignment horizontal="center" vertical="center" wrapText="1"/>
    </xf>
    <xf numFmtId="0" fontId="0" fillId="25" borderId="1" xfId="0" applyFill="1" applyBorder="1" applyAlignment="1">
      <alignment horizontal="center" vertical="center"/>
    </xf>
    <xf numFmtId="9" fontId="0" fillId="25" borderId="1" xfId="3" applyFont="1" applyFill="1" applyBorder="1" applyAlignment="1">
      <alignment horizontal="center" vertical="center"/>
    </xf>
    <xf numFmtId="0" fontId="11" fillId="25" borderId="1" xfId="5" applyFont="1" applyFill="1" applyBorder="1" applyAlignment="1">
      <alignment horizontal="center" vertical="center" wrapText="1"/>
    </xf>
    <xf numFmtId="164" fontId="9" fillId="25" borderId="1" xfId="10" applyFont="1" applyFill="1" applyBorder="1" applyAlignment="1">
      <alignment horizontal="center" vertical="center" wrapText="1"/>
    </xf>
    <xf numFmtId="168" fontId="16" fillId="25" borderId="1" xfId="0" applyNumberFormat="1" applyFont="1" applyFill="1" applyBorder="1" applyAlignment="1">
      <alignment horizontal="center" vertical="center"/>
    </xf>
    <xf numFmtId="0" fontId="0" fillId="25" borderId="1" xfId="0" applyFill="1" applyBorder="1" applyAlignment="1">
      <alignment horizontal="center" vertical="center" wrapText="1"/>
    </xf>
    <xf numFmtId="0" fontId="16" fillId="3" borderId="0" xfId="0" applyFont="1" applyFill="1" applyAlignment="1">
      <alignment horizontal="center" vertical="center"/>
    </xf>
    <xf numFmtId="0" fontId="16" fillId="3" borderId="1" xfId="0" applyFont="1" applyFill="1" applyBorder="1" applyAlignment="1">
      <alignment horizontal="center" vertical="center" wrapText="1"/>
    </xf>
    <xf numFmtId="1" fontId="16" fillId="3" borderId="1" xfId="0" applyNumberFormat="1" applyFont="1" applyFill="1" applyBorder="1" applyAlignment="1">
      <alignment horizontal="center" vertical="center" wrapText="1"/>
    </xf>
    <xf numFmtId="173" fontId="16" fillId="3" borderId="1" xfId="0" applyNumberFormat="1" applyFont="1" applyFill="1" applyBorder="1" applyAlignment="1">
      <alignment horizontal="center" vertical="center" wrapText="1"/>
    </xf>
    <xf numFmtId="0" fontId="18" fillId="0" borderId="7" xfId="0" applyFont="1" applyBorder="1" applyAlignment="1">
      <alignment horizontal="center" vertical="center" wrapText="1"/>
    </xf>
    <xf numFmtId="9" fontId="9" fillId="0" borderId="1" xfId="17" applyFont="1" applyFill="1" applyBorder="1" applyAlignment="1">
      <alignment horizontal="center" vertical="center" wrapText="1"/>
    </xf>
    <xf numFmtId="0" fontId="53" fillId="0" borderId="1" xfId="0" applyFont="1" applyBorder="1" applyAlignment="1">
      <alignment vertical="center" wrapText="1"/>
    </xf>
    <xf numFmtId="1" fontId="9" fillId="0" borderId="1" xfId="8" applyNumberFormat="1" applyFont="1" applyFill="1" applyBorder="1" applyAlignment="1">
      <alignment horizontal="center" vertical="center" wrapText="1"/>
    </xf>
    <xf numFmtId="10" fontId="9" fillId="0" borderId="1" xfId="17" applyNumberFormat="1" applyFont="1" applyFill="1" applyBorder="1" applyAlignment="1">
      <alignment horizontal="center" vertical="center" wrapText="1"/>
    </xf>
    <xf numFmtId="174" fontId="9" fillId="0" borderId="1" xfId="20" applyNumberFormat="1" applyFont="1" applyFill="1" applyBorder="1" applyAlignment="1">
      <alignment horizontal="left" vertical="center" wrapText="1" indent="6"/>
    </xf>
    <xf numFmtId="175" fontId="9" fillId="0" borderId="1" xfId="0" applyNumberFormat="1" applyFont="1" applyBorder="1" applyAlignment="1">
      <alignment horizontal="center" vertical="center" wrapText="1"/>
    </xf>
    <xf numFmtId="176" fontId="53" fillId="0" borderId="1" xfId="0" applyNumberFormat="1" applyFont="1" applyBorder="1" applyAlignment="1">
      <alignment vertical="center" wrapText="1"/>
    </xf>
    <xf numFmtId="9" fontId="11" fillId="0" borderId="1" xfId="0" applyNumberFormat="1" applyFont="1" applyBorder="1" applyAlignment="1">
      <alignment horizontal="center" vertical="center" wrapText="1"/>
    </xf>
    <xf numFmtId="0" fontId="10" fillId="10" borderId="1" xfId="5" applyFont="1" applyFill="1" applyBorder="1" applyAlignment="1">
      <alignment horizontal="center" vertical="center" wrapText="1"/>
    </xf>
    <xf numFmtId="0" fontId="10" fillId="10" borderId="7" xfId="5" applyFont="1" applyFill="1" applyBorder="1" applyAlignment="1">
      <alignment horizontal="center" vertical="center" wrapText="1"/>
    </xf>
    <xf numFmtId="0" fontId="53" fillId="10" borderId="1" xfId="0" applyFont="1" applyFill="1" applyBorder="1" applyAlignment="1">
      <alignment horizontal="center" vertical="center" wrapText="1"/>
    </xf>
    <xf numFmtId="164" fontId="9" fillId="0" borderId="1" xfId="10" applyFont="1" applyFill="1" applyBorder="1" applyAlignment="1">
      <alignment horizontal="center" vertical="center" wrapText="1"/>
    </xf>
    <xf numFmtId="1" fontId="11" fillId="0" borderId="1" xfId="5" applyNumberFormat="1" applyFont="1" applyBorder="1" applyAlignment="1">
      <alignment horizontal="center" vertical="center" wrapText="1"/>
    </xf>
    <xf numFmtId="1" fontId="11" fillId="0" borderId="1" xfId="8" applyNumberFormat="1" applyFont="1" applyFill="1" applyBorder="1" applyAlignment="1">
      <alignment horizontal="center" vertical="center" wrapText="1"/>
    </xf>
    <xf numFmtId="9" fontId="10" fillId="0" borderId="1" xfId="3" applyFont="1" applyFill="1" applyBorder="1" applyAlignment="1">
      <alignment horizontal="center" vertical="center"/>
    </xf>
    <xf numFmtId="1" fontId="0" fillId="0" borderId="1" xfId="8" applyNumberFormat="1" applyFont="1" applyFill="1" applyBorder="1" applyAlignment="1">
      <alignment horizontal="center" vertical="center" wrapText="1"/>
    </xf>
    <xf numFmtId="1" fontId="0" fillId="0" borderId="1" xfId="0" applyNumberFormat="1" applyBorder="1" applyAlignment="1">
      <alignment horizontal="center" vertical="center" wrapText="1"/>
    </xf>
    <xf numFmtId="9" fontId="10" fillId="0" borderId="1" xfId="3" applyFont="1" applyFill="1" applyBorder="1" applyAlignment="1">
      <alignment horizontal="center" vertical="center" wrapText="1"/>
    </xf>
    <xf numFmtId="1" fontId="0" fillId="0" borderId="1" xfId="17" applyNumberFormat="1" applyFont="1" applyFill="1" applyBorder="1" applyAlignment="1">
      <alignment horizontal="center" vertical="center" wrapText="1"/>
    </xf>
    <xf numFmtId="171" fontId="0" fillId="0" borderId="1" xfId="3" applyNumberFormat="1" applyFont="1" applyFill="1" applyBorder="1" applyAlignment="1">
      <alignment horizontal="center" vertical="center" wrapText="1"/>
    </xf>
    <xf numFmtId="10" fontId="11" fillId="0" borderId="1" xfId="3" applyNumberFormat="1" applyFont="1" applyFill="1" applyBorder="1" applyAlignment="1">
      <alignment horizontal="center" vertical="center" wrapText="1"/>
    </xf>
    <xf numFmtId="173" fontId="9" fillId="0" borderId="1" xfId="10" applyNumberFormat="1" applyFont="1" applyFill="1" applyBorder="1" applyAlignment="1">
      <alignment horizontal="center" vertical="center" wrapText="1"/>
    </xf>
    <xf numFmtId="173" fontId="0" fillId="0" borderId="1" xfId="12" applyNumberFormat="1" applyFont="1" applyFill="1" applyBorder="1" applyAlignment="1">
      <alignment horizontal="center" vertical="center" wrapText="1"/>
    </xf>
    <xf numFmtId="9" fontId="0" fillId="0" borderId="1" xfId="17" applyFont="1" applyFill="1" applyBorder="1" applyAlignment="1">
      <alignment horizontal="center" vertical="center" wrapText="1"/>
    </xf>
    <xf numFmtId="164" fontId="11" fillId="0" borderId="1" xfId="10" applyFont="1" applyFill="1" applyBorder="1" applyAlignment="1">
      <alignment horizontal="center" vertical="center" wrapText="1"/>
    </xf>
    <xf numFmtId="173" fontId="11" fillId="0" borderId="1" xfId="12" applyNumberFormat="1" applyFont="1" applyFill="1" applyBorder="1" applyAlignment="1">
      <alignment horizontal="center" vertical="center" wrapText="1"/>
    </xf>
    <xf numFmtId="2" fontId="11" fillId="0" borderId="1" xfId="5" applyNumberFormat="1" applyFont="1" applyBorder="1" applyAlignment="1">
      <alignment horizontal="center" vertical="center" wrapText="1"/>
    </xf>
    <xf numFmtId="165" fontId="11" fillId="0" borderId="1" xfId="12" applyFont="1" applyFill="1" applyBorder="1" applyAlignment="1">
      <alignment horizontal="center" vertical="center" wrapText="1"/>
    </xf>
    <xf numFmtId="0" fontId="56" fillId="0" borderId="9" xfId="0" applyFont="1" applyBorder="1" applyAlignment="1">
      <alignment horizontal="center" vertical="center" wrapText="1"/>
    </xf>
    <xf numFmtId="173" fontId="56" fillId="0" borderId="9" xfId="0" applyNumberFormat="1" applyFont="1" applyBorder="1" applyAlignment="1">
      <alignment horizontal="center" vertical="center" wrapText="1"/>
    </xf>
    <xf numFmtId="0" fontId="57" fillId="26" borderId="10" xfId="0" applyFont="1" applyFill="1" applyBorder="1" applyAlignment="1">
      <alignment horizontal="center" vertical="center" wrapText="1"/>
    </xf>
    <xf numFmtId="0" fontId="57" fillId="26" borderId="9" xfId="0" applyFont="1" applyFill="1" applyBorder="1" applyAlignment="1">
      <alignment horizontal="center" vertical="center" wrapText="1"/>
    </xf>
    <xf numFmtId="0" fontId="9" fillId="0" borderId="6" xfId="0" applyFont="1" applyBorder="1" applyAlignment="1">
      <alignment horizontal="center" vertical="center" wrapText="1"/>
    </xf>
    <xf numFmtId="0" fontId="18" fillId="0" borderId="9" xfId="0" applyFont="1" applyBorder="1" applyAlignment="1">
      <alignment horizontal="center" vertical="center" wrapText="1"/>
    </xf>
    <xf numFmtId="0" fontId="11" fillId="0" borderId="9" xfId="0" applyFont="1" applyBorder="1" applyAlignment="1">
      <alignment horizontal="center" vertical="center" wrapText="1"/>
    </xf>
    <xf numFmtId="0" fontId="9" fillId="0" borderId="9" xfId="0" applyFont="1" applyBorder="1" applyAlignment="1">
      <alignment horizontal="center" vertical="center" wrapText="1"/>
    </xf>
    <xf numFmtId="1" fontId="9" fillId="0" borderId="9"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2" fontId="9" fillId="0" borderId="9" xfId="0" applyNumberFormat="1" applyFont="1" applyBorder="1" applyAlignment="1">
      <alignment horizontal="center" vertical="center" wrapText="1"/>
    </xf>
    <xf numFmtId="10" fontId="9" fillId="0" borderId="9" xfId="0" applyNumberFormat="1" applyFont="1" applyBorder="1" applyAlignment="1">
      <alignment horizontal="center" vertical="center" wrapText="1"/>
    </xf>
    <xf numFmtId="164" fontId="9" fillId="0" borderId="9" xfId="0" applyNumberFormat="1" applyFont="1" applyBorder="1" applyAlignment="1">
      <alignment horizontal="center" vertical="center" wrapText="1"/>
    </xf>
    <xf numFmtId="165" fontId="9" fillId="0" borderId="9" xfId="0" applyNumberFormat="1" applyFont="1" applyBorder="1" applyAlignment="1">
      <alignment horizontal="center" vertical="center" wrapText="1"/>
    </xf>
    <xf numFmtId="0" fontId="59" fillId="0" borderId="7" xfId="0" applyFont="1" applyBorder="1" applyAlignment="1">
      <alignment wrapText="1"/>
    </xf>
    <xf numFmtId="0" fontId="59" fillId="0" borderId="9" xfId="0" applyFont="1" applyBorder="1" applyAlignment="1">
      <alignment horizontal="left" vertical="center" wrapText="1"/>
    </xf>
    <xf numFmtId="0" fontId="59" fillId="0" borderId="9" xfId="0" applyFont="1" applyBorder="1" applyAlignment="1">
      <alignment vertical="center" wrapText="1"/>
    </xf>
    <xf numFmtId="43" fontId="9" fillId="0" borderId="9" xfId="0" applyNumberFormat="1" applyFont="1" applyBorder="1" applyAlignment="1">
      <alignment horizontal="center" vertical="center" wrapText="1"/>
    </xf>
    <xf numFmtId="172" fontId="9" fillId="0" borderId="9" xfId="0" applyNumberFormat="1" applyFont="1" applyBorder="1" applyAlignment="1">
      <alignment horizontal="center" vertical="center" wrapText="1"/>
    </xf>
    <xf numFmtId="165" fontId="9" fillId="0" borderId="11" xfId="0" applyNumberFormat="1" applyFont="1" applyBorder="1" applyAlignment="1">
      <alignment horizontal="center" vertical="center" wrapText="1"/>
    </xf>
    <xf numFmtId="9" fontId="9" fillId="28" borderId="9"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0" fillId="0" borderId="1" xfId="5" applyFont="1" applyFill="1" applyBorder="1" applyAlignment="1">
      <alignment horizontal="center" vertical="center" wrapText="1"/>
    </xf>
    <xf numFmtId="0" fontId="11" fillId="0" borderId="1" xfId="5" applyFont="1" applyFill="1" applyBorder="1" applyAlignment="1">
      <alignment horizontal="center" vertical="center" wrapText="1"/>
    </xf>
    <xf numFmtId="0" fontId="9" fillId="0" borderId="1" xfId="14" applyFont="1" applyFill="1" applyBorder="1" applyAlignment="1">
      <alignment horizontal="center" vertical="center" wrapText="1"/>
    </xf>
    <xf numFmtId="0" fontId="60" fillId="29" borderId="10" xfId="0" applyFont="1" applyFill="1" applyBorder="1" applyAlignment="1">
      <alignment horizontal="center" vertical="center" wrapText="1"/>
    </xf>
    <xf numFmtId="0" fontId="60" fillId="29" borderId="9" xfId="0" applyFont="1" applyFill="1" applyBorder="1" applyAlignment="1">
      <alignment horizontal="center" vertical="center" wrapText="1"/>
    </xf>
    <xf numFmtId="0" fontId="57" fillId="29" borderId="10" xfId="0" applyFont="1" applyFill="1" applyBorder="1" applyAlignment="1">
      <alignment horizontal="center" vertical="center" wrapText="1"/>
    </xf>
    <xf numFmtId="0" fontId="57" fillId="29" borderId="9" xfId="0" applyFont="1" applyFill="1" applyBorder="1" applyAlignment="1">
      <alignment horizontal="center" vertical="center" wrapText="1"/>
    </xf>
    <xf numFmtId="0" fontId="53" fillId="0" borderId="6" xfId="0" applyFont="1" applyBorder="1" applyAlignment="1">
      <alignment vertical="center" wrapText="1"/>
    </xf>
    <xf numFmtId="0" fontId="53" fillId="0" borderId="9" xfId="0" applyFont="1" applyBorder="1" applyAlignment="1">
      <alignment vertical="center" wrapText="1"/>
    </xf>
    <xf numFmtId="0" fontId="53" fillId="0" borderId="9" xfId="0" applyFont="1" applyBorder="1" applyAlignment="1">
      <alignment horizontal="center" vertical="center" wrapText="1"/>
    </xf>
    <xf numFmtId="0" fontId="53" fillId="0" borderId="9" xfId="0" applyFont="1" applyBorder="1" applyAlignment="1">
      <alignment horizontal="justify" vertical="center" wrapText="1"/>
    </xf>
    <xf numFmtId="9" fontId="53" fillId="0" borderId="9" xfId="0" applyNumberFormat="1" applyFont="1" applyBorder="1" applyAlignment="1">
      <alignment horizontal="center" vertical="center" wrapText="1"/>
    </xf>
    <xf numFmtId="3" fontId="53" fillId="0" borderId="9" xfId="0" applyNumberFormat="1" applyFont="1" applyBorder="1" applyAlignment="1">
      <alignment horizontal="center" vertical="center" wrapText="1"/>
    </xf>
    <xf numFmtId="0" fontId="53" fillId="0" borderId="11" xfId="0" applyFont="1" applyBorder="1" applyAlignment="1">
      <alignment horizontal="center" vertical="center" wrapText="1"/>
    </xf>
    <xf numFmtId="0" fontId="53" fillId="0" borderId="11" xfId="0" applyFont="1" applyBorder="1" applyAlignment="1">
      <alignment horizontal="justify" vertical="center" wrapText="1"/>
    </xf>
    <xf numFmtId="0" fontId="53" fillId="0" borderId="9" xfId="0" applyFont="1" applyBorder="1" applyAlignment="1">
      <alignment horizontal="center" wrapText="1"/>
    </xf>
    <xf numFmtId="0" fontId="53" fillId="0" borderId="9" xfId="0" applyFont="1" applyBorder="1" applyAlignment="1">
      <alignment horizontal="justify" wrapText="1"/>
    </xf>
    <xf numFmtId="171" fontId="53" fillId="0" borderId="9" xfId="0" applyNumberFormat="1" applyFont="1" applyBorder="1" applyAlignment="1">
      <alignment horizontal="center" vertical="center" wrapText="1"/>
    </xf>
    <xf numFmtId="0" fontId="9" fillId="0" borderId="1" xfId="0" applyFont="1" applyBorder="1" applyAlignment="1">
      <alignment horizontal="center" vertical="center"/>
    </xf>
    <xf numFmtId="0" fontId="11" fillId="0" borderId="1" xfId="19" applyNumberFormat="1" applyFont="1" applyFill="1" applyBorder="1" applyAlignment="1">
      <alignment horizontal="center" vertical="center" wrapText="1"/>
    </xf>
    <xf numFmtId="0" fontId="10" fillId="0" borderId="7" xfId="0" applyFont="1" applyBorder="1" applyAlignment="1">
      <alignment horizontal="center" vertical="center" wrapText="1"/>
    </xf>
    <xf numFmtId="0" fontId="61" fillId="0" borderId="1" xfId="0" applyFont="1" applyBorder="1" applyAlignment="1">
      <alignment horizontal="center" vertical="center" wrapText="1"/>
    </xf>
    <xf numFmtId="0" fontId="11" fillId="0" borderId="1" xfId="0" applyFont="1" applyBorder="1" applyAlignment="1">
      <alignment horizontal="center" vertical="center"/>
    </xf>
    <xf numFmtId="0" fontId="30" fillId="0" borderId="1" xfId="14" applyFont="1" applyBorder="1" applyAlignment="1">
      <alignment horizontal="center" vertical="center" wrapText="1"/>
    </xf>
    <xf numFmtId="0" fontId="21" fillId="30" borderId="9" xfId="0" applyFont="1" applyFill="1" applyBorder="1" applyAlignment="1">
      <alignment horizontal="center" vertical="center" wrapText="1"/>
    </xf>
    <xf numFmtId="0" fontId="58" fillId="0" borderId="9" xfId="0" applyFont="1" applyBorder="1" applyAlignment="1">
      <alignment horizontal="center" vertical="center"/>
    </xf>
    <xf numFmtId="0" fontId="53" fillId="0" borderId="9" xfId="0" applyFont="1" applyBorder="1" applyAlignment="1">
      <alignment horizontal="center" vertical="center"/>
    </xf>
    <xf numFmtId="168" fontId="53" fillId="0" borderId="9" xfId="0" applyNumberFormat="1" applyFont="1" applyBorder="1" applyAlignment="1">
      <alignment horizontal="center" vertical="center" wrapText="1"/>
    </xf>
    <xf numFmtId="0" fontId="53" fillId="30" borderId="9" xfId="0" applyFont="1" applyFill="1" applyBorder="1" applyAlignment="1">
      <alignment horizontal="center" vertical="center" wrapText="1"/>
    </xf>
    <xf numFmtId="9" fontId="53" fillId="0" borderId="9" xfId="0" applyNumberFormat="1" applyFont="1" applyBorder="1" applyAlignment="1">
      <alignment horizontal="center" vertical="center"/>
    </xf>
    <xf numFmtId="0" fontId="62" fillId="0" borderId="6" xfId="0" applyFont="1" applyBorder="1" applyAlignment="1">
      <alignment horizontal="center" vertical="center" wrapText="1"/>
    </xf>
    <xf numFmtId="0" fontId="63" fillId="0" borderId="9" xfId="0" applyFont="1" applyBorder="1" applyAlignment="1">
      <alignment horizontal="center" vertical="center" wrapText="1"/>
    </xf>
    <xf numFmtId="0" fontId="64" fillId="0" borderId="9" xfId="0" applyFont="1" applyBorder="1" applyAlignment="1">
      <alignment horizontal="center" vertical="center" wrapText="1"/>
    </xf>
    <xf numFmtId="0" fontId="30" fillId="0" borderId="9" xfId="0" applyFont="1" applyBorder="1" applyAlignment="1">
      <alignment horizontal="center" vertical="center" wrapText="1"/>
    </xf>
    <xf numFmtId="0" fontId="62" fillId="0" borderId="9" xfId="0" applyFont="1" applyBorder="1" applyAlignment="1">
      <alignment horizontal="center" vertical="center" wrapText="1"/>
    </xf>
    <xf numFmtId="9" fontId="62" fillId="0" borderId="9" xfId="0" applyNumberFormat="1" applyFont="1" applyBorder="1" applyAlignment="1">
      <alignment horizontal="center" vertical="center" wrapText="1"/>
    </xf>
    <xf numFmtId="0" fontId="62" fillId="28" borderId="9" xfId="0" applyFont="1" applyFill="1" applyBorder="1" applyAlignment="1">
      <alignment horizontal="center" vertical="center" wrapText="1"/>
    </xf>
    <xf numFmtId="1" fontId="62" fillId="0" borderId="9" xfId="0" applyNumberFormat="1" applyFont="1" applyBorder="1" applyAlignment="1">
      <alignment horizontal="center" vertical="center" wrapText="1"/>
    </xf>
    <xf numFmtId="10" fontId="62" fillId="0" borderId="9" xfId="0" applyNumberFormat="1" applyFont="1" applyBorder="1" applyAlignment="1">
      <alignment horizontal="center" vertical="center" wrapText="1"/>
    </xf>
    <xf numFmtId="164" fontId="62" fillId="0" borderId="9" xfId="0" applyNumberFormat="1" applyFont="1" applyBorder="1" applyAlignment="1">
      <alignment horizontal="center" vertical="center" wrapText="1"/>
    </xf>
    <xf numFmtId="42" fontId="63" fillId="28" borderId="9" xfId="0" applyNumberFormat="1" applyFont="1" applyFill="1" applyBorder="1" applyAlignment="1">
      <alignment horizontal="center" vertical="center" wrapText="1"/>
    </xf>
    <xf numFmtId="0" fontId="64" fillId="0" borderId="11" xfId="0" applyFont="1" applyBorder="1" applyAlignment="1">
      <alignment horizontal="center" vertical="center" wrapText="1"/>
    </xf>
    <xf numFmtId="0" fontId="30" fillId="0" borderId="11" xfId="0" applyFont="1" applyBorder="1" applyAlignment="1">
      <alignment horizontal="center" vertical="center" wrapText="1"/>
    </xf>
    <xf numFmtId="0" fontId="62" fillId="31" borderId="6" xfId="0" applyFont="1" applyFill="1" applyBorder="1" applyAlignment="1">
      <alignment horizontal="center" vertical="center" wrapText="1"/>
    </xf>
    <xf numFmtId="0" fontId="63" fillId="31" borderId="9" xfId="0" applyFont="1" applyFill="1" applyBorder="1" applyAlignment="1">
      <alignment horizontal="center" vertical="center" wrapText="1"/>
    </xf>
    <xf numFmtId="0" fontId="64" fillId="31" borderId="9" xfId="0" applyFont="1" applyFill="1" applyBorder="1" applyAlignment="1">
      <alignment horizontal="center" vertical="center" wrapText="1"/>
    </xf>
    <xf numFmtId="0" fontId="30" fillId="31" borderId="9" xfId="0" applyFont="1" applyFill="1" applyBorder="1" applyAlignment="1">
      <alignment horizontal="center" vertical="center" wrapText="1"/>
    </xf>
    <xf numFmtId="0" fontId="62" fillId="31" borderId="9" xfId="0" applyFont="1" applyFill="1" applyBorder="1" applyAlignment="1">
      <alignment horizontal="center" vertical="center" wrapText="1"/>
    </xf>
    <xf numFmtId="9" fontId="62" fillId="31" borderId="9" xfId="0" applyNumberFormat="1" applyFont="1" applyFill="1" applyBorder="1" applyAlignment="1">
      <alignment horizontal="center" vertical="center" wrapText="1"/>
    </xf>
    <xf numFmtId="2" fontId="62" fillId="0" borderId="9" xfId="0" applyNumberFormat="1" applyFont="1" applyBorder="1" applyAlignment="1">
      <alignment horizontal="center" vertical="center" wrapText="1"/>
    </xf>
    <xf numFmtId="164" fontId="62" fillId="31" borderId="9" xfId="0" applyNumberFormat="1" applyFont="1" applyFill="1" applyBorder="1" applyAlignment="1">
      <alignment horizontal="center" vertical="center" wrapText="1"/>
    </xf>
    <xf numFmtId="42" fontId="63" fillId="0" borderId="9" xfId="0" applyNumberFormat="1" applyFont="1" applyBorder="1" applyAlignment="1">
      <alignment horizontal="center" vertical="center" wrapText="1"/>
    </xf>
    <xf numFmtId="42" fontId="63" fillId="31" borderId="9" xfId="0" applyNumberFormat="1" applyFont="1" applyFill="1" applyBorder="1" applyAlignment="1">
      <alignment horizontal="center" vertical="center" wrapText="1"/>
    </xf>
    <xf numFmtId="0" fontId="30" fillId="0" borderId="1" xfId="0" applyFont="1" applyBorder="1" applyAlignment="1">
      <alignment horizontal="center" vertical="center" wrapText="1"/>
    </xf>
    <xf numFmtId="0" fontId="67" fillId="0" borderId="1" xfId="14" applyFont="1" applyBorder="1" applyAlignment="1">
      <alignment horizontal="center" vertical="center" wrapText="1"/>
    </xf>
    <xf numFmtId="49" fontId="9" fillId="0" borderId="1" xfId="21" applyNumberFormat="1" applyFont="1" applyFill="1" applyBorder="1" applyAlignment="1">
      <alignment horizontal="center" vertical="center" wrapText="1"/>
    </xf>
    <xf numFmtId="49" fontId="11" fillId="0" borderId="1" xfId="21"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8" applyNumberFormat="1" applyFont="1" applyFill="1" applyBorder="1" applyAlignment="1">
      <alignment horizontal="center" vertical="center" wrapText="1"/>
    </xf>
    <xf numFmtId="0" fontId="10" fillId="0" borderId="1" xfId="17" applyNumberFormat="1" applyFont="1" applyFill="1" applyBorder="1" applyAlignment="1">
      <alignment horizontal="center" vertical="center" wrapText="1"/>
    </xf>
    <xf numFmtId="165" fontId="10" fillId="0" borderId="1" xfId="12" applyFont="1" applyFill="1" applyBorder="1" applyAlignment="1">
      <alignment horizontal="center" vertical="center" wrapText="1"/>
    </xf>
    <xf numFmtId="41" fontId="10" fillId="0" borderId="1" xfId="8" applyFont="1" applyFill="1" applyBorder="1" applyAlignment="1">
      <alignment horizontal="center" vertical="center" wrapText="1"/>
    </xf>
    <xf numFmtId="41" fontId="10"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xf>
    <xf numFmtId="1" fontId="10" fillId="0" borderId="1" xfId="0" applyNumberFormat="1" applyFont="1" applyFill="1" applyBorder="1" applyAlignment="1">
      <alignment horizontal="center" vertical="center"/>
    </xf>
    <xf numFmtId="1" fontId="10" fillId="0" borderId="1" xfId="8" applyNumberFormat="1" applyFont="1" applyFill="1" applyBorder="1" applyAlignment="1">
      <alignment horizontal="center" vertical="center" wrapText="1"/>
    </xf>
    <xf numFmtId="0" fontId="9" fillId="0" borderId="1" xfId="0" applyNumberFormat="1" applyFont="1" applyFill="1" applyBorder="1" applyAlignment="1" applyProtection="1">
      <alignment horizontal="center" vertical="center" wrapText="1"/>
    </xf>
    <xf numFmtId="0" fontId="68" fillId="0" borderId="1" xfId="0" applyNumberFormat="1" applyFont="1" applyFill="1" applyBorder="1" applyAlignment="1" applyProtection="1">
      <alignment horizontal="center" vertical="center" wrapText="1"/>
    </xf>
    <xf numFmtId="0" fontId="69" fillId="0" borderId="1" xfId="0" applyNumberFormat="1" applyFont="1" applyFill="1" applyBorder="1" applyAlignment="1" applyProtection="1">
      <alignment horizontal="center" vertical="center" wrapText="1"/>
    </xf>
    <xf numFmtId="0" fontId="11" fillId="0" borderId="1" xfId="0" applyNumberFormat="1" applyFont="1" applyFill="1" applyBorder="1" applyAlignment="1" applyProtection="1">
      <alignment horizontal="center" vertical="center" wrapText="1"/>
    </xf>
    <xf numFmtId="9" fontId="9" fillId="0" borderId="1" xfId="0" applyNumberFormat="1" applyFont="1" applyFill="1" applyBorder="1" applyAlignment="1" applyProtection="1">
      <alignment horizontal="center" vertical="center" wrapText="1"/>
    </xf>
    <xf numFmtId="0" fontId="9" fillId="0" borderId="1" xfId="3" applyNumberFormat="1" applyFont="1" applyFill="1" applyBorder="1" applyAlignment="1">
      <alignment horizontal="center" vertical="center" wrapText="1"/>
    </xf>
    <xf numFmtId="42" fontId="8" fillId="0" borderId="1" xfId="2" applyNumberFormat="1" applyFont="1" applyFill="1" applyBorder="1" applyAlignment="1">
      <alignment horizontal="center" vertical="center" wrapText="1"/>
    </xf>
    <xf numFmtId="0" fontId="10" fillId="0" borderId="0" xfId="0" applyFont="1" applyAlignment="1">
      <alignment horizontal="center" vertical="center"/>
    </xf>
    <xf numFmtId="0" fontId="10" fillId="0" borderId="0" xfId="0" applyFont="1" applyFill="1" applyAlignment="1">
      <alignment horizontal="center" vertical="center"/>
    </xf>
    <xf numFmtId="43" fontId="11" fillId="0" borderId="1" xfId="19" applyFont="1" applyFill="1" applyBorder="1" applyAlignment="1">
      <alignment horizontal="center" vertical="center" wrapText="1"/>
    </xf>
    <xf numFmtId="171" fontId="11" fillId="0" borderId="1" xfId="17" applyNumberFormat="1" applyFont="1" applyFill="1" applyBorder="1" applyAlignment="1">
      <alignment horizontal="center" vertical="center"/>
    </xf>
    <xf numFmtId="0" fontId="11" fillId="0" borderId="1" xfId="0" applyFont="1" applyFill="1" applyBorder="1" applyAlignment="1">
      <alignment horizontal="center" vertical="center"/>
    </xf>
    <xf numFmtId="0" fontId="9" fillId="0" borderId="1" xfId="0" applyFont="1" applyFill="1" applyBorder="1" applyAlignment="1">
      <alignment horizontal="center" vertical="center"/>
    </xf>
    <xf numFmtId="1" fontId="9" fillId="0" borderId="1" xfId="14" applyNumberFormat="1" applyFont="1" applyFill="1" applyBorder="1" applyAlignment="1">
      <alignment horizontal="center" vertical="center" wrapText="1"/>
    </xf>
    <xf numFmtId="0" fontId="18" fillId="0" borderId="1" xfId="0" applyFont="1" applyFill="1" applyBorder="1" applyAlignment="1">
      <alignment horizontal="center" vertical="center" wrapText="1"/>
    </xf>
    <xf numFmtId="164" fontId="10" fillId="0" borderId="0" xfId="0" applyNumberFormat="1" applyFont="1" applyFill="1" applyAlignment="1">
      <alignment horizontal="center" vertical="center"/>
    </xf>
    <xf numFmtId="9" fontId="10" fillId="0" borderId="0" xfId="0" applyNumberFormat="1" applyFont="1" applyFill="1" applyAlignment="1">
      <alignment horizontal="center" vertical="center"/>
    </xf>
    <xf numFmtId="10" fontId="10" fillId="0" borderId="0" xfId="0" applyNumberFormat="1" applyFont="1" applyFill="1" applyAlignment="1">
      <alignment horizontal="center" vertical="center"/>
    </xf>
    <xf numFmtId="0" fontId="57" fillId="0" borderId="1" xfId="0" applyFont="1" applyFill="1" applyBorder="1" applyAlignment="1">
      <alignment horizontal="center" vertical="center" wrapText="1"/>
    </xf>
    <xf numFmtId="1" fontId="22" fillId="0" borderId="1" xfId="1" applyNumberFormat="1" applyFont="1" applyFill="1" applyBorder="1" applyAlignment="1">
      <alignment horizontal="center" vertical="center" wrapText="1"/>
    </xf>
    <xf numFmtId="3" fontId="9" fillId="0" borderId="1" xfId="0" applyNumberFormat="1" applyFont="1" applyFill="1" applyBorder="1" applyAlignment="1">
      <alignment horizontal="center" vertical="center" wrapText="1"/>
    </xf>
    <xf numFmtId="0" fontId="9" fillId="0" borderId="1" xfId="5" applyFont="1" applyFill="1" applyBorder="1" applyAlignment="1">
      <alignment horizontal="center" vertical="center" wrapText="1"/>
    </xf>
    <xf numFmtId="1" fontId="9" fillId="0" borderId="1" xfId="0" applyNumberFormat="1" applyFont="1" applyFill="1" applyBorder="1" applyAlignment="1">
      <alignment horizontal="center" vertical="center" wrapText="1"/>
    </xf>
    <xf numFmtId="41" fontId="10" fillId="0" borderId="1" xfId="1" applyFont="1" applyFill="1" applyBorder="1" applyAlignment="1">
      <alignment horizontal="center" vertical="center" wrapText="1"/>
    </xf>
    <xf numFmtId="3" fontId="9" fillId="0" borderId="1" xfId="0" applyNumberFormat="1" applyFont="1" applyFill="1" applyBorder="1" applyAlignment="1">
      <alignment horizontal="center" vertical="center"/>
    </xf>
    <xf numFmtId="0" fontId="70" fillId="0" borderId="1" xfId="0" applyFont="1" applyFill="1" applyBorder="1" applyAlignment="1">
      <alignment horizontal="center" vertical="center" wrapText="1"/>
    </xf>
    <xf numFmtId="1" fontId="11" fillId="0" borderId="1" xfId="5" applyNumberFormat="1" applyFont="1" applyFill="1" applyBorder="1" applyAlignment="1">
      <alignment horizontal="center" vertical="center" wrapText="1"/>
    </xf>
    <xf numFmtId="1" fontId="10" fillId="0" borderId="1" xfId="0" applyNumberFormat="1" applyFont="1" applyFill="1" applyBorder="1" applyAlignment="1">
      <alignment horizontal="center" vertical="center" wrapText="1"/>
    </xf>
    <xf numFmtId="2" fontId="11" fillId="0" borderId="1" xfId="5" applyNumberFormat="1" applyFont="1" applyFill="1" applyBorder="1" applyAlignment="1">
      <alignment horizontal="center" vertical="center" wrapText="1"/>
    </xf>
    <xf numFmtId="9" fontId="9" fillId="0" borderId="1" xfId="0" applyNumberFormat="1" applyFont="1" applyFill="1" applyBorder="1" applyAlignment="1">
      <alignment horizontal="center" vertical="center" wrapText="1"/>
    </xf>
    <xf numFmtId="2" fontId="9" fillId="0" borderId="1" xfId="0" applyNumberFormat="1" applyFont="1" applyFill="1" applyBorder="1" applyAlignment="1">
      <alignment horizontal="center" vertical="center" wrapText="1"/>
    </xf>
    <xf numFmtId="165" fontId="9" fillId="0" borderId="1" xfId="0" applyNumberFormat="1" applyFont="1" applyFill="1" applyBorder="1" applyAlignment="1">
      <alignment horizontal="center" vertical="center" wrapText="1"/>
    </xf>
    <xf numFmtId="43" fontId="9" fillId="0" borderId="1" xfId="0" applyNumberFormat="1" applyFont="1" applyFill="1" applyBorder="1" applyAlignment="1">
      <alignment horizontal="center" vertical="center" wrapText="1"/>
    </xf>
    <xf numFmtId="172" fontId="9" fillId="0" borderId="1" xfId="0" applyNumberFormat="1" applyFont="1" applyFill="1" applyBorder="1" applyAlignment="1">
      <alignment horizontal="center" vertical="center" wrapText="1"/>
    </xf>
    <xf numFmtId="0" fontId="18" fillId="0" borderId="1" xfId="0" applyFont="1" applyFill="1" applyBorder="1" applyAlignment="1">
      <alignment horizontal="center" vertical="center"/>
    </xf>
    <xf numFmtId="0" fontId="8" fillId="0" borderId="1" xfId="3" applyNumberFormat="1" applyFont="1" applyFill="1" applyBorder="1" applyAlignment="1">
      <alignment horizontal="center" vertical="center" wrapText="1"/>
    </xf>
    <xf numFmtId="0" fontId="65" fillId="3" borderId="1" xfId="0" applyFont="1" applyFill="1" applyBorder="1" applyAlignment="1">
      <alignment horizontal="center" vertical="center" wrapText="1"/>
    </xf>
    <xf numFmtId="0" fontId="67" fillId="0" borderId="1" xfId="5" applyFont="1" applyBorder="1" applyAlignment="1">
      <alignment horizontal="center" vertical="center" wrapText="1"/>
    </xf>
    <xf numFmtId="0" fontId="67" fillId="0" borderId="1" xfId="5" applyFont="1" applyBorder="1" applyAlignment="1">
      <alignment horizontal="center" vertical="center"/>
    </xf>
    <xf numFmtId="0" fontId="67" fillId="0" borderId="1" xfId="5" applyFont="1" applyFill="1" applyBorder="1" applyAlignment="1">
      <alignment horizontal="center" vertical="center" wrapText="1"/>
    </xf>
    <xf numFmtId="0" fontId="67" fillId="0" borderId="1" xfId="0" applyFont="1" applyBorder="1" applyAlignment="1">
      <alignment horizontal="center" vertical="center" wrapText="1"/>
    </xf>
    <xf numFmtId="1" fontId="67" fillId="0" borderId="1" xfId="18" applyNumberFormat="1" applyFont="1" applyFill="1" applyBorder="1" applyAlignment="1">
      <alignment horizontal="center" vertical="center" wrapText="1"/>
    </xf>
    <xf numFmtId="1" fontId="30" fillId="0" borderId="1" xfId="1" applyNumberFormat="1" applyFont="1" applyFill="1" applyBorder="1" applyAlignment="1">
      <alignment horizontal="center" vertical="center" wrapText="1"/>
    </xf>
    <xf numFmtId="9" fontId="30" fillId="0" borderId="1" xfId="3" applyFont="1" applyFill="1" applyBorder="1" applyAlignment="1">
      <alignment horizontal="center" vertical="center" wrapText="1"/>
    </xf>
    <xf numFmtId="1" fontId="30" fillId="0" borderId="1" xfId="18" applyNumberFormat="1" applyFont="1" applyFill="1" applyBorder="1" applyAlignment="1">
      <alignment horizontal="center" vertical="center" wrapText="1"/>
    </xf>
    <xf numFmtId="1" fontId="67" fillId="0" borderId="1" xfId="1" applyNumberFormat="1" applyFont="1" applyFill="1" applyBorder="1" applyAlignment="1">
      <alignment horizontal="center" vertical="center" wrapText="1"/>
    </xf>
    <xf numFmtId="10" fontId="30" fillId="0" borderId="1" xfId="3" applyNumberFormat="1" applyFont="1" applyFill="1" applyBorder="1" applyAlignment="1">
      <alignment horizontal="center" vertical="center" wrapText="1"/>
    </xf>
    <xf numFmtId="165" fontId="67" fillId="0" borderId="1" xfId="13" applyFont="1" applyFill="1" applyBorder="1" applyAlignment="1">
      <alignment horizontal="center" vertical="center" wrapText="1"/>
    </xf>
    <xf numFmtId="165" fontId="30" fillId="0" borderId="1" xfId="13" applyFont="1" applyFill="1" applyBorder="1" applyAlignment="1">
      <alignment horizontal="center" vertical="center" wrapText="1"/>
    </xf>
    <xf numFmtId="9" fontId="30" fillId="0" borderId="1" xfId="18" applyFont="1" applyFill="1" applyBorder="1" applyAlignment="1">
      <alignment horizontal="center" vertical="center" wrapText="1"/>
    </xf>
    <xf numFmtId="0" fontId="71" fillId="0" borderId="1" xfId="0" applyFont="1" applyBorder="1" applyAlignment="1">
      <alignment horizontal="center" vertical="center" wrapText="1"/>
    </xf>
    <xf numFmtId="0" fontId="71" fillId="0" borderId="1" xfId="0" applyFont="1" applyBorder="1" applyAlignment="1">
      <alignment horizontal="center" vertical="center"/>
    </xf>
    <xf numFmtId="0" fontId="71" fillId="0" borderId="1" xfId="0" applyFont="1" applyFill="1" applyBorder="1" applyAlignment="1">
      <alignment horizontal="center" vertical="center" wrapText="1"/>
    </xf>
    <xf numFmtId="0" fontId="67" fillId="0" borderId="1" xfId="19" applyNumberFormat="1" applyFont="1" applyFill="1" applyBorder="1" applyAlignment="1">
      <alignment horizontal="center" vertical="center" wrapText="1"/>
    </xf>
    <xf numFmtId="0" fontId="61" fillId="0" borderId="1" xfId="0" applyFont="1" applyBorder="1" applyAlignment="1">
      <alignment horizontal="center" vertical="center"/>
    </xf>
    <xf numFmtId="165" fontId="61" fillId="0" borderId="1" xfId="13" applyFont="1" applyFill="1" applyBorder="1" applyAlignment="1">
      <alignment horizontal="center" vertical="center"/>
    </xf>
    <xf numFmtId="9" fontId="61" fillId="0" borderId="1" xfId="18" applyFont="1" applyFill="1" applyBorder="1" applyAlignment="1">
      <alignment horizontal="center" vertical="center"/>
    </xf>
    <xf numFmtId="0" fontId="67" fillId="0" borderId="1" xfId="18" applyNumberFormat="1" applyFont="1" applyFill="1" applyBorder="1" applyAlignment="1">
      <alignment horizontal="center" vertical="center" wrapText="1"/>
    </xf>
    <xf numFmtId="0" fontId="30" fillId="0" borderId="1" xfId="18" applyNumberFormat="1" applyFont="1" applyFill="1" applyBorder="1" applyAlignment="1">
      <alignment horizontal="center" vertical="center" wrapText="1"/>
    </xf>
    <xf numFmtId="0" fontId="67" fillId="0" borderId="1" xfId="0" applyFont="1" applyFill="1" applyBorder="1" applyAlignment="1">
      <alignment horizontal="center" vertical="center" wrapText="1"/>
    </xf>
    <xf numFmtId="164" fontId="67" fillId="0" borderId="1" xfId="11" applyFont="1" applyFill="1" applyBorder="1" applyAlignment="1">
      <alignment horizontal="center" vertical="center" wrapText="1"/>
    </xf>
    <xf numFmtId="0" fontId="67" fillId="0" borderId="6" xfId="14" applyFont="1" applyBorder="1" applyAlignment="1">
      <alignment horizontal="center" vertical="center" wrapText="1"/>
    </xf>
    <xf numFmtId="0" fontId="30" fillId="23" borderId="1" xfId="0" applyFont="1" applyFill="1" applyBorder="1" applyAlignment="1">
      <alignment horizontal="center" vertical="center" wrapText="1"/>
    </xf>
    <xf numFmtId="0" fontId="61" fillId="23" borderId="1" xfId="0" applyFont="1" applyFill="1" applyBorder="1" applyAlignment="1">
      <alignment horizontal="center" vertical="center" wrapText="1"/>
    </xf>
    <xf numFmtId="0" fontId="30" fillId="23" borderId="1" xfId="14" applyFont="1" applyFill="1" applyBorder="1" applyAlignment="1">
      <alignment horizontal="center" vertical="center" wrapText="1"/>
    </xf>
    <xf numFmtId="0" fontId="71" fillId="23" borderId="1" xfId="0" applyFont="1" applyFill="1" applyBorder="1" applyAlignment="1">
      <alignment horizontal="center" vertical="center" wrapText="1"/>
    </xf>
    <xf numFmtId="0" fontId="71" fillId="23" borderId="1" xfId="0" applyFont="1" applyFill="1" applyBorder="1" applyAlignment="1">
      <alignment horizontal="center" vertical="center"/>
    </xf>
    <xf numFmtId="0" fontId="67" fillId="23" borderId="1" xfId="14" applyFont="1" applyFill="1" applyBorder="1" applyAlignment="1">
      <alignment horizontal="center" vertical="center" wrapText="1"/>
    </xf>
    <xf numFmtId="0" fontId="67" fillId="23" borderId="1" xfId="0" applyFont="1" applyFill="1" applyBorder="1" applyAlignment="1">
      <alignment horizontal="center" vertical="center" wrapText="1"/>
    </xf>
    <xf numFmtId="9" fontId="30" fillId="23" borderId="1" xfId="3" applyFont="1" applyFill="1" applyBorder="1" applyAlignment="1">
      <alignment horizontal="center" vertical="center" wrapText="1"/>
    </xf>
    <xf numFmtId="1" fontId="67" fillId="23" borderId="1" xfId="1" applyNumberFormat="1" applyFont="1" applyFill="1" applyBorder="1" applyAlignment="1">
      <alignment horizontal="center" vertical="center" wrapText="1"/>
    </xf>
    <xf numFmtId="0" fontId="61" fillId="23" borderId="1" xfId="0" applyFont="1" applyFill="1" applyBorder="1" applyAlignment="1">
      <alignment horizontal="center" vertical="center"/>
    </xf>
    <xf numFmtId="1" fontId="30" fillId="23" borderId="1" xfId="1" applyNumberFormat="1" applyFont="1" applyFill="1" applyBorder="1" applyAlignment="1">
      <alignment horizontal="center" vertical="center" wrapText="1"/>
    </xf>
    <xf numFmtId="10" fontId="30" fillId="23" borderId="1" xfId="3" applyNumberFormat="1" applyFont="1" applyFill="1" applyBorder="1" applyAlignment="1">
      <alignment horizontal="center" vertical="center" wrapText="1"/>
    </xf>
    <xf numFmtId="164" fontId="67" fillId="23" borderId="1" xfId="11" applyFont="1" applyFill="1" applyBorder="1" applyAlignment="1">
      <alignment horizontal="center" vertical="center" wrapText="1"/>
    </xf>
    <xf numFmtId="9" fontId="61" fillId="23" borderId="1" xfId="18" applyFont="1" applyFill="1" applyBorder="1" applyAlignment="1">
      <alignment horizontal="center" vertical="center"/>
    </xf>
    <xf numFmtId="42" fontId="9" fillId="0" borderId="1" xfId="2" applyNumberFormat="1" applyFont="1" applyFill="1" applyBorder="1" applyAlignment="1">
      <alignment horizontal="center" vertical="center" wrapText="1"/>
    </xf>
    <xf numFmtId="1" fontId="11" fillId="0" borderId="1" xfId="10" applyNumberFormat="1" applyFont="1" applyFill="1" applyBorder="1" applyAlignment="1">
      <alignment horizontal="center" vertical="center" wrapText="1"/>
    </xf>
    <xf numFmtId="42" fontId="8" fillId="0" borderId="1" xfId="2" applyNumberFormat="1" applyFont="1" applyFill="1" applyBorder="1" applyAlignment="1">
      <alignment horizontal="center" vertical="center"/>
    </xf>
    <xf numFmtId="42" fontId="9" fillId="0" borderId="1" xfId="2" applyNumberFormat="1" applyFont="1" applyFill="1" applyBorder="1" applyAlignment="1" applyProtection="1">
      <alignment horizontal="center" vertical="center" wrapText="1"/>
    </xf>
    <xf numFmtId="42" fontId="9" fillId="0" borderId="1" xfId="2" applyNumberFormat="1" applyFont="1" applyFill="1" applyBorder="1" applyAlignment="1">
      <alignment horizontal="center" vertical="center"/>
    </xf>
    <xf numFmtId="42" fontId="72" fillId="0" borderId="1" xfId="2" applyNumberFormat="1" applyFont="1" applyFill="1" applyBorder="1" applyAlignment="1">
      <alignment horizontal="center" vertical="center"/>
    </xf>
    <xf numFmtId="42" fontId="57" fillId="0" borderId="1" xfId="2" applyNumberFormat="1" applyFont="1" applyFill="1" applyBorder="1" applyAlignment="1">
      <alignment horizontal="center" vertical="center" wrapText="1"/>
    </xf>
    <xf numFmtId="0" fontId="73" fillId="10" borderId="1" xfId="0" applyFont="1" applyFill="1" applyBorder="1" applyAlignment="1">
      <alignment horizontal="center" vertical="top" wrapText="1"/>
    </xf>
    <xf numFmtId="0" fontId="14" fillId="10" borderId="1" xfId="14" applyFont="1" applyFill="1" applyBorder="1" applyAlignment="1">
      <alignment horizontal="center" vertical="center" wrapText="1"/>
    </xf>
    <xf numFmtId="49" fontId="14" fillId="10" borderId="1" xfId="21" applyNumberFormat="1" applyFont="1" applyFill="1" applyBorder="1" applyAlignment="1">
      <alignment horizontal="center" vertical="center" wrapText="1"/>
    </xf>
    <xf numFmtId="0" fontId="14" fillId="10" borderId="1" xfId="0" applyFont="1" applyFill="1" applyBorder="1" applyAlignment="1">
      <alignment horizontal="center" vertical="center" wrapText="1"/>
    </xf>
    <xf numFmtId="0" fontId="73" fillId="10" borderId="1" xfId="0" applyFont="1" applyFill="1" applyBorder="1" applyAlignment="1">
      <alignment horizontal="center" vertical="center"/>
    </xf>
    <xf numFmtId="0" fontId="73" fillId="0" borderId="1" xfId="0" applyFont="1" applyBorder="1" applyAlignment="1">
      <alignment horizontal="center" vertical="center"/>
    </xf>
    <xf numFmtId="44" fontId="73" fillId="0" borderId="1" xfId="20" applyFont="1" applyBorder="1" applyAlignment="1">
      <alignment vertical="center"/>
    </xf>
    <xf numFmtId="0" fontId="73" fillId="0" borderId="1" xfId="0" applyFont="1" applyBorder="1" applyAlignment="1">
      <alignment horizontal="center" vertical="center" wrapText="1"/>
    </xf>
    <xf numFmtId="44" fontId="0" fillId="0" borderId="0" xfId="20" applyFont="1" applyAlignment="1">
      <alignment vertical="center"/>
    </xf>
    <xf numFmtId="44" fontId="0" fillId="0" borderId="1" xfId="20" applyFont="1" applyBorder="1" applyAlignment="1">
      <alignment vertical="center" wrapText="1"/>
    </xf>
    <xf numFmtId="44" fontId="0" fillId="0" borderId="1" xfId="20" applyFont="1" applyBorder="1" applyAlignment="1">
      <alignment horizontal="center" vertical="center" wrapText="1"/>
    </xf>
    <xf numFmtId="0" fontId="73" fillId="10" borderId="1" xfId="0" applyFont="1" applyFill="1" applyBorder="1" applyAlignment="1">
      <alignment horizontal="center" vertical="center" wrapText="1"/>
    </xf>
    <xf numFmtId="44" fontId="73" fillId="0" borderId="1" xfId="0" applyNumberFormat="1" applyFont="1" applyBorder="1" applyAlignment="1">
      <alignment vertical="center"/>
    </xf>
    <xf numFmtId="0" fontId="14" fillId="10" borderId="3" xfId="14" applyFont="1" applyFill="1" applyBorder="1" applyAlignment="1">
      <alignment horizontal="center" vertical="center" wrapText="1"/>
    </xf>
    <xf numFmtId="0" fontId="14" fillId="10" borderId="1" xfId="0" applyFont="1" applyFill="1" applyBorder="1" applyAlignment="1">
      <alignment horizontal="center" vertical="center"/>
    </xf>
    <xf numFmtId="0" fontId="14" fillId="32" borderId="1" xfId="0" applyFont="1" applyFill="1" applyBorder="1" applyAlignment="1">
      <alignment horizontal="center" vertical="center" wrapText="1"/>
    </xf>
    <xf numFmtId="0" fontId="14" fillId="33" borderId="1" xfId="0" applyFont="1" applyFill="1" applyBorder="1" applyAlignment="1">
      <alignment horizontal="center" vertical="center" wrapText="1"/>
    </xf>
    <xf numFmtId="44" fontId="0" fillId="0" borderId="1" xfId="20" applyFont="1" applyBorder="1" applyAlignment="1">
      <alignment vertical="center"/>
    </xf>
    <xf numFmtId="2" fontId="9"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11" fillId="0" borderId="1" xfId="34" applyFont="1" applyBorder="1" applyAlignment="1">
      <alignment horizontal="center" vertical="center" wrapText="1"/>
    </xf>
    <xf numFmtId="0" fontId="9" fillId="0" borderId="1" xfId="34" applyFont="1" applyBorder="1" applyAlignment="1">
      <alignment horizontal="center" vertical="center" wrapText="1"/>
    </xf>
    <xf numFmtId="1" fontId="9" fillId="0" borderId="1" xfId="35" applyNumberFormat="1" applyFont="1" applyFill="1" applyBorder="1" applyAlignment="1">
      <alignment horizontal="center" vertical="center" wrapText="1"/>
    </xf>
    <xf numFmtId="9" fontId="9" fillId="0" borderId="1" xfId="36" applyFont="1" applyFill="1" applyBorder="1" applyAlignment="1">
      <alignment horizontal="center" vertical="center" wrapText="1"/>
    </xf>
    <xf numFmtId="2" fontId="9" fillId="0" borderId="1" xfId="35" applyNumberFormat="1" applyFont="1" applyFill="1" applyBorder="1" applyAlignment="1">
      <alignment horizontal="center" vertical="center" wrapText="1"/>
    </xf>
    <xf numFmtId="10" fontId="9" fillId="0" borderId="1" xfId="36" applyNumberFormat="1" applyFont="1" applyFill="1" applyBorder="1" applyAlignment="1">
      <alignment horizontal="center" vertical="center" wrapText="1"/>
    </xf>
    <xf numFmtId="164" fontId="9" fillId="0" borderId="1" xfId="37" applyFont="1" applyFill="1" applyBorder="1" applyAlignment="1">
      <alignment horizontal="center" vertical="center" wrapText="1"/>
    </xf>
    <xf numFmtId="164" fontId="0" fillId="0" borderId="0" xfId="0" applyNumberFormat="1"/>
    <xf numFmtId="49" fontId="14" fillId="10" borderId="1" xfId="38" applyNumberFormat="1" applyFont="1" applyFill="1" applyBorder="1" applyAlignment="1">
      <alignment horizontal="center" vertical="center" wrapText="1"/>
    </xf>
    <xf numFmtId="44" fontId="73" fillId="0" borderId="1" xfId="39" applyFont="1" applyBorder="1" applyAlignment="1">
      <alignment vertical="center"/>
    </xf>
    <xf numFmtId="44" fontId="0" fillId="0" borderId="0" xfId="39" applyFont="1" applyAlignment="1">
      <alignment vertical="center"/>
    </xf>
    <xf numFmtId="44" fontId="0" fillId="0" borderId="1" xfId="39" applyFont="1" applyBorder="1" applyAlignment="1">
      <alignment vertical="center" wrapText="1"/>
    </xf>
    <xf numFmtId="44" fontId="0" fillId="0" borderId="1" xfId="39" applyFont="1" applyBorder="1" applyAlignment="1">
      <alignment horizontal="center" vertical="center" wrapText="1"/>
    </xf>
    <xf numFmtId="164" fontId="0" fillId="0" borderId="1" xfId="37" applyFont="1" applyBorder="1" applyAlignment="1">
      <alignment horizontal="center" vertical="center" wrapText="1"/>
    </xf>
    <xf numFmtId="9" fontId="0" fillId="0" borderId="0" xfId="0" applyNumberFormat="1"/>
    <xf numFmtId="164" fontId="0" fillId="0" borderId="1" xfId="37" applyFont="1" applyBorder="1" applyAlignment="1">
      <alignment vertical="center" wrapText="1"/>
    </xf>
    <xf numFmtId="10" fontId="0" fillId="0" borderId="0" xfId="0" applyNumberFormat="1"/>
    <xf numFmtId="44" fontId="73" fillId="0" borderId="1" xfId="39" applyFont="1" applyBorder="1" applyAlignment="1">
      <alignment horizontal="center" vertical="center"/>
    </xf>
    <xf numFmtId="44" fontId="0" fillId="0" borderId="1" xfId="39" applyFont="1" applyBorder="1" applyAlignment="1">
      <alignment vertical="center"/>
    </xf>
    <xf numFmtId="44" fontId="0" fillId="0" borderId="1" xfId="39" applyFont="1" applyBorder="1" applyAlignment="1">
      <alignment horizontal="center" vertical="center"/>
    </xf>
    <xf numFmtId="0" fontId="0" fillId="0" borderId="0" xfId="0" applyAlignment="1">
      <alignment horizontal="left"/>
    </xf>
    <xf numFmtId="177" fontId="9" fillId="0" borderId="1" xfId="0" applyNumberFormat="1" applyFont="1" applyFill="1" applyBorder="1" applyAlignment="1">
      <alignment horizontal="center" vertical="center" wrapText="1"/>
    </xf>
    <xf numFmtId="2" fontId="9" fillId="0" borderId="1" xfId="14" applyNumberFormat="1" applyFont="1" applyFill="1" applyBorder="1" applyAlignment="1">
      <alignment horizontal="center" vertical="center" wrapText="1"/>
    </xf>
    <xf numFmtId="2" fontId="10" fillId="0" borderId="1" xfId="0" applyNumberFormat="1" applyFont="1" applyFill="1" applyBorder="1" applyAlignment="1">
      <alignment horizontal="center" vertical="center" wrapText="1"/>
    </xf>
    <xf numFmtId="2" fontId="11" fillId="0" borderId="1" xfId="0" applyNumberFormat="1" applyFont="1" applyFill="1" applyBorder="1" applyAlignment="1">
      <alignment horizontal="center" vertical="center"/>
    </xf>
    <xf numFmtId="2" fontId="11" fillId="0" borderId="1" xfId="0" applyNumberFormat="1" applyFont="1" applyFill="1" applyBorder="1" applyAlignment="1">
      <alignment horizontal="center" vertical="center" wrapText="1"/>
    </xf>
    <xf numFmtId="2" fontId="11" fillId="0" borderId="1" xfId="8" applyNumberFormat="1" applyFont="1" applyFill="1" applyBorder="1" applyAlignment="1">
      <alignment horizontal="center" vertical="center" wrapText="1"/>
    </xf>
    <xf numFmtId="2" fontId="9" fillId="0" borderId="1" xfId="5" applyNumberFormat="1" applyFont="1" applyFill="1" applyBorder="1" applyAlignment="1">
      <alignment horizontal="center" vertical="center" wrapText="1"/>
    </xf>
    <xf numFmtId="2" fontId="11" fillId="0" borderId="1" xfId="14" applyNumberFormat="1" applyFont="1" applyFill="1" applyBorder="1" applyAlignment="1">
      <alignment horizontal="center" vertical="center" wrapText="1"/>
    </xf>
    <xf numFmtId="2" fontId="11" fillId="0" borderId="1" xfId="5" applyNumberFormat="1" applyFont="1" applyFill="1" applyBorder="1" applyAlignment="1">
      <alignment horizontal="center" vertical="center"/>
    </xf>
    <xf numFmtId="2" fontId="10" fillId="0" borderId="1" xfId="0" applyNumberFormat="1" applyFont="1" applyFill="1" applyBorder="1" applyAlignment="1">
      <alignment horizontal="center" vertical="center"/>
    </xf>
    <xf numFmtId="2" fontId="18" fillId="0" borderId="1" xfId="0" applyNumberFormat="1" applyFont="1" applyFill="1" applyBorder="1" applyAlignment="1">
      <alignment horizontal="center" vertical="center"/>
    </xf>
    <xf numFmtId="2" fontId="18" fillId="0" borderId="1" xfId="0" applyNumberFormat="1" applyFont="1" applyFill="1" applyBorder="1" applyAlignment="1">
      <alignment horizontal="center" vertical="center" wrapText="1"/>
    </xf>
    <xf numFmtId="2" fontId="9" fillId="0" borderId="1" xfId="0" applyNumberFormat="1" applyFont="1" applyFill="1" applyBorder="1" applyAlignment="1" applyProtection="1">
      <alignment horizontal="center" vertical="center" wrapText="1"/>
    </xf>
    <xf numFmtId="2" fontId="73" fillId="10" borderId="1" xfId="0" applyNumberFormat="1" applyFont="1" applyFill="1" applyBorder="1" applyAlignment="1">
      <alignment horizontal="center" vertical="center"/>
    </xf>
    <xf numFmtId="2" fontId="9" fillId="0" borderId="1" xfId="5" applyNumberFormat="1" applyFont="1" applyBorder="1" applyAlignment="1">
      <alignment horizontal="center" vertical="center" wrapText="1"/>
    </xf>
    <xf numFmtId="1" fontId="9" fillId="17" borderId="1" xfId="1" applyNumberFormat="1" applyFont="1" applyFill="1" applyBorder="1" applyAlignment="1">
      <alignment horizontal="center" vertical="center" wrapText="1"/>
    </xf>
    <xf numFmtId="9" fontId="9" fillId="17" borderId="1" xfId="3" applyFont="1" applyFill="1" applyBorder="1" applyAlignment="1">
      <alignment horizontal="center" vertical="center" wrapText="1"/>
    </xf>
    <xf numFmtId="10" fontId="9" fillId="17" borderId="1" xfId="3" applyNumberFormat="1" applyFont="1" applyFill="1" applyBorder="1" applyAlignment="1">
      <alignment horizontal="center" vertical="center" wrapText="1"/>
    </xf>
    <xf numFmtId="0" fontId="8" fillId="17" borderId="1" xfId="0" applyFont="1" applyFill="1" applyBorder="1" applyAlignment="1">
      <alignment horizontal="center" vertical="center" wrapText="1"/>
    </xf>
    <xf numFmtId="10" fontId="0" fillId="0" borderId="0" xfId="3" applyNumberFormat="1" applyFont="1"/>
    <xf numFmtId="0" fontId="62" fillId="17" borderId="9" xfId="0" applyFont="1" applyFill="1" applyBorder="1" applyAlignment="1">
      <alignment horizontal="center" vertical="center" wrapText="1"/>
    </xf>
    <xf numFmtId="0" fontId="62" fillId="17" borderId="6" xfId="0" applyFont="1" applyFill="1" applyBorder="1" applyAlignment="1">
      <alignment horizontal="center" vertical="center" wrapText="1"/>
    </xf>
    <xf numFmtId="0" fontId="63" fillId="17" borderId="9" xfId="0" applyFont="1" applyFill="1" applyBorder="1" applyAlignment="1">
      <alignment horizontal="center" vertical="center" wrapText="1"/>
    </xf>
    <xf numFmtId="0" fontId="64" fillId="17" borderId="9" xfId="0" applyFont="1" applyFill="1" applyBorder="1" applyAlignment="1">
      <alignment horizontal="center" vertical="center" wrapText="1"/>
    </xf>
    <xf numFmtId="0" fontId="30" fillId="17" borderId="9" xfId="0" applyFont="1" applyFill="1" applyBorder="1" applyAlignment="1">
      <alignment horizontal="center" vertical="center" wrapText="1"/>
    </xf>
    <xf numFmtId="9" fontId="62" fillId="17" borderId="9" xfId="0" applyNumberFormat="1" applyFont="1" applyFill="1" applyBorder="1" applyAlignment="1">
      <alignment horizontal="center" vertical="center" wrapText="1"/>
    </xf>
    <xf numFmtId="0" fontId="62" fillId="34" borderId="9" xfId="0" applyFont="1" applyFill="1" applyBorder="1" applyAlignment="1">
      <alignment horizontal="center" vertical="center" wrapText="1"/>
    </xf>
    <xf numFmtId="1" fontId="62" fillId="17" borderId="9" xfId="0" applyNumberFormat="1" applyFont="1" applyFill="1" applyBorder="1" applyAlignment="1">
      <alignment horizontal="center" vertical="center" wrapText="1"/>
    </xf>
    <xf numFmtId="10" fontId="62" fillId="17" borderId="9" xfId="0" applyNumberFormat="1" applyFont="1" applyFill="1" applyBorder="1" applyAlignment="1">
      <alignment horizontal="center" vertical="center" wrapText="1"/>
    </xf>
    <xf numFmtId="164" fontId="62" fillId="17" borderId="9" xfId="0" applyNumberFormat="1" applyFont="1" applyFill="1" applyBorder="1" applyAlignment="1">
      <alignment horizontal="center" vertical="center" wrapText="1"/>
    </xf>
    <xf numFmtId="42" fontId="63" fillId="34" borderId="9" xfId="0" applyNumberFormat="1" applyFont="1" applyFill="1" applyBorder="1" applyAlignment="1">
      <alignment horizontal="center" vertical="center" wrapText="1"/>
    </xf>
    <xf numFmtId="0" fontId="9" fillId="17" borderId="1" xfId="0" applyNumberFormat="1" applyFont="1" applyFill="1" applyBorder="1" applyAlignment="1" applyProtection="1">
      <alignment horizontal="center" vertical="center" wrapText="1"/>
    </xf>
    <xf numFmtId="0" fontId="69" fillId="17" borderId="1" xfId="0" applyNumberFormat="1" applyFont="1" applyFill="1" applyBorder="1" applyAlignment="1" applyProtection="1">
      <alignment horizontal="center" vertical="center" wrapText="1"/>
    </xf>
    <xf numFmtId="0" fontId="11" fillId="17" borderId="1" xfId="0" applyNumberFormat="1" applyFont="1" applyFill="1" applyBorder="1" applyAlignment="1" applyProtection="1">
      <alignment horizontal="center" vertical="center" wrapText="1"/>
    </xf>
    <xf numFmtId="2" fontId="9" fillId="17" borderId="1" xfId="0" applyNumberFormat="1" applyFont="1" applyFill="1" applyBorder="1" applyAlignment="1" applyProtection="1">
      <alignment horizontal="center" vertical="center" wrapText="1"/>
    </xf>
    <xf numFmtId="9" fontId="9" fillId="17" borderId="1" xfId="0" applyNumberFormat="1" applyFont="1" applyFill="1" applyBorder="1" applyAlignment="1" applyProtection="1">
      <alignment horizontal="center" vertical="center" wrapText="1"/>
    </xf>
    <xf numFmtId="42" fontId="9" fillId="17" borderId="1" xfId="2" applyNumberFormat="1" applyFont="1" applyFill="1" applyBorder="1" applyAlignment="1" applyProtection="1">
      <alignment horizontal="center" vertical="center" wrapText="1"/>
    </xf>
    <xf numFmtId="0" fontId="68" fillId="17" borderId="1" xfId="0" applyNumberFormat="1" applyFont="1" applyFill="1" applyBorder="1" applyAlignment="1" applyProtection="1">
      <alignment horizontal="center" vertical="center" wrapText="1"/>
    </xf>
    <xf numFmtId="0" fontId="9" fillId="0" borderId="6" xfId="0" applyFont="1" applyBorder="1" applyAlignment="1">
      <alignment horizontal="center" vertical="center" wrapText="1"/>
    </xf>
    <xf numFmtId="0" fontId="29" fillId="26" borderId="10" xfId="0" applyFont="1" applyFill="1" applyBorder="1" applyAlignment="1">
      <alignment horizontal="center" vertical="center" wrapText="1"/>
    </xf>
    <xf numFmtId="0" fontId="29" fillId="26" borderId="9" xfId="0" applyFont="1" applyFill="1" applyBorder="1" applyAlignment="1">
      <alignment horizontal="center" vertical="center" wrapText="1"/>
    </xf>
    <xf numFmtId="0" fontId="51" fillId="0" borderId="9" xfId="0" applyFont="1" applyBorder="1" applyAlignment="1">
      <alignment horizontal="center" vertical="center" wrapText="1"/>
    </xf>
    <xf numFmtId="0" fontId="11" fillId="35" borderId="9" xfId="0" applyFont="1" applyFill="1" applyBorder="1" applyAlignment="1">
      <alignment horizontal="center" vertical="center" wrapText="1"/>
    </xf>
    <xf numFmtId="0" fontId="11" fillId="36" borderId="9" xfId="0" applyFont="1" applyFill="1" applyBorder="1" applyAlignment="1">
      <alignment horizontal="center" vertical="center" wrapText="1"/>
    </xf>
    <xf numFmtId="41" fontId="9" fillId="0" borderId="9" xfId="0" applyNumberFormat="1" applyFont="1" applyBorder="1" applyAlignment="1">
      <alignment horizontal="center" vertical="center" wrapText="1"/>
    </xf>
    <xf numFmtId="1" fontId="9" fillId="30" borderId="9" xfId="0" applyNumberFormat="1" applyFont="1" applyFill="1" applyBorder="1" applyAlignment="1">
      <alignment horizontal="center" vertical="center" wrapText="1"/>
    </xf>
    <xf numFmtId="10" fontId="9" fillId="30" borderId="9" xfId="0" applyNumberFormat="1" applyFont="1" applyFill="1" applyBorder="1" applyAlignment="1">
      <alignment horizontal="center" vertical="center" wrapText="1"/>
    </xf>
    <xf numFmtId="165" fontId="52" fillId="30" borderId="9" xfId="0" applyNumberFormat="1" applyFont="1" applyFill="1" applyBorder="1" applyAlignment="1">
      <alignment horizontal="center" vertical="center" wrapText="1"/>
    </xf>
    <xf numFmtId="0" fontId="11" fillId="37" borderId="9" xfId="0" applyFont="1" applyFill="1" applyBorder="1" applyAlignment="1">
      <alignment horizontal="center" vertical="center" wrapText="1"/>
    </xf>
    <xf numFmtId="0" fontId="11" fillId="29" borderId="9" xfId="0" applyFont="1" applyFill="1" applyBorder="1" applyAlignment="1">
      <alignment horizontal="center" vertical="center" wrapText="1"/>
    </xf>
    <xf numFmtId="1" fontId="9" fillId="37" borderId="9" xfId="0" applyNumberFormat="1" applyFont="1" applyFill="1" applyBorder="1" applyAlignment="1">
      <alignment horizontal="center" vertical="center" wrapText="1"/>
    </xf>
    <xf numFmtId="0" fontId="11" fillId="38" borderId="9" xfId="0" applyFont="1" applyFill="1" applyBorder="1" applyAlignment="1">
      <alignment horizontal="center" vertical="center" wrapText="1"/>
    </xf>
    <xf numFmtId="0" fontId="11" fillId="39" borderId="9" xfId="0" applyFont="1" applyFill="1" applyBorder="1" applyAlignment="1">
      <alignment horizontal="center" vertical="center" wrapText="1"/>
    </xf>
    <xf numFmtId="0" fontId="11" fillId="40" borderId="9" xfId="0" applyFont="1" applyFill="1" applyBorder="1" applyAlignment="1">
      <alignment horizontal="center" vertical="center" wrapText="1"/>
    </xf>
    <xf numFmtId="0" fontId="11" fillId="41" borderId="9" xfId="0" applyFont="1" applyFill="1" applyBorder="1" applyAlignment="1">
      <alignment horizontal="center" vertical="center" wrapText="1"/>
    </xf>
    <xf numFmtId="0" fontId="11" fillId="42" borderId="9" xfId="0" applyFont="1" applyFill="1" applyBorder="1" applyAlignment="1">
      <alignment horizontal="center" vertical="center" wrapText="1"/>
    </xf>
    <xf numFmtId="0" fontId="11" fillId="30" borderId="9" xfId="0" applyFont="1" applyFill="1" applyBorder="1" applyAlignment="1">
      <alignment horizontal="center" vertical="center" wrapText="1"/>
    </xf>
    <xf numFmtId="164" fontId="52" fillId="0" borderId="9" xfId="0" applyNumberFormat="1" applyFont="1" applyBorder="1" applyAlignment="1">
      <alignment horizontal="center" vertical="center" wrapText="1"/>
    </xf>
    <xf numFmtId="165" fontId="52" fillId="0" borderId="9" xfId="0" applyNumberFormat="1" applyFont="1" applyBorder="1" applyAlignment="1">
      <alignment horizontal="center" vertical="center" wrapText="1"/>
    </xf>
    <xf numFmtId="0" fontId="11" fillId="0" borderId="9" xfId="0" applyFont="1" applyBorder="1" applyAlignment="1">
      <alignment horizontal="center" wrapText="1"/>
    </xf>
    <xf numFmtId="0" fontId="9" fillId="0" borderId="9" xfId="0" applyFont="1" applyBorder="1" applyAlignment="1">
      <alignment horizontal="center" wrapText="1"/>
    </xf>
    <xf numFmtId="0" fontId="52" fillId="30" borderId="9" xfId="0" applyFont="1" applyFill="1" applyBorder="1" applyAlignment="1">
      <alignment horizontal="center" vertical="center" wrapText="1"/>
    </xf>
    <xf numFmtId="0" fontId="11" fillId="0" borderId="11" xfId="0" applyFont="1" applyBorder="1" applyAlignment="1">
      <alignment horizontal="center" vertical="center" wrapText="1"/>
    </xf>
    <xf numFmtId="10" fontId="9" fillId="5" borderId="1" xfId="3" applyNumberFormat="1" applyFont="1" applyFill="1" applyBorder="1" applyAlignment="1">
      <alignment horizontal="center" vertical="center" wrapText="1"/>
    </xf>
    <xf numFmtId="0" fontId="9" fillId="5" borderId="1" xfId="0" applyFont="1" applyFill="1" applyBorder="1" applyAlignment="1">
      <alignment horizontal="center" vertical="center" wrapText="1"/>
    </xf>
    <xf numFmtId="0" fontId="0" fillId="5" borderId="1" xfId="0" applyFill="1" applyBorder="1" applyAlignment="1">
      <alignment vertical="center" wrapText="1"/>
    </xf>
    <xf numFmtId="0" fontId="24" fillId="5" borderId="1" xfId="0" applyFont="1" applyFill="1" applyBorder="1" applyAlignment="1">
      <alignment horizontal="center" vertical="center" wrapText="1"/>
    </xf>
    <xf numFmtId="0" fontId="25" fillId="5" borderId="1" xfId="14" applyFont="1" applyFill="1" applyBorder="1" applyAlignment="1">
      <alignment horizontal="center" vertical="center" wrapText="1"/>
    </xf>
    <xf numFmtId="49" fontId="26" fillId="5" borderId="1" xfId="21" applyNumberFormat="1" applyFont="1" applyFill="1" applyBorder="1" applyAlignment="1">
      <alignment horizontal="center" vertical="center" wrapText="1"/>
    </xf>
    <xf numFmtId="0" fontId="27" fillId="5" borderId="1" xfId="0" applyFont="1" applyFill="1" applyBorder="1" applyAlignment="1">
      <alignment horizontal="center" vertical="center" wrapText="1"/>
    </xf>
    <xf numFmtId="0" fontId="27" fillId="5" borderId="1" xfId="0" applyFont="1" applyFill="1" applyBorder="1" applyAlignment="1">
      <alignment horizontal="center" vertical="center"/>
    </xf>
    <xf numFmtId="0" fontId="26" fillId="5" borderId="1" xfId="0" applyFont="1" applyFill="1" applyBorder="1" applyAlignment="1">
      <alignment horizontal="center" vertical="center"/>
    </xf>
    <xf numFmtId="0" fontId="28" fillId="5" borderId="1" xfId="0" applyFont="1" applyFill="1" applyBorder="1" applyAlignment="1">
      <alignment horizontal="center" vertical="center"/>
    </xf>
    <xf numFmtId="9" fontId="9" fillId="5" borderId="1" xfId="3" applyFont="1" applyFill="1" applyBorder="1" applyAlignment="1">
      <alignment horizontal="center" vertical="center" wrapText="1"/>
    </xf>
    <xf numFmtId="1" fontId="9" fillId="5" borderId="1" xfId="1" applyNumberFormat="1" applyFont="1" applyFill="1" applyBorder="1" applyAlignment="1">
      <alignment horizontal="center" vertical="center" wrapText="1"/>
    </xf>
    <xf numFmtId="165" fontId="28" fillId="5" borderId="1" xfId="12" applyFont="1" applyFill="1" applyBorder="1" applyAlignment="1">
      <alignment horizontal="center" vertical="center"/>
    </xf>
    <xf numFmtId="0" fontId="76" fillId="0" borderId="8" xfId="0" applyFont="1" applyBorder="1" applyAlignment="1">
      <alignment horizontal="center" vertical="center" wrapText="1"/>
    </xf>
    <xf numFmtId="0" fontId="76" fillId="0" borderId="13" xfId="0" applyFont="1" applyBorder="1" applyAlignment="1">
      <alignment horizontal="center" vertical="center" wrapText="1"/>
    </xf>
    <xf numFmtId="9" fontId="76" fillId="0" borderId="8" xfId="3" applyFont="1" applyBorder="1" applyAlignment="1">
      <alignment horizontal="center" vertical="center" wrapText="1"/>
    </xf>
    <xf numFmtId="9" fontId="76" fillId="0" borderId="14" xfId="3" applyFont="1" applyBorder="1" applyAlignment="1">
      <alignment horizontal="center" vertical="center" wrapText="1"/>
    </xf>
    <xf numFmtId="9" fontId="76" fillId="0" borderId="1" xfId="3" applyFont="1" applyBorder="1" applyAlignment="1">
      <alignment horizontal="center" vertical="center" wrapText="1"/>
    </xf>
    <xf numFmtId="9" fontId="76" fillId="0" borderId="1" xfId="0" applyNumberFormat="1" applyFont="1" applyBorder="1" applyAlignment="1">
      <alignment horizontal="center" vertical="center" wrapText="1"/>
    </xf>
    <xf numFmtId="9" fontId="76" fillId="0" borderId="13" xfId="0" applyNumberFormat="1" applyFont="1" applyBorder="1" applyAlignment="1">
      <alignment horizontal="center" vertical="center" wrapText="1"/>
    </xf>
    <xf numFmtId="9" fontId="76" fillId="0" borderId="8" xfId="0" applyNumberFormat="1" applyFont="1" applyBorder="1" applyAlignment="1">
      <alignment horizontal="center" vertical="center" wrapText="1"/>
    </xf>
    <xf numFmtId="178" fontId="75" fillId="0" borderId="8" xfId="0" applyNumberFormat="1" applyFont="1" applyBorder="1" applyAlignment="1">
      <alignment horizontal="center" vertical="center" wrapText="1"/>
    </xf>
    <xf numFmtId="179" fontId="76" fillId="0" borderId="8" xfId="0" applyNumberFormat="1" applyFont="1" applyBorder="1" applyAlignment="1">
      <alignment horizontal="center" vertical="center" wrapText="1"/>
    </xf>
    <xf numFmtId="9" fontId="76" fillId="0" borderId="15" xfId="0" applyNumberFormat="1" applyFont="1" applyBorder="1" applyAlignment="1">
      <alignment horizontal="center" vertical="center" wrapText="1"/>
    </xf>
    <xf numFmtId="9" fontId="0" fillId="0" borderId="1" xfId="0" applyNumberFormat="1" applyBorder="1" applyAlignment="1">
      <alignment horizontal="center" vertical="center"/>
    </xf>
    <xf numFmtId="9" fontId="0" fillId="0" borderId="1" xfId="0" applyNumberFormat="1" applyBorder="1" applyAlignment="1">
      <alignment horizontal="center"/>
    </xf>
    <xf numFmtId="0" fontId="0" fillId="0" borderId="1" xfId="0" applyBorder="1" applyAlignment="1">
      <alignment horizontal="center"/>
    </xf>
    <xf numFmtId="0" fontId="0" fillId="0" borderId="1" xfId="0" pivotButton="1" applyBorder="1" applyAlignment="1">
      <alignment horizontal="center"/>
    </xf>
    <xf numFmtId="0" fontId="0" fillId="0" borderId="1" xfId="0" pivotButton="1" applyBorder="1" applyAlignment="1">
      <alignment horizontal="center" vertical="center"/>
    </xf>
    <xf numFmtId="0" fontId="77" fillId="0" borderId="0" xfId="0" applyFont="1" applyAlignment="1">
      <alignment horizontal="center" vertical="center"/>
    </xf>
    <xf numFmtId="0" fontId="77" fillId="0" borderId="0" xfId="0" applyFont="1"/>
    <xf numFmtId="0" fontId="77" fillId="45" borderId="1" xfId="0" applyFont="1" applyFill="1" applyBorder="1" applyAlignment="1">
      <alignment horizontal="center" vertical="center"/>
    </xf>
    <xf numFmtId="0" fontId="77" fillId="0" borderId="1" xfId="0" applyFont="1" applyBorder="1" applyAlignment="1">
      <alignment horizontal="center" vertical="center"/>
    </xf>
    <xf numFmtId="9" fontId="77" fillId="0" borderId="1" xfId="0" applyNumberFormat="1" applyFont="1" applyBorder="1" applyAlignment="1">
      <alignment horizontal="center" vertical="center"/>
    </xf>
    <xf numFmtId="9" fontId="78" fillId="43" borderId="1" xfId="3" applyFont="1" applyFill="1" applyBorder="1" applyAlignment="1">
      <alignment horizontal="center" vertical="center" wrapText="1"/>
    </xf>
    <xf numFmtId="0" fontId="77" fillId="43" borderId="1" xfId="0" applyFont="1" applyFill="1" applyBorder="1" applyAlignment="1">
      <alignment horizontal="center" vertical="center"/>
    </xf>
    <xf numFmtId="9" fontId="78" fillId="44" borderId="1" xfId="3" applyFont="1" applyFill="1" applyBorder="1" applyAlignment="1">
      <alignment horizontal="center" vertical="center" wrapText="1"/>
    </xf>
    <xf numFmtId="0" fontId="77" fillId="44" borderId="1" xfId="0" applyFont="1" applyFill="1" applyBorder="1" applyAlignment="1">
      <alignment horizontal="center" vertical="center"/>
    </xf>
    <xf numFmtId="9" fontId="78" fillId="2" borderId="1" xfId="3" applyFont="1" applyFill="1" applyBorder="1" applyAlignment="1">
      <alignment horizontal="center" vertical="center" wrapText="1"/>
    </xf>
    <xf numFmtId="0" fontId="77" fillId="2" borderId="1" xfId="0" applyFont="1" applyFill="1" applyBorder="1" applyAlignment="1">
      <alignment horizontal="center" vertical="center"/>
    </xf>
    <xf numFmtId="42" fontId="77" fillId="0" borderId="1" xfId="0" applyNumberFormat="1" applyFont="1" applyBorder="1" applyAlignment="1">
      <alignment horizontal="center"/>
    </xf>
    <xf numFmtId="164" fontId="77" fillId="0" borderId="1" xfId="0" applyNumberFormat="1" applyFont="1" applyBorder="1" applyAlignment="1">
      <alignment horizontal="center"/>
    </xf>
    <xf numFmtId="0" fontId="77" fillId="45" borderId="6" xfId="0" applyFont="1" applyFill="1" applyBorder="1" applyAlignment="1">
      <alignment horizontal="center" vertical="center"/>
    </xf>
    <xf numFmtId="164" fontId="77" fillId="0" borderId="7" xfId="0" applyNumberFormat="1" applyFont="1" applyBorder="1" applyAlignment="1">
      <alignment horizontal="center"/>
    </xf>
    <xf numFmtId="0" fontId="79" fillId="0" borderId="0" xfId="0" applyFont="1" applyAlignment="1">
      <alignment horizontal="center" vertical="center"/>
    </xf>
    <xf numFmtId="0" fontId="79" fillId="0" borderId="0" xfId="0" applyFont="1" applyAlignment="1">
      <alignment horizontal="center"/>
    </xf>
    <xf numFmtId="0" fontId="79" fillId="0" borderId="0" xfId="0" applyFont="1"/>
    <xf numFmtId="173" fontId="0" fillId="0" borderId="0" xfId="0" applyNumberFormat="1"/>
    <xf numFmtId="0" fontId="0" fillId="0" borderId="0" xfId="0" pivotButton="1" applyAlignment="1">
      <alignment horizontal="center" vertical="center"/>
    </xf>
    <xf numFmtId="164" fontId="80" fillId="0" borderId="0" xfId="2" applyFont="1" applyAlignment="1">
      <alignment vertical="center"/>
    </xf>
    <xf numFmtId="164" fontId="0" fillId="0" borderId="0" xfId="2" applyFont="1"/>
    <xf numFmtId="42" fontId="10" fillId="0" borderId="0" xfId="0" applyNumberFormat="1" applyFont="1" applyAlignment="1">
      <alignment horizontal="center" vertical="center"/>
    </xf>
    <xf numFmtId="164" fontId="10" fillId="0" borderId="0" xfId="2" applyFont="1" applyAlignment="1">
      <alignment horizontal="center" vertical="center"/>
    </xf>
    <xf numFmtId="164" fontId="0" fillId="0" borderId="1" xfId="2" applyFont="1" applyBorder="1" applyAlignment="1">
      <alignment vertical="center"/>
    </xf>
    <xf numFmtId="164" fontId="9" fillId="0" borderId="3" xfId="10" applyFont="1" applyFill="1" applyBorder="1" applyAlignment="1">
      <alignment vertical="center" wrapText="1"/>
    </xf>
    <xf numFmtId="164" fontId="9" fillId="0" borderId="5" xfId="10" applyFont="1" applyFill="1" applyBorder="1" applyAlignment="1">
      <alignment vertical="center" wrapText="1"/>
    </xf>
    <xf numFmtId="164" fontId="9" fillId="0" borderId="6" xfId="10" applyFont="1" applyFill="1" applyBorder="1" applyAlignment="1">
      <alignment vertical="center" wrapText="1"/>
    </xf>
    <xf numFmtId="0" fontId="77" fillId="22" borderId="1" xfId="0" applyFont="1" applyFill="1" applyBorder="1" applyAlignment="1">
      <alignment horizontal="center"/>
    </xf>
    <xf numFmtId="0" fontId="77" fillId="22" borderId="2" xfId="0" applyFont="1" applyFill="1" applyBorder="1" applyAlignment="1">
      <alignment horizontal="center"/>
    </xf>
    <xf numFmtId="0" fontId="77" fillId="22" borderId="7" xfId="0" applyFont="1" applyFill="1" applyBorder="1" applyAlignment="1">
      <alignment horizontal="center"/>
    </xf>
    <xf numFmtId="0" fontId="20" fillId="0" borderId="1" xfId="0" applyFont="1" applyBorder="1" applyAlignment="1">
      <alignment horizontal="center" vertical="center"/>
    </xf>
    <xf numFmtId="0" fontId="82" fillId="46" borderId="1" xfId="0" applyFont="1" applyFill="1" applyBorder="1" applyAlignment="1">
      <alignment horizontal="center" vertical="center" wrapText="1"/>
    </xf>
    <xf numFmtId="0" fontId="0" fillId="0" borderId="0" xfId="0" applyAlignment="1">
      <alignment horizontal="center" vertical="center"/>
    </xf>
    <xf numFmtId="0" fontId="20" fillId="0" borderId="1" xfId="0" pivotButton="1" applyFont="1" applyBorder="1" applyAlignment="1">
      <alignment horizontal="center" vertical="center" wrapText="1"/>
    </xf>
    <xf numFmtId="0" fontId="20" fillId="0" borderId="1" xfId="0" applyFont="1" applyBorder="1" applyAlignment="1">
      <alignment horizontal="center" vertical="center" wrapText="1"/>
    </xf>
    <xf numFmtId="9" fontId="0" fillId="0" borderId="1" xfId="3" applyFont="1" applyBorder="1" applyAlignment="1">
      <alignment horizontal="center"/>
    </xf>
    <xf numFmtId="164" fontId="0" fillId="0" borderId="1" xfId="2" applyFont="1" applyBorder="1" applyAlignment="1">
      <alignment horizontal="center" vertical="center"/>
    </xf>
    <xf numFmtId="0" fontId="0" fillId="0" borderId="0" xfId="0" applyFill="1" applyBorder="1"/>
    <xf numFmtId="0" fontId="82" fillId="0" borderId="0" xfId="0" applyFont="1" applyFill="1" applyBorder="1" applyAlignment="1">
      <alignment horizontal="center" vertical="center" wrapText="1"/>
    </xf>
    <xf numFmtId="0" fontId="20" fillId="0" borderId="0" xfId="0" applyFont="1" applyFill="1" applyBorder="1"/>
    <xf numFmtId="0" fontId="0" fillId="0" borderId="0" xfId="0" applyFill="1" applyBorder="1" applyAlignment="1">
      <alignment horizontal="center" vertical="center"/>
    </xf>
    <xf numFmtId="9" fontId="0" fillId="0" borderId="0" xfId="3" applyFont="1" applyFill="1" applyBorder="1"/>
    <xf numFmtId="164" fontId="0" fillId="0" borderId="0" xfId="2" applyFont="1" applyFill="1" applyBorder="1"/>
    <xf numFmtId="0" fontId="81" fillId="0" borderId="1" xfId="0" applyFont="1" applyBorder="1" applyAlignment="1">
      <alignment horizontal="center" vertical="center"/>
    </xf>
    <xf numFmtId="164" fontId="81" fillId="0" borderId="1" xfId="2" applyFont="1" applyBorder="1" applyAlignment="1">
      <alignment horizontal="center" vertical="center"/>
    </xf>
    <xf numFmtId="165" fontId="65" fillId="0" borderId="1" xfId="13" applyFont="1" applyFill="1" applyBorder="1" applyAlignment="1">
      <alignment horizontal="center" vertical="center"/>
    </xf>
    <xf numFmtId="0" fontId="16" fillId="0" borderId="4" xfId="4" applyFont="1" applyBorder="1" applyAlignment="1">
      <alignment horizontal="center" vertical="center" wrapText="1"/>
    </xf>
    <xf numFmtId="0" fontId="5" fillId="0" borderId="4" xfId="4" applyBorder="1" applyAlignment="1">
      <alignment horizontal="center" vertical="center" wrapText="1"/>
    </xf>
    <xf numFmtId="0" fontId="77" fillId="22" borderId="1" xfId="0" applyFont="1" applyFill="1" applyBorder="1" applyAlignment="1">
      <alignment horizontal="center"/>
    </xf>
    <xf numFmtId="0" fontId="77" fillId="0" borderId="0" xfId="0" applyFont="1" applyAlignment="1">
      <alignment horizontal="center"/>
    </xf>
    <xf numFmtId="165" fontId="18" fillId="0" borderId="1" xfId="0" applyNumberFormat="1" applyFont="1" applyFill="1" applyBorder="1" applyAlignment="1">
      <alignment horizontal="center" vertical="center" wrapText="1"/>
    </xf>
    <xf numFmtId="0" fontId="67" fillId="0" borderId="3" xfId="14" applyFont="1" applyBorder="1" applyAlignment="1">
      <alignment horizontal="center" vertical="center" wrapText="1"/>
    </xf>
    <xf numFmtId="0" fontId="67" fillId="0" borderId="6" xfId="14" applyFont="1" applyBorder="1" applyAlignment="1">
      <alignment horizontal="center" vertical="center" wrapText="1"/>
    </xf>
    <xf numFmtId="0" fontId="30" fillId="0" borderId="1" xfId="14" applyFont="1" applyBorder="1" applyAlignment="1">
      <alignment horizontal="center" vertical="center" wrapText="1"/>
    </xf>
    <xf numFmtId="0" fontId="57" fillId="26" borderId="3" xfId="0" applyFont="1" applyFill="1" applyBorder="1" applyAlignment="1">
      <alignment horizontal="center" vertical="center" wrapText="1"/>
    </xf>
    <xf numFmtId="0" fontId="57" fillId="26" borderId="6" xfId="0" applyFont="1" applyFill="1" applyBorder="1" applyAlignment="1">
      <alignment horizontal="center" vertical="center" wrapText="1"/>
    </xf>
    <xf numFmtId="0" fontId="57" fillId="27" borderId="3" xfId="0" applyFont="1" applyFill="1" applyBorder="1" applyAlignment="1">
      <alignment horizontal="center" vertical="center" wrapText="1"/>
    </xf>
    <xf numFmtId="0" fontId="57" fillId="27" borderId="6" xfId="0" applyFont="1" applyFill="1" applyBorder="1" applyAlignment="1">
      <alignment horizontal="center" vertical="center" wrapText="1"/>
    </xf>
    <xf numFmtId="9" fontId="62" fillId="0" borderId="3" xfId="0" applyNumberFormat="1" applyFont="1" applyBorder="1" applyAlignment="1">
      <alignment horizontal="center" vertical="center" wrapText="1"/>
    </xf>
    <xf numFmtId="9" fontId="62" fillId="0" borderId="5" xfId="0" applyNumberFormat="1" applyFont="1" applyBorder="1" applyAlignment="1">
      <alignment horizontal="center" vertical="center" wrapText="1"/>
    </xf>
    <xf numFmtId="9" fontId="62" fillId="0" borderId="6" xfId="0" applyNumberFormat="1" applyFont="1" applyBorder="1" applyAlignment="1">
      <alignment horizontal="center" vertical="center" wrapText="1"/>
    </xf>
    <xf numFmtId="42" fontId="63" fillId="28" borderId="3" xfId="0" applyNumberFormat="1" applyFont="1" applyFill="1" applyBorder="1" applyAlignment="1">
      <alignment horizontal="center" vertical="center" wrapText="1"/>
    </xf>
    <xf numFmtId="42" fontId="63" fillId="28" borderId="5" xfId="0" applyNumberFormat="1" applyFont="1" applyFill="1" applyBorder="1" applyAlignment="1">
      <alignment horizontal="center" vertical="center" wrapText="1"/>
    </xf>
    <xf numFmtId="42" fontId="63" fillId="28" borderId="6" xfId="0" applyNumberFormat="1" applyFont="1" applyFill="1" applyBorder="1" applyAlignment="1">
      <alignment horizontal="center" vertical="center" wrapText="1"/>
    </xf>
    <xf numFmtId="0" fontId="63" fillId="0" borderId="3" xfId="0" applyFont="1" applyBorder="1" applyAlignment="1">
      <alignment horizontal="center" vertical="center" wrapText="1"/>
    </xf>
    <xf numFmtId="0" fontId="63" fillId="0" borderId="5" xfId="0" applyFont="1" applyBorder="1" applyAlignment="1">
      <alignment horizontal="center" vertical="center" wrapText="1"/>
    </xf>
    <xf numFmtId="0" fontId="63" fillId="0" borderId="6" xfId="0" applyFont="1" applyBorder="1" applyAlignment="1">
      <alignment horizontal="center" vertical="center" wrapText="1"/>
    </xf>
    <xf numFmtId="164" fontId="62" fillId="0" borderId="3" xfId="0" applyNumberFormat="1" applyFont="1" applyBorder="1" applyAlignment="1">
      <alignment horizontal="center" vertical="center" wrapText="1"/>
    </xf>
    <xf numFmtId="164" fontId="62" fillId="0" borderId="5" xfId="0" applyNumberFormat="1" applyFont="1" applyBorder="1" applyAlignment="1">
      <alignment horizontal="center" vertical="center" wrapText="1"/>
    </xf>
    <xf numFmtId="164" fontId="62" fillId="0" borderId="6" xfId="0" applyNumberFormat="1" applyFont="1" applyBorder="1" applyAlignment="1">
      <alignment horizontal="center" vertical="center" wrapText="1"/>
    </xf>
    <xf numFmtId="10" fontId="62" fillId="0" borderId="3" xfId="0" applyNumberFormat="1" applyFont="1" applyBorder="1" applyAlignment="1">
      <alignment horizontal="center" vertical="center" wrapText="1"/>
    </xf>
    <xf numFmtId="10" fontId="62" fillId="0" borderId="5" xfId="0" applyNumberFormat="1" applyFont="1" applyBorder="1" applyAlignment="1">
      <alignment horizontal="center" vertical="center" wrapText="1"/>
    </xf>
    <xf numFmtId="10" fontId="62" fillId="0" borderId="6" xfId="0" applyNumberFormat="1" applyFont="1" applyBorder="1" applyAlignment="1">
      <alignment horizontal="center" vertical="center" wrapText="1"/>
    </xf>
    <xf numFmtId="0" fontId="62" fillId="0" borderId="3" xfId="0" applyFont="1" applyBorder="1" applyAlignment="1">
      <alignment horizontal="center" vertical="center" wrapText="1"/>
    </xf>
    <xf numFmtId="0" fontId="62" fillId="0" borderId="5" xfId="0" applyFont="1" applyBorder="1" applyAlignment="1">
      <alignment horizontal="center" vertical="center" wrapText="1"/>
    </xf>
    <xf numFmtId="0" fontId="62" fillId="0" borderId="6" xfId="0" applyFont="1" applyBorder="1" applyAlignment="1">
      <alignment horizontal="center" vertical="center" wrapText="1"/>
    </xf>
    <xf numFmtId="1" fontId="62" fillId="0" borderId="3" xfId="0" applyNumberFormat="1" applyFont="1" applyBorder="1" applyAlignment="1">
      <alignment horizontal="center" vertical="center" wrapText="1"/>
    </xf>
    <xf numFmtId="1" fontId="62" fillId="0" borderId="5" xfId="0" applyNumberFormat="1" applyFont="1" applyBorder="1" applyAlignment="1">
      <alignment horizontal="center" vertical="center" wrapText="1"/>
    </xf>
    <xf numFmtId="1" fontId="62" fillId="0" borderId="6" xfId="0" applyNumberFormat="1" applyFont="1" applyBorder="1" applyAlignment="1">
      <alignment horizontal="center" vertical="center" wrapText="1"/>
    </xf>
    <xf numFmtId="0" fontId="62" fillId="28" borderId="3" xfId="0" applyFont="1" applyFill="1" applyBorder="1" applyAlignment="1">
      <alignment horizontal="center" vertical="center" wrapText="1"/>
    </xf>
    <xf numFmtId="0" fontId="62" fillId="28" borderId="5" xfId="0" applyFont="1" applyFill="1" applyBorder="1" applyAlignment="1">
      <alignment horizontal="center" vertical="center" wrapText="1"/>
    </xf>
    <xf numFmtId="0" fontId="62" fillId="28" borderId="6" xfId="0" applyFont="1" applyFill="1" applyBorder="1" applyAlignment="1">
      <alignment horizontal="center" vertical="center" wrapText="1"/>
    </xf>
    <xf numFmtId="0" fontId="30" fillId="0" borderId="3"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6" xfId="0" applyFont="1" applyBorder="1" applyAlignment="1">
      <alignment horizontal="center" vertical="center" wrapText="1"/>
    </xf>
    <xf numFmtId="0" fontId="64" fillId="0" borderId="3" xfId="0" applyFont="1" applyBorder="1" applyAlignment="1">
      <alignment horizontal="center" vertical="center" wrapText="1"/>
    </xf>
    <xf numFmtId="0" fontId="64" fillId="0" borderId="5" xfId="0" applyFont="1" applyBorder="1" applyAlignment="1">
      <alignment horizontal="center" vertical="center" wrapText="1"/>
    </xf>
    <xf numFmtId="0" fontId="64" fillId="0" borderId="6" xfId="0" applyFont="1" applyBorder="1" applyAlignment="1">
      <alignment horizontal="center" vertical="center" wrapText="1"/>
    </xf>
    <xf numFmtId="0" fontId="60" fillId="29" borderId="3" xfId="0" applyFont="1" applyFill="1" applyBorder="1" applyAlignment="1">
      <alignment horizontal="center" vertical="center" wrapText="1"/>
    </xf>
    <xf numFmtId="0" fontId="60" fillId="29" borderId="6" xfId="0" applyFont="1" applyFill="1" applyBorder="1" applyAlignment="1">
      <alignment horizontal="center" vertical="center" wrapText="1"/>
    </xf>
    <xf numFmtId="0" fontId="57" fillId="29" borderId="3" xfId="0" applyFont="1" applyFill="1" applyBorder="1" applyAlignment="1">
      <alignment horizontal="center" vertical="center" wrapText="1"/>
    </xf>
    <xf numFmtId="0" fontId="57" fillId="29" borderId="6" xfId="0" applyFont="1" applyFill="1" applyBorder="1" applyAlignment="1">
      <alignment horizontal="center" vertical="center" wrapText="1"/>
    </xf>
    <xf numFmtId="0" fontId="53" fillId="0" borderId="3"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3" xfId="0" applyFont="1" applyBorder="1" applyAlignment="1">
      <alignment vertical="center" wrapText="1"/>
    </xf>
    <xf numFmtId="0" fontId="53" fillId="0" borderId="6" xfId="0" applyFont="1" applyBorder="1" applyAlignment="1">
      <alignment vertical="center" wrapText="1"/>
    </xf>
    <xf numFmtId="9" fontId="53" fillId="0" borderId="3" xfId="0" applyNumberFormat="1" applyFont="1" applyBorder="1" applyAlignment="1">
      <alignment horizontal="center" vertical="center" wrapText="1"/>
    </xf>
    <xf numFmtId="9" fontId="53" fillId="0" borderId="6" xfId="0" applyNumberFormat="1" applyFont="1" applyBorder="1" applyAlignment="1">
      <alignment horizontal="center" vertical="center" wrapText="1"/>
    </xf>
    <xf numFmtId="3" fontId="53" fillId="0" borderId="3" xfId="0" applyNumberFormat="1" applyFont="1" applyBorder="1" applyAlignment="1">
      <alignment horizontal="center" vertical="center" wrapText="1"/>
    </xf>
    <xf numFmtId="3" fontId="53" fillId="0" borderId="6" xfId="0" applyNumberFormat="1" applyFont="1" applyBorder="1" applyAlignment="1">
      <alignment horizontal="center" vertical="center" wrapText="1"/>
    </xf>
    <xf numFmtId="0" fontId="53" fillId="0" borderId="3" xfId="0" applyFont="1" applyBorder="1" applyAlignment="1">
      <alignment horizontal="justify" wrapText="1"/>
    </xf>
    <xf numFmtId="0" fontId="53" fillId="0" borderId="6" xfId="0" applyFont="1" applyBorder="1" applyAlignment="1">
      <alignment horizontal="justify" wrapText="1"/>
    </xf>
    <xf numFmtId="0" fontId="53" fillId="0" borderId="3" xfId="0" applyFont="1" applyBorder="1" applyAlignment="1">
      <alignment horizontal="center" wrapText="1"/>
    </xf>
    <xf numFmtId="0" fontId="53" fillId="0" borderId="6" xfId="0" applyFont="1" applyBorder="1" applyAlignment="1">
      <alignment horizontal="center" wrapText="1"/>
    </xf>
    <xf numFmtId="0" fontId="9" fillId="0" borderId="3"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165" fontId="53" fillId="0" borderId="3" xfId="0" applyNumberFormat="1" applyFont="1" applyBorder="1" applyAlignment="1">
      <alignment horizontal="center" vertical="center" wrapText="1"/>
    </xf>
    <xf numFmtId="165" fontId="53" fillId="0" borderId="5" xfId="0" applyNumberFormat="1" applyFont="1" applyBorder="1" applyAlignment="1">
      <alignment horizontal="center" vertical="center" wrapText="1"/>
    </xf>
    <xf numFmtId="165" fontId="53" fillId="0" borderId="12" xfId="0" applyNumberFormat="1" applyFont="1" applyBorder="1" applyAlignment="1">
      <alignment horizontal="center" vertical="center" wrapText="1"/>
    </xf>
    <xf numFmtId="0" fontId="20" fillId="8" borderId="1" xfId="0" applyFont="1" applyFill="1" applyBorder="1" applyAlignment="1">
      <alignment horizontal="center" vertical="center" wrapText="1"/>
    </xf>
    <xf numFmtId="0" fontId="18" fillId="0" borderId="3" xfId="0" applyFont="1" applyBorder="1" applyAlignment="1">
      <alignment horizontal="center" vertical="center" wrapText="1"/>
    </xf>
    <xf numFmtId="0" fontId="18" fillId="0" borderId="6"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6" xfId="0" applyFont="1" applyBorder="1" applyAlignment="1">
      <alignment horizontal="center" vertical="center" wrapText="1"/>
    </xf>
    <xf numFmtId="9" fontId="9" fillId="0" borderId="3" xfId="0" applyNumberFormat="1" applyFont="1" applyBorder="1" applyAlignment="1">
      <alignment horizontal="center" vertical="center" wrapText="1"/>
    </xf>
    <xf numFmtId="9" fontId="9" fillId="0" borderId="6" xfId="0" applyNumberFormat="1" applyFont="1" applyBorder="1" applyAlignment="1">
      <alignment horizontal="center" vertical="center" wrapText="1"/>
    </xf>
    <xf numFmtId="164" fontId="9" fillId="0" borderId="3" xfId="0" applyNumberFormat="1" applyFont="1" applyBorder="1" applyAlignment="1">
      <alignment horizontal="center" vertical="center" wrapText="1"/>
    </xf>
    <xf numFmtId="164" fontId="9" fillId="0" borderId="6" xfId="0" applyNumberFormat="1" applyFont="1" applyBorder="1" applyAlignment="1">
      <alignment horizontal="center" vertical="center" wrapText="1"/>
    </xf>
    <xf numFmtId="10" fontId="9" fillId="0" borderId="3" xfId="0" applyNumberFormat="1" applyFont="1" applyBorder="1" applyAlignment="1">
      <alignment horizontal="center" vertical="center" wrapText="1"/>
    </xf>
    <xf numFmtId="10" fontId="9" fillId="0" borderId="6" xfId="0" applyNumberFormat="1" applyFont="1" applyBorder="1" applyAlignment="1">
      <alignment horizontal="center" vertical="center" wrapText="1"/>
    </xf>
    <xf numFmtId="1" fontId="9" fillId="0" borderId="3" xfId="0" applyNumberFormat="1" applyFont="1" applyBorder="1" applyAlignment="1">
      <alignment horizontal="center" vertical="center" wrapText="1"/>
    </xf>
    <xf numFmtId="1" fontId="9" fillId="0" borderId="6" xfId="0" applyNumberFormat="1" applyFont="1" applyBorder="1" applyAlignment="1">
      <alignment horizontal="center" vertical="center" wrapText="1"/>
    </xf>
    <xf numFmtId="9" fontId="9" fillId="28" borderId="3" xfId="0" applyNumberFormat="1" applyFont="1" applyFill="1" applyBorder="1" applyAlignment="1">
      <alignment horizontal="center" vertical="center" wrapText="1"/>
    </xf>
    <xf numFmtId="9" fontId="9" fillId="28" borderId="6" xfId="0" applyNumberFormat="1" applyFont="1" applyFill="1" applyBorder="1" applyAlignment="1">
      <alignment horizontal="center" vertical="center" wrapText="1"/>
    </xf>
    <xf numFmtId="2" fontId="9" fillId="0" borderId="3" xfId="0" applyNumberFormat="1" applyFont="1" applyBorder="1" applyAlignment="1">
      <alignment horizontal="center" vertical="center" wrapText="1"/>
    </xf>
    <xf numFmtId="2" fontId="9" fillId="0" borderId="6" xfId="0" applyNumberFormat="1" applyFont="1" applyBorder="1" applyAlignment="1">
      <alignment horizontal="center" vertical="center" wrapText="1"/>
    </xf>
    <xf numFmtId="9" fontId="9" fillId="0" borderId="5" xfId="0" applyNumberFormat="1" applyFont="1" applyBorder="1" applyAlignment="1">
      <alignment horizontal="center" vertical="center" wrapText="1"/>
    </xf>
    <xf numFmtId="164" fontId="9" fillId="0" borderId="5" xfId="0" applyNumberFormat="1" applyFont="1" applyBorder="1" applyAlignment="1">
      <alignment horizontal="center" vertical="center" wrapText="1"/>
    </xf>
    <xf numFmtId="10" fontId="9" fillId="0" borderId="5" xfId="0" applyNumberFormat="1" applyFont="1" applyBorder="1" applyAlignment="1">
      <alignment horizontal="center" vertical="center" wrapText="1"/>
    </xf>
    <xf numFmtId="1" fontId="9" fillId="0" borderId="5" xfId="0" applyNumberFormat="1" applyFont="1" applyBorder="1" applyAlignment="1">
      <alignment horizontal="center" vertical="center" wrapText="1"/>
    </xf>
    <xf numFmtId="0" fontId="18" fillId="0" borderId="5" xfId="0" applyFont="1" applyBorder="1" applyAlignment="1">
      <alignment horizontal="center" vertical="center" wrapText="1"/>
    </xf>
    <xf numFmtId="0" fontId="11" fillId="0" borderId="5" xfId="0" applyFont="1" applyBorder="1" applyAlignment="1">
      <alignment horizontal="center" vertical="center" wrapText="1"/>
    </xf>
    <xf numFmtId="0" fontId="57" fillId="26" borderId="5" xfId="0" applyFont="1" applyFill="1" applyBorder="1" applyAlignment="1">
      <alignment horizontal="center" vertical="center" wrapText="1"/>
    </xf>
    <xf numFmtId="41" fontId="0" fillId="0" borderId="3" xfId="1" applyFont="1" applyBorder="1" applyAlignment="1">
      <alignment horizontal="center" vertical="center"/>
    </xf>
    <xf numFmtId="41" fontId="0" fillId="0" borderId="6" xfId="1" applyFont="1" applyBorder="1" applyAlignment="1">
      <alignment horizontal="center" vertical="center"/>
    </xf>
    <xf numFmtId="0" fontId="50" fillId="26" borderId="3" xfId="0" applyFont="1" applyFill="1" applyBorder="1" applyAlignment="1">
      <alignment horizontal="center" vertical="center" wrapText="1"/>
    </xf>
    <xf numFmtId="0" fontId="50" fillId="26" borderId="6" xfId="0" applyFont="1" applyFill="1" applyBorder="1" applyAlignment="1">
      <alignment horizontal="center" vertical="center" wrapText="1"/>
    </xf>
    <xf numFmtId="0" fontId="29" fillId="26" borderId="3" xfId="0" applyFont="1" applyFill="1" applyBorder="1" applyAlignment="1">
      <alignment horizontal="center" vertical="center" wrapText="1"/>
    </xf>
    <xf numFmtId="0" fontId="29" fillId="26" borderId="6" xfId="0" applyFont="1" applyFill="1" applyBorder="1" applyAlignment="1">
      <alignment horizontal="center" vertical="center" wrapText="1"/>
    </xf>
    <xf numFmtId="165" fontId="52" fillId="0" borderId="3" xfId="0" applyNumberFormat="1" applyFont="1" applyBorder="1" applyAlignment="1">
      <alignment horizontal="center" vertical="center" wrapText="1"/>
    </xf>
    <xf numFmtId="165" fontId="52" fillId="0" borderId="5" xfId="0" applyNumberFormat="1" applyFont="1" applyBorder="1" applyAlignment="1">
      <alignment horizontal="center" vertical="center" wrapText="1"/>
    </xf>
    <xf numFmtId="165" fontId="52" fillId="0" borderId="6" xfId="0" applyNumberFormat="1" applyFont="1" applyBorder="1" applyAlignment="1">
      <alignment horizontal="center" vertical="center" wrapText="1"/>
    </xf>
    <xf numFmtId="165" fontId="52" fillId="30" borderId="3" xfId="0" applyNumberFormat="1" applyFont="1" applyFill="1" applyBorder="1" applyAlignment="1">
      <alignment horizontal="center" vertical="center" wrapText="1"/>
    </xf>
    <xf numFmtId="165" fontId="52" fillId="30" borderId="5" xfId="0" applyNumberFormat="1" applyFont="1" applyFill="1" applyBorder="1" applyAlignment="1">
      <alignment horizontal="center" vertical="center" wrapText="1"/>
    </xf>
    <xf numFmtId="165" fontId="52" fillId="30" borderId="6" xfId="0" applyNumberFormat="1" applyFont="1" applyFill="1" applyBorder="1" applyAlignment="1">
      <alignment horizontal="center" vertical="center" wrapText="1"/>
    </xf>
    <xf numFmtId="164" fontId="52" fillId="30" borderId="3" xfId="0" applyNumberFormat="1" applyFont="1" applyFill="1" applyBorder="1" applyAlignment="1">
      <alignment horizontal="center" vertical="center" wrapText="1"/>
    </xf>
    <xf numFmtId="164" fontId="52" fillId="30" borderId="5" xfId="0" applyNumberFormat="1" applyFont="1" applyFill="1" applyBorder="1" applyAlignment="1">
      <alignment horizontal="center" vertical="center" wrapText="1"/>
    </xf>
    <xf numFmtId="164" fontId="52" fillId="30" borderId="6" xfId="0" applyNumberFormat="1" applyFont="1" applyFill="1" applyBorder="1" applyAlignment="1">
      <alignment horizontal="center" vertical="center" wrapText="1"/>
    </xf>
    <xf numFmtId="164" fontId="0" fillId="0" borderId="16" xfId="0" applyNumberFormat="1" applyFont="1" applyBorder="1"/>
    <xf numFmtId="0" fontId="20" fillId="0" borderId="1" xfId="0" applyFont="1" applyBorder="1" applyAlignment="1">
      <alignment horizontal="center"/>
    </xf>
    <xf numFmtId="9" fontId="20" fillId="0" borderId="1" xfId="0" applyNumberFormat="1" applyFont="1" applyBorder="1" applyAlignment="1">
      <alignment horizontal="center"/>
    </xf>
    <xf numFmtId="0" fontId="0" fillId="0" borderId="0" xfId="0" pivotButton="1"/>
    <xf numFmtId="168" fontId="60" fillId="0" borderId="9" xfId="0" applyNumberFormat="1" applyFont="1" applyFill="1" applyBorder="1" applyAlignment="1">
      <alignment horizontal="center" vertical="center" wrapText="1"/>
    </xf>
    <xf numFmtId="166" fontId="73" fillId="0" borderId="1" xfId="20" applyNumberFormat="1" applyFont="1" applyFill="1" applyBorder="1" applyAlignment="1">
      <alignment vertical="center"/>
    </xf>
    <xf numFmtId="164" fontId="0" fillId="0" borderId="1" xfId="2" applyFont="1" applyFill="1" applyBorder="1" applyAlignment="1">
      <alignment horizontal="center" vertical="center" wrapText="1"/>
    </xf>
    <xf numFmtId="164" fontId="0" fillId="0" borderId="1" xfId="2" applyFont="1" applyFill="1" applyBorder="1" applyAlignment="1">
      <alignment vertical="center" wrapText="1"/>
    </xf>
    <xf numFmtId="166" fontId="0" fillId="0" borderId="0" xfId="20" applyNumberFormat="1" applyFont="1" applyFill="1" applyAlignment="1">
      <alignment vertical="center"/>
    </xf>
    <xf numFmtId="166" fontId="73" fillId="0" borderId="1" xfId="0" applyNumberFormat="1" applyFont="1" applyFill="1" applyBorder="1" applyAlignment="1">
      <alignment vertical="center"/>
    </xf>
    <xf numFmtId="166" fontId="73" fillId="0" borderId="1" xfId="20" applyNumberFormat="1" applyFont="1" applyFill="1" applyBorder="1" applyAlignment="1">
      <alignment horizontal="center" vertical="center"/>
    </xf>
    <xf numFmtId="166" fontId="0" fillId="0" borderId="1" xfId="20" applyNumberFormat="1" applyFont="1" applyFill="1" applyBorder="1" applyAlignment="1">
      <alignment vertical="center"/>
    </xf>
    <xf numFmtId="166" fontId="0" fillId="0" borderId="1" xfId="20" applyNumberFormat="1" applyFont="1" applyFill="1" applyBorder="1" applyAlignment="1">
      <alignment horizontal="center" vertical="center"/>
    </xf>
    <xf numFmtId="178" fontId="75" fillId="0" borderId="8" xfId="0" applyNumberFormat="1" applyFont="1" applyFill="1" applyBorder="1" applyAlignment="1">
      <alignment horizontal="center" vertical="center" wrapText="1"/>
    </xf>
    <xf numFmtId="165" fontId="0" fillId="0" borderId="0" xfId="0" applyNumberFormat="1"/>
    <xf numFmtId="3" fontId="0" fillId="0" borderId="0" xfId="0" applyNumberFormat="1"/>
    <xf numFmtId="168" fontId="0" fillId="0" borderId="0" xfId="0" applyNumberFormat="1"/>
    <xf numFmtId="174" fontId="0" fillId="0" borderId="0" xfId="0" applyNumberFormat="1"/>
    <xf numFmtId="166" fontId="0" fillId="0" borderId="0" xfId="0" applyNumberFormat="1"/>
    <xf numFmtId="164" fontId="0" fillId="0" borderId="0" xfId="0" applyNumberFormat="1" applyAlignment="1">
      <alignment horizontal="center" vertical="center" wrapText="1"/>
    </xf>
    <xf numFmtId="164" fontId="0" fillId="0" borderId="1" xfId="0" applyNumberFormat="1" applyBorder="1" applyAlignment="1">
      <alignment horizontal="center" vertical="center" wrapText="1"/>
    </xf>
    <xf numFmtId="44" fontId="0" fillId="0" borderId="0" xfId="0" applyNumberFormat="1"/>
    <xf numFmtId="0" fontId="0" fillId="0" borderId="0" xfId="0" applyFill="1" applyAlignment="1">
      <alignment horizontal="left"/>
    </xf>
    <xf numFmtId="1" fontId="0" fillId="0" borderId="0" xfId="0" applyNumberFormat="1" applyAlignment="1">
      <alignment horizontal="center" vertical="center"/>
    </xf>
    <xf numFmtId="41" fontId="0" fillId="0" borderId="0" xfId="0" applyNumberFormat="1"/>
    <xf numFmtId="41" fontId="81" fillId="0" borderId="1" xfId="1" applyFont="1" applyBorder="1" applyAlignment="1">
      <alignment vertical="center"/>
    </xf>
    <xf numFmtId="164" fontId="0" fillId="0" borderId="1" xfId="2" applyFont="1" applyBorder="1" applyAlignment="1">
      <alignment horizontal="center"/>
    </xf>
    <xf numFmtId="164" fontId="20" fillId="0" borderId="1" xfId="2" applyFont="1" applyBorder="1" applyAlignment="1">
      <alignment horizontal="center"/>
    </xf>
    <xf numFmtId="9" fontId="9" fillId="47" borderId="1" xfId="3" applyFont="1" applyFill="1" applyBorder="1" applyAlignment="1">
      <alignment horizontal="center" vertical="center" wrapText="1"/>
    </xf>
    <xf numFmtId="9" fontId="9" fillId="44" borderId="1" xfId="3" applyFont="1" applyFill="1" applyBorder="1" applyAlignment="1">
      <alignment horizontal="center" vertical="center" wrapText="1"/>
    </xf>
    <xf numFmtId="9" fontId="76" fillId="47" borderId="8" xfId="3" applyFont="1" applyFill="1" applyBorder="1" applyAlignment="1">
      <alignment horizontal="center" vertical="center" wrapText="1"/>
    </xf>
    <xf numFmtId="9" fontId="9" fillId="2" borderId="1" xfId="3" applyFont="1" applyFill="1" applyBorder="1" applyAlignment="1">
      <alignment horizontal="center" vertical="center" wrapText="1"/>
    </xf>
    <xf numFmtId="9" fontId="76" fillId="2" borderId="8" xfId="3" applyFont="1" applyFill="1" applyBorder="1" applyAlignment="1">
      <alignment horizontal="center" vertical="center" wrapText="1"/>
    </xf>
    <xf numFmtId="9" fontId="80" fillId="0" borderId="0" xfId="171" applyFont="1" applyAlignment="1">
      <alignment vertical="center"/>
    </xf>
    <xf numFmtId="41" fontId="80" fillId="0" borderId="0" xfId="1" applyFont="1" applyAlignment="1">
      <alignment vertical="center"/>
    </xf>
  </cellXfs>
  <cellStyles count="179">
    <cellStyle name="Bueno" xfId="21" builtinId="26"/>
    <cellStyle name="Bueno 2" xfId="38"/>
    <cellStyle name="Default" xfId="6"/>
    <cellStyle name="Excel Built-in Good" xfId="7"/>
    <cellStyle name="Hipervínculo" xfId="22" builtinId="8"/>
    <cellStyle name="Hipervínculo visitado" xfId="24" builtinId="9" hidden="1"/>
    <cellStyle name="Hipervínculo visitado" xfId="25" builtinId="9" hidden="1"/>
    <cellStyle name="Hipervínculo visitado" xfId="26" builtinId="9" hidden="1"/>
    <cellStyle name="Hipervínculo visitado" xfId="27" builtinId="9" hidden="1"/>
    <cellStyle name="Hipervínculo visitado" xfId="28" builtinId="9" hidden="1"/>
    <cellStyle name="Hipervínculo visitado" xfId="29" builtinId="9" hidden="1"/>
    <cellStyle name="Hipervínculo visitado" xfId="30" builtinId="9" hidden="1"/>
    <cellStyle name="Hipervínculo visitado" xfId="31" builtinId="9" hidden="1"/>
    <cellStyle name="Hipervínculo visitado" xfId="32" builtinId="9" hidden="1"/>
    <cellStyle name="Hipervínculo visitado" xfId="33" builtinId="9" hidden="1"/>
    <cellStyle name="Hipervínculo visitado" xfId="40" builtinId="9" hidden="1"/>
    <cellStyle name="Hipervínculo visitado" xfId="41" builtinId="9" hidden="1"/>
    <cellStyle name="Hipervínculo visitado" xfId="42" builtinId="9" hidden="1"/>
    <cellStyle name="Hipervínculo visitado" xfId="43" builtinId="9" hidden="1"/>
    <cellStyle name="Hipervínculo visitado" xfId="44" builtinId="9" hidden="1"/>
    <cellStyle name="Hipervínculo visitado" xfId="45" builtinId="9" hidden="1"/>
    <cellStyle name="Hipervínculo visitado" xfId="46" builtinId="9" hidden="1"/>
    <cellStyle name="Hipervínculo visitado" xfId="47" builtinId="9" hidden="1"/>
    <cellStyle name="Hipervínculo visitado" xfId="48" builtinId="9" hidden="1"/>
    <cellStyle name="Hipervínculo visitado" xfId="49" builtinId="9" hidden="1"/>
    <cellStyle name="Hipervínculo visitado" xfId="50" builtinId="9" hidden="1"/>
    <cellStyle name="Hipervínculo visitado" xfId="51" builtinId="9" hidden="1"/>
    <cellStyle name="Hipervínculo visitado" xfId="52" builtinId="9" hidden="1"/>
    <cellStyle name="Hipervínculo visitado" xfId="53" builtinId="9" hidden="1"/>
    <cellStyle name="Hipervínculo visitado" xfId="54" builtinId="9" hidden="1"/>
    <cellStyle name="Hipervínculo visitado" xfId="55" builtinId="9" hidden="1"/>
    <cellStyle name="Hipervínculo visitado" xfId="56" builtinId="9" hidden="1"/>
    <cellStyle name="Hipervínculo visitado" xfId="57" builtinId="9" hidden="1"/>
    <cellStyle name="Hipervínculo visitado" xfId="58" builtinId="9" hidden="1"/>
    <cellStyle name="Hipervínculo visitado" xfId="59" builtinId="9" hidden="1"/>
    <cellStyle name="Hipervínculo visitado" xfId="60" builtinId="9" hidden="1"/>
    <cellStyle name="Hipervínculo visitado" xfId="61" builtinId="9" hidden="1"/>
    <cellStyle name="Hipervínculo visitado" xfId="62" builtinId="9" hidden="1"/>
    <cellStyle name="Hipervínculo visitado" xfId="63" builtinId="9" hidden="1"/>
    <cellStyle name="Hipervínculo visitado" xfId="64" builtinId="9" hidden="1"/>
    <cellStyle name="Hipervínculo visitado" xfId="65" builtinId="9" hidden="1"/>
    <cellStyle name="Hipervínculo visitado" xfId="66" builtinId="9" hidden="1"/>
    <cellStyle name="Hipervínculo visitado" xfId="67" builtinId="9" hidden="1"/>
    <cellStyle name="Hipervínculo visitado" xfId="68" builtinId="9" hidden="1"/>
    <cellStyle name="Hipervínculo visitado" xfId="69" builtinId="9" hidden="1"/>
    <cellStyle name="Hipervínculo visitado" xfId="70" builtinId="9" hidden="1"/>
    <cellStyle name="Hipervínculo visitado" xfId="71" builtinId="9" hidden="1"/>
    <cellStyle name="Hipervínculo visitado" xfId="72" builtinId="9" hidden="1"/>
    <cellStyle name="Hipervínculo visitado" xfId="73" builtinId="9" hidden="1"/>
    <cellStyle name="Hipervínculo visitado" xfId="74" builtinId="9" hidden="1"/>
    <cellStyle name="Hipervínculo visitado" xfId="75" builtinId="9" hidden="1"/>
    <cellStyle name="Hipervínculo visitado" xfId="76" builtinId="9" hidden="1"/>
    <cellStyle name="Hipervínculo visitado" xfId="77" builtinId="9" hidden="1"/>
    <cellStyle name="Hipervínculo visitado" xfId="78" builtinId="9" hidden="1"/>
    <cellStyle name="Hipervínculo visitado" xfId="79" builtinId="9" hidden="1"/>
    <cellStyle name="Hipervínculo visitado" xfId="80" builtinId="9" hidden="1"/>
    <cellStyle name="Hipervínculo visitado" xfId="81" builtinId="9" hidden="1"/>
    <cellStyle name="Hipervínculo visitado" xfId="82" builtinId="9" hidden="1"/>
    <cellStyle name="Hipervínculo visitado" xfId="83" builtinId="9" hidden="1"/>
    <cellStyle name="Hipervínculo visitado" xfId="84" builtinId="9" hidden="1"/>
    <cellStyle name="Hipervínculo visitado" xfId="85" builtinId="9" hidden="1"/>
    <cellStyle name="Hipervínculo visitado" xfId="86" builtinId="9" hidden="1"/>
    <cellStyle name="Hipervínculo visitado" xfId="87" builtinId="9" hidden="1"/>
    <cellStyle name="Hipervínculo visitado" xfId="88" builtinId="9" hidden="1"/>
    <cellStyle name="Hipervínculo visitado" xfId="89" builtinId="9" hidden="1"/>
    <cellStyle name="Hipervínculo visitado" xfId="90" builtinId="9" hidden="1"/>
    <cellStyle name="Hipervínculo visitado" xfId="91" builtinId="9" hidden="1"/>
    <cellStyle name="Hipervínculo visitado" xfId="92" builtinId="9" hidden="1"/>
    <cellStyle name="Hipervínculo visitado" xfId="93" builtinId="9" hidden="1"/>
    <cellStyle name="Hipervínculo visitado" xfId="94" builtinId="9" hidden="1"/>
    <cellStyle name="Hipervínculo visitado" xfId="95" builtinId="9" hidden="1"/>
    <cellStyle name="Hipervínculo visitado" xfId="96" builtinId="9" hidden="1"/>
    <cellStyle name="Hipervínculo visitado" xfId="97" builtinId="9" hidden="1"/>
    <cellStyle name="Hipervínculo visitado" xfId="98" builtinId="9" hidden="1"/>
    <cellStyle name="Hipervínculo visitado" xfId="99" builtinId="9" hidden="1"/>
    <cellStyle name="Hipervínculo visitado" xfId="100" builtinId="9" hidden="1"/>
    <cellStyle name="Hipervínculo visitado" xfId="101" builtinId="9" hidden="1"/>
    <cellStyle name="Hipervínculo visitado" xfId="102" builtinId="9" hidden="1"/>
    <cellStyle name="Hipervínculo visitado" xfId="103" builtinId="9" hidden="1"/>
    <cellStyle name="Hipervínculo visitado" xfId="104" builtinId="9" hidden="1"/>
    <cellStyle name="Hipervínculo visitado" xfId="105" builtinId="9" hidden="1"/>
    <cellStyle name="Hipervínculo visitado" xfId="106" builtinId="9" hidden="1"/>
    <cellStyle name="Hipervínculo visitado" xfId="107" builtinId="9" hidden="1"/>
    <cellStyle name="Hipervínculo visitado" xfId="108" builtinId="9" hidden="1"/>
    <cellStyle name="Hipervínculo visitado" xfId="109" builtinId="9" hidden="1"/>
    <cellStyle name="Hipervínculo visitado" xfId="110" builtinId="9" hidden="1"/>
    <cellStyle name="Hipervínculo visitado" xfId="111" builtinId="9" hidden="1"/>
    <cellStyle name="Hipervínculo visitado" xfId="112" builtinId="9" hidden="1"/>
    <cellStyle name="Hipervínculo visitado" xfId="113" builtinId="9" hidden="1"/>
    <cellStyle name="Hipervínculo visitado" xfId="114" builtinId="9" hidden="1"/>
    <cellStyle name="Hipervínculo visitado" xfId="115" builtinId="9" hidden="1"/>
    <cellStyle name="Hipervínculo visitado" xfId="116" builtinId="9" hidden="1"/>
    <cellStyle name="Hipervínculo visitado" xfId="117" builtinId="9" hidden="1"/>
    <cellStyle name="Hipervínculo visitado" xfId="118" builtinId="9" hidden="1"/>
    <cellStyle name="Hipervínculo visitado" xfId="119" builtinId="9" hidden="1"/>
    <cellStyle name="Hipervínculo visitado" xfId="120" builtinId="9" hidden="1"/>
    <cellStyle name="Hipervínculo visitado" xfId="121" builtinId="9" hidden="1"/>
    <cellStyle name="Hipervínculo visitado" xfId="122" builtinId="9" hidden="1"/>
    <cellStyle name="Hipervínculo visitado" xfId="123" builtinId="9" hidden="1"/>
    <cellStyle name="Hipervínculo visitado" xfId="124" builtinId="9" hidden="1"/>
    <cellStyle name="Hipervínculo visitado" xfId="125" builtinId="9" hidden="1"/>
    <cellStyle name="Hipervínculo visitado" xfId="126" builtinId="9" hidden="1"/>
    <cellStyle name="Hipervínculo visitado" xfId="127" builtinId="9" hidden="1"/>
    <cellStyle name="Hipervínculo visitado" xfId="128" builtinId="9" hidden="1"/>
    <cellStyle name="Hipervínculo visitado" xfId="129" builtinId="9" hidden="1"/>
    <cellStyle name="Hipervínculo visitado" xfId="130" builtinId="9" hidden="1"/>
    <cellStyle name="Hipervínculo visitado" xfId="131" builtinId="9" hidden="1"/>
    <cellStyle name="Hipervínculo visitado" xfId="132" builtinId="9" hidden="1"/>
    <cellStyle name="Hipervínculo visitado" xfId="133" builtinId="9" hidden="1"/>
    <cellStyle name="Hipervínculo visitado" xfId="134" builtinId="9" hidden="1"/>
    <cellStyle name="Hipervínculo visitado" xfId="135" builtinId="9" hidden="1"/>
    <cellStyle name="Hipervínculo visitado" xfId="136" builtinId="9" hidden="1"/>
    <cellStyle name="Hipervínculo visitado" xfId="137" builtinId="9" hidden="1"/>
    <cellStyle name="Hipervínculo visitado" xfId="138" builtinId="9" hidden="1"/>
    <cellStyle name="Hipervínculo visitado" xfId="139" builtinId="9" hidden="1"/>
    <cellStyle name="Hipervínculo visitado" xfId="140" builtinId="9" hidden="1"/>
    <cellStyle name="Hipervínculo visitado" xfId="141" builtinId="9" hidden="1"/>
    <cellStyle name="Hipervínculo visitado" xfId="142" builtinId="9" hidden="1"/>
    <cellStyle name="Hipervínculo visitado" xfId="143" builtinId="9" hidden="1"/>
    <cellStyle name="Hipervínculo visitado" xfId="144" builtinId="9" hidden="1"/>
    <cellStyle name="Hipervínculo visitado" xfId="145" builtinId="9" hidden="1"/>
    <cellStyle name="Hipervínculo visitado" xfId="146" builtinId="9" hidden="1"/>
    <cellStyle name="Hipervínculo visitado" xfId="147" builtinId="9" hidden="1"/>
    <cellStyle name="Hipervínculo visitado" xfId="148" builtinId="9" hidden="1"/>
    <cellStyle name="Hipervínculo visitado" xfId="149" builtinId="9" hidden="1"/>
    <cellStyle name="Hipervínculo visitado" xfId="150" builtinId="9" hidden="1"/>
    <cellStyle name="Hipervínculo visitado" xfId="151" builtinId="9" hidden="1"/>
    <cellStyle name="Hipervínculo visitado" xfId="152" builtinId="9" hidden="1"/>
    <cellStyle name="Hipervínculo visitado" xfId="153" builtinId="9" hidden="1"/>
    <cellStyle name="Hipervínculo visitado" xfId="154" builtinId="9" hidden="1"/>
    <cellStyle name="Hipervínculo visitado" xfId="155" builtinId="9" hidden="1"/>
    <cellStyle name="Hipervínculo visitado" xfId="156" builtinId="9" hidden="1"/>
    <cellStyle name="Hipervínculo visitado" xfId="157" builtinId="9" hidden="1"/>
    <cellStyle name="Hipervínculo visitado" xfId="158" builtinId="9" hidden="1"/>
    <cellStyle name="Hipervínculo visitado" xfId="159" builtinId="9" hidden="1"/>
    <cellStyle name="Hipervínculo visitado" xfId="160" builtinId="9" hidden="1"/>
    <cellStyle name="Hipervínculo visitado" xfId="161" builtinId="9" hidden="1"/>
    <cellStyle name="Hipervínculo visitado" xfId="162" builtinId="9" hidden="1"/>
    <cellStyle name="Hipervínculo visitado" xfId="163" builtinId="9" hidden="1"/>
    <cellStyle name="Hipervínculo visitado" xfId="164" builtinId="9" hidden="1"/>
    <cellStyle name="Hipervínculo visitado" xfId="165" builtinId="9" hidden="1"/>
    <cellStyle name="Hipervínculo visitado" xfId="169" builtinId="9" hidden="1"/>
    <cellStyle name="Hipervínculo visitado" xfId="170" builtinId="9" hidden="1"/>
    <cellStyle name="Hipervínculo visitado" xfId="172" builtinId="9" hidden="1"/>
    <cellStyle name="Hipervínculo visitado" xfId="173" builtinId="9" hidden="1"/>
    <cellStyle name="Hipervínculo visitado" xfId="177" builtinId="9" hidden="1"/>
    <cellStyle name="Hipervínculo visitado" xfId="178" builtinId="9" hidden="1"/>
    <cellStyle name="Hyperlink" xfId="23"/>
    <cellStyle name="Millares" xfId="19" builtinId="3"/>
    <cellStyle name="Millares [0]" xfId="1" builtinId="6"/>
    <cellStyle name="Millares [0] 2" xfId="8"/>
    <cellStyle name="Millares [0] 2 2" xfId="175"/>
    <cellStyle name="Millares [0] 3" xfId="9"/>
    <cellStyle name="Millares [0] 4" xfId="35"/>
    <cellStyle name="Millares [0] 5" xfId="167"/>
    <cellStyle name="Moneda" xfId="20" builtinId="4"/>
    <cellStyle name="Moneda [0]" xfId="2" builtinId="7"/>
    <cellStyle name="Moneda [0] 2" xfId="10"/>
    <cellStyle name="Moneda [0] 2 2" xfId="176"/>
    <cellStyle name="Moneda [0] 3" xfId="11"/>
    <cellStyle name="Moneda [0] 4" xfId="37"/>
    <cellStyle name="Moneda 2" xfId="12"/>
    <cellStyle name="Moneda 2 2" xfId="168"/>
    <cellStyle name="Moneda 3" xfId="13"/>
    <cellStyle name="Moneda 4" xfId="39"/>
    <cellStyle name="Normal" xfId="0" builtinId="0"/>
    <cellStyle name="Normal 2" xfId="5"/>
    <cellStyle name="Normal 2 2" xfId="34"/>
    <cellStyle name="Normal 2 3" xfId="174"/>
    <cellStyle name="Normal 3" xfId="14"/>
    <cellStyle name="Normal 4" xfId="4"/>
    <cellStyle name="Normal 5" xfId="15"/>
    <cellStyle name="Normal 90 2" xfId="16"/>
    <cellStyle name="Porcentaje" xfId="3" builtinId="5"/>
    <cellStyle name="Porcentaje 2" xfId="17"/>
    <cellStyle name="Porcentaje 2 2" xfId="171"/>
    <cellStyle name="Porcentaje 3" xfId="18"/>
    <cellStyle name="Porcentaje 4" xfId="36"/>
    <cellStyle name="Porcentaje 5" xfId="166"/>
  </cellStyles>
  <dxfs count="118">
    <dxf>
      <fill>
        <patternFill patternType="solid">
          <fgColor rgb="FFC6E0B4"/>
          <bgColor rgb="FF000000"/>
        </patternFill>
      </fill>
    </dxf>
    <dxf>
      <numFmt numFmtId="164" formatCode="_-&quot;$&quot;* #,##0_-;\-&quot;$&quot;* #,##0_-;_-&quot;$&quot;* &quot;-&quot;_-;_-@_-"/>
    </dxf>
    <dxf>
      <alignment wrapText="1" readingOrder="0"/>
    </dxf>
    <dxf>
      <alignment horizontal="center"/>
    </dxf>
    <dxf>
      <alignment horizontal="center"/>
    </dxf>
    <dxf>
      <alignment vertical="center"/>
    </dxf>
    <dxf>
      <alignment vertical="center"/>
    </dxf>
    <dxf>
      <numFmt numFmtId="164" formatCode="_-&quot;$&quot;* #,##0_-;\-&quot;$&quot;* #,##0_-;_-&quot;$&quot;* &quot;-&quot;_-;_-@_-"/>
    </dxf>
    <dxf>
      <numFmt numFmtId="164" formatCode="_-&quot;$&quot;* #,##0_-;\-&quot;$&quot;* #,##0_-;_-&quot;$&quot;* &quot;-&quot;_-;_-@_-"/>
    </dxf>
    <dxf>
      <alignment wrapText="1" readingOrder="0"/>
    </dxf>
    <dxf>
      <alignment horizontal="center"/>
    </dxf>
    <dxf>
      <alignment horizontal="center"/>
    </dxf>
    <dxf>
      <alignment vertical="center"/>
    </dxf>
    <dxf>
      <alignment vertical="center"/>
    </dxf>
    <dxf>
      <numFmt numFmtId="164" formatCode="_-&quot;$&quot;* #,##0_-;\-&quot;$&quot;* #,##0_-;_-&quot;$&quot;* &quot;-&quot;_-;_-@_-"/>
    </dxf>
    <dxf>
      <numFmt numFmtId="13" formatCode="0%"/>
    </dxf>
    <dxf>
      <alignment vertical="center"/>
    </dxf>
    <dxf>
      <alignment horizontal="cent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readingOrder="0"/>
    </dxf>
    <dxf>
      <font>
        <b/>
      </font>
    </dxf>
    <dxf>
      <font>
        <b/>
      </font>
    </dxf>
    <dxf>
      <numFmt numFmtId="13" formatCode="0%"/>
    </dxf>
    <dxf>
      <alignment vertical="center"/>
    </dxf>
    <dxf>
      <alignment horizontal="center"/>
    </dxf>
    <dxf>
      <numFmt numFmtId="13" formatCode="0%"/>
    </dxf>
    <dxf>
      <alignment wrapText="1"/>
    </dxf>
    <dxf>
      <alignment wrapText="1"/>
    </dxf>
    <dxf>
      <alignment horizontal="center"/>
    </dxf>
    <dxf>
      <alignment horizontal="center"/>
    </dxf>
    <dxf>
      <alignment vertical="center"/>
    </dxf>
    <dxf>
      <alignment vertical="center"/>
    </dxf>
    <dxf>
      <numFmt numFmtId="13" formatCode="0%"/>
    </dxf>
    <dxf>
      <alignment vertical="center"/>
    </dxf>
    <dxf>
      <alignment horizontal="cent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0" readingOrder="0"/>
    </dxf>
    <dxf>
      <font>
        <b/>
      </font>
    </dxf>
    <dxf>
      <font>
        <b/>
      </font>
    </dxf>
    <dxf>
      <numFmt numFmtId="13" formatCode="0%"/>
    </dxf>
    <dxf>
      <alignment vertical="center"/>
    </dxf>
    <dxf>
      <alignment horizontal="center"/>
    </dxf>
    <dxf>
      <numFmt numFmtId="13" formatCode="0%"/>
    </dxf>
    <dxf>
      <alignment wrapText="1"/>
    </dxf>
    <dxf>
      <alignment wrapText="1"/>
    </dxf>
    <dxf>
      <alignment horizontal="center"/>
    </dxf>
    <dxf>
      <alignment horizontal="center"/>
    </dxf>
    <dxf>
      <alignment vertical="center"/>
    </dxf>
    <dxf>
      <alignment vertical="center"/>
    </dxf>
    <dxf>
      <numFmt numFmtId="13" formatCode="0%"/>
    </dxf>
    <dxf>
      <alignment wrapText="1" readingOrder="0"/>
    </dxf>
    <dxf>
      <alignment vertical="center"/>
    </dxf>
    <dxf>
      <alignment horizontal="cent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font>
    </dxf>
    <dxf>
      <font>
        <b/>
      </font>
    </dxf>
    <dxf>
      <numFmt numFmtId="13" formatCode="0%"/>
    </dxf>
    <dxf>
      <alignment vertical="center"/>
    </dxf>
    <dxf>
      <alignment horizontal="center"/>
    </dxf>
    <dxf>
      <numFmt numFmtId="13" formatCode="0%"/>
    </dxf>
    <dxf>
      <alignment wrapText="1"/>
    </dxf>
    <dxf>
      <alignment wrapText="1"/>
    </dxf>
    <dxf>
      <alignment horizontal="center"/>
    </dxf>
    <dxf>
      <alignment horizontal="center"/>
    </dxf>
    <dxf>
      <alignment vertical="center"/>
    </dxf>
    <dxf>
      <alignment vertical="center"/>
    </dxf>
    <dxf>
      <numFmt numFmtId="13" formatCode="0%"/>
    </dxf>
    <dxf>
      <alignment horizontal="cent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vertical="center" readingOrder="0"/>
    </dxf>
    <dxf>
      <alignment wrapText="1" readingOrder="0"/>
    </dxf>
    <dxf>
      <font>
        <b/>
      </font>
    </dxf>
    <dxf>
      <font>
        <b/>
      </font>
    </dxf>
    <dxf>
      <numFmt numFmtId="13" formatCode="0%"/>
    </dxf>
    <dxf>
      <alignment vertical="center"/>
    </dxf>
    <dxf>
      <alignment horizontal="center"/>
    </dxf>
    <dxf>
      <numFmt numFmtId="13" formatCode="0%"/>
    </dxf>
    <dxf>
      <alignment wrapText="1"/>
    </dxf>
    <dxf>
      <alignment wrapText="1"/>
    </dxf>
    <dxf>
      <alignment horizontal="center"/>
    </dxf>
    <dxf>
      <alignment horizontal="center"/>
    </dxf>
    <dxf>
      <alignment vertical="center"/>
    </dxf>
    <dxf>
      <alignment vertical="center"/>
    </dxf>
    <dxf>
      <numFmt numFmtId="13" formatCode="0%"/>
    </dxf>
    <dxf>
      <alignment vertical="center"/>
    </dxf>
    <dxf>
      <alignment horizontal="cent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readingOrder="0"/>
    </dxf>
    <dxf>
      <font>
        <b/>
      </font>
    </dxf>
    <dxf>
      <font>
        <b/>
      </font>
    </dxf>
    <dxf>
      <numFmt numFmtId="13" formatCode="0%"/>
    </dxf>
    <dxf>
      <alignment vertical="center"/>
    </dxf>
    <dxf>
      <alignment horizontal="center"/>
    </dxf>
    <dxf>
      <numFmt numFmtId="13" formatCode="0%"/>
    </dxf>
    <dxf>
      <alignment wrapText="1"/>
    </dxf>
    <dxf>
      <alignment wrapText="1"/>
    </dxf>
    <dxf>
      <alignment horizontal="center"/>
    </dxf>
    <dxf>
      <alignment horizontal="center"/>
    </dxf>
    <dxf>
      <alignment vertical="center"/>
    </dxf>
    <dxf>
      <alignment vertical="center"/>
    </dxf>
    <dxf>
      <numFmt numFmtId="13" formatCode="0%"/>
    </dxf>
    <dxf>
      <alignment vertical="center"/>
    </dxf>
    <dxf>
      <alignment horizontal="cent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readingOrder="0"/>
    </dxf>
    <dxf>
      <font>
        <b/>
      </font>
    </dxf>
    <dxf>
      <font>
        <b/>
      </font>
    </dxf>
    <dxf>
      <numFmt numFmtId="13" formatCode="0%"/>
    </dxf>
    <dxf>
      <alignment vertical="center"/>
    </dxf>
    <dxf>
      <alignment horizontal="center"/>
    </dxf>
    <dxf>
      <numFmt numFmtId="13" formatCode="0%"/>
    </dxf>
    <dxf>
      <alignment wrapText="1"/>
    </dxf>
    <dxf>
      <alignment wrapText="1"/>
    </dxf>
    <dxf>
      <alignment horizontal="center"/>
    </dxf>
    <dxf>
      <alignment horizontal="center"/>
    </dxf>
    <dxf>
      <alignment vertical="center"/>
    </dxf>
    <dxf>
      <alignment vertical="center"/>
    </dxf>
  </dxfs>
  <tableStyles count="0" defaultTableStyle="TableStyleMedium9" defaultPivotStyle="PivotStyleMedium7"/>
  <colors>
    <mruColors>
      <color rgb="FFE98A83"/>
      <color rgb="FFE87D69"/>
      <color rgb="FFFF7E7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worksheet" Target="worksheets/sheet28.xml"/><Relationship Id="rId29" Type="http://schemas.openxmlformats.org/officeDocument/2006/relationships/externalLink" Target="externalLinks/externalLink1.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30" Type="http://schemas.openxmlformats.org/officeDocument/2006/relationships/pivotCacheDefinition" Target="pivotCache/pivotCacheDefinition1.xml"/><Relationship Id="rId31" Type="http://schemas.openxmlformats.org/officeDocument/2006/relationships/pivotCacheDefinition" Target="pivotCache/pivotCacheDefinition2.xml"/><Relationship Id="rId32" Type="http://schemas.openxmlformats.org/officeDocument/2006/relationships/pivotCacheDefinition" Target="pivotCache/pivotCacheDefinition3.xml"/><Relationship Id="rId9" Type="http://schemas.openxmlformats.org/officeDocument/2006/relationships/worksheet" Target="worksheets/sheet9.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33" Type="http://schemas.openxmlformats.org/officeDocument/2006/relationships/theme" Target="theme/theme1.xml"/><Relationship Id="rId34" Type="http://schemas.openxmlformats.org/officeDocument/2006/relationships/styles" Target="styles.xml"/><Relationship Id="rId35" Type="http://schemas.openxmlformats.org/officeDocument/2006/relationships/sharedStrings" Target="sharedStrings.xml"/><Relationship Id="rId36" Type="http://schemas.openxmlformats.org/officeDocument/2006/relationships/calcChain" Target="calcChain.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143896</xdr:colOff>
      <xdr:row>0</xdr:row>
      <xdr:rowOff>1</xdr:rowOff>
    </xdr:from>
    <xdr:to>
      <xdr:col>0</xdr:col>
      <xdr:colOff>996293</xdr:colOff>
      <xdr:row>0</xdr:row>
      <xdr:rowOff>886811</xdr:rowOff>
    </xdr:to>
    <xdr:pic>
      <xdr:nvPicPr>
        <xdr:cNvPr id="2" name="Imagen 1">
          <a:extLst>
            <a:ext uri="{FF2B5EF4-FFF2-40B4-BE49-F238E27FC236}">
              <a16:creationId xmlns:a16="http://schemas.microsoft.com/office/drawing/2014/main" xmlns="" id="{F981572C-903D-4236-AE3E-7C966190BC1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3896" y="1"/>
          <a:ext cx="852397" cy="88681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bolivargovco-my.sharepoint.com/personal/erodriguez_bolivar_gov_co/Documents/INFORMACION%20DE%20TRABAJO/A%202024/OAGRD/Plan%20de%20Desarrollo%202024/Bosquejo%20de%20Programa%20de%20Gobierno%20-%20Gestion%20de%20Riesgos%20Ver-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livar Me Enamora Esquematico"/>
      <sheetName val="Base Indicadores Resultado- DNP"/>
      <sheetName val="Ind. Resultado Competitividad"/>
      <sheetName val="Indicadores Resultado Municipio"/>
      <sheetName val="Sector FUT"/>
      <sheetName val="Catálogo de Productos"/>
      <sheetName val="Sectores-Programas-Subprogramas"/>
      <sheetName val="Catalogo ODS"/>
      <sheetName val="ODS"/>
      <sheetName val="Sectores"/>
      <sheetName val="Ficha de Indicadores"/>
      <sheetName val="Visor de competencias V_2.0"/>
      <sheetName val="Hoja1"/>
      <sheetName val="Hoja2"/>
    </sheetNames>
    <sheetDataSet>
      <sheetData sheetId="0">
        <row r="53">
          <cell r="Y53">
            <v>184</v>
          </cell>
        </row>
        <row r="54">
          <cell r="Y54">
            <v>4</v>
          </cell>
        </row>
        <row r="55">
          <cell r="Y55">
            <v>1</v>
          </cell>
        </row>
        <row r="56">
          <cell r="Y56">
            <v>10000</v>
          </cell>
        </row>
        <row r="58">
          <cell r="Y58">
            <v>1</v>
          </cell>
        </row>
        <row r="59">
          <cell r="Y59">
            <v>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r:id="rId1" refreshedBy="cesardelaespriella@gmail.com" refreshedDate="46157.633503124998" createdVersion="4" refreshedVersion="4" minRefreshableVersion="3" recordCount="386">
  <cacheSource type="worksheet">
    <worksheetSource ref="A1:AG387" sheet="CONSOLIDADO"/>
  </cacheSource>
  <cacheFields count="33">
    <cacheField name="DEPENDENCIA" numFmtId="0">
      <sharedItems count="23">
        <s v="INFRAESTRUCTURA"/>
        <s v="AGRICULTURA"/>
        <s v="IDERBOL"/>
        <s v="UNIBAC "/>
        <s v="ICULTUR"/>
        <s v="VICTIMAS"/>
        <s v="MINAS Y ENERGIAS"/>
        <s v="TIC"/>
        <s v="GENERAL"/>
        <s v="RIESGO"/>
        <s v="HACIENDA"/>
        <s v="MUJER"/>
        <s v="SERVICIOS PUBLICOS"/>
        <s v="AGUAS DE BOLIVAR"/>
        <s v="PRIVADA"/>
        <s v="PLANEACION"/>
        <s v="SALUD"/>
        <s v="EDUCACION"/>
        <s v="INTERIOR"/>
        <s v="SEGURIDAD"/>
        <s v="IGUALDAD"/>
        <s v="DESARROLLO ECONOMICO"/>
        <s v="SECRETARÍA DE MOVILIDAD"/>
      </sharedItems>
    </cacheField>
    <cacheField name="LINEA ESTRATEGICA " numFmtId="0">
      <sharedItems count="9">
        <s v=" BOLÍVAR ME ENAMORA CON PAZ, ATENCIÓN A VICTIMAS Y RECONCILIACIÓN "/>
        <s v=" BOLÍVAR ME ENAMORA CON CRECIMIENTO ECONÓMICO Y OPORTUNIDAD DE EMPLEO PARA TODOS"/>
        <s v=" BOLÍVAR ME ENAMORA VERDE Y SOSTENIBLE: TRANSICIÓN ENERGÉTICA Y GESTÓN AMBIENTAL DE EXCELENCIA."/>
        <s v=" BOLÍVAR ME ENAMORA CON JUSTICIA SOCIAL: CIERRE DE BRECHAS Y CALIDAD DE VIDA PARA TODOS"/>
        <s v="BOLIVAR ME ENAMORA CON INSTUCIONALIDAD FUERTE"/>
        <s v="BOLÍVAR ME ENAMORA CON SEGURIDAD Y CONVIVENCIA CIUDADANA"/>
        <s v="BOLÍVAR ME ENAMORA CON JUSTICIA SOCIAL CIERRE DE BRECHAS Y CALIDAD DE VIDA PARA TODOS" u="1"/>
        <s v="Bolívar Me Enamora en Crecimiento Económico y oportunidad de empleo para todos" u="1"/>
        <s v="Bolivar me Enamora con Justicia Social Cierre Brechas y Calidad de Vida para todos." u="1"/>
      </sharedItems>
    </cacheField>
    <cacheField name="COMPONENTE" numFmtId="0">
      <sharedItems/>
    </cacheField>
    <cacheField name=" PROGRAMA" numFmtId="0">
      <sharedItems containsBlank="1"/>
    </cacheField>
    <cacheField name="CODIGO DE PROGRAMA" numFmtId="0">
      <sharedItems containsMixedTypes="1" containsNumber="1" containsInteger="1" minValue="301" maxValue="4599"/>
    </cacheField>
    <cacheField name="PROG MANUAL GASTO PROGRAMA" numFmtId="0">
      <sharedItems/>
    </cacheField>
    <cacheField name="NOMBRE SECTOR FUT" numFmtId="0">
      <sharedItems/>
    </cacheField>
    <cacheField name="NUMERO INDICADOR" numFmtId="0">
      <sharedItems containsBlank="1" containsMixedTypes="1" containsNumber="1" containsInteger="1" minValue="11" maxValue="400201603"/>
    </cacheField>
    <cacheField name="INDICADOR PERZONALIZADO" numFmtId="0">
      <sharedItems longText="1"/>
    </cacheField>
    <cacheField name="CODIGO DE PRODUCTO" numFmtId="0">
      <sharedItems containsMixedTypes="1" containsNumber="1" containsInteger="1" minValue="120402" maxValue="410102507"/>
    </cacheField>
    <cacheField name="PRODUCTO" numFmtId="0">
      <sharedItems longText="1"/>
    </cacheField>
    <cacheField name=" INDICADOR DE PRODUCTO" numFmtId="0">
      <sharedItems containsBlank="1" containsMixedTypes="1" containsNumber="1" containsInteger="1" minValue="0" maxValue="0"/>
    </cacheField>
    <cacheField name="UNIDAD DE MEDIDA" numFmtId="0">
      <sharedItems/>
    </cacheField>
    <cacheField name="LINEA BASE (Número)" numFmtId="0">
      <sharedItems containsMixedTypes="1" containsNumber="1" minValue="0" maxValue="4521000"/>
    </cacheField>
    <cacheField name="AÑO" numFmtId="0">
      <sharedItems containsMixedTypes="1" containsNumber="1" containsInteger="1" minValue="20" maxValue="2025"/>
    </cacheField>
    <cacheField name="FUENTE " numFmtId="0">
      <sharedItems/>
    </cacheField>
    <cacheField name="META PRODUCTO ESPERADO_x000d_2025" numFmtId="0">
      <sharedItems containsMixedTypes="1" containsNumber="1" minValue="0" maxValue="250000000"/>
    </cacheField>
    <cacheField name="META PRODUCTO ESPERADO CUATRENIO (2024 - 2027)" numFmtId="0">
      <sharedItems containsSemiMixedTypes="0" containsString="0" containsNumber="1" containsInteger="1" minValue="0" maxValue="1000000000"/>
    </cacheField>
    <cacheField name="AVANCE META FINAL PRODUCTO  2024" numFmtId="0">
      <sharedItems containsSemiMixedTypes="0" containsString="0" containsNumber="1" minValue="0" maxValue="125000000"/>
    </cacheField>
    <cacheField name="2024 VS CUATRENIO" numFmtId="9">
      <sharedItems containsSemiMixedTypes="0" containsString="0" containsNumber="1" minValue="0" maxValue="11.005000000000001"/>
    </cacheField>
    <cacheField name="AVANCE META PRODUCTO MAR 2025" numFmtId="0">
      <sharedItems containsMixedTypes="1" containsNumber="1" minValue="0" maxValue="75000000"/>
    </cacheField>
    <cacheField name="AVANCE META PRODUCTO JUNIO 2025" numFmtId="0">
      <sharedItems containsSemiMixedTypes="0" containsString="0" containsNumber="1" minValue="0" maxValue="95000000"/>
    </cacheField>
    <cacheField name="AVANCE META PRODUCTO SEPTIEMBRE 2025" numFmtId="0">
      <sharedItems containsSemiMixedTypes="0" containsString="0" containsNumber="1" minValue="0" maxValue="110000000"/>
    </cacheField>
    <cacheField name="AVANCE META PRODUCTO DICIEMBRE 2025" numFmtId="0">
      <sharedItems containsMixedTypes="1" containsNumber="1" minValue="0" maxValue="45000000"/>
    </cacheField>
    <cacheField name="TOTAL  AVANCE  2025_x000d_(SUMATORIA TOTAL AVANCE META DE PRODUCTOS)" numFmtId="0">
      <sharedItems containsSemiMixedTypes="0" containsString="0" containsNumber="1" minValue="0" maxValue="325000000"/>
    </cacheField>
    <cacheField name="2025 VS CUATRENIO" numFmtId="9">
      <sharedItems containsSemiMixedTypes="0" containsString="0" containsNumber="1" minValue="0" maxValue="111.46"/>
    </cacheField>
    <cacheField name="TOTAL  AVANCE  ACUMULADO_x000d_(SUMATORIA TOTAL AVANCE META DE PRODUCTOS)" numFmtId="0">
      <sharedItems containsSemiMixedTypes="0" containsString="0" containsNumber="1" minValue="0" maxValue="450000000"/>
    </cacheField>
    <cacheField name="AVANCE % 2025" numFmtId="9">
      <sharedItems containsSemiMixedTypes="0" containsString="0" containsNumber="1" minValue="0" maxValue="278.64999999999998"/>
    </cacheField>
    <cacheField name="AVANCE ACUMULADO" numFmtId="0">
      <sharedItems containsSemiMixedTypes="0" containsString="0" containsNumber="1" minValue="0" maxValue="112.7"/>
    </cacheField>
    <cacheField name=" PRESUPUESTO PROYECTADO 2025 ($)" numFmtId="0">
      <sharedItems containsSemiMixedTypes="0" containsString="0" containsNumber="1" minValue="0" maxValue="1211533507556"/>
    </cacheField>
    <cacheField name="FUENTE DE FINANCIACION" numFmtId="0">
      <sharedItems containsBlank="1" containsMixedTypes="1" containsNumber="1" containsInteger="1" minValue="0" maxValue="0"/>
    </cacheField>
    <cacheField name=" PRESUPUESTO EJECUTADO 2025 ($)" numFmtId="0">
      <sharedItems containsString="0" containsBlank="1" containsNumber="1" minValue="0" maxValue="1207601032472"/>
    </cacheField>
    <cacheField name="PORCENTAJE EJECUTADO 2025_x000d_(% PRESUPUESTO EJECUTADO / PRESUPUESTO PROYECTADO)" numFmtId="0">
      <sharedItems containsBlank="1" containsMixedTypes="1" containsNumber="1" minValue="0" maxValue="967.93300735294122"/>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cesardelaespriella@gmail.com" refreshedDate="46157.652117939811" createdVersion="4" refreshedVersion="4" minRefreshableVersion="3" recordCount="381">
  <cacheSource type="worksheet">
    <worksheetSource ref="A1:AG382" sheet="CONSOLIDADO"/>
  </cacheSource>
  <cacheFields count="33">
    <cacheField name="DEPENDENCIA" numFmtId="0">
      <sharedItems containsBlank="1" count="24">
        <s v="INFRAESTRUCTURA"/>
        <s v="AGRICULTURA"/>
        <s v="IDERBOL"/>
        <s v="UNIBAC "/>
        <s v="ICULTUR"/>
        <s v="VICTIMAS"/>
        <s v="MINAS Y ENERGIAS"/>
        <s v="TIC"/>
        <s v="GENERAL"/>
        <s v="RIESGO"/>
        <s v="HACIENDA"/>
        <s v="MUJER"/>
        <s v="SERVICIOS PUBLICOS"/>
        <s v="AGUAS DE BOLIVAR"/>
        <s v="PRIVADA"/>
        <s v="PLANEACION"/>
        <s v="SALUD"/>
        <s v="EDUCACION"/>
        <s v="INTERIOR"/>
        <s v="SEGURIDAD"/>
        <s v="IGUALDAD"/>
        <s v="DESARROLLO ECONOMICO"/>
        <m u="1"/>
        <s v="SECRETARÍA DE MOVILIDAD" u="1"/>
      </sharedItems>
    </cacheField>
    <cacheField name="LINEA ESTRATEGICA " numFmtId="0">
      <sharedItems containsBlank="1" count="9">
        <s v=" BOLÍVAR ME ENAMORA CON PAZ, ATENCIÓN A VICTIMAS Y RECONCILIACIÓN "/>
        <s v=" BOLÍVAR ME ENAMORA CON CRECIMIENTO ECONÓMICO Y OPORTUNIDAD DE EMPLEO PARA TODOS"/>
        <s v=" BOLÍVAR ME ENAMORA VERDE Y SOSTENIBLE: TRANSICIÓN ENERGÉTICA Y GESTÓN AMBIENTAL DE EXCELENCIA."/>
        <s v=" BOLÍVAR ME ENAMORA CON JUSTICIA SOCIAL: CIERRE DE BRECHAS Y CALIDAD DE VIDA PARA TODOS"/>
        <s v="BOLIVAR ME ENAMORA CON INSTUCIONALIDAD FUERTE"/>
        <s v="BOLÍVAR ME ENAMORA CON SEGURIDAD Y CONVIVENCIA CIUDADANA"/>
        <m u="1"/>
        <s v="BOLÍVAR ME ENAMORA CON JUSTICIA SOCIAL CIERRE DE BRECHAS Y CALIDAD DE VIDA PARA TODOS" u="1"/>
        <s v="Bolivar me Enamora con Justicia Social Cierre Brechas y Calidad de Vida para todos." u="1"/>
      </sharedItems>
    </cacheField>
    <cacheField name="COMPONENTE" numFmtId="0">
      <sharedItems/>
    </cacheField>
    <cacheField name=" PROGRAMA" numFmtId="0">
      <sharedItems containsBlank="1"/>
    </cacheField>
    <cacheField name="CODIGO DE PROGRAMA" numFmtId="0">
      <sharedItems containsMixedTypes="1" containsNumber="1" containsInteger="1" minValue="301" maxValue="4599"/>
    </cacheField>
    <cacheField name="PROG MANUAL GASTO PROGRAMA" numFmtId="0">
      <sharedItems/>
    </cacheField>
    <cacheField name="NOMBRE SECTOR FUT" numFmtId="0">
      <sharedItems/>
    </cacheField>
    <cacheField name="NUMERO INDICADOR" numFmtId="0">
      <sharedItems containsBlank="1" containsMixedTypes="1" containsNumber="1" containsInteger="1" minValue="11" maxValue="400201603"/>
    </cacheField>
    <cacheField name="INDICADOR PERZONALIZADO" numFmtId="0">
      <sharedItems longText="1"/>
    </cacheField>
    <cacheField name="CODIGO DE PRODUCTO" numFmtId="0">
      <sharedItems containsMixedTypes="1" containsNumber="1" containsInteger="1" minValue="120402" maxValue="410102507"/>
    </cacheField>
    <cacheField name="PRODUCTO" numFmtId="0">
      <sharedItems longText="1"/>
    </cacheField>
    <cacheField name=" INDICADOR DE PRODUCTO" numFmtId="0">
      <sharedItems containsBlank="1" containsMixedTypes="1" containsNumber="1" containsInteger="1" minValue="0" maxValue="0"/>
    </cacheField>
    <cacheField name="UNIDAD DE MEDIDA" numFmtId="0">
      <sharedItems/>
    </cacheField>
    <cacheField name="LINEA BASE (Número)" numFmtId="0">
      <sharedItems containsMixedTypes="1" containsNumber="1" minValue="0" maxValue="4521000"/>
    </cacheField>
    <cacheField name="AÑO" numFmtId="0">
      <sharedItems containsMixedTypes="1" containsNumber="1" containsInteger="1" minValue="20" maxValue="2025"/>
    </cacheField>
    <cacheField name="FUENTE " numFmtId="0">
      <sharedItems/>
    </cacheField>
    <cacheField name="META PRODUCTO ESPERADO_x000d_2025" numFmtId="0">
      <sharedItems containsMixedTypes="1" containsNumber="1" minValue="0" maxValue="250000000"/>
    </cacheField>
    <cacheField name="META PRODUCTO ESPERADO CUATRENIO (2024 - 2027)" numFmtId="0">
      <sharedItems containsSemiMixedTypes="0" containsString="0" containsNumber="1" containsInteger="1" minValue="0" maxValue="1000000000"/>
    </cacheField>
    <cacheField name="AVANCE META FINAL PRODUCTO  2024" numFmtId="0">
      <sharedItems containsSemiMixedTypes="0" containsString="0" containsNumber="1" minValue="0" maxValue="125000000"/>
    </cacheField>
    <cacheField name="2024 VS CUATRENIO" numFmtId="9">
      <sharedItems containsSemiMixedTypes="0" containsString="0" containsNumber="1" minValue="0" maxValue="11.005000000000001"/>
    </cacheField>
    <cacheField name="AVANCE META PRODUCTO MAR 2025" numFmtId="0">
      <sharedItems containsMixedTypes="1" containsNumber="1" minValue="0" maxValue="75000000"/>
    </cacheField>
    <cacheField name="AVANCE META PRODUCTO JUNIO 2025" numFmtId="0">
      <sharedItems containsSemiMixedTypes="0" containsString="0" containsNumber="1" minValue="0" maxValue="95000000"/>
    </cacheField>
    <cacheField name="AVANCE META PRODUCTO SEPTIEMBRE 2025" numFmtId="0">
      <sharedItems containsSemiMixedTypes="0" containsString="0" containsNumber="1" minValue="0" maxValue="110000000"/>
    </cacheField>
    <cacheField name="AVANCE META PRODUCTO DICIEMBRE 2025" numFmtId="0">
      <sharedItems containsMixedTypes="1" containsNumber="1" minValue="0" maxValue="45000000"/>
    </cacheField>
    <cacheField name="TOTAL  AVANCE  2025_x000d_(SUMATORIA TOTAL AVANCE META DE PRODUCTOS)" numFmtId="0">
      <sharedItems containsSemiMixedTypes="0" containsString="0" containsNumber="1" minValue="0" maxValue="325000000"/>
    </cacheField>
    <cacheField name="2025 VS CUATRENIO" numFmtId="9">
      <sharedItems containsSemiMixedTypes="0" containsString="0" containsNumber="1" minValue="0" maxValue="111.46"/>
    </cacheField>
    <cacheField name="TOTAL  AVANCE  ACUMULADO_x000d_(SUMATORIA TOTAL AVANCE META DE PRODUCTOS)" numFmtId="0">
      <sharedItems containsSemiMixedTypes="0" containsString="0" containsNumber="1" minValue="0" maxValue="450000000"/>
    </cacheField>
    <cacheField name="AVANCE % 2025" numFmtId="9">
      <sharedItems containsSemiMixedTypes="0" containsString="0" containsNumber="1" minValue="0" maxValue="278.64999999999998"/>
    </cacheField>
    <cacheField name="AVANCE ACUMULADO" numFmtId="0">
      <sharedItems containsSemiMixedTypes="0" containsString="0" containsNumber="1" minValue="0" maxValue="112.7"/>
    </cacheField>
    <cacheField name=" PRESUPUESTO PROYECTADO 2025 ($)" numFmtId="0">
      <sharedItems containsSemiMixedTypes="0" containsString="0" containsNumber="1" minValue="0" maxValue="1211533507556"/>
    </cacheField>
    <cacheField name="FUENTE DE FINANCIACION" numFmtId="0">
      <sharedItems containsBlank="1" containsMixedTypes="1" containsNumber="1" containsInteger="1" minValue="0" maxValue="0"/>
    </cacheField>
    <cacheField name=" PRESUPUESTO EJECUTADO 2025 ($)" numFmtId="0">
      <sharedItems containsString="0" containsBlank="1" containsNumber="1" minValue="0" maxValue="1207601032472"/>
    </cacheField>
    <cacheField name="PORCENTAJE EJECUTADO 2025_x000d_(% PRESUPUESTO EJECUTADO / PRESUPUESTO PROYECTADO)" numFmtId="0">
      <sharedItems containsString="0" containsBlank="1" containsNumber="1" minValue="0" maxValue="967.93300735294122"/>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r:id="rId1" refreshedBy="cesardelaespriella@gmail.com" refreshedDate="46157.678030208335" createdVersion="4" refreshedVersion="4" minRefreshableVersion="3" recordCount="386">
  <cacheSource type="worksheet">
    <worksheetSource ref="A1:AH387" sheet="SEMAFORO"/>
  </cacheSource>
  <cacheFields count="34">
    <cacheField name="DEPENDENCIA" numFmtId="0">
      <sharedItems count="23">
        <s v="INFRAESTRUCTURA"/>
        <s v="AGRICULTURA"/>
        <s v="IDERBOL"/>
        <s v="UNIBAC "/>
        <s v="ICULTUR"/>
        <s v="VICTIMAS"/>
        <s v="MINAS Y ENERGIAS"/>
        <s v="TIC"/>
        <s v="GENERAL"/>
        <s v="RIESGO"/>
        <s v="HACIENDA"/>
        <s v="MUJER"/>
        <s v="SERVICIOS PUBLICOS"/>
        <s v="AGUAS DE BOLIVAR"/>
        <s v="PRIVADA"/>
        <s v="PLANEACION"/>
        <s v="SALUD"/>
        <s v="EDUCACION"/>
        <s v="INTERIOR"/>
        <s v="SEGURIDAD"/>
        <s v="IGUALDAD"/>
        <s v="DESARROLLO ECONOMICO"/>
        <s v="SECRETARÍA DE MOVILIDAD"/>
      </sharedItems>
    </cacheField>
    <cacheField name="LINEA ESTRATEGICA " numFmtId="0">
      <sharedItems count="6">
        <s v=" BOLÍVAR ME ENAMORA CON PAZ, ATENCIÓN A VICTIMAS Y RECONCILIACIÓN "/>
        <s v=" BOLÍVAR ME ENAMORA CON CRECIMIENTO ECONÓMICO Y OPORTUNIDAD DE EMPLEO PARA TODOS"/>
        <s v=" BOLÍVAR ME ENAMORA VERDE Y SOSTENIBLE: TRANSICIÓN ENERGÉTICA Y GESTÓN AMBIENTAL DE EXCELENCIA."/>
        <s v=" BOLÍVAR ME ENAMORA CON JUSTICIA SOCIAL: CIERRE DE BRECHAS Y CALIDAD DE VIDA PARA TODOS"/>
        <s v="BOLIVAR ME ENAMORA CON INSTUCIONALIDAD FUERTE"/>
        <s v="BOLÍVAR ME ENAMORA CON SEGURIDAD Y CONVIVENCIA CIUDADANA"/>
      </sharedItems>
    </cacheField>
    <cacheField name="COMPONENTE" numFmtId="0">
      <sharedItems/>
    </cacheField>
    <cacheField name=" PROGRAMA" numFmtId="0">
      <sharedItems containsBlank="1"/>
    </cacheField>
    <cacheField name="CODIGO DE PROGRAMA" numFmtId="0">
      <sharedItems containsMixedTypes="1" containsNumber="1" containsInteger="1" minValue="301" maxValue="4599"/>
    </cacheField>
    <cacheField name="PROG MANUAL GASTO PROGRAMA" numFmtId="0">
      <sharedItems/>
    </cacheField>
    <cacheField name="NOMBRE SECTOR FUT" numFmtId="0">
      <sharedItems/>
    </cacheField>
    <cacheField name="NUMERO INDICADOR" numFmtId="0">
      <sharedItems containsBlank="1" containsMixedTypes="1" containsNumber="1" containsInteger="1" minValue="11" maxValue="400201603"/>
    </cacheField>
    <cacheField name="INDICADOR PERZONALIZADO" numFmtId="0">
      <sharedItems longText="1"/>
    </cacheField>
    <cacheField name="CODIGO DE PRODUCTO" numFmtId="0">
      <sharedItems containsMixedTypes="1" containsNumber="1" containsInteger="1" minValue="120402" maxValue="410102507"/>
    </cacheField>
    <cacheField name="PRODUCTO" numFmtId="0">
      <sharedItems longText="1"/>
    </cacheField>
    <cacheField name=" INDICADOR DE PRODUCTO" numFmtId="0">
      <sharedItems containsBlank="1" containsMixedTypes="1" containsNumber="1" containsInteger="1" minValue="0" maxValue="0"/>
    </cacheField>
    <cacheField name="UNIDAD DE MEDIDA" numFmtId="0">
      <sharedItems/>
    </cacheField>
    <cacheField name="LINEA BASE (Número)" numFmtId="0">
      <sharedItems containsMixedTypes="1" containsNumber="1" minValue="0" maxValue="4521000"/>
    </cacheField>
    <cacheField name="AÑO" numFmtId="0">
      <sharedItems containsMixedTypes="1" containsNumber="1" containsInteger="1" minValue="20" maxValue="2025"/>
    </cacheField>
    <cacheField name="FUENTE " numFmtId="0">
      <sharedItems/>
    </cacheField>
    <cacheField name="META PRODUCTO ESPERADO_x000d_2025" numFmtId="0">
      <sharedItems containsMixedTypes="1" containsNumber="1" minValue="0" maxValue="250000000"/>
    </cacheField>
    <cacheField name="META PRODUCTO ESPERADO CUATRENIO (2024 - 2027)" numFmtId="0">
      <sharedItems containsSemiMixedTypes="0" containsString="0" containsNumber="1" containsInteger="1" minValue="0" maxValue="1000000000"/>
    </cacheField>
    <cacheField name="AVANCE META FINAL PRODUCTO  2024" numFmtId="0">
      <sharedItems containsSemiMixedTypes="0" containsString="0" containsNumber="1" minValue="0" maxValue="125000000"/>
    </cacheField>
    <cacheField name="2024 VS CUATRENIO" numFmtId="9">
      <sharedItems containsSemiMixedTypes="0" containsString="0" containsNumber="1" minValue="0" maxValue="11.005000000000001"/>
    </cacheField>
    <cacheField name="AVANCE META PRODUCTO MAR 2025" numFmtId="0">
      <sharedItems containsMixedTypes="1" containsNumber="1" minValue="0" maxValue="75000000"/>
    </cacheField>
    <cacheField name="AVANCE META PRODUCTO JUNIO 2025" numFmtId="0">
      <sharedItems containsSemiMixedTypes="0" containsString="0" containsNumber="1" minValue="0" maxValue="95000000"/>
    </cacheField>
    <cacheField name="AVANCE META PRODUCTO SEPTIEMBRE 2025" numFmtId="0">
      <sharedItems containsSemiMixedTypes="0" containsString="0" containsNumber="1" minValue="0" maxValue="110000000"/>
    </cacheField>
    <cacheField name="AVANCE META PRODUCTO DICIEMBRE 2025" numFmtId="0">
      <sharedItems containsMixedTypes="1" containsNumber="1" minValue="0" maxValue="45000000"/>
    </cacheField>
    <cacheField name="TOTAL  AVANCE  2025_x000d_(SUMATORIA TOTAL AVANCE META DE PRODUCTOS)" numFmtId="0">
      <sharedItems containsSemiMixedTypes="0" containsString="0" containsNumber="1" minValue="0" maxValue="325000000"/>
    </cacheField>
    <cacheField name="2025 VS CUATRENIO" numFmtId="9">
      <sharedItems containsSemiMixedTypes="0" containsString="0" containsNumber="1" minValue="0" maxValue="111.46"/>
    </cacheField>
    <cacheField name="TOTAL  AVANCE  ACUMULADO_x000d_(SUMATORIA TOTAL AVANCE META DE PRODUCTOS)" numFmtId="0">
      <sharedItems containsSemiMixedTypes="0" containsString="0" containsNumber="1" minValue="0" maxValue="450000000"/>
    </cacheField>
    <cacheField name="AVANCE % 2025" numFmtId="9">
      <sharedItems containsSemiMixedTypes="0" containsString="0" containsNumber="1" minValue="0" maxValue="278.64999999999998"/>
    </cacheField>
    <cacheField name="SEMAFORO" numFmtId="9">
      <sharedItems containsSemiMixedTypes="0" containsString="0" containsNumber="1" minValue="0" maxValue="278.64999999999998"/>
    </cacheField>
    <cacheField name="AVANCE ACUMULADO" numFmtId="0">
      <sharedItems containsSemiMixedTypes="0" containsString="0" containsNumber="1" minValue="0" maxValue="112.7"/>
    </cacheField>
    <cacheField name=" PRESUPUESTO PROYECTADO 2025 ($)" numFmtId="0">
      <sharedItems containsSemiMixedTypes="0" containsString="0" containsNumber="1" minValue="0" maxValue="1211533507556"/>
    </cacheField>
    <cacheField name="FUENTE DE FINANCIACION" numFmtId="0">
      <sharedItems containsBlank="1" containsMixedTypes="1" containsNumber="1" containsInteger="1" minValue="0" maxValue="0"/>
    </cacheField>
    <cacheField name=" PRESUPUESTO EJECUTADO 2025 ($)" numFmtId="0">
      <sharedItems containsString="0" containsBlank="1" containsNumber="1" minValue="0" maxValue="1207601032472"/>
    </cacheField>
    <cacheField name="PORCENTAJE EJECUTADO 2025_x000d_(% PRESUPUESTO EJECUTADO / PRESUPUESTO PROYECTADO)" numFmtId="0">
      <sharedItems containsBlank="1" containsMixedTypes="1" containsNumber="1" minValue="0" maxValue="967.93300735294122"/>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86">
  <r>
    <x v="0"/>
    <x v="0"/>
    <s v="BOLÍVAR ME ENAMORA  CON  ATENCIÓN A VÍCTMAS"/>
    <s v="ATENCIÓN, ASISTENCIA  Y REPARACIÓN INTEGRAL A LAS VÍCTIMAS"/>
    <s v="4101"/>
    <s v="ATENCIÓN, ASISTENCIA  Y REPARACIÓN INTEGRAL A LAS VÍCTIMAS"/>
    <s v="EQUIPAMENTO"/>
    <n v="120"/>
    <s v="CONSTRUCCIÓN DEL CENTRO REGIONAL DE ATENCIÓN A VÍCTIMAS"/>
    <n v="4101017"/>
    <s v="CENTROS REGIONALES DE ATENCIÓN A VÍCTIMAS CONSTRUIDOS"/>
    <s v="CENTROS REGIONALES DE ATENCIÓN A VÍCTIMAS CONSTRUIDOS "/>
    <s v="NUMERO"/>
    <n v="4.3999999999999997E-2"/>
    <n v="2020"/>
    <s v="DNP"/>
    <n v="1"/>
    <n v="1"/>
    <n v="0"/>
    <n v="0"/>
    <s v="0"/>
    <n v="0"/>
    <n v="0"/>
    <n v="0"/>
    <n v="0"/>
    <n v="0"/>
    <n v="0"/>
    <n v="0"/>
    <n v="0"/>
    <n v="4500000000"/>
    <s v="N/A"/>
    <n v="0"/>
    <n v="0"/>
  </r>
  <r>
    <x v="0"/>
    <x v="0"/>
    <s v="BOLÍVAR ME ENAMORA  CON  ATENCIÓN A VÍCTMAS"/>
    <s v="ATENCIÓN, ASISTENCIA  Y REPARACIÓN INTEGRAL A LAS VÍCTIMAS"/>
    <s v="4101"/>
    <s v="ATENCIÓN, ASISTENCIA  Y REPARACIÓN INTEGRAL A LAS VÍCTIMAS"/>
    <s v="EQUIPAMENTO"/>
    <n v="121"/>
    <s v="DOTACIÓN DEL CRAV CENTRO REGIONAL DE ATENCIÓN A VÍCTIMAS"/>
    <n v="4101018"/>
    <s v="CENTROS REGIONALES O PUNTOS DE ATENCIÓN A VÍCTIMAS DOTADOS"/>
    <s v="DOTACIÓN DE INFRAESTRUCTURA EN LA CUAL SE REÚNE LA OFERTA INSTITUCIONAL DEL NIVEL NACIONAL Y TERRITORIAL QUE TIENE COMO OBJETIVO ATENDER, ORIENTAR, REMITIR Y ACOMPAÑAR A LAS VÍCTIMAS DEL CONFLICTO."/>
    <s v="NUMERO"/>
    <n v="4.3999999999999997E-2"/>
    <n v="2020"/>
    <s v="DNP"/>
    <n v="1"/>
    <n v="1"/>
    <n v="0"/>
    <n v="0"/>
    <s v="0"/>
    <n v="0"/>
    <n v="0"/>
    <n v="0"/>
    <n v="0"/>
    <n v="0"/>
    <n v="0"/>
    <n v="0"/>
    <n v="0"/>
    <n v="500000000"/>
    <s v="N/A"/>
    <n v="0"/>
    <n v="0"/>
  </r>
  <r>
    <x v="0"/>
    <x v="0"/>
    <s v="BOLÍVAR ME ENAMORA  CON  ATENCIÓN A VÍCTMAS"/>
    <s v="ATENCIÓN, ASISTENCIA  Y REPARACIÓN INTEGRAL A LAS VÍCTIMAS"/>
    <s v="4101"/>
    <s v="ATENCIÓN, ASISTENCIA  Y REPARACIÓN INTEGRAL A LAS VÍCTIMAS"/>
    <s v="ATENCIÓN A GRUPOS VULNERABLES - PROMOCIÓN SOCIAL "/>
    <n v="122"/>
    <s v="MEJORAMIENTO Y/O COSTRUCCIÓN DE PUNTOS DE ATENCIÓN A VÍCTIMAS Y/O CENTRO REGIONAL DE ATENCIÓN A VÍCTIMAS "/>
    <n v="4101018"/>
    <s v="CENTROS REGIONALES O PUNTOS DE ATENCIÓN A VÍCTIMAS DOTADOS"/>
    <s v="PUNTOS DE ATENCIÓN A VÍCTIMAS DOTADOS"/>
    <s v="NUMERO"/>
    <n v="4.3999999999999997E-2"/>
    <n v="2020"/>
    <s v="DNP"/>
    <n v="2"/>
    <n v="4"/>
    <n v="0"/>
    <n v="0"/>
    <s v="0"/>
    <n v="0"/>
    <n v="0"/>
    <n v="0"/>
    <n v="0"/>
    <n v="0"/>
    <n v="0"/>
    <n v="0"/>
    <n v="0"/>
    <n v="20000000"/>
    <s v="N/A"/>
    <n v="0"/>
    <n v="0"/>
  </r>
  <r>
    <x v="0"/>
    <x v="1"/>
    <s v="BOLÍVAR ME ENAMORA EN  INFRAESTRUCTURA Y MOVILIDAD"/>
    <s v="  INFRAESTRUCTURA DE TRANSPORTE Y COMUNICACIONES."/>
    <n v="2402"/>
    <s v="INFRAESTRUCTURA RED VIAL REGIONAL"/>
    <s v="MEJORAMIENTO DE VÍAS "/>
    <n v="280"/>
    <s v="INTERVENIR VÍAS TERCIARIAS "/>
    <n v="2402041"/>
    <s v="VÍA TERCIARIA MEJORADA"/>
    <s v="VÍA TERCIARIA MEJORADA"/>
    <s v="KM"/>
    <n v="3.4"/>
    <n v="2023"/>
    <s v="MINISTERIO DE TRANSPORTE"/>
    <n v="50"/>
    <n v="200"/>
    <n v="82"/>
    <n v="0.41"/>
    <n v="5.66"/>
    <n v="11.149999999999999"/>
    <n v="14.5"/>
    <n v="5"/>
    <n v="36.31"/>
    <n v="0.18155000000000002"/>
    <n v="118.31"/>
    <n v="0.72620000000000007"/>
    <n v="0.59155000000000002"/>
    <n v="278000000000"/>
    <s v="Recursos SGR: $98,927,687,006_x000d_Recursos Nación: _x000d_$ 10,098,831,527_x000d_Recursos Propios: _x000d_$ 29,114,288,381"/>
    <n v="66229293514"/>
    <n v="0.23823486875539568"/>
  </r>
  <r>
    <x v="0"/>
    <x v="1"/>
    <s v="BOLÍVAR ME ENAMORA EN  INFRAESTRUCTURA Y MOVILIDAD"/>
    <s v="  INFRAESTRUCTURA DE TRANSPORTE Y COMUNICACIONES."/>
    <n v="2402"/>
    <s v="INFRAESTRUCTURA RED VIAL REGIONAL"/>
    <s v="MEJORAMIENTO DE VÍAS "/>
    <n v="281"/>
    <s v="INTERVENTIR VÍAS SECUNDARIAS"/>
    <n v="2402006"/>
    <s v="VÍA SECUNDARIA MEJORADA"/>
    <s v="VÍA SECUNDARIA MEJORADA"/>
    <s v="KM"/>
    <n v="3.4"/>
    <n v="2023"/>
    <s v="MINISTERIO DE TRANSPORTE"/>
    <n v="4"/>
    <n v="12"/>
    <n v="0"/>
    <n v="0"/>
    <s v="0"/>
    <n v="0"/>
    <n v="0"/>
    <n v="4"/>
    <n v="4"/>
    <n v="0.33333333333333331"/>
    <n v="4"/>
    <n v="1"/>
    <n v="0.33333333333333331"/>
    <n v="30000000000"/>
    <s v="SGR_x000d_"/>
    <n v="26402193831"/>
    <n v="0.88007312770000001"/>
  </r>
  <r>
    <x v="0"/>
    <x v="1"/>
    <s v="BOLÍVAR ME ENAMORA EN  INFRAESTRUCTURA Y MOVILIDAD"/>
    <s v="  INFRAESTRUCTURA DE TRANSPORTE Y COMUNICACIONES."/>
    <n v="2402"/>
    <s v="INFRAESTRUCTURA RED VIAL REGIONAL"/>
    <s v="MEJORAMIENTO DE VÍAS "/>
    <n v="282"/>
    <s v="INTERVENIR LA INFRAESTRUCTURA VÍAL URBANA"/>
    <n v="2402113"/>
    <s v="VÍA URBANA CONSTRUIDA"/>
    <s v="VÍA URBANA CONSTRUIDA "/>
    <s v="KM"/>
    <n v="3.4"/>
    <n v="2023"/>
    <s v="MINISTERIO DE TRANSPORTE"/>
    <n v="10"/>
    <n v="30"/>
    <n v="0"/>
    <n v="0"/>
    <n v="1.7"/>
    <n v="4.5999999999999996"/>
    <n v="4"/>
    <n v="5"/>
    <n v="15.3"/>
    <n v="0.51"/>
    <n v="15.3"/>
    <n v="1.53"/>
    <n v="0.51"/>
    <n v="30000000000"/>
    <s v="Recursos Crédito: $26,837,664,131_x000d_Recursos SGR: $10,239,680,596"/>
    <n v="66229293514"/>
    <n v="2.2076431171333333"/>
  </r>
  <r>
    <x v="0"/>
    <x v="1"/>
    <s v="BOLÍVAR ME ENAMORA EN  INFRAESTRUCTURA Y MOVILIDAD"/>
    <s v="  INFRAESTRUCTURA DE TRANSPORTE Y COMUNICACIONES."/>
    <n v="2402"/>
    <s v="INFRAESTRUCTURA RED VIAL REGIONAL"/>
    <s v="MEJORAMIENTO DE VÍAS "/>
    <n v="283"/>
    <s v="REALIZAR LOS ESTUDIOS Y DISEÑOS DE PUENTES"/>
    <s v="2402118"/>
    <s v="ESTUDIOS Y DISEÑOS"/>
    <s v="ESTUDIOS DE PREINVERSIÓN REALIZADOS"/>
    <s v="NRO DE ESTUDIOS"/>
    <n v="3.4"/>
    <n v="2023"/>
    <s v="MINISTERIO DE TRANSPORTE"/>
    <n v="2"/>
    <n v="3"/>
    <n v="0"/>
    <n v="0"/>
    <n v="0"/>
    <n v="0"/>
    <n v="4"/>
    <n v="0"/>
    <n v="4"/>
    <n v="1.3333333333333333"/>
    <n v="4"/>
    <n v="2"/>
    <n v="1.3333333333333333"/>
    <n v="7000000000"/>
    <s v="Recursos propios"/>
    <n v="9799496654"/>
    <n v="1.3999280934285714"/>
  </r>
  <r>
    <x v="0"/>
    <x v="2"/>
    <s v="BOLÍVAR ME ENAMORA ALREDEDOR DEL AGUA"/>
    <s v="PROTECCIÓN Y LA RESTAURACIÓN DE  SISTEMAS AMBIENTALES"/>
    <s v="3205"/>
    <s v="ORDENAMIENTO AMBIENTAL TERRITORIAL"/>
    <s v="CONSERVACIÓN, PROTECCIÓN, RESTAURACIÓN Y APROVECHAMIENTO DE RECURSOS NATURALES Y DEL MEDIO AMBIENTE "/>
    <n v="285"/>
    <s v="INTERVENIR CUERPOS DE AGUA PARA REVERTIR LOS DAÑOS PRODUCIDOS A UN ECOSISTEMA"/>
    <s v="3205026"/>
    <s v="SERVICIO DE RECUPERACIÓN DE CUERPOS DE AGUA LÉNTICOS Y LÓTICOS"/>
    <s v="CUERPOS DE AGUA RECUPERADOS"/>
    <s v="HECTÁREA"/>
    <n v="31.96"/>
    <n v="2016"/>
    <s v="DNP"/>
    <n v="15"/>
    <n v="15"/>
    <n v="0"/>
    <n v="0"/>
    <s v="0"/>
    <n v="0"/>
    <n v="0"/>
    <n v="0"/>
    <n v="0"/>
    <n v="0"/>
    <n v="0"/>
    <n v="0"/>
    <n v="0"/>
    <n v="14000000000"/>
    <s v="N/A"/>
    <n v="84500000"/>
    <n v="6.0357142857142857E-3"/>
  </r>
  <r>
    <x v="0"/>
    <x v="2"/>
    <s v="BOLÍVAR ME ENAMORA EN  GESTIÓN DE RIESGO DE DESASTRES"/>
    <s v="SISTEMA DEPARTAMENTAL DE GESTIÓN DEL RIESGO"/>
    <s v="3205"/>
    <s v="ORDENAMIENTO AMBIENTAL TERRITORIAL"/>
    <s v="EJECUCIÓN DE OBRAS DE REDUCCIÓN DEL RIESGO DE DESASTRES "/>
    <n v="286"/>
    <s v="MEJORAR LA ESTABILIZACIÓN Y PROTECCIÓN DE TALUDES"/>
    <s v="3205021"/>
    <s v="OBRAS DE INFRAESTRUCTURA PARA MITIGACIÓN Y ATENCIÓN A DESASTRES"/>
    <s v="PROTECCIONES DE ORILLAS REALIZADAS"/>
    <s v="NÚMERO DE OBRAS"/>
    <s v="2,75"/>
    <n v="2019"/>
    <s v="DNP"/>
    <n v="1"/>
    <n v="2"/>
    <n v="0.47"/>
    <n v="0.23499999999999999"/>
    <n v="0"/>
    <n v="0"/>
    <n v="0"/>
    <n v="1.53"/>
    <n v="1.53"/>
    <n v="0.76500000000000001"/>
    <n v="2"/>
    <n v="1.53"/>
    <n v="1"/>
    <n v="37000000000"/>
    <s v="Recursos SGR: $15,633,788,906,69_x000d_Recursos Propios: $3,200,000,000,00"/>
    <n v="25200344066"/>
    <n v="0.68109038016216217"/>
  </r>
  <r>
    <x v="0"/>
    <x v="3"/>
    <s v="BOLIVAR ME ENAMORA EN  RECREACIÓN Y DEPORTE"/>
    <s v="INFRESTRUCTURA DEPORTIVA Y RECREATIVA"/>
    <n v="4301"/>
    <s v="FORMACIÓN Y PREPARACIÓN DE DEPORTISTAS"/>
    <s v="DEPORTE Y RECREACIÓN"/>
    <n v="287"/>
    <s v="CONSTRUIR PARQUES"/>
    <s v="4301009"/>
    <s v="PARQUES RECREATIVOS CONSTRUIDOS"/>
    <s v="PARQUES CONSTRUIDOS"/>
    <s v="NÚMERO DE OBRAS"/>
    <n v="5"/>
    <n v="2023"/>
    <s v="IDERBOL"/>
    <n v="0"/>
    <n v="1"/>
    <n v="0.95"/>
    <n v="0.95"/>
    <n v="5.0000000000000044E-2"/>
    <n v="0"/>
    <n v="0"/>
    <n v="0"/>
    <n v="5.0000000000000044E-2"/>
    <n v="5.0000000000000044E-2"/>
    <n v="1"/>
    <n v="0.05"/>
    <n v="1"/>
    <n v="0"/>
    <s v="N/A"/>
    <n v="1800000000"/>
    <n v="0"/>
  </r>
  <r>
    <x v="0"/>
    <x v="3"/>
    <s v="BOLIVAR ME ENAMORA EN  RECREACIÓN Y DEPORTE"/>
    <s v="INFRESTRUCTURA DEPORTIVA Y RECREATIVA"/>
    <n v="4301"/>
    <s v="FORMACIÓN Y PREPARACIÓN DE DEPORTISTAS"/>
    <s v="DEPORTE Y RECREACIÓN"/>
    <n v="288"/>
    <s v="MEJORAR UNA CANCHA DEPORTIVA"/>
    <s v="4301029"/>
    <s v="CANCHA MEJORADA"/>
    <s v="CANCHA MEJORADA"/>
    <s v="NÚMERO DE OBRAS"/>
    <n v="5"/>
    <n v="2023"/>
    <s v="IDERBOL"/>
    <n v="0"/>
    <n v="1"/>
    <n v="0.75"/>
    <n v="0.75"/>
    <n v="0"/>
    <n v="0"/>
    <n v="0.25"/>
    <n v="0"/>
    <n v="0.25"/>
    <n v="0.25"/>
    <n v="1"/>
    <n v="0.25"/>
    <n v="1"/>
    <n v="0"/>
    <s v="SGR_x000d_"/>
    <n v="8586735761"/>
    <n v="0"/>
  </r>
  <r>
    <x v="0"/>
    <x v="3"/>
    <s v="BOLÍVAR ME ENAMORA EN  FAMILIA, PRIMERA INFANCIA Y ADOLESCENCIA"/>
    <s v=" FAMILIA, PRIMERA INFACIA Y ADOLESCENCIA"/>
    <n v="4102"/>
    <s v="DESARROLLO INTEGRAL DE LA PRIMERA INFANCIA A LA JUVENTUD, Y FORTALECIMIENTO DE LAS CAPACIDADES DE LAS FAMILIAS DE NIÑAS, NIÑOS Y ADOLESCENTES"/>
    <s v="PROTECCIÓN INTEGRAL A LA PRIMERA INFANCIA "/>
    <n v="289"/>
    <s v="CONSTRUIR CENTROS  DE ATENCIÓN INTEGRAL PARA LA PRIMERA INFANCIA"/>
    <n v="4102004"/>
    <s v="EDIFICACIONES PARA LA ATENCIÓN INTEGRAL A LA PRIMERA INFANCIA CONSTRUIDAS"/>
    <s v="EDIFICACIONES DE ATENCIÓN INTEGRAL A LA PRIMERA INFANCIA CONSTRUIDAS"/>
    <s v="NUMERO DE EDIFICACIONES"/>
    <n v="9"/>
    <n v="2023"/>
    <s v="N/A"/>
    <n v="5"/>
    <n v="12"/>
    <n v="0"/>
    <n v="0"/>
    <s v="0"/>
    <n v="0"/>
    <n v="0"/>
    <n v="0"/>
    <n v="0"/>
    <n v="0"/>
    <n v="0"/>
    <n v="0"/>
    <n v="0"/>
    <n v="20000000000"/>
    <s v="N/A"/>
    <n v="752526764"/>
    <n v="3.7626338199999998E-2"/>
  </r>
  <r>
    <x v="1"/>
    <x v="1"/>
    <s v="BOLIVAR ME ENAMORA EN  DESARROLLO AGROPECUARIO"/>
    <s v="BOLIVAR ME ENAMORA CON AGRICULTURA TECNIFICADA Y SOLIDARIA"/>
    <s v="1702"/>
    <s v="INCLUSIÓN PRODUCTIVA DE PEQUEÑOS PRODUCTORES RURALES "/>
    <s v="AGROPECUARIO"/>
    <n v="11"/>
    <s v="REALIZAR UN ESTUDIO DE PREINVERSION PARA LA REAHBILITACION,COMPLEMENTACION Y /O MODERNIZACION DE HECTAREAS CON DISTRITOS DE RIEGO"/>
    <n v="1702022"/>
    <s v="ESTUDIOS DE PREINVERSIÓN"/>
    <s v="ESTUDIOS DE PREINVERSIÓN REALIZADO"/>
    <s v="NUMERO"/>
    <n v="0"/>
    <s v="N/A"/>
    <s v="N/A"/>
    <n v="1"/>
    <n v="1"/>
    <n v="0"/>
    <n v="0"/>
    <s v="0"/>
    <n v="1"/>
    <n v="0"/>
    <n v="0"/>
    <n v="1"/>
    <n v="1"/>
    <n v="1"/>
    <n v="1"/>
    <n v="1"/>
    <n v="0"/>
    <s v="N/A"/>
    <n v="0"/>
    <n v="0"/>
  </r>
  <r>
    <x v="1"/>
    <x v="1"/>
    <s v="BOLIVAR ME ENAMORA EN  DESARROLLO AGROPECUARIO"/>
    <s v="BOLIVAR ME ENAMORA CON AGRICULTURA TECNIFICADA Y SOLIDARIA"/>
    <s v="1702"/>
    <s v="INFRAESTRUCTURA PRODUCTIVA Y COMERCIALIZACIÓN"/>
    <s v="AGROPECUARIO"/>
    <n v="12"/>
    <s v="REHABILITAR, COMPLEMENTAR Y/O MODERNIZAR 1000 HECTÁREAS DE DISTRITOS CON   ADECUACIÓN DE TIERRAS"/>
    <n v="1702022"/>
    <s v="DISTRITOS DE ADECUACIÓN DE TIERRAS REHABILITADOS, COMPLEMENTADOS Y MODERNIZADOS"/>
    <s v="HECTÁREAS CON DISTRITOS DE ADECUACIÓN DE TIERRAS REHABILITADOS, COMPLEMENTADOS Y MODERNIZADOS"/>
    <s v="HECTÁREA"/>
    <n v="6900"/>
    <n v="2023"/>
    <s v="SADR"/>
    <n v="250"/>
    <n v="1000"/>
    <n v="0"/>
    <n v="0"/>
    <s v="0"/>
    <n v="0"/>
    <n v="0"/>
    <n v="0"/>
    <n v="0"/>
    <n v="0"/>
    <n v="0"/>
    <n v="0"/>
    <n v="0"/>
    <n v="4550000001"/>
    <s v="Banca Comercial"/>
    <n v="0"/>
    <n v="0"/>
  </r>
  <r>
    <x v="1"/>
    <x v="1"/>
    <s v="BOLIVAR ME ENAMORA EN  DESARROLLO AGROPECUARIO"/>
    <s v="BOLIVAR ME ENAMORA CON AGRICULTURA TECNIFICADA Y SOLIDARIA"/>
    <s v="1702"/>
    <s v="INCLUSIÓN PRODUCTIVA DE PEQUEÑOS PRODUCTORES RURALES "/>
    <s v="AGROPECUARIO"/>
    <n v="13"/>
    <s v="ENTREGAR 5 MAQUINARIA Y/O EQUIPOS"/>
    <n v="1702014"/>
    <s v="SERVICIO DE APOYO PARA EL ACCESO A MAQUINARIA Y EQUIPOS"/>
    <s v="MAQUINARIA Y EQUIPOS ENTREGADOS"/>
    <s v="NUMERO"/>
    <s v="N/A"/>
    <s v="N/A"/>
    <s v="N/A"/>
    <n v="2"/>
    <n v="5"/>
    <n v="0"/>
    <n v="0"/>
    <s v="0"/>
    <n v="0"/>
    <n v="0"/>
    <n v="0"/>
    <n v="0"/>
    <n v="0"/>
    <n v="0"/>
    <n v="0"/>
    <n v="0"/>
    <n v="0"/>
    <s v="N/A"/>
    <n v="0"/>
    <n v="0"/>
  </r>
  <r>
    <x v="1"/>
    <x v="1"/>
    <s v="BOLIVAR ME ENAMORA EN  DESARROLLO AGROPECUARIO"/>
    <s v="BOLIVAR ME ENAMORA CON AGRICULTURA TECNIFICADA Y SOLIDARIA"/>
    <s v="1702"/>
    <s v="INCLUSIÓN PRODUCTIVA DE PEQUEÑOS PRODUCTORES RURALES "/>
    <s v="AGROPECUARIO"/>
    <n v="14"/>
    <s v="APOYAR 20 ASOCIACIONES DE PEQUEÑOS PRODUCTORES PARA EL FOMENTO DE LA ASOCIATIVIDAD"/>
    <n v="1702016"/>
    <s v="SERVICIO DE APOYO PARA EL FOMENTO DE LA ASOCIATIVIDAD"/>
    <s v="ASOCIACIONES APOYADAS"/>
    <s v="NUMERO"/>
    <n v="1"/>
    <n v="2023"/>
    <s v="SADR"/>
    <n v="7"/>
    <n v="20"/>
    <n v="0"/>
    <n v="0"/>
    <s v="0"/>
    <n v="8"/>
    <n v="0"/>
    <n v="0"/>
    <n v="8"/>
    <n v="0.4"/>
    <n v="8"/>
    <n v="1.1428571428571428"/>
    <n v="0.4"/>
    <n v="0"/>
    <s v="N/A"/>
    <n v="0"/>
    <n v="0"/>
  </r>
  <r>
    <x v="1"/>
    <x v="1"/>
    <s v="BOLIVAR ME ENAMORA EN  DESARROLLO AGROPECUARIO"/>
    <s v="BOLIVAR ME ENAMORA CON EXTENSION AGROPECUARIA"/>
    <s v="1702"/>
    <s v="CIENCIA, TECNOLOGÍA E INNOVACIÓN AGROPECUARIA"/>
    <s v="AGROPECUARIO"/>
    <n v="16"/>
    <s v="FORTALECER LAS CAPACIDADES TÉCNICAS, PRODUCTIVAS Y TECNOLÓGICAS DE 4.000  PRODUCTORES  MEDIANTE EXTENSIÓN AGROPECUARIA"/>
    <n v="1708041"/>
    <s v="SERVICIO DE EXTENSIÓN AGROPECUARIA"/>
    <s v="PRODUCTORES ATENDIDOS CON SERVICIO DE EXTENSIÓN AGROPECUARIA"/>
    <s v="NUMERO"/>
    <n v="11565"/>
    <n v="2023"/>
    <s v="ADR, SADR"/>
    <n v="1000"/>
    <n v="4000"/>
    <n v="0"/>
    <n v="0"/>
    <s v="0"/>
    <n v="0"/>
    <n v="5568"/>
    <n v="0"/>
    <n v="5568"/>
    <n v="1.3919999999999999"/>
    <n v="5568"/>
    <n v="5.5679999999999996"/>
    <n v="1.3919999999999999"/>
    <n v="0"/>
    <s v="AGENCIA DE DESARROLLO RURAL"/>
    <n v="6346929808"/>
    <n v="0"/>
  </r>
  <r>
    <x v="1"/>
    <x v="1"/>
    <s v="BOLIVAR ME ENAMORA EN  DESARROLLO AGROPECUARIO"/>
    <s v="BOLÍVAR ME ENAMORA CON PRODUCTIVIDAD, COMPETITIVIDAD Y COMERCIALIZACIÓN"/>
    <s v="1702"/>
    <s v="INCLUSIÓN PRODUCTIVA DE PEQUEÑOS PRODUCTORES RURALES"/>
    <s v="AGROPECUARIO"/>
    <n v="17"/>
    <s v="COFINANCIAR 20 PROYECTOS PRODUCTIVOS  "/>
    <n v="1702007"/>
    <s v="SERVICIO DE APOYO FINANCIERO PARA PROYECTOS PRODUCTIVOS"/>
    <s v="PROYECTOS PRODUCTIVOS COFINANCIADOS"/>
    <s v="NUMERO"/>
    <n v="30"/>
    <n v="2023"/>
    <s v="SADR"/>
    <n v="7"/>
    <n v="20"/>
    <n v="1"/>
    <n v="0.05"/>
    <n v="0"/>
    <n v="0"/>
    <n v="0"/>
    <n v="1"/>
    <n v="1"/>
    <n v="0.05"/>
    <n v="2"/>
    <n v="0.14285714285714285"/>
    <n v="0.1"/>
    <n v="456000000"/>
    <s v="ICLD"/>
    <n v="156000000"/>
    <n v="0.34210526315789475"/>
  </r>
  <r>
    <x v="1"/>
    <x v="1"/>
    <s v="BOLIVAR ME ENAMORA EN  DESARROLLO AGROPECUARIO"/>
    <s v="BOLÍVAR ME ENAMORA CON PRODUCTIVIDAD, COMPETITIVIDAD Y COMERCIALIZACIÓN"/>
    <s v="1702"/>
    <s v="INCLUSIÓN PRODUCTIVA DE PEQUEÑOS PRODUCTORES RURALES"/>
    <s v="AGROPECUARIO"/>
    <n v="18"/>
    <s v="REALIZAR 15 MERCADOS CAMPESINOS EN EL DEPARTAMENTO DE BOLÍVAR"/>
    <n v="1702038"/>
    <s v="SERVICIO DE APOYO A LA COMERCIALIZACIÓN"/>
    <s v="MERCADOS CAMPESINOS REALIZADOS"/>
    <s v="NUMERO"/>
    <n v="10"/>
    <n v="2023"/>
    <s v="SADR"/>
    <n v="5"/>
    <n v="15"/>
    <n v="2"/>
    <n v="0.13333333333333333"/>
    <n v="1"/>
    <n v="1"/>
    <n v="1"/>
    <n v="2"/>
    <n v="5"/>
    <n v="0.33333333333333331"/>
    <n v="7"/>
    <n v="1"/>
    <n v="0.46666666666666667"/>
    <n v="340000000"/>
    <s v="ICLD"/>
    <n v="253410000"/>
    <n v="0.74532352941176472"/>
  </r>
  <r>
    <x v="1"/>
    <x v="1"/>
    <s v="BOLIVAR ME ENAMORA EN  DESARROLLO AGROPECUARIO"/>
    <s v="BOLÍVAR ME ENAMORA CON PRODUCTIVIDAD, COMPETITIVIDAD Y COMERCIALIZACIÓN"/>
    <s v="1702"/>
    <s v="INCLUSIÓN PRODUCTIVA DE PEQUEÑOS PRODUCTORES RURALES"/>
    <s v="AGROPECUARIO"/>
    <n v="19"/>
    <s v="REALIZAR RUEDAS DE NEGOCIOS "/>
    <n v="1702038"/>
    <s v="SERVICIO DE APOYO A LA COMERCIALIZACIÓN"/>
    <s v="RUEDAS DE NEGOCIOS REALIZADAS"/>
    <s v="NUMERO"/>
    <n v="4"/>
    <n v="2023"/>
    <s v="SADR"/>
    <n v="2"/>
    <n v="7"/>
    <n v="2"/>
    <n v="0.2857142857142857"/>
    <s v="0"/>
    <n v="1"/>
    <n v="0"/>
    <n v="1"/>
    <n v="2"/>
    <n v="0.2857142857142857"/>
    <n v="4"/>
    <n v="1"/>
    <n v="0.5714285714285714"/>
    <n v="0"/>
    <s v="N/A"/>
    <n v="17430000"/>
    <n v="0"/>
  </r>
  <r>
    <x v="1"/>
    <x v="1"/>
    <s v="BOLIVAR ME ENAMORA EN  DESARROLLO AGROPECUARIO"/>
    <s v="BOLÍVAR ME ENAMORA CON PRODUCTIVIDAD, COMPETITIVIDAD Y COMERCIALIZACIÓN"/>
    <s v="1702"/>
    <s v="INCLUSIÓN PRODUCTIVA DE PEQUEÑOS PRODUCTORES RURALES"/>
    <s v="AGROPECUARIO"/>
    <n v="20"/>
    <s v="SEMBRAR 5.000.000 DE ALEVINOS EN CUERPOS DE AGUA DEL DEPARTAMENTO DE BOLÍVAR"/>
    <n v="1709001"/>
    <s v="ALEVINOS"/>
    <s v="ALEVINOS UTILIZADOS EN ACTIVIDADES DE REPOBLAMIENTO"/>
    <s v="NUMERO"/>
    <n v="4000000"/>
    <n v="2023"/>
    <s v="ESTACIÓN BAJO MAGDALENA AUNAP, SADR"/>
    <n v="1500000"/>
    <n v="5000000"/>
    <n v="400000"/>
    <n v="0.08"/>
    <s v="0"/>
    <n v="0"/>
    <n v="0"/>
    <s v="1.730.000"/>
    <n v="1730000"/>
    <n v="0.34599999999999997"/>
    <n v="2130000"/>
    <n v="1.1533333333333333"/>
    <n v="0.42599999999999999"/>
    <n v="0"/>
    <s v="N/A"/>
    <n v="0"/>
    <n v="0"/>
  </r>
  <r>
    <x v="1"/>
    <x v="0"/>
    <s v="ATENCION,ASISTENCIA Y REPARACION INTEGRAL A LAS VICTIMAS"/>
    <s v="INCLUSION SOCILA Y PRODUCTIVA PARA LA POBLACION EN SITUACION DE VULNERABILIDAD"/>
    <s v="4103"/>
    <s v="INCLUSIÓN SOCIAL Y PRODUCTIVA PARA LA POBLACIÓN EN SITUACIÓN DE VULNERABILIDAD"/>
    <s v="DESARROLLO DE PROGRAMAS Y PROYECTOS PRODUCTIVOS EN EL MARCO DEL PLAN AGROPECUARIO  "/>
    <n v="124"/>
    <s v="PROYECTOS PRODUCTIVOS A POBLACIÓN VICTIMA"/>
    <n v="4103005"/>
    <s v="SERVICIO DE ASISTENCIA TÉCNICA PARA EL EMPRENDIMIENTO"/>
    <s v="PROYECTOS PRODUCTIVOS FORMULADOS PARA POBLACIÓN VÍCTIMAS DEL DESPLAZAMIENTO FORZADO"/>
    <s v="NUMERO"/>
    <n v="1365"/>
    <n v="2023"/>
    <s v="SEC DE VICTIMAS"/>
    <n v="50"/>
    <n v="200"/>
    <n v="0"/>
    <n v="0"/>
    <s v="0"/>
    <n v="0"/>
    <n v="0"/>
    <n v="57"/>
    <n v="57"/>
    <n v="0.28499999999999998"/>
    <n v="57"/>
    <n v="1.1399999999999999"/>
    <n v="0.28499999999999998"/>
    <n v="408000"/>
    <s v="ICLD"/>
    <n v="394916667"/>
    <n v="967.93300735294122"/>
  </r>
  <r>
    <x v="1"/>
    <x v="0"/>
    <s v="ATENCION,ASISTENCIA Y REPARACION INTEGRAL A LAS VICTIMAS"/>
    <s v="INCLUSION SOCILA Y PRODUCTIVA PARA LA POBLACION EN SITUACION DE VULNERABILIDAD"/>
    <s v="4101"/>
    <s v="INCLUSIÓN SOCIAL Y PRODUCTIVA PARA LA POBLACIÓN EN SITUACIÓN DE VULNERABILIDAD"/>
    <s v="DESARROLLO DE PROGRAMAS Y PROYECTOS PRODUCTIVOS EN EL MARCO DEL PLAN AGROPECUARIO  "/>
    <n v="125"/>
    <s v="PROYECTOS PRODUCTIVOS CON ENFOQUE ÉTNICO Y DIFERENCIAL PARA LA GENERACIÓN DE INGRESOS"/>
    <s v="4101031"/>
    <s v="SERVICIO DE APOYO PARA LA GENERACIÓN DE INGRESOS"/>
    <s v="HOGARES CON ASISTENCIA TÉCNICA PARA LA GENERACIÓN DE INGRESOS"/>
    <s v="NUMERO"/>
    <n v="10"/>
    <n v="2023"/>
    <s v="SEC DE VICTIMAS"/>
    <n v="20"/>
    <n v="50"/>
    <n v="0"/>
    <n v="0"/>
    <s v="0"/>
    <n v="0"/>
    <n v="0"/>
    <n v="90"/>
    <n v="90"/>
    <n v="1.8"/>
    <n v="90"/>
    <n v="4.5"/>
    <n v="1.8"/>
    <n v="0"/>
    <s v="N/A"/>
    <n v="0"/>
    <n v="0"/>
  </r>
  <r>
    <x v="1"/>
    <x v="0"/>
    <s v="ATENCION,ASISTENCIA Y REPARACION INTEGRAL A LAS VICTIMAS"/>
    <s v="INCLUSION SOCILA Y PRODUCTIVA PARA LA POBLACION EN SITUACION DE VULNERABILIDAD"/>
    <s v="4103"/>
    <s v="INCLUSIÓN SOCIAL Y PRODUCTIVA PARA LA POBLACIÓN EN SITUACIÓN DE VULNERABILIDAD"/>
    <s v="ATENCIÓN A GRUPOS VULNERABLES - PROMOCIÓN SOCIAL "/>
    <n v="130"/>
    <s v="DESARROLLO DE PROYECTOS DE SEGURIDAD ALIMENTARIA PARA POBLACIÓN VÍCTIMA"/>
    <n v="4101042"/>
    <s v="SERVICIO DE APOYO PARA LA SEGURIDAD ALIMENTARIA"/>
    <s v="HOGARES VÍCTIMAS QUE RECIBEN RECURSOS MONETARIOS PARA SEGURIDAD ALIMENTARIA"/>
    <s v="NUMERO"/>
    <n v="926"/>
    <n v="2023"/>
    <s v="SEC DE VICTIMAS"/>
    <n v="500"/>
    <n v="1500"/>
    <n v="0"/>
    <n v="0"/>
    <s v="0"/>
    <n v="0"/>
    <n v="0"/>
    <n v="0"/>
    <n v="0"/>
    <n v="0"/>
    <n v="0"/>
    <n v="0"/>
    <n v="0"/>
    <n v="0"/>
    <s v="N/A"/>
    <n v="0"/>
    <n v="0"/>
  </r>
  <r>
    <x v="1"/>
    <x v="0"/>
    <s v="ATENCION,ASISTENCIA Y REPARACION INTEGRAL A LAS VICTIMAS"/>
    <s v="FORMALIZACIÓN, ORDENAMIENTO SOCIAL Y USO PRODUCTIVO DEL TERRITORIO RURAL"/>
    <n v="1704"/>
    <s v=" ORDENAMIENTO SOCIAL Y USO PRODUCTIVO DEL TERRITORIO RURAL"/>
    <s v="AGROPECUARIO"/>
    <n v="290"/>
    <s v="APOYAR LA GESTIÓN PARA LA ZONIFICACIÓN Y EVALUACIÓN DE TIERRAS MEDIANTE MAPAS CARTOGRÁFICOS"/>
    <s v="1704001"/>
    <s v="CARTOGRAFÍA DE ZONIFICACIÓN Y EVALUACIÓN DE TIERRAS"/>
    <s v="MAPAS DE ZONIFICACIÓN ELABORADOS"/>
    <s v="NUMERO"/>
    <s v="N/A"/>
    <s v="N/A"/>
    <s v="N/A"/>
    <n v="1"/>
    <n v="4"/>
    <n v="0"/>
    <n v="0"/>
    <s v="0"/>
    <n v="0"/>
    <n v="2"/>
    <n v="0"/>
    <n v="2"/>
    <n v="0.5"/>
    <n v="2"/>
    <n v="2"/>
    <n v="0.5"/>
    <n v="0"/>
    <s v="N/A"/>
    <n v="0"/>
    <n v="0"/>
  </r>
  <r>
    <x v="1"/>
    <x v="0"/>
    <s v="ATENCION,ASISTENCIA Y REPARACION INTEGRAL A LAS VICTIMAS"/>
    <s v="FORMALIZACIÓN, ORDENAMIENTO SOCIAL Y USO PRODUCTIVO DEL TERRITORIO RURAL"/>
    <s v="1704"/>
    <s v=" ORDENAMIENTO SOCIAL Y USO PRODUCTIVO DEL TERRITORIO RURAL"/>
    <s v="AGROPECUARIO"/>
    <n v="291"/>
    <s v="APOYAR LA FORMALIZACIÓN DE PREDIOS RURALES PARA EL USO PRODUCTIVO "/>
    <s v="1704010"/>
    <s v="SERVICIO DE APOYO FINANCIERO PARA LA FORMALIZACIÓN DE LA PROPIEDAD"/>
    <s v="PREDIOS FORMALIZADOS O REGULARIZADOS PARA EL DESARROLLO RURAL"/>
    <s v="NUMERO"/>
    <s v="N/A"/>
    <s v="N/A"/>
    <s v="N/A"/>
    <n v="50"/>
    <n v="150"/>
    <n v="0"/>
    <n v="0"/>
    <s v="0"/>
    <n v="0"/>
    <n v="0"/>
    <n v="146"/>
    <n v="146"/>
    <n v="0.97333333333333338"/>
    <n v="146"/>
    <n v="2.92"/>
    <n v="0.97333333333333338"/>
    <n v="0"/>
    <s v="N/A"/>
    <n v="0"/>
    <n v="0"/>
  </r>
  <r>
    <x v="1"/>
    <x v="0"/>
    <s v="ATENCION,ASISTENCIA Y REPARACION INTEGRAL A LAS VICTIMAS"/>
    <s v="FORMALIZACIÓN, ORDENAMIENTO SOCIAL Y USO PRODUCTIVO DEL TERRITORIO RURAL"/>
    <s v="1704"/>
    <s v=" ORDENAMIENTO SOCIAL Y USO PRODUCTIVO DEL TERRITORIO RURAL"/>
    <s v="AGROPECUARIO"/>
    <n v="336"/>
    <s v="APOYAR LA FORMALIZACIÓN DE PREDIOS RURALES PARA EL USO PRODUCTIVO "/>
    <s v="1202002"/>
    <s v="SERVICIO DE JUSTICIA A LOS CIUDADANOS"/>
    <s v="CIUDADANOS CON SERVICIO DE JUSTICIA PRESTADO"/>
    <s v="NUMERO"/>
    <s v="N/A"/>
    <s v="N/A"/>
    <s v="N/A"/>
    <n v="130"/>
    <n v="400"/>
    <n v="0"/>
    <n v="0"/>
    <n v="152"/>
    <n v="0"/>
    <n v="0"/>
    <n v="0"/>
    <n v="152"/>
    <n v="0.38"/>
    <n v="152"/>
    <n v="1.1692307692307693"/>
    <n v="0.38"/>
    <n v="0"/>
    <s v="N/A"/>
    <n v="0"/>
    <n v="0"/>
  </r>
  <r>
    <x v="2"/>
    <x v="3"/>
    <s v="BOLIVAR ME ENAMORA EN  RECREACIÓN Y DEPORTE"/>
    <s v=" Altos logros y Liderazgo Deportivo"/>
    <n v="4302"/>
    <s v="FORMACIÓN Y PREPARACIÓN DE DEPORTISTAS"/>
    <s v="DEPORTE Y RECREACIÓN"/>
    <n v="174"/>
    <s v="Corresponde a la preparación para las competencias de alto rendimiento deportivas que debe garantizarle al deportista un entrenador, preparador fisico,ciencias aplicadas ( fisioterapeuta, nutricionista, medico deportologo, ortopeda, psicologo), traductores, ayudas erogenicas, una concentración deportiva para su entrenamiento y hospedaje"/>
    <s v="4302001"/>
    <s v="Servicio de preparación deportiva"/>
    <s v="Atletas preparados"/>
    <s v="NUMERO"/>
    <n v="826"/>
    <n v="2023"/>
    <s v="IDERBOL"/>
    <n v="909"/>
    <n v="889"/>
    <n v="466"/>
    <n v="0.5241844769403825"/>
    <n v="0"/>
    <n v="483"/>
    <n v="166"/>
    <n v="161"/>
    <n v="810"/>
    <n v="0.91113610798650169"/>
    <n v="1276"/>
    <n v="0.8910891089108911"/>
    <n v="1.4353205849268842"/>
    <n v="206000206"/>
    <s v="Recursos propios"/>
    <n v="237331578"/>
    <n v="1.1520938867410646"/>
  </r>
  <r>
    <x v="2"/>
    <x v="3"/>
    <s v="BOLIVAR ME ENAMORA EN  RECREACIÓN Y DEPORTE"/>
    <s v=" Altos logros y Liderazgo Deportivo"/>
    <n v="4302"/>
    <s v="FORMACIÓN Y PREPARACIÓN DE DEPORTISTAS"/>
    <s v="DEPORTE Y RECREACIÓN"/>
    <n v="175"/>
    <s v="Corresponde a los estímulos económicos entregados a los deportistas para que éstos tengan una buena preparación y oportunidades para competir. Es el promedio de estimulos entregados a los Deportistas por cada vigencia."/>
    <s v="4302002"/>
    <s v="Servicio de apoyo financiero a atletas"/>
    <s v="Estímulos entregados"/>
    <s v="NUMERO"/>
    <n v="228"/>
    <n v="2023"/>
    <s v="IDERBOL"/>
    <n v="230"/>
    <n v="235"/>
    <n v="292"/>
    <n v="1.2425531914893617"/>
    <n v="0"/>
    <n v="483"/>
    <n v="166"/>
    <n v="161"/>
    <n v="810"/>
    <n v="3.4468085106382977"/>
    <n v="1102"/>
    <n v="3.5217391304347827"/>
    <n v="4.6893617021276599"/>
    <n v="103001047.51000001"/>
    <s v="SGR"/>
    <m/>
    <n v="0"/>
  </r>
  <r>
    <x v="2"/>
    <x v="3"/>
    <s v="BOLIVAR ME ENAMORA EN  RECREACIÓN Y DEPORTE"/>
    <s v=" Altos logros y Liderazgo Deportivo"/>
    <n v="4302"/>
    <s v="FORMACIÓN Y PREPARACIÓN DE DEPORTISTAS"/>
    <s v="DEPORTE Y RECREACIÓN"/>
    <n v="176"/>
    <s v="Corresponde a los estímulos económicos entregados a los deportistas para que éstos tengan una buena preparación y oportunidades para competir.Es el promedio de estimulos entregados a los Deportistas por cada vigencia."/>
    <s v="4302002"/>
    <s v="Servicio de apoyo financiero a atletas"/>
    <s v="Atletas beneficiados con estímulos financieros"/>
    <s v="NUMERO"/>
    <n v="228"/>
    <n v="2023"/>
    <s v="IDERBOL"/>
    <n v="230"/>
    <n v="235"/>
    <n v="292"/>
    <n v="1.2425531914893617"/>
    <n v="0"/>
    <n v="164"/>
    <n v="166"/>
    <n v="161"/>
    <n v="491"/>
    <n v="2.0893617021276594"/>
    <n v="783"/>
    <n v="2.1347826086956521"/>
    <n v="3.3319148936170211"/>
    <n v="107269350"/>
    <s v="Recursos propios"/>
    <m/>
    <n v="0"/>
  </r>
  <r>
    <x v="2"/>
    <x v="3"/>
    <s v="BOLIVAR ME ENAMORA EN  RECREACIÓN Y DEPORTE"/>
    <s v=" Altos logros y Liderazgo Deportivo"/>
    <n v="4302"/>
    <s v="FORMACIÓN Y PREPARACIÓN DE DEPORTISTAS"/>
    <s v="DEPORTE Y RECREACIÓN"/>
    <n v="177"/>
    <s v="Es el proceso a través del cual se individualizan personas dotadas de talento y actitudes favorables para el deporte con ayuda de entrenadores especializados y pruebas físicas, fisiológicas y de destrezas. "/>
    <s v="4302073"/>
    <s v="Servicio de identificación de talentos deportivos"/>
    <s v="Personas con talento deportivo identificadas"/>
    <s v="NUMERO"/>
    <n v="16"/>
    <n v="2023"/>
    <s v="IDERBOL"/>
    <n v="32"/>
    <n v="118"/>
    <n v="124"/>
    <n v="1.0508474576271187"/>
    <n v="0"/>
    <n v="268"/>
    <n v="166"/>
    <n v="161"/>
    <n v="595"/>
    <n v="5.0423728813559325"/>
    <n v="719"/>
    <n v="18.59375"/>
    <n v="6.093220338983051"/>
    <n v="206000000"/>
    <s v="Recursos propios"/>
    <n v="0"/>
    <n v="0"/>
  </r>
  <r>
    <x v="2"/>
    <x v="3"/>
    <s v="BOLIVAR ME ENAMORA EN  RECREACIÓN Y DEPORTE"/>
    <s v=" Altos logros y Liderazgo Deportivo"/>
    <n v="4302"/>
    <s v="FORMACIÓN Y PREPARACIÓN DE DEPORTISTAS"/>
    <s v="DEPORTE Y RECREACIÓN"/>
    <n v="178"/>
    <s v="Corresponde al fortalecimiento de las Federaciones, Clubes y Ligas deportivas en Colombia. Incluye la capacitación y formación del recurso humano técnico, de jueces y de dirigentes deportivos."/>
    <s v="4302075"/>
    <s v="Servicio de asistencia técnica para la promoción del deporte"/>
    <s v="Organismos deportivos asistidos "/>
    <s v="NUMERO"/>
    <n v="37"/>
    <n v="2023"/>
    <s v="IDERBOL"/>
    <n v="37"/>
    <n v="151"/>
    <n v="21"/>
    <n v="0.13907284768211919"/>
    <n v="0"/>
    <n v="15"/>
    <n v="13"/>
    <n v="4"/>
    <n v="32"/>
    <n v="0.2119205298013245"/>
    <n v="53"/>
    <n v="0.86486486486486491"/>
    <n v="0.35099337748344372"/>
    <n v="153934272.5"/>
    <s v="Impuesto Nacional al Consumo"/>
    <n v="81000000"/>
    <n v="0.52619860856522382"/>
  </r>
  <r>
    <x v="2"/>
    <x v="3"/>
    <s v="BOLIVAR ME ENAMORA EN  RECREACIÓN Y DEPORTE"/>
    <s v=" Altos logros y Liderazgo Deportivo"/>
    <n v="4302"/>
    <s v="FORMACIÓN Y PREPARACIÓN DE DEPORTISTAS"/>
    <s v="DEPORTE Y RECREACIÓN"/>
    <n v="179"/>
    <s v="Corresponde al fortalecimiento de las Federaciones, Clubes y Ligas deportivas en Colombia. Incluye la capacitación y formación del recurso humano técnico, de jueces y de dirigentes deportivos."/>
    <s v="4302075"/>
    <s v="Servicio de asistencia técnica para la promoción del deporte"/>
    <s v="Asistencias técnicas realizadas a los organismos deportivos"/>
    <s v="NUMERO"/>
    <n v="21"/>
    <n v="2023"/>
    <s v="IDERBOL"/>
    <n v="6"/>
    <n v="25"/>
    <n v="22"/>
    <n v="0.88"/>
    <n v="0"/>
    <n v="15"/>
    <n v="13"/>
    <n v="4"/>
    <n v="32"/>
    <n v="1.28"/>
    <n v="54"/>
    <n v="5.333333333333333"/>
    <n v="2.16"/>
    <n v="103000000"/>
    <s v="Recursos propios"/>
    <n v="81000000"/>
    <n v="0.78640776699029125"/>
  </r>
  <r>
    <x v="2"/>
    <x v="3"/>
    <s v="BOLIVAR ME ENAMORA EN  RECREACIÓN Y DEPORTE"/>
    <s v=" Altos logros y Liderazgo Deportivo"/>
    <n v="4302"/>
    <s v="FORMACIÓN Y PREPARACIÓN DE DEPORTISTAS"/>
    <s v="DEPORTE Y RECREACIÓN"/>
    <n v="180"/>
    <s v="Corresponde a la planeación, organización y realización de eventos deportivos con sede en Colombia y eventos internacionales. Es el promedio de Deportistas  que participan en eventos por cada vigencia."/>
    <s v="4302004"/>
    <s v="Servicio de organización de eventos deportivos de alto rendimiento"/>
    <s v="Deportistas que participan en eventos deportivos de alto rendimiento con sede en Colombia o Internacionales"/>
    <s v="NUMERO"/>
    <n v="826"/>
    <n v="2023"/>
    <s v="IDERBOL"/>
    <n v="909"/>
    <n v="848"/>
    <n v="390"/>
    <n v="0.45990566037735847"/>
    <n v="0"/>
    <n v="268"/>
    <n v="155"/>
    <n v="150"/>
    <n v="573"/>
    <n v="0.6757075471698113"/>
    <n v="963"/>
    <n v="0.63036303630363033"/>
    <n v="1.1356132075471699"/>
    <n v="271471159.99000001"/>
    <s v="Recursos propios"/>
    <n v="0"/>
    <n v="0"/>
  </r>
  <r>
    <x v="2"/>
    <x v="3"/>
    <s v="BOLIVAR ME ENAMORA EN  RECREACIÓN Y DEPORTE"/>
    <s v=" Altos logros y Liderazgo Deportivo"/>
    <n v="4302"/>
    <s v="Fomento a la recreación, la actividad física y el deporte"/>
    <s v="DEPORTE Y RECREACIÓN"/>
    <n v="181"/>
    <s v="Dentro del marco de los planes, programas y proyectos de la entidad se entregan diferentes incentivos a los integrantes del sistema nacional deportes y a los participantes o deportistas éstos pueden ser artículos deportivos, artículos tecnológicos, ademas de apoyar financieramente la realización e implementación de los mismos. Es el promedio de Deportistas  apoyados con articulos deportivos por cada vigencia."/>
    <s v="4301001"/>
    <s v="Servicio de apoyo a la actividad física, la recreación y el deporte"/>
    <s v="Organismos deportivos apoyados"/>
    <s v="NUMERO"/>
    <n v="826"/>
    <n v="2023"/>
    <s v="IDERBOL"/>
    <n v="200"/>
    <n v="2076"/>
    <n v="239"/>
    <n v="0.11512524084778419"/>
    <n v="0"/>
    <n v="13"/>
    <n v="7"/>
    <n v="4"/>
    <n v="24"/>
    <n v="1.1560693641618497E-2"/>
    <n v="263"/>
    <n v="0.12"/>
    <n v="0.12668593448940269"/>
    <n v="242240919.77000001"/>
    <s v="Recursos propios"/>
    <n v="81000000"/>
    <n v="0.33437785852574742"/>
  </r>
  <r>
    <x v="2"/>
    <x v="3"/>
    <s v="BOLIVAR ME ENAMORA EN  RECREACIÓN Y DEPORTE"/>
    <s v="INFRESTRUCTURA DEPORTIVA Y RECREATIVA"/>
    <n v="4301"/>
    <s v="FORMACIÓN Y PREPARACIÓN DE DEPORTISTAS"/>
    <s v="DEPORTE Y RECREACIÓN"/>
    <n v="182"/>
    <s v="Corresponde al acceso y uso de la infraestructura deportiva para garantizar su operación por parte de las Entidades Territoriales. Implica la sostenibilidad del escenario entregado (servicios públicos, seguridad de los escenarios, garantías de la funcionalidad de la implementación deportiva necesaria para la práctica de la actividad física y  vías de acceso)."/>
    <s v="4301004"/>
    <s v="Servicio de mantenimiento a la infraestructura deportiva"/>
    <s v="Infraestructura deportiva mantenida"/>
    <s v="NUMERO"/>
    <n v="1"/>
    <n v="2023"/>
    <s v="IDERBOL"/>
    <n v="0"/>
    <n v="2"/>
    <n v="2"/>
    <n v="1"/>
    <n v="0"/>
    <n v="0"/>
    <n v="1"/>
    <n v="0"/>
    <n v="1"/>
    <n v="0.5"/>
    <n v="3"/>
    <n v="0.5"/>
    <n v="1.5"/>
    <n v="2304249790.5700002"/>
    <s v="Recursos propios"/>
    <n v="0"/>
    <n v="0"/>
  </r>
  <r>
    <x v="2"/>
    <x v="3"/>
    <s v="BOLIVAR ME ENAMORA EN  RECREACIÓN Y DEPORTE"/>
    <s v="INFRESTRUCTURA DEPORTIVA Y RECREATIVA"/>
    <n v="4302"/>
    <s v="FORMACIÓN Y PREPARACIÓN DE DEPORTISTAS"/>
    <s v="DEPORTE Y RECREACIÓN"/>
    <n v="183"/>
    <s v="Corresponde al acceso y uso de la infraestructura deportiva para garantizar su operación por parte de las Entidades Territoriales. Implica la sostenibilidad del escenario entregado (servicios públicos, seguridad de los escenarios, garantías de la funcionalidad de la implementación deportiva necesaria para la práctica de la actividad física y  vías de acceso)."/>
    <s v="4302083"/>
    <s v="Complejo deportivo de alto rendimiento construido y dotado"/>
    <s v="Complejo deportivo de alto rendimiento construido y dotado"/>
    <s v="NUMERO"/>
    <n v="0"/>
    <n v="2023"/>
    <s v="IDERBOL"/>
    <n v="0"/>
    <n v="1"/>
    <n v="0"/>
    <n v="0"/>
    <n v="0"/>
    <n v="0"/>
    <n v="0"/>
    <n v="0"/>
    <n v="0"/>
    <n v="0"/>
    <n v="0"/>
    <n v="0"/>
    <n v="0"/>
    <n v="2060000000"/>
    <s v="Recursos propios"/>
    <n v="0"/>
    <n v="0"/>
  </r>
  <r>
    <x v="2"/>
    <x v="3"/>
    <s v="BOLIVAR ME ENAMORA EN  RECREACIÓN Y DEPORTE"/>
    <s v="INFRESTRUCTURA DEPORTIVA Y RECREATIVA"/>
    <n v="4302"/>
    <s v="FORMACIÓN Y PREPARACIÓN DE DEPORTISTAS"/>
    <s v="DEPORTE Y RECREACIÓN"/>
    <n v="184"/>
    <s v="Mantenimiento de la infraestructura deportiva competencia de las Entidades Territoriales.  Garantizar las condiciones de funcionalidad del escenario deportivo, mejoramiento en pintura recuperación de implementación deportiva, mejoramiento de condiciones de cerramiento, funcionalidad de los servicios públicos, recuperación de mobiliario, mantenimiento de las zonas de juego)."/>
    <s v="4302074"/>
    <s v="Servicio de mantenimiento a la infraestructura deportiva"/>
    <s v="Centro de alto Rendimiento construido y dotado"/>
    <s v="NUMERO"/>
    <n v="0"/>
    <n v="2023"/>
    <s v="IDERBOL"/>
    <n v="0"/>
    <n v="1"/>
    <n v="0"/>
    <n v="0"/>
    <n v="0"/>
    <n v="0"/>
    <n v="0"/>
    <n v="0"/>
    <n v="0"/>
    <n v="0"/>
    <n v="0"/>
    <n v="0"/>
    <n v="0"/>
    <n v="1404287696.3900001"/>
    <s v="Recursos propios"/>
    <n v="0"/>
    <m/>
  </r>
  <r>
    <x v="2"/>
    <x v="3"/>
    <s v="BOLIVAR ME ENAMORA EN  RECREACIÓN Y DEPORTE"/>
    <s v="INFRESTRUCTURA DEPORTIVA Y RECREATIVA"/>
    <n v="4301"/>
    <s v="Fomento a la recreación, la actividad física y el deporte"/>
    <s v="DEPORTE Y RECREACIÓN"/>
    <n v="185"/>
    <s v="Mantenimiento de la infraestructura deportiva competencia de las Entidades Territoriales.  Garantizar las condiciones de funcionalidad del escenario deportivo, mejoramiento en pintura recuperación de implementación deportiva, mejoramiento de condiciones de cerramiento, funcionalidad de los servicios públicos, recuperación de mobiliario, mantenimiento de las zonas de juego)."/>
    <s v="4301004"/>
    <s v="Servicio de mantenimiento a la infraestructura deportiva"/>
    <s v="Intervenciones realizadas a infraestructura deportiva"/>
    <s v="NUMERO"/>
    <n v="5"/>
    <n v="2023"/>
    <s v="IDERBOL"/>
    <n v="7"/>
    <n v="23"/>
    <n v="2"/>
    <n v="8.6956521739130432E-2"/>
    <n v="1"/>
    <n v="7"/>
    <n v="8"/>
    <n v="0"/>
    <n v="16"/>
    <n v="0.69565217391304346"/>
    <n v="18"/>
    <n v="2.2857142857142856"/>
    <n v="0.78260869565217395"/>
    <n v="2622794829.4099998"/>
    <s v="Recursos propios"/>
    <n v="0"/>
    <n v="0"/>
  </r>
  <r>
    <x v="2"/>
    <x v="3"/>
    <s v="BOLIVAR ME ENAMORA EN  RECREACIÓN Y DEPORTE"/>
    <s v=" Fomento del Deporte social y comunitario, la Recreacion, la Actividad Fisica  y la Participacion Ciudadana"/>
    <n v="4301"/>
    <s v="Fomento a la recreación, la actividad física y el deporte"/>
    <s v="DEPORTE Y RECREACIÓN"/>
    <n v="186"/>
    <s v="Corresponde a los procesos de iniciación, fundamentación y perfeccionamiento deportivos a partir de  las clases donde se practica la actividad física, la recreación y/o el deporte."/>
    <s v="4301007"/>
    <s v="Servicio de Escuelas Deportivas"/>
    <s v="Número de niños, niñas, adolescentes y jóvenes en Escuela Deportivas_x000d_"/>
    <s v="NUMERO"/>
    <n v="200"/>
    <n v="2023"/>
    <s v="IDERBOL"/>
    <n v="310"/>
    <n v="1040"/>
    <n v="200"/>
    <n v="0.19230769230769232"/>
    <n v="0"/>
    <n v="0"/>
    <n v="0"/>
    <n v="0"/>
    <n v="0"/>
    <n v="0"/>
    <n v="200"/>
    <n v="0"/>
    <n v="0.19230769230769232"/>
    <n v="300000000"/>
    <m/>
    <n v="0"/>
    <n v="0"/>
  </r>
  <r>
    <x v="2"/>
    <x v="3"/>
    <s v="BOLIVAR ME ENAMORA EN  RECREACIÓN Y DEPORTE"/>
    <s v=" Fomento del Deporte social y comunitario, la Recreacion, la Actividad Fisica  y la Participacion Ciudadana"/>
    <n v="4301"/>
    <s v="Fomento a la recreación, la actividad física y el deporte"/>
    <s v="DEPORTE Y RECREACIÓN"/>
    <n v="187"/>
    <s v="Corresponde a los procesos de iniciación, fundamentación y perfeccionamiento deportivos a partir de  las clases donde se practica la actividad física, la recreación y/o el deporte. Es el promedio de Escuelas Deportivas a atender por cada vigencia.Es el promedio de Municipios donde se practica actividad fisica, recreacion y/o deporte por cada vigencia."/>
    <s v="4301007"/>
    <s v="Servicio de Escuelas Deportivas"/>
    <s v="Municipios con Escuelas Deportivas"/>
    <s v="NUMERO"/>
    <n v="12"/>
    <n v="2023"/>
    <s v="IDERBOL"/>
    <n v="24"/>
    <n v="22"/>
    <n v="5"/>
    <n v="0.22727272727272727"/>
    <n v="0"/>
    <n v="0"/>
    <n v="0"/>
    <n v="0"/>
    <n v="0"/>
    <n v="0"/>
    <n v="5"/>
    <n v="0"/>
    <n v="0.22727272727272727"/>
    <n v="68635448"/>
    <m/>
    <n v="0"/>
    <n v="0"/>
  </r>
  <r>
    <x v="2"/>
    <x v="3"/>
    <s v="BOLIVAR ME ENAMORA EN  RECREACIÓN Y DEPORTE"/>
    <s v=" Fomento del Deporte social y comunitario, la Recreacion, la Actividad Fisica  y la Participacion Ciudadana"/>
    <n v="4301"/>
    <s v="Fomento a la recreación, la actividad física y el deporte"/>
    <s v="DEPORTE Y RECREACIÓN"/>
    <n v="188"/>
    <s v="Corresponde a los procesos de iniciación, fundamentación y perfeccionamiento deportivos a partir de  las clases donde se practica la actividad física, la recreación y/o el deporte.Es el promedio de Disciplinas por Escuelas Deportivas a atender por cada vigencia."/>
    <s v="4301007"/>
    <s v="Servicio de Escuelas Deportivas"/>
    <s v="Disciplinas por Escuela Deportiva"/>
    <s v="NUMERO"/>
    <n v="0"/>
    <n v="2023"/>
    <s v="IDERBOL"/>
    <n v="5"/>
    <n v="5"/>
    <n v="2"/>
    <n v="0.4"/>
    <n v="0"/>
    <n v="0"/>
    <n v="0"/>
    <n v="0"/>
    <n v="0"/>
    <n v="0"/>
    <n v="2"/>
    <n v="0"/>
    <n v="0.4"/>
    <n v="296022023"/>
    <m/>
    <n v="0"/>
    <n v="0"/>
  </r>
  <r>
    <x v="2"/>
    <x v="3"/>
    <s v="BOLIVAR ME ENAMORA EN  RECREACIÓN Y DEPORTE"/>
    <s v=" Fomento del Deporte social y comunitario, la Recreacion, la Actividad Fisica  y la Participacion Ciudadana"/>
    <n v="4301"/>
    <s v="Fomento a la recreación, la actividad física y el deporte"/>
    <s v="DEPORTE Y RECREACIÓN"/>
    <n v="189"/>
    <s v="Corresponde a la planeación, organización y realización de eventos deportivos en las diferentes disciplinas con la comunidad de poblacion general y diferencial"/>
    <s v="4301032"/>
    <s v="Servicio de organización de eventos deportivos comunitarios"/>
    <s v="Personas beneficiadas"/>
    <s v="NUMERO"/>
    <n v="484"/>
    <n v="2023"/>
    <s v="IDERBOL"/>
    <n v="830"/>
    <n v="3186"/>
    <n v="2000"/>
    <n v="0.62774639045825487"/>
    <n v="210"/>
    <n v="90"/>
    <n v="200"/>
    <n v="0"/>
    <n v="500"/>
    <n v="0.15693659761456372"/>
    <n v="2500"/>
    <n v="0.60240963855421692"/>
    <n v="0.78468298807281855"/>
    <n v="2788263"/>
    <m/>
    <n v="0"/>
    <n v="0"/>
  </r>
  <r>
    <x v="2"/>
    <x v="3"/>
    <s v="BOLIVAR ME ENAMORA EN  RECREACIÓN Y DEPORTE"/>
    <s v=" Fomento del Deporte social y comunitario, la Recreacion, la Actividad Fisica  y la Participacion Ciudadana"/>
    <n v="4301"/>
    <s v="Fomento a la recreación, la actividad física y el deporte"/>
    <s v="DEPORTE Y RECREACIÓN"/>
    <n v="190"/>
    <s v="Corresponde a la formación a la ciudadanía  en recreación, actividad física, deportes social comunitario y/o aprovechamiento del tiempo libre con enfoque diferencial."/>
    <s v="4301035"/>
    <s v="Servicio de educación informal en recreación"/>
    <s v="Personas capacitadas"/>
    <s v="NUMERO"/>
    <n v="0"/>
    <n v="2023"/>
    <s v="IDERBOL"/>
    <n v="400"/>
    <n v="1600"/>
    <n v="0"/>
    <n v="0"/>
    <n v="120"/>
    <n v="90"/>
    <n v="200"/>
    <n v="0"/>
    <n v="410"/>
    <n v="0.25624999999999998"/>
    <n v="410"/>
    <n v="1.0249999999999999"/>
    <n v="0.25624999999999998"/>
    <n v="900000000"/>
    <m/>
    <n v="0"/>
    <n v="0"/>
  </r>
  <r>
    <x v="2"/>
    <x v="3"/>
    <s v="BOLIVAR ME ENAMORA EN  RECREACIÓN Y DEPORTE"/>
    <s v=" Fomento del Deporte social y comunitario, la Recreacion, la Actividad Fisica  y la Participacion Ciudadana"/>
    <n v="4301"/>
    <s v="Fomento a la recreación, la actividad física y el deporte"/>
    <s v="DEPORTE Y RECREACIÓN"/>
    <n v="191"/>
    <s v="Corresponde a la formación a la ciudadanía  en recreación, actividad física, deportes social comunitario y/o aprovechamiento del tiempo libre con enfoque diferencial."/>
    <s v="4301035"/>
    <s v="Servicio de educación informal en recreación"/>
    <s v="Eventos de capacitación desarrollados"/>
    <s v="NUMERO"/>
    <n v="0"/>
    <n v="2023"/>
    <s v="IDERBOL"/>
    <n v="4"/>
    <n v="16"/>
    <n v="0"/>
    <n v="0"/>
    <n v="3"/>
    <n v="4"/>
    <n v="1"/>
    <n v="0"/>
    <n v="8"/>
    <n v="0.5"/>
    <n v="8"/>
    <n v="2"/>
    <n v="0.5"/>
    <n v="200000000"/>
    <m/>
    <n v="0"/>
    <n v="0"/>
  </r>
  <r>
    <x v="2"/>
    <x v="3"/>
    <s v="BOLIVAR ME ENAMORA EN  RECREACIÓN Y DEPORTE"/>
    <s v=" Fomento del Deporte social y comunitario, la Recreacion, la Actividad Fisica  y la Participacion Ciudadana"/>
    <n v="4301"/>
    <s v="Fomento a la recreación, la actividad física y el deporte"/>
    <s v="DEPORTE Y RECREACIÓN"/>
    <n v="192"/>
    <s v="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 corresponde al numero de municipios total anualmente, que estan vinculados a participar en los superate intercolegiados."/>
    <s v="4301037"/>
    <s v="Servicio de promoción de la actividad física, la recreación y el deporte"/>
    <s v="Municipios vinculados al programa Supérate-Intercolegiados"/>
    <s v="NUMERO"/>
    <n v="36"/>
    <n v="2023"/>
    <s v="IDERBOL"/>
    <n v="23"/>
    <n v="23"/>
    <n v="41"/>
    <n v="1.7826086956521738"/>
    <n v="0"/>
    <n v="45"/>
    <n v="33"/>
    <n v="0"/>
    <n v="78"/>
    <n v="3.3913043478260869"/>
    <n v="119"/>
    <n v="3.3913043478260869"/>
    <n v="5.1739130434782608"/>
    <n v="100"/>
    <m/>
    <n v="0"/>
    <n v="0"/>
  </r>
  <r>
    <x v="2"/>
    <x v="3"/>
    <s v="BOLIVAR ME ENAMORA EN  RECREACIÓN Y DEPORTE"/>
    <s v=" Fomento del Deporte social y comunitario, la Recreacion, la Actividad Fisica  y la Participacion Ciudadana"/>
    <n v="4301"/>
    <s v="Fomento a la recreación, la actividad física y el deporte"/>
    <s v="DEPORTE Y RECREACIÓN"/>
    <n v="193"/>
    <s v="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
    <s v="4301037"/>
    <s v="Servicio de promoción de la actividad física, la recreación y el deporte"/>
    <s v="Instituciones educativas vinculadas al programa Supérate-Intercolegiados"/>
    <s v="NUMERO"/>
    <n v="352"/>
    <n v="2023"/>
    <s v="IDERBOL"/>
    <n v="410"/>
    <n v="420"/>
    <n v="305"/>
    <n v="0.72619047619047616"/>
    <n v="0"/>
    <n v="247"/>
    <n v="205"/>
    <n v="0"/>
    <n v="452"/>
    <n v="1.0761904761904761"/>
    <n v="757"/>
    <n v="1.102439024390244"/>
    <n v="1.8023809523809524"/>
    <n v="400000000"/>
    <m/>
    <n v="0"/>
    <n v="0"/>
  </r>
  <r>
    <x v="2"/>
    <x v="3"/>
    <s v="BOLIVAR ME ENAMORA EN  RECREACIÓN Y DEPORTE"/>
    <s v=" Fomento del Deporte social y comunitario, la Recreacion, la Actividad Fisica  y la Participacion Ciudadana"/>
    <n v="4301"/>
    <s v="Fomento a la recreación, la actividad física y el deporte"/>
    <s v="DEPORTE Y RECREACIÓN"/>
    <n v="194"/>
    <s v="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
    <s v="4301037"/>
    <s v="Servicio de promoción de la actividad física, la recreación y el deporte"/>
    <s v="Personas atendidas por los programas de recreación, deporte social comunitario, actividad física y aprovechamiento del tiempo libre"/>
    <s v="NUMERO"/>
    <n v="3000"/>
    <n v="2023"/>
    <s v="IDERBOL"/>
    <n v="1750"/>
    <n v="7000"/>
    <n v="0"/>
    <n v="0"/>
    <n v="910"/>
    <n v="1050"/>
    <n v="792"/>
    <n v="5485"/>
    <n v="8237"/>
    <n v="1.1767142857142858"/>
    <n v="8237"/>
    <n v="4.7068571428571433"/>
    <n v="1.1767142857142858"/>
    <n v="300000000"/>
    <n v="0"/>
    <m/>
    <n v="0"/>
  </r>
  <r>
    <x v="2"/>
    <x v="3"/>
    <s v="BOLIVAR ME ENAMORA EN  RECREACIÓN Y DEPORTE"/>
    <s v=" Fomento del Deporte social y comunitario, la Recreacion, la Actividad Fisica  y la Participacion Ciudadana"/>
    <n v="4301"/>
    <s v="Fomento a la recreación, la actividad física y el deporte"/>
    <s v="DEPORTE Y RECREACIÓN"/>
    <n v="195"/>
    <s v="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
    <s v="4301037"/>
    <s v="Servicio de promoción de la actividad física, la recreación y el deporte"/>
    <s v="Municipios implementando  programas de recreación, actividad física y deporte social comunitario"/>
    <s v="NUMERO"/>
    <n v="0"/>
    <n v="2023"/>
    <s v="IDERBOL"/>
    <n v="6"/>
    <n v="25"/>
    <n v="3"/>
    <n v="0.12"/>
    <n v="4"/>
    <n v="1"/>
    <n v="3"/>
    <n v="10"/>
    <n v="18"/>
    <n v="0.72"/>
    <n v="21"/>
    <n v="3"/>
    <n v="0.84"/>
    <n v="100000000"/>
    <m/>
    <m/>
    <n v="0"/>
  </r>
  <r>
    <x v="2"/>
    <x v="3"/>
    <s v="BOLIVAR ME ENAMORA EN  RECREACIÓN Y DEPORTE"/>
    <s v=" Fomento del Deporte social y comunitario, la Recreacion, la Actividad Fisica  y la Participacion Ciudadana"/>
    <n v="4301"/>
    <s v="Fomento a la recreación, la actividad física y el deporte"/>
    <s v="DEPORTE Y RECREACIÓN"/>
    <n v="196"/>
    <s v="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
    <s v="4301037"/>
    <s v="Servicio de promoción de la actividad física, la recreación y el deporte"/>
    <s v="Sedes educativas apoyadas con programas de fomento"/>
    <s v="NUMERO"/>
    <n v="0"/>
    <s v="N/A"/>
    <s v="IDERBOL"/>
    <n v="1"/>
    <n v="2"/>
    <n v="0"/>
    <n v="0"/>
    <n v="4"/>
    <n v="2"/>
    <n v="1"/>
    <n v="1"/>
    <n v="8"/>
    <n v="4"/>
    <n v="8"/>
    <n v="8"/>
    <n v="4"/>
    <n v="392967165"/>
    <m/>
    <n v="0"/>
    <n v="0"/>
  </r>
  <r>
    <x v="2"/>
    <x v="3"/>
    <s v="BOLIVAR ME ENAMORA EN  RECREACIÓN Y DEPORTE"/>
    <s v=" Fomento del Deporte social y comunitario, la Recreacion, la Actividad Fisica  y la Participacion Ciudadana"/>
    <n v="4301"/>
    <s v="Fomento a la recreación, la actividad física y el deporte"/>
    <s v="DEPORTE Y RECREACIÓN"/>
    <n v="197"/>
    <s v="Corresponde a la planeación, organización y realización de eventos recreativos y de esparcimiento del tiempo libre con la comunidad."/>
    <s v="4301038"/>
    <s v="Servicio de organización de eventos recreativos comunitarios"/>
    <s v="Eventos recreativos comunitarios realizados"/>
    <s v="NUMERO"/>
    <n v="6"/>
    <n v="2023"/>
    <s v="IDERBOL"/>
    <n v="3"/>
    <n v="12"/>
    <n v="0"/>
    <n v="0"/>
    <n v="2"/>
    <n v="4"/>
    <n v="0"/>
    <n v="0"/>
    <n v="6"/>
    <n v="0.5"/>
    <n v="6"/>
    <n v="2"/>
    <n v="0.5"/>
    <n v="200000000"/>
    <m/>
    <n v="0"/>
    <n v="0"/>
  </r>
  <r>
    <x v="2"/>
    <x v="3"/>
    <s v="BOLIVAR ME ENAMORA EN  RECREACIÓN Y DEPORTE"/>
    <s v=" Fomento del Deporte social y comunitario, la Recreacion, la Actividad Fisica  y la Participacion Ciudadana"/>
    <n v="4301"/>
    <s v="Fomento a la recreación, la actividad física y el deporte"/>
    <s v="DEPORTE Y RECREACIÓN"/>
    <n v="198"/>
    <s v="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
    <s v="4301037"/>
    <s v="Servicio de promoción de la actividad física, la recreación y el deporte"/>
    <s v=" Personas atendidas por los programas de recreación, deporte social comunitario, actividad física y aprovechamiento del tiempo libre"/>
    <s v="NUMERO"/>
    <n v="170"/>
    <n v="2023"/>
    <s v="IDERBOL"/>
    <n v="250"/>
    <n v="1100"/>
    <n v="0"/>
    <n v="0"/>
    <n v="750"/>
    <n v="731"/>
    <n v="350"/>
    <n v="0"/>
    <n v="1831"/>
    <n v="1.6645454545454546"/>
    <n v="1831"/>
    <n v="7.3239999999999998"/>
    <n v="1.6645454545454546"/>
    <n v="200000000"/>
    <m/>
    <n v="0"/>
    <n v="0"/>
  </r>
  <r>
    <x v="2"/>
    <x v="3"/>
    <s v="BOLIVAR ME ENAMORA EN  RECREACIÓN Y DEPORTE"/>
    <s v=" Fomento del Deporte social y comunitario, la Recreacion, la Actividad Fisica  y la Participacion Ciudadana"/>
    <n v="4301"/>
    <s v="Fomento a la recreación, la actividad física y el deporte"/>
    <s v="DEPORTE Y RECREACIÓN"/>
    <n v="199"/>
    <s v="Corresponde a la planeación, organización y realización de eventos recreativos y de esparcimiento del tiempo libre con la comunidad."/>
    <s v="4301038"/>
    <s v="Servicio de organización de eventos recreativos comunitarios"/>
    <s v="Eventos recreativos comunitarios realizados"/>
    <s v="NUMERO"/>
    <n v="0"/>
    <n v="2023"/>
    <s v="IDERBOL"/>
    <n v="1"/>
    <n v="4"/>
    <n v="0"/>
    <n v="0"/>
    <n v="0"/>
    <n v="0"/>
    <n v="2"/>
    <n v="0"/>
    <n v="2"/>
    <n v="0.5"/>
    <n v="2"/>
    <n v="2"/>
    <n v="0.5"/>
    <n v="200000000"/>
    <m/>
    <n v="0"/>
    <n v="0"/>
  </r>
  <r>
    <x v="2"/>
    <x v="3"/>
    <s v="BOLIVAR ME ENAMORA EN  RECREACIÓN Y DEPORTE"/>
    <s v="Promoción de Habitos y Estilos de Vida Saludable &quot;Por tu salud, ponte pilas&quot;"/>
    <n v="4302"/>
    <s v="FORMACIÓN Y PREPARACIÓN DE DEPORTISTAS"/>
    <s v="DEPORTE Y RECREACIÓN"/>
    <n v="200"/>
    <s v="Capacitaciones en deporte, en hábitos de salud, en recreación, entre otros."/>
    <s v="4302062"/>
    <s v="Servicio de educación informal"/>
    <s v="Capacitaciones realizadas"/>
    <s v="NUMERO"/>
    <n v="4"/>
    <n v="2023"/>
    <s v="IDERBOL"/>
    <n v="2"/>
    <n v="8"/>
    <n v="0"/>
    <n v="0"/>
    <n v="0"/>
    <n v="0"/>
    <n v="2"/>
    <n v="1"/>
    <n v="3"/>
    <n v="0.375"/>
    <n v="3"/>
    <n v="1.5"/>
    <n v="0.375"/>
    <n v="350000000"/>
    <m/>
    <n v="0"/>
    <n v="0"/>
  </r>
  <r>
    <x v="2"/>
    <x v="3"/>
    <s v="BOLIVAR ME ENAMORA EN  RECREACIÓN Y DEPORTE"/>
    <s v="Promoción de Habitos y Estilos de Vida Saludable &quot;Por tu salud, ponte pilas&quot;"/>
    <n v="4302"/>
    <s v="FORMACIÓN Y PREPARACIÓN DE DEPORTISTAS"/>
    <s v="DEPORTE Y RECREACIÓN"/>
    <n v="201"/>
    <s v="Capacitaciones en deporte, en hábitos de salud, en recreación, entre otros."/>
    <s v="4302062"/>
    <s v="Servicio de educación informal"/>
    <s v="Personas capacitadas"/>
    <s v="NUMERO"/>
    <n v="600"/>
    <n v="2023"/>
    <s v="IDERBOL"/>
    <n v="200"/>
    <n v="850"/>
    <n v="0"/>
    <n v="0"/>
    <n v="0"/>
    <n v="0"/>
    <n v="1216"/>
    <n v="40"/>
    <n v="1256"/>
    <n v="1.4776470588235293"/>
    <n v="1256"/>
    <n v="6.28"/>
    <n v="1.4776470588235293"/>
    <n v="33472746"/>
    <m/>
    <n v="0"/>
    <n v="0"/>
  </r>
  <r>
    <x v="2"/>
    <x v="3"/>
    <s v="BOLIVAR ME ENAMORA EN  RECREACIÓN Y DEPORTE"/>
    <s v="Promoción de Habitos y Estilos de Vida Saludable &quot;Por tu salud, ponte pilas&quot;"/>
    <n v="4301"/>
    <s v="FORMACIÓN Y PREPARACIÓN DE DEPORTISTAS"/>
    <s v="DEPORTE Y RECREACIÓN"/>
    <n v="202"/>
    <s v="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
    <s v="4301037"/>
    <s v="Servicio de promoción de la actividad física, la recreación y el deporte"/>
    <s v="Personas atendidas por los programas de recreación, deporte social comunitario, actividad física y aprovechamiento del tiempo libre"/>
    <s v="NUMERO"/>
    <n v="1350"/>
    <n v="2023"/>
    <s v="IDERBOL"/>
    <n v="1250"/>
    <n v="4000"/>
    <n v="1112"/>
    <n v="0.27800000000000002"/>
    <n v="5058"/>
    <n v="110"/>
    <n v="600"/>
    <n v="1633"/>
    <n v="7401"/>
    <n v="1.85025"/>
    <n v="8513"/>
    <n v="5.9207999999999998"/>
    <n v="2.12825"/>
    <n v="300000100"/>
    <m/>
    <n v="0"/>
    <n v="0"/>
  </r>
  <r>
    <x v="2"/>
    <x v="3"/>
    <s v="BOLIVAR ME ENAMORA EN  RECREACIÓN Y DEPORTE"/>
    <s v="Promoción de Habitos y Estilos de Vida Saludable &quot;Por tu salud, ponte pilas&quot;"/>
    <n v="4301"/>
    <s v="Fomento a la recreación, la actividad física y el deporte"/>
    <s v="DEPORTE Y RECREACIÓN"/>
    <n v="203"/>
    <s v="Corresponde a la planeación, organización y realización de eventos recreativos y de esparcimiento del tiempo libre con la comunidad."/>
    <s v="4301038"/>
    <s v="Servicio de organización de eventos recreativos comunitarios"/>
    <s v="Eventos recreativos comunitarios realizados"/>
    <s v="NUMERO"/>
    <n v="7"/>
    <n v="2023"/>
    <s v="IDERBOL"/>
    <n v="7"/>
    <n v="28"/>
    <n v="3"/>
    <n v="0.10714285714285714"/>
    <n v="3"/>
    <n v="1"/>
    <n v="1"/>
    <n v="10"/>
    <n v="15"/>
    <n v="0.5357142857142857"/>
    <n v="18"/>
    <n v="2.1428571428571428"/>
    <n v="0.6428571428571429"/>
    <n v="200001500"/>
    <m/>
    <n v="0"/>
    <n v="0"/>
  </r>
  <r>
    <x v="2"/>
    <x v="3"/>
    <s v="BOLIVAR ME ENAMORA EN  RECREACIÓN Y DEPORTE"/>
    <s v="Promoción de Habitos y Estilos de Vida Saludable &quot;Por tu salud, ponte pilas&quot;"/>
    <n v="4301"/>
    <s v="Fomento a la recreación, la actividad física y el deporte"/>
    <s v="DEPORTE Y RECREACIÓN"/>
    <n v="204"/>
    <s v="Aprovechamiento del deporte, la recreación y la actividad física con fines de esparcimiento y desarrollo físico procurando la integración el descanso mediante la realización de actividades deportivas y la promoción de espacios con  la participación comunitaria. y corresponde al promedio por vigencia de los municipios a implementar el programa."/>
    <s v="4301037"/>
    <s v="Servicio de promoción de la actividad física, la recreación y el deporte"/>
    <s v="Municipios implementando  programas de recreación, actividad física y deporte social comunitario"/>
    <s v="NUMERO"/>
    <n v="12"/>
    <n v="2023"/>
    <s v="IDERBOL"/>
    <n v="20"/>
    <n v="18"/>
    <n v="6"/>
    <n v="0.33333333333333331"/>
    <n v="2"/>
    <n v="1"/>
    <n v="1"/>
    <n v="11"/>
    <n v="15"/>
    <n v="0.83333333333333337"/>
    <n v="21"/>
    <n v="0.75"/>
    <n v="1.1666666666666667"/>
    <n v="224712847"/>
    <m/>
    <n v="0"/>
    <n v="0"/>
  </r>
  <r>
    <x v="2"/>
    <x v="3"/>
    <s v="BOLIVAR ME ENAMORA EN  RECREACIÓN Y DEPORTE"/>
    <s v=" Fomento del Deporte social y comunitario, la Recreacion, la Actividad Fisica  y la Participacion Ciudadana"/>
    <n v="4301"/>
    <s v="Fomento a la recreación, la actividad física y el deporte"/>
    <s v="FOMENTO, DESARROLLO Y PRÁCTICA DEL DEPORTE, LA RECREACIÓN Y EL APROVECHAMIENTO DEL TIEMPO LIBRE "/>
    <n v="335"/>
    <s v="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
    <n v="4301037"/>
    <s v="Servicio de promoción de la actividad física, la recreación y el deporte"/>
    <s v="Instituciones educativas vinculadas al programa Supérate-Intercolegiados"/>
    <s v="Número"/>
    <n v="1"/>
    <n v="2023"/>
    <s v="N/A"/>
    <n v="45"/>
    <n v="45"/>
    <n v="41"/>
    <n v="0.91111111111111109"/>
    <n v="0"/>
    <n v="45"/>
    <n v="33"/>
    <n v="0"/>
    <n v="78"/>
    <n v="1.7333333333333334"/>
    <n v="119"/>
    <n v="1.7333333333333334"/>
    <n v="2.6444444444444444"/>
    <n v="0"/>
    <m/>
    <n v="0"/>
    <n v="0"/>
  </r>
  <r>
    <x v="3"/>
    <x v="3"/>
    <s v="Educación Integral"/>
    <s v=" Calidad y fomento de la educación superior"/>
    <s v="3301"/>
    <s v="PROMOCIÓN Y ACCESO EFECTIVO A PROCESOS CULTURALES Y ARTÍSTICOS"/>
    <s v="DESARROLLO COMUNITARIO"/>
    <s v="90"/>
    <s v="AMPLIACIÓN DE LA COBERTURA DE LOS PROGRAMAS DE PROYECCIÓN SOCIAL DE UNIBAC"/>
    <s v="3301087"/>
    <s v="SEDES DE INSTITUCIONES DE EDUCACIÓN SUPERIOR MEJORADAS"/>
    <s v="PERSONAS CAPACITADAS"/>
    <s v="Número "/>
    <s v="8206"/>
    <n v="2023"/>
    <s v="UNIBAC"/>
    <n v="2174"/>
    <n v="8696"/>
    <n v="2174"/>
    <n v="0.25"/>
    <n v="0"/>
    <n v="0"/>
    <n v="0"/>
    <n v="3000"/>
    <n v="3000"/>
    <n v="0.34498620055197793"/>
    <n v="5174"/>
    <n v="1.3799448022079117"/>
    <n v="0.59498620055197793"/>
    <n v="4621212746"/>
    <s v="Recursos Propios "/>
    <n v="760256858"/>
    <n v="0.16451457653795712"/>
  </r>
  <r>
    <x v="3"/>
    <x v="3"/>
    <s v="Educación Integral"/>
    <s v=" Calidad y fomento de la educación superior"/>
    <s v="2202"/>
    <s v="CALIDAD Y FOMENTO DE LA EDUCACIÓN SUPERIOR (BOLÍVAR MEJOR EN CALIDAD Y COBERTURA EN EDUCACIÓN SUPERIOR)"/>
    <s v="DESARROLLO COMUNITARIO"/>
    <s v="91"/>
    <s v="INFRAESTRUCTURA DE LA UNIVERSIDAD DE BELLAS ARTES Y CIENCIAS DE BOLÍVAR (UNIBAC) EN MATUNA"/>
    <s v="2202072"/>
    <s v="SEDES DE INSTITUCIONES DE EDUCACIÓN SUPERIOR MEJORADAS"/>
    <s v="SEDES  DE INSTITUCIONES DE EDUCACIÓN  SUPERIOR MEJORADAS"/>
    <s v="Número"/>
    <s v="2"/>
    <n v="2023"/>
    <s v="UNIBAC"/>
    <n v="0"/>
    <n v="1"/>
    <n v="0"/>
    <n v="0"/>
    <n v="0"/>
    <n v="0.2"/>
    <n v="0"/>
    <n v="0.1"/>
    <n v="0.30000000000000004"/>
    <n v="0.30000000000000004"/>
    <n v="0.30000000000000004"/>
    <n v="0.3"/>
    <n v="0.30000000000000004"/>
    <n v="6000000000"/>
    <s v="Recursos Propios "/>
    <n v="0"/>
    <n v="0"/>
  </r>
  <r>
    <x v="3"/>
    <x v="3"/>
    <s v="Educación Integral"/>
    <s v=" Calidad y fomento de la educación superior"/>
    <s v="2202"/>
    <s v="CALIDAD Y FOMENTO DE LA EDUCACIÓN SUPERIOR (BOLÍVAR MEJOR EN CALIDAD Y COBERTURA EN EDUCACIÓN SUPERIOR)"/>
    <s v="EDUCACIÓN"/>
    <s v="92"/>
    <s v="CREACIÓN DE UN NUEVO PROGRAMA PROFESIONAL PARA EL DEPARTAMENTO DE BOLÍVAR"/>
    <s v="2202066"/>
    <s v="SERVICIO DE ACREDITACIÓN DE LA CALIDAD DE LA EDUCACIÓN SUPERIOR "/>
    <s v="PROGRAMAS ACADÉMICOS EN CONDICIONES PARA EXPEDICIÓN DE REGISTRO CALIFICADO"/>
    <s v="Número"/>
    <s v="6"/>
    <n v="2023"/>
    <s v="UNIBAC"/>
    <n v="1"/>
    <n v="1"/>
    <n v="0"/>
    <n v="0"/>
    <n v="0.2"/>
    <n v="0.2"/>
    <n v="0"/>
    <n v="0"/>
    <n v="0.4"/>
    <n v="0.4"/>
    <n v="0.4"/>
    <n v="0.4"/>
    <n v="0.4"/>
    <n v="2600000000"/>
    <s v="Recursos Propios "/>
    <n v="0"/>
    <n v="0"/>
  </r>
  <r>
    <x v="3"/>
    <x v="3"/>
    <s v="Educación Integral"/>
    <s v=" Calidad y fomento de la educación superior"/>
    <s v="2202"/>
    <s v="CALIDAD Y FOMENTO DE LA EDUCACIÓN SUPERIOR (BOLÍVAR MEJOR EN CALIDAD Y COBERTURA EN EDUCACIÓN SUPERIOR)"/>
    <s v="EDUCACIÓN"/>
    <s v="94"/>
    <s v="ACREDITACIÓN DEL PROGRAMA PROFESIONAL DE ARTES ESCÉNICAS EN ALTA CALIDAD"/>
    <s v="2202066"/>
    <s v="SERVICIO DE ACREDITACIÓN DE LA CALIDAD DE LA EDUCACIÓN SUPERIOR "/>
    <s v="PROGRAMAS ACADÉMICOS CON ACREDITACIÓN DE ALTA CALIDAD EVALUADOS"/>
    <s v="Número "/>
    <s v="1"/>
    <n v="2023"/>
    <s v="UNIBAC"/>
    <n v="1"/>
    <n v="1"/>
    <n v="0.5"/>
    <n v="0.5"/>
    <n v="0.5"/>
    <n v="0"/>
    <n v="0"/>
    <n v="0"/>
    <n v="0.5"/>
    <n v="0.5"/>
    <n v="1"/>
    <n v="0.5"/>
    <n v="1"/>
    <n v="1000000000"/>
    <s v="Recursos Propios "/>
    <n v="0"/>
    <n v="0"/>
  </r>
  <r>
    <x v="3"/>
    <x v="3"/>
    <s v="Educación Integral"/>
    <s v=" Calidad y fomento de la educación superior"/>
    <s v="2202"/>
    <s v="CALIDAD Y FOMENTO DE LA EDUCACIÓN SUPERIOR (BOLÍVAR MEJOR EN CALIDAD Y COBERTURA EN EDUCACIÓN SUPERIOR)"/>
    <s v="EDUCACIÓN"/>
    <s v="94"/>
    <s v="ACREDITACIÓN DEL PROGRAMA PROFESIONAL DE ARTES PLÁSTICAS EN ALTA CALIDAD"/>
    <s v="2202066"/>
    <s v="SERVICIO DE ACREDITACIÓN DE LA CALIDAD DE LA EDUCACIÓN SUPERIOR "/>
    <s v="PROGRAMAS ACADÉMICOS CON ACREDITACIÓN DE ALTA CALIDAD EVALUADOS"/>
    <s v="Número "/>
    <s v="1"/>
    <n v="2023"/>
    <s v="UNIBAC"/>
    <n v="1"/>
    <n v="1"/>
    <n v="0.5"/>
    <n v="0.5"/>
    <n v="0.5"/>
    <n v="0"/>
    <n v="0"/>
    <n v="0"/>
    <n v="0.5"/>
    <n v="0.5"/>
    <n v="1"/>
    <n v="0.5"/>
    <n v="1"/>
    <n v="1000000000"/>
    <s v="Recursos Propios "/>
    <n v="0"/>
    <n v="0"/>
  </r>
  <r>
    <x v="4"/>
    <x v="3"/>
    <s v="Bolívar me enamora en arte, cultura y patrimonio."/>
    <s v="Cultura de Paz"/>
    <n v="3301"/>
    <s v="PROMOCIÓN Y ACCESO EFECTIVO A PROCESOS CULTURALES Y ARTÍSTICOS"/>
    <s v="FORMACIÓN, CAPACITACIÓN E INVESTIGACIÓN ARTÍSTICA Y CULTURAL"/>
    <n v="45"/>
    <s v="Oferta educativa entregada a agentes culturales "/>
    <n v="3301051"/>
    <s v="Servicio de educación informal al sector artístico y cultural"/>
    <s v="Gestores culturales capacitados"/>
    <s v="Número de personas"/>
    <n v="250"/>
    <n v="2023"/>
    <s v="ICULTUR"/>
    <n v="100"/>
    <n v="300"/>
    <n v="344"/>
    <n v="1.1466666666666667"/>
    <n v="30"/>
    <n v="37"/>
    <n v="120"/>
    <n v="500"/>
    <n v="687"/>
    <n v="2.29"/>
    <n v="1031"/>
    <n v="6.87"/>
    <n v="3.4366666666666665"/>
    <n v="9000000"/>
    <s v="Recursos propios"/>
    <n v="2000000"/>
    <n v="0.22222222222222221"/>
  </r>
  <r>
    <x v="4"/>
    <x v="3"/>
    <s v="Bolívar me enamora en arte, cultura y patrimonio."/>
    <s v="Cultura de Paz"/>
    <n v="3301"/>
    <s v="PROMOCIÓN Y ACCESO EFECTIVO A PROCESOS CULTURALES Y ARTÍSTICOS"/>
    <s v="FOMENTO, APOYO Y DIFUSIÓN DE EVENTOS Y EXPRESIONES ARTÍSTICAS Y CULTURALES"/>
    <n v="48"/>
    <s v="estímulos económicos entregados a los actores del sector artístico y cultural, "/>
    <n v="3301054"/>
    <s v="Servicio de apoyo financiero al sector artístico y cultural"/>
    <s v="Estímulos otorgados"/>
    <s v="Número"/>
    <n v="131"/>
    <n v="2023"/>
    <s v="ICULTUR"/>
    <n v="125"/>
    <n v="400"/>
    <n v="0"/>
    <n v="0"/>
    <n v="0"/>
    <n v="0"/>
    <n v="23"/>
    <n v="7"/>
    <n v="30"/>
    <n v="7.4999999999999997E-2"/>
    <n v="30"/>
    <n v="0.24"/>
    <n v="7.4999999999999997E-2"/>
    <n v="4000000000"/>
    <s v="SGR"/>
    <n v="0"/>
    <n v="0"/>
  </r>
  <r>
    <x v="4"/>
    <x v="3"/>
    <s v="Bolívar me enamora en arte, cultura y patrimonio."/>
    <s v="MEMORIA, SABERESY TERRITORIOS BIOCULTURALES"/>
    <n v="3302"/>
    <s v="PROMOCIÓN Y ACCESO EFECTIVO A PROCESOS CULTURALES Y ARTÍSTICOS"/>
    <s v="FORMACIÓN, CAPACITACIÓN E INVESTIGACIÓN ARTÍSTICA Y CULTURAL"/>
    <n v="46"/>
    <s v=" beneficio económico periódico entregado a los creadores y gestores culturales"/>
    <n v="3301128"/>
    <s v="Servicio de apoyo financiero para creadores y gestores culturales"/>
    <s v="Creadores y gestores culturales beneficiados"/>
    <s v="Número"/>
    <n v="250"/>
    <n v="2023"/>
    <s v="ICULTUR"/>
    <n v="30"/>
    <n v="150"/>
    <n v="0"/>
    <n v="0"/>
    <n v="0"/>
    <n v="0"/>
    <n v="0"/>
    <n v="49"/>
    <n v="49"/>
    <n v="0.32666666666666666"/>
    <n v="49"/>
    <n v="1.6333333333333333"/>
    <n v="0.32666666666666666"/>
    <n v="959458220"/>
    <s v="Recursos propios"/>
    <n v="0"/>
    <n v="0"/>
  </r>
  <r>
    <x v="4"/>
    <x v="3"/>
    <s v="Bolívar me enamora en arte, cultura y patrimonio."/>
    <s v="MEMORIA, SABERESY TERRITORIOS BIOCULTURALES"/>
    <n v="3302"/>
    <s v="Gestión, protección y salvaguardia del patrimonio cultural colombiano"/>
    <s v="FOMENTO, APOYO Y DIFUSIÓN DE EVENTOS Y EXPRESIONES ARTÍSTICAS Y CULTURALES"/>
    <n v="49"/>
    <s v="Hace referencia a las visitas de asistencia técnica a la institucionalidad cultural brindadas a los consejos y territoriales de cultura y a los gestores culturales, en temas relacionados con procesos de planeación, formulación de proyectos, fuentes de financiación, formación y participación ciudadana."/>
    <n v="3301095"/>
    <s v="Servicio de asistencia técnica en gestión artística y cultural"/>
    <s v="Consejos Territoriales asistidos técnicamente"/>
    <s v="Número"/>
    <n v="1"/>
    <n v="2023"/>
    <s v="ICULTUR"/>
    <n v="1"/>
    <n v="1"/>
    <n v="7"/>
    <n v="7"/>
    <n v="0"/>
    <n v="3"/>
    <n v="0"/>
    <n v="6"/>
    <n v="9"/>
    <n v="9"/>
    <n v="16"/>
    <n v="9"/>
    <n v="16"/>
    <n v="9000000"/>
    <s v="Recursos propios"/>
    <n v="0"/>
    <n v="0"/>
  </r>
  <r>
    <x v="4"/>
    <x v="3"/>
    <s v="Bolívar me enamora en arte, cultura y patrimonio."/>
    <s v="MEMORIA, SABERESY TERRITORIOS BIOCULTURALES"/>
    <n v="3302"/>
    <s v="PROMOCIÓN Y ACCESO EFECTIVO A PROCESOS CULTURALES Y ARTÍSTICOS"/>
    <s v="FOMENTO, APOYO Y DIFUSIÓN DE EVENTOS Y EXPRESIONES ARTÍSTICAS Y CULTURALES"/>
    <n v="50"/>
    <s v="Corresponde a la generación de condiciones para la creación, gestión, producción, difusión, circulación y apropiación de las prácticas artísticas y contenidos culturales mediáticos. Incluye la creación de obras, coproducciones y la producción y circulación de exhibiciones, de los agentes del sector artístico y cultural, así como la circulación de contenidos culturales mediáticos apoyados por el Ministerio de Cultura."/>
    <n v="3302002"/>
    <s v="Documentos de lineamientos técnicos"/>
    <s v="Documentos de lineamientos técnicos"/>
    <s v="Número"/>
    <n v="0"/>
    <n v="2023"/>
    <s v="ICULTUR"/>
    <n v="1"/>
    <n v="3"/>
    <n v="0"/>
    <n v="0"/>
    <n v="0"/>
    <n v="0"/>
    <n v="0"/>
    <n v="0"/>
    <n v="0"/>
    <n v="0"/>
    <n v="0"/>
    <n v="0"/>
    <n v="0"/>
    <n v="57293600"/>
    <s v="Impuesto Nacional al Consumo"/>
    <n v="0"/>
    <n v="0"/>
  </r>
  <r>
    <x v="4"/>
    <x v="3"/>
    <s v="Bolívar me enamora en arte, cultura y patrimonio."/>
    <s v=" ECONOMÍA POPULAR CULTURAL"/>
    <n v="3301"/>
    <s v="PROMOCIÓN Y ACCESO EFECTIVO A PROCESOS CULTURALES Y ARTÍSTICOS"/>
    <s v="FOMENTO, APOYO Y DIFUSIÓN DE EVENTOS Y EXPRESIONES ARTÍSTICAS Y CULTURALES"/>
    <n v="51"/>
    <s v="Corresponde a la organización y desarrollo de  actividades culturales de carácter patrimonial, literario, artístico, musical, entre otros. También la realización de eventos y actividades con libreros y organizaciones responsables de ferias. Así como actividades culturales para el goce de los ciudadanos."/>
    <n v="3301053"/>
    <s v="Servicio de promoción de actividades culturales"/>
    <s v="Eventos de promoción de actividades culturales realizados"/>
    <s v="Número"/>
    <n v="15"/>
    <n v="2023"/>
    <s v="ICULTUR"/>
    <n v="15"/>
    <n v="15"/>
    <n v="15"/>
    <n v="1"/>
    <n v="4"/>
    <n v="6"/>
    <n v="3"/>
    <n v="7"/>
    <n v="20"/>
    <n v="1.3333333333333333"/>
    <n v="35"/>
    <n v="1.3333333333333333"/>
    <n v="2.3333333333333335"/>
    <n v="6863899000"/>
    <s v="Recursos propios"/>
    <n v="1009713600"/>
    <n v="0.14710496177172769"/>
  </r>
  <r>
    <x v="4"/>
    <x v="3"/>
    <s v="Bolívar me enamora en arte, cultura y patrimonio."/>
    <s v=" ECONOMÍA POPULAR CULTURAL"/>
    <n v="3301"/>
    <s v="PROMOCIÓN Y ACCESO EFECTIVO A PROCESOS CULTURALES Y ARTÍSTICOS"/>
    <s v="FOMENTO, APOYO Y DIFUSIÓN DE EVENTOS Y EXPRESIONES ARTÍSTICAS Y CULTURALES"/>
    <n v="52"/>
    <s v="Se refiere a actividades culturales relacionadas con las exposiciones que se realizan y de demás actividades de interés educativo en los Museos del Ministerio de Cultura ubicados en las regiones del país (Talleres de dibujo, bordado, pintura al oleo, música, ciclos de teatro, conciertos, conferencias, etc.)."/>
    <n v="3302044"/>
    <s v="Servicio de promoción de actividades culturales."/>
    <s v="Actividades culturales realizadas en Museos del Ministerio de Cultura"/>
    <s v="Número"/>
    <s v="ND"/>
    <n v="2023"/>
    <s v="ICULTUR"/>
    <n v="21"/>
    <n v="21"/>
    <n v="21"/>
    <n v="1"/>
    <n v="0"/>
    <n v="12"/>
    <n v="7"/>
    <n v="1"/>
    <n v="20"/>
    <n v="0.95238095238095233"/>
    <n v="41"/>
    <n v="0.95238095238095233"/>
    <n v="1.9523809523809523"/>
    <n v="36000000"/>
    <s v="Recursos propios"/>
    <n v="0"/>
    <n v="0"/>
  </r>
  <r>
    <x v="4"/>
    <x v="3"/>
    <s v="Bolívar me enamora en arte, cultura y patrimonio."/>
    <s v=" INFRAESTRUCTURAS CULTURALES PARA LA VIDA"/>
    <n v="3301"/>
    <s v="PROMOCIÓN Y ACCESO EFECTIVO A PROCESOS CULTURALES Y ARTÍSTICOS"/>
    <s v="CONSTRUCCIÓN, MANTENIMIENTO Y ADECUACIÓN DE LA INFRAESTRUCTURA ARTÍSTICA Y CULTURAL"/>
    <n v="47"/>
    <s v="Ajuste o adaptación de una Infraestructura Cultural"/>
    <n v="3301068"/>
    <s v="Servicio de educación formal al sector artístico y cultural"/>
    <s v="Infraestructura cultural intervenida"/>
    <s v="Número"/>
    <n v="0"/>
    <n v="2023"/>
    <s v="ICULTUR"/>
    <n v="0"/>
    <n v="1"/>
    <n v="0"/>
    <n v="0"/>
    <n v="0"/>
    <n v="0"/>
    <n v="0"/>
    <n v="0"/>
    <n v="0"/>
    <n v="0"/>
    <n v="0"/>
    <n v="0"/>
    <n v="0"/>
    <n v="100000000"/>
    <s v="Recursos propios"/>
    <m/>
    <m/>
  </r>
  <r>
    <x v="4"/>
    <x v="3"/>
    <s v="Bolívar me enamora en arte, cultura y patrimonio."/>
    <s v=" INFRAESTRUCTURAS CULTURALES PARA LA VIDA"/>
    <n v="3301"/>
    <s v="PROMOCIÓN Y ACCESO EFECTIVO A PROCESOS CULTURALES Y ARTÍSTICOS"/>
    <s v="FORMACIÓN, CAPACITACIÓN E INVESTIGACIÓN ARTÍSTICA Y CULTURAL "/>
    <n v="53"/>
    <s v="Asistencias técnicas a bibliotecarios, administraciones locales, entidades públicas y privadas entre otros, en el campo de las bibliotecas públicas y la lectura."/>
    <n v="3301065"/>
    <s v="Servicio de asistencia técnica en asuntos de gestión de bibliotecas públicas y lectura."/>
    <s v="Personas asistidas técnicamente"/>
    <s v="Personas asistidas técnicamente"/>
    <s v="ND"/>
    <n v="2023"/>
    <s v="ICULTUR"/>
    <n v="52"/>
    <n v="52"/>
    <n v="52"/>
    <n v="1"/>
    <n v="3"/>
    <n v="52"/>
    <n v="52"/>
    <n v="52"/>
    <n v="159"/>
    <n v="3.0576923076923075"/>
    <n v="211"/>
    <n v="3.0576923076923075"/>
    <n v="4.0576923076923075"/>
    <n v="627858219.60000002"/>
    <s v="Recursos propios"/>
    <n v="36000000"/>
    <n v="5.7337785627677398E-2"/>
  </r>
  <r>
    <x v="4"/>
    <x v="3"/>
    <s v="Bolívar me enamora en arte, cultura y patrimonio."/>
    <s v=" INFRAESTRUCTURAS CULTURALES PARA LA VIDA"/>
    <n v="3301"/>
    <s v="PROMOCIÓN Y ACCESO EFECTIVO A PROCESOS CULTURALES Y ARTÍSTICOS"/>
    <s v="FORMACIÓN, CAPACITACIÓN E INVESTIGACIÓN ARTÍSTICA Y CULTURAL "/>
    <n v="54"/>
    <s v="Son todas aquellas infraestructuras culturales que se construyan en un predio o terreno donde no existen elementos o construcciones previstas. "/>
    <n v="3301075"/>
    <s v="Bibliotecas construidas y dotadas"/>
    <s v="Bibliotecas construidas y dotadas"/>
    <s v="Número"/>
    <s v="ND"/>
    <n v="2023"/>
    <s v="ICULTUR"/>
    <n v="20"/>
    <n v="52"/>
    <n v="0"/>
    <n v="0"/>
    <n v="0"/>
    <n v="0"/>
    <n v="52"/>
    <n v="0"/>
    <n v="52"/>
    <n v="1"/>
    <n v="52"/>
    <n v="2.6"/>
    <n v="1"/>
    <n v="331600000"/>
    <s v="Recursos propios"/>
    <n v="0"/>
    <n v="0"/>
  </r>
  <r>
    <x v="4"/>
    <x v="3"/>
    <s v="Bolívar me enamora en arte, cultura y patrimonio."/>
    <s v=" Aprovechamiento de potencialidades y apuesta productivas"/>
    <n v="3502"/>
    <s v="PROMOCIÓN Y ACCESO EFECTIVO A PROCESOS CULTURALES Y ARTÍSTICOS"/>
    <s v="PROTECCIÓN DEL PATRIMONIO CULTURAL  "/>
    <n v="330"/>
    <s v="fortalecimiento de procesos culturales, artísticos, formación en los municipios a través de dotación de instrumentos  elementos, o desarrollo de procesos de formación"/>
    <n v="3301126"/>
    <s v="Servicio de apoyo al proceso de formación artística y cultural"/>
    <s v="Procesos de formación atendidos"/>
    <s v="Número"/>
    <s v="ND"/>
    <n v="2023"/>
    <s v="ICULTUR"/>
    <n v="5"/>
    <n v="46"/>
    <n v="5"/>
    <n v="0.10869565217391304"/>
    <n v="0"/>
    <n v="9"/>
    <n v="9"/>
    <n v="1"/>
    <n v="19"/>
    <n v="0.41304347826086957"/>
    <n v="24"/>
    <n v="3.8"/>
    <n v="0.52173913043478259"/>
    <n v="6000000"/>
    <s v="Recursos propios"/>
    <n v="0"/>
    <n v="0"/>
  </r>
  <r>
    <x v="4"/>
    <x v="1"/>
    <s v="Bolívar Me Enamora en  Turismo"/>
    <s v=" Turismo de talla mundial"/>
    <n v="3502"/>
    <s v="Productividad y competitividad de las empresas colombianas"/>
    <s v="PROMOCIÓN DEL DESARROLLO TURÍSTICO "/>
    <n v="55"/>
    <s v="Asistencia y acompañamiento a los Entes Territoriales para la promoción y competitividad turística de sus regiones."/>
    <n v="3502039"/>
    <s v="Servicio de asistencia técnica a los entes territoriales para el desarrollo turístico"/>
    <s v="Proyectos de infraestructura turística apoyados"/>
    <s v="Número"/>
    <n v="0"/>
    <n v="2023"/>
    <s v="ICULTUR"/>
    <n v="12"/>
    <n v="45"/>
    <n v="31"/>
    <n v="0.68888888888888888"/>
    <n v="1"/>
    <n v="2"/>
    <n v="1"/>
    <n v="0"/>
    <n v="4"/>
    <n v="8.8888888888888892E-2"/>
    <n v="35"/>
    <n v="0.33333333333333331"/>
    <n v="0.77777777777777779"/>
    <n v="0"/>
    <m/>
    <n v="0"/>
    <n v="0"/>
  </r>
  <r>
    <x v="4"/>
    <x v="1"/>
    <s v="Bolívar Me Enamora en  Turismo"/>
    <s v=" Turismo de talla mundial"/>
    <n v="3502"/>
    <s v="Productividad y competitividad de las empresas colombianas"/>
    <s v="PROMOCIÓN DEL DESARROLLO TURÍSTICO "/>
    <n v="56"/>
    <s v="Eventos realizados para intercambio de experiencias y generación de alianzas entre iniciativas clústeres"/>
    <n v="3502007"/>
    <s v="Servicio de asistencia técnica para el desarrollo de iniciativas clústeres"/>
    <s v="Programas de gestión empresarial ejecutados en unidades productivas"/>
    <s v="Número"/>
    <n v="0"/>
    <n v="2023"/>
    <s v="ICULTUR"/>
    <n v="35"/>
    <n v="120"/>
    <n v="112"/>
    <n v="0.93333333333333335"/>
    <n v="0"/>
    <n v="52"/>
    <n v="35"/>
    <n v="1"/>
    <n v="88"/>
    <n v="0.73333333333333328"/>
    <n v="200"/>
    <n v="2.5142857142857142"/>
    <n v="1.6666666666666667"/>
    <n v="0"/>
    <m/>
    <n v="0"/>
    <n v="0"/>
  </r>
  <r>
    <x v="4"/>
    <x v="1"/>
    <s v="Bolívar Me Enamora en  Turismo"/>
    <s v=" Turismo de talla mundial"/>
    <n v="3502"/>
    <s v="Productividad y competitividad de las empresas colombianas"/>
    <s v="PROMOCIÓN DEL DESARROLLO TURÍSTICO "/>
    <n v="57"/>
    <s v="Corresponde a documentos que contengan planes, estrategias, política públicas sobre asuntos del sector."/>
    <n v="3502047"/>
    <s v="Documentos de planeación"/>
    <s v="Documentos de planeación elaborados"/>
    <s v="Número"/>
    <n v="2"/>
    <n v="2024"/>
    <s v="ICULTUR"/>
    <n v="2"/>
    <n v="8"/>
    <n v="4"/>
    <n v="0.5"/>
    <n v="1"/>
    <n v="1"/>
    <n v="1"/>
    <n v="0"/>
    <n v="3"/>
    <n v="0.375"/>
    <n v="7"/>
    <n v="1.5"/>
    <n v="0.875"/>
    <n v="0"/>
    <m/>
    <n v="0"/>
    <n v="0"/>
  </r>
  <r>
    <x v="4"/>
    <x v="1"/>
    <s v="Bolívar Me Enamora en  Turismo"/>
    <s v=" Turismo de talla mundial"/>
    <n v="3502"/>
    <s v="Productividad y competitividad de las empresas colombianas"/>
    <s v="PROMOCIÓN DEL DESARROLLO TURÍSTICO "/>
    <n v="58"/>
    <s v="Asistencia y acompañamiento a los Entes Territoriales para la promoción y competitividad turística de sus regiones."/>
    <n v="3502039"/>
    <s v="Servicio de asistencia técnica a los entes territoriales para el desarrollo turístico"/>
    <s v="Viajes de Familiarización realizados"/>
    <s v="Número"/>
    <n v="16"/>
    <n v="2023"/>
    <s v="ICULTUR"/>
    <n v="2"/>
    <n v="8"/>
    <n v="0"/>
    <n v="0"/>
    <n v="0"/>
    <n v="3"/>
    <n v="2"/>
    <n v="0"/>
    <n v="5"/>
    <n v="0.625"/>
    <n v="5"/>
    <n v="2.5"/>
    <n v="0.625"/>
    <n v="0"/>
    <m/>
    <n v="0"/>
    <n v="0"/>
  </r>
  <r>
    <x v="4"/>
    <x v="1"/>
    <s v="Bolívar Me Enamora en  Turismo"/>
    <s v=" Turismo de talla mundial"/>
    <n v="3502"/>
    <s v="Productividad y competitividad de las empresas colombianas"/>
    <s v="PROMOCIÓN DEL DESARROLLO TURÍSTICO "/>
    <n v="59"/>
    <s v="Corresponde a campañas de divulgación y promoción de los atractivos turísticos de la zonas, así como las actividades para el posicionamiento de las regiones, departamentos y municipios como destinos turísticos."/>
    <n v="3502046"/>
    <s v="Servicio de promoción turística"/>
    <s v="Eventos de promoción realizados"/>
    <s v="Número"/>
    <n v="0"/>
    <n v="2023"/>
    <s v="ICULTUR"/>
    <n v="1"/>
    <n v="4"/>
    <n v="3"/>
    <n v="0.75"/>
    <n v="1"/>
    <n v="1"/>
    <n v="0"/>
    <n v="0"/>
    <n v="2"/>
    <n v="0.5"/>
    <n v="5"/>
    <n v="2"/>
    <n v="1.25"/>
    <n v="0"/>
    <m/>
    <n v="0"/>
    <n v="0"/>
  </r>
  <r>
    <x v="4"/>
    <x v="1"/>
    <s v="Bolívar Me Enamora en  Turismo"/>
    <s v=" Turismo de talla mundial"/>
    <n v="3502"/>
    <s v="Productividad y competitividad de las empresas colombianas"/>
    <s v="PROMOCIÓN DEL DESARROLLO TURÍSTICO "/>
    <n v="60"/>
    <s v="Asistencia y acompañamiento a los Entes Territoriales para la promoción y competitividad turística de sus regiones."/>
    <n v="3502039"/>
    <s v="Servicio de asistencia técnica a los entes territoriales para el desarrollo turístico"/>
    <s v="Redes Temáticas de Turismo apoyadas"/>
    <s v="Número"/>
    <n v="0"/>
    <n v="2023"/>
    <s v="ICULTUR"/>
    <n v="1"/>
    <n v="1"/>
    <n v="0"/>
    <n v="0"/>
    <n v="0"/>
    <n v="0"/>
    <n v="0"/>
    <n v="0"/>
    <n v="0"/>
    <n v="0"/>
    <n v="0"/>
    <n v="0"/>
    <n v="0"/>
    <n v="0"/>
    <m/>
    <n v="0"/>
    <n v="0"/>
  </r>
  <r>
    <x v="4"/>
    <x v="1"/>
    <s v="Bolívar Me Enamora en  Turismo"/>
    <s v=" Turismo de talla mundial"/>
    <n v="3502"/>
    <s v="Productividad y competitividad de las empresas colombianas"/>
    <s v="PROMOCIÓN DEL DESARROLLO TURÍSTICO "/>
    <n v="62"/>
    <s v="Asistencia técnica dirigida a emprendedores con empresas en etapa temprana (menores de 5 años)."/>
    <n v="3502007"/>
    <s v="Servicio de asistencia técnica para emprendedores y/o empresas en edad temprana"/>
    <s v="Empresas asistidas técnicamente"/>
    <s v="Número"/>
    <n v="0"/>
    <n v="2023"/>
    <s v="ICULTUR"/>
    <n v="5"/>
    <n v="30"/>
    <n v="125"/>
    <n v="4.166666666666667"/>
    <n v="0"/>
    <n v="0"/>
    <n v="110"/>
    <n v="0"/>
    <n v="110"/>
    <n v="3.6666666666666665"/>
    <n v="235"/>
    <n v="22"/>
    <n v="7.833333333333333"/>
    <n v="0"/>
    <m/>
    <n v="0"/>
    <n v="0"/>
  </r>
  <r>
    <x v="4"/>
    <x v="1"/>
    <s v="Bolívar Me Enamora en  Turismo"/>
    <s v=" Turismo de talla mundial"/>
    <n v="3502"/>
    <s v="Productividad y competitividad de las empresas colombianas"/>
    <s v="PROMOCIÓN DEL DESARROLLO TURÍSTICO "/>
    <n v="63"/>
    <s v="Corresponde a la asistencia técnica que se les ofrece a las unidades productivas con el fin de alcanzar mayores niveles de productividad, a través de intervenciones en ejes tales como gestión de la calidad, logística, sostenibilidad ambiental, productividad operacional, transformación digital, eficiencia energética, productividad laboral, desarrollo y sofisticación de productos, gestión comercial, entre otros. Cada intervención incluye un diagnóstico, un plan de acción y una medición final."/>
    <n v="3502009"/>
    <s v="Servicio de apoyo para la transferencia y/o implementación de metodologías de aumento de la productividad"/>
    <s v="Unidades productivas  beneficiadas en la implementación de estrategias para incrementar su productividad "/>
    <s v="Número"/>
    <n v="0"/>
    <n v="2023"/>
    <s v="ICULTUR"/>
    <n v="15"/>
    <n v="60"/>
    <n v="1"/>
    <n v="1.6666666666666666E-2"/>
    <n v="3"/>
    <n v="3"/>
    <n v="1"/>
    <n v="0"/>
    <n v="7"/>
    <n v="0.11666666666666667"/>
    <n v="8"/>
    <n v="0.46666666666666667"/>
    <n v="0.13333333333333333"/>
    <n v="0"/>
    <m/>
    <n v="0"/>
    <n v="0"/>
  </r>
  <r>
    <x v="4"/>
    <x v="1"/>
    <s v="Bolívar Me Enamora en  Turismo"/>
    <s v=" Turismo de talla mundial"/>
    <n v="3502"/>
    <s v="Productividad y competitividad de las empresas colombianas"/>
    <s v="PROMOCIÓN DEL DESARROLLO TURÍSTICO "/>
    <n v="64"/>
    <s v="Asistencia y acompañamiento a los Entes Territoriales para la promoción y competitividad turística de sus regiones."/>
    <n v="3502039"/>
    <s v="Servicio de asistencia técnica a los entes territoriales para el desarrollo turístico"/>
    <s v="Entidades territoriales asistidas técnicamente"/>
    <s v="Número"/>
    <n v="0"/>
    <n v="2023"/>
    <s v="ICULTUR"/>
    <n v="3"/>
    <n v="8"/>
    <n v="1"/>
    <n v="0.125"/>
    <n v="0"/>
    <n v="2"/>
    <n v="0"/>
    <n v="1"/>
    <n v="3"/>
    <n v="0.375"/>
    <n v="4"/>
    <n v="1"/>
    <n v="0.5"/>
    <n v="0"/>
    <m/>
    <n v="0"/>
    <n v="0"/>
  </r>
  <r>
    <x v="4"/>
    <x v="1"/>
    <s v="Bolívar Me Enamora en  Turismo"/>
    <s v=" Turismo de talla mundial"/>
    <n v="3502"/>
    <s v="Productividad y competitividad de las empresas colombianas"/>
    <s v="PROMOCIÓN DEL DESARROLLO TURÍSTICO "/>
    <n v="65"/>
    <s v="Asistencia y acompañamiento a los Entes Territoriales para la promoción y competitividad turística de sus regiones."/>
    <n v="3502039"/>
    <s v="Servicio de asistencia técnica a los entes territoriales para el desarrollo turístico"/>
    <s v="Redes Temáticas de Turismo apoyadas"/>
    <s v="Número"/>
    <n v="0"/>
    <n v="2023"/>
    <s v="ICULTUR"/>
    <n v="1"/>
    <n v="5"/>
    <n v="0"/>
    <n v="0"/>
    <n v="2"/>
    <n v="0"/>
    <n v="0"/>
    <n v="0"/>
    <n v="2"/>
    <n v="0.4"/>
    <n v="2"/>
    <n v="2"/>
    <n v="0.4"/>
    <n v="0"/>
    <m/>
    <n v="0"/>
    <n v="0"/>
  </r>
  <r>
    <x v="4"/>
    <x v="1"/>
    <s v="Bolívar Me Enamora en  Turismo"/>
    <s v=" Turismo de talla mundial"/>
    <n v="3502"/>
    <s v="Productividad y competitividad de las empresas colombianas"/>
    <s v="PROMOCIÓN DEL DESARROLLO TURÍSTICO "/>
    <n v="66"/>
    <s v="Asistencia y acompañamiento a los Entes Territoriales para la promoción y competitividad turística de sus regiones."/>
    <n v="3502039"/>
    <s v="Servicio de asistencia técnica a los entes territoriales para el desarrollo turístico"/>
    <s v="Convenios, alianzas estratégicas y suscripciones realizadas"/>
    <s v="Número"/>
    <n v="0"/>
    <n v="2023"/>
    <s v="ICULTUR"/>
    <n v="1"/>
    <n v="4"/>
    <n v="1"/>
    <n v="0.25"/>
    <n v="0"/>
    <n v="0"/>
    <n v="0"/>
    <n v="0"/>
    <n v="0"/>
    <n v="0"/>
    <n v="1"/>
    <n v="0"/>
    <n v="0.25"/>
    <n v="0"/>
    <m/>
    <n v="0"/>
    <n v="0"/>
  </r>
  <r>
    <x v="5"/>
    <x v="0"/>
    <s v="BOLÍVAR ME ENAMORA  CON  ATENCIÓN A VÍCTMAS"/>
    <s v="ATENCIÓN, ASISTENCIA  Y REPARACIÓN INTEGRAL A LAS VÍCTIMAS"/>
    <s v="4101"/>
    <s v="ATENCIÓN, ASISTENCIA  Y REPARACIÓN INTEGRAL A LAS VÍCTIMAS"/>
    <s v="ATENCIÓN A GRUPOS VULNERABLES - PROMOCIÓN SOCIAL "/>
    <n v="116"/>
    <s v="Atención humanitaria por subsidiariedad"/>
    <n v="410102507"/>
    <s v="Servicio de ayuda y atención humanitaria"/>
    <s v="Recursos de atención humanitaria por subsidiariedad otorgados"/>
    <s v="pesos"/>
    <n v="4.3999999999999997E-2"/>
    <n v="2021"/>
    <s v="DNP"/>
    <n v="250000000"/>
    <n v="1000000000"/>
    <n v="125000000"/>
    <n v="0.125"/>
    <n v="75000000"/>
    <n v="95000000"/>
    <n v="110000000"/>
    <n v="45000000"/>
    <n v="325000000"/>
    <n v="0.32500000000000001"/>
    <n v="450000000"/>
    <n v="1.3"/>
    <n v="0.45"/>
    <n v="250000000"/>
    <s v="Recursos propios"/>
    <n v="325000000"/>
    <n v="1.3"/>
  </r>
  <r>
    <x v="5"/>
    <x v="0"/>
    <s v="BOLÍVAR ME ENAMORA  CON  ATENCIÓN A VÍCTMAS"/>
    <s v="ATENCIÓN, ASISTENCIA  Y REPARACIÓN INTEGRAL A LAS VÍCTIMAS"/>
    <s v="4101"/>
    <s v="ATENCIÓN, ASISTENCIA  Y REPARACIÓN INTEGRAL A LAS VÍCTIMAS"/>
    <s v="EQUIPAMENTO"/>
    <n v="117"/>
    <s v="Dotación de Albergue Temporal a las víctimas que soliciten ("/>
    <n v="4101082"/>
    <s v="Edificaciones para alojamiento temporal de víctimas desplazadas por el conflicto construidas y dotadas"/>
    <s v="Infraestructura para alojamiento temporal de víctimas desplazadas por el conflicto construidas y dotadas"/>
    <s v="NUMERO"/>
    <n v="4.3999999999999997E-2"/>
    <n v="2020"/>
    <s v="DNP"/>
    <n v="1"/>
    <n v="2"/>
    <n v="0"/>
    <n v="0"/>
    <n v="0"/>
    <n v="0"/>
    <n v="2"/>
    <n v="0"/>
    <n v="2"/>
    <n v="1"/>
    <n v="2"/>
    <n v="2"/>
    <n v="1"/>
    <n v="10000000"/>
    <s v="Recursos propios"/>
    <n v="0"/>
    <n v="0"/>
  </r>
  <r>
    <x v="5"/>
    <x v="0"/>
    <s v="BOLÍVAR ME ENAMORA  CON  ATENCIÓN A VÍCTMAS"/>
    <s v="ATENCIÓN, ASISTENCIA  Y REPARACIÓN INTEGRAL A LAS VÍCTIMAS"/>
    <s v="4101"/>
    <s v="ATENCIÓN, ASISTENCIA  Y REPARACIÓN INTEGRAL A LAS VÍCTIMAS"/>
    <s v="ATENCIÓN A GRUPOS VULNERABLES - PROMOCIÓN SOCIAL "/>
    <n v="118"/>
    <s v="Asistencia Funeraria "/>
    <n v="4101027"/>
    <s v="Servicio de asistencia funeraria"/>
    <s v="Hogares subsidiados en asistencia funeraria "/>
    <s v="NUMERO"/>
    <n v="4.3999999999999997E-2"/>
    <n v="2020"/>
    <s v="DNP"/>
    <n v="1"/>
    <n v="4"/>
    <n v="4"/>
    <n v="1"/>
    <n v="0"/>
    <n v="0"/>
    <n v="0"/>
    <n v="0"/>
    <n v="0"/>
    <n v="0"/>
    <n v="4"/>
    <n v="0"/>
    <n v="1"/>
    <n v="25000000"/>
    <s v="Recursos propios"/>
    <n v="0"/>
    <n v="0"/>
  </r>
  <r>
    <x v="5"/>
    <x v="0"/>
    <s v="BOLÍVAR ME ENAMORA  CON  ATENCIÓN A VÍCTMAS"/>
    <s v="Justicia transicional"/>
    <s v="1204"/>
    <s v="Justicia transicional"/>
    <s v="ATENCIÓN A GRUPOS VULNERABLES - PROMOCIÓN SOCIAL "/>
    <n v="119"/>
    <s v="Jornadas de Atención y Asistencia Itinerante Transformadoras del Territorio"/>
    <n v="1204016"/>
    <s v="Servicio itinerante de oferta interinstitucional en materia de justicia transicional"/>
    <s v="Jornadas móviles de atención, orientación y acceso a la justicia a las víctimas del conflicto armado realizadas"/>
    <s v="NUMERO"/>
    <n v="4.3999999999999997E-2"/>
    <n v="2020"/>
    <s v="DNP"/>
    <n v="15"/>
    <n v="60"/>
    <n v="22"/>
    <n v="0.36666666666666664"/>
    <n v="3"/>
    <n v="10"/>
    <n v="13"/>
    <n v="0"/>
    <n v="26"/>
    <n v="0.43333333333333335"/>
    <n v="48"/>
    <n v="1.7333333333333334"/>
    <n v="0.8"/>
    <n v="200000000"/>
    <s v="Recursos propios"/>
    <n v="300000000"/>
    <n v="1.5"/>
  </r>
  <r>
    <x v="5"/>
    <x v="0"/>
    <s v="BOLÍVAR ME ENAMORA  CON  ATENCIÓN A VÍCTMAS"/>
    <s v="ATENCIÓN, ASISTENCIA  Y REPARACIÓN INTEGRAL A LAS VÍCTIMAS"/>
    <s v="4101"/>
    <s v="ATENCIÓN, ASISTENCIA  Y REPARACIÓN INTEGRAL A LAS VÍCTIMAS"/>
    <s v="EQUIPAMENTO"/>
    <n v="120"/>
    <s v="Construcción del Centro Regional de Atención a Víctimas"/>
    <n v="4101017"/>
    <s v="Centros regionales de atención a víctimas construidos"/>
    <s v="Centros regionales de atención a víctimas construidos "/>
    <s v="NUMERO"/>
    <n v="4.3999999999999997E-2"/>
    <n v="2020"/>
    <s v="DNP"/>
    <n v="1"/>
    <n v="1"/>
    <n v="0"/>
    <n v="0"/>
    <n v="0"/>
    <n v="0"/>
    <n v="0"/>
    <n v="0"/>
    <n v="0"/>
    <n v="0"/>
    <n v="0"/>
    <n v="0"/>
    <n v="0"/>
    <n v="4500000000"/>
    <s v="Recursos propios"/>
    <n v="0"/>
    <n v="0"/>
  </r>
  <r>
    <x v="5"/>
    <x v="0"/>
    <s v="BOLÍVAR ME ENAMORA  CON  ATENCIÓN A VÍCTMAS"/>
    <s v="ATENCIÓN, ASISTENCIA  Y REPARACIÓN INTEGRAL A LAS VÍCTIMAS"/>
    <s v="4101"/>
    <s v="ATENCIÓN, ASISTENCIA  Y REPARACIÓN INTEGRAL A LAS VÍCTIMAS"/>
    <s v="EQUIPAMENTO"/>
    <n v="121"/>
    <s v="Dotación del CRAV Centro Regional de Atención a Víctimas"/>
    <n v="4101018"/>
    <s v="Centros regionales o puntos de atención a víctimas dotados"/>
    <s v="Dotación de infraestructura en la cual se reúne la oferta institucional del nivel nacional y territorial que tiene como objetivo atender, orientar, remitir y acompañar a las víctimas del conflicto."/>
    <s v="NUMERO"/>
    <n v="4.3999999999999997E-2"/>
    <n v="2020"/>
    <s v="DNP"/>
    <n v="1"/>
    <n v="1"/>
    <n v="0"/>
    <n v="0"/>
    <n v="0"/>
    <n v="0"/>
    <n v="0"/>
    <n v="0"/>
    <n v="0"/>
    <n v="0"/>
    <n v="0"/>
    <n v="0"/>
    <n v="0"/>
    <n v="500000000"/>
    <s v="Recursos propios"/>
    <n v="0"/>
    <n v="0"/>
  </r>
  <r>
    <x v="5"/>
    <x v="0"/>
    <s v="BOLÍVAR ME ENAMORA  CON  ATENCIÓN A VÍCTMAS"/>
    <s v="ATENCIÓN, ASISTENCIA  Y REPARACIÓN INTEGRAL A LAS VÍCTIMAS"/>
    <s v="4101"/>
    <s v="ATENCIÓN, ASISTENCIA  Y REPARACIÓN INTEGRAL A LAS VÍCTIMAS"/>
    <s v="ATENCIÓN A GRUPOS VULNERABLES - PROMOCIÓN SOCIAL "/>
    <n v="122"/>
    <s v="Mejoramiento y/o costrucción de Puntos de Atención a víctimas y/o Centro Regional de Atención a Víctimas "/>
    <n v="4101018"/>
    <s v="Centros regionales o puntos de atención a víctimas dotados"/>
    <s v="Puntos de atención a víctimas dotados"/>
    <s v="NUMERO"/>
    <n v="4.3999999999999997E-2"/>
    <n v="2020"/>
    <s v="DNP"/>
    <n v="1"/>
    <n v="4"/>
    <n v="1"/>
    <n v="0.25"/>
    <n v="0"/>
    <n v="0"/>
    <n v="1"/>
    <n v="0"/>
    <n v="1"/>
    <n v="0.25"/>
    <n v="2"/>
    <n v="1"/>
    <n v="0.5"/>
    <n v="20000000"/>
    <s v="Recursos propios"/>
    <n v="30000000"/>
    <n v="1.5"/>
  </r>
  <r>
    <x v="5"/>
    <x v="0"/>
    <s v="BOLÍVAR ME ENAMORA  CON  ATENCIÓN A VÍCTMAS"/>
    <s v="Calidad y fomento de la educación superior"/>
    <s v="2202"/>
    <s v="Calidad y fomento de la educación superior"/>
    <s v="EDUCACIÓN SUPERIOR"/>
    <n v="123"/>
    <s v="Becas para el ingreso de la Educación Superior acorde resolución UDC con Enfoque Etnico y Diferencial"/>
    <n v="2202061"/>
    <s v="Servicio de apoyo financiero para la permanencia a la educación superior "/>
    <s v="Población víctima del conflicto armado, beneficiaria de subsidios para la permanencia en programas nacionales"/>
    <s v="NUMERO"/>
    <n v="4.3999999999999997E-2"/>
    <n v="2020"/>
    <s v="DNP"/>
    <n v="100"/>
    <n v="400"/>
    <n v="4402"/>
    <n v="11.005000000000001"/>
    <n v="0"/>
    <n v="2687"/>
    <n v="0"/>
    <n v="0"/>
    <n v="2687"/>
    <n v="6.7175000000000002"/>
    <n v="7089"/>
    <n v="26.87"/>
    <n v="17.7225"/>
    <n v="2000000"/>
    <s v="Recursos propios"/>
    <n v="0"/>
    <n v="0"/>
  </r>
  <r>
    <x v="5"/>
    <x v="0"/>
    <s v="BOLÍVAR ME ENAMORA  CON  ATENCIÓN A VÍCTMAS"/>
    <s v="Inclusión social y productiva para la población en situación de vulnerabilidad"/>
    <s v="4103"/>
    <s v="INCLUSIÓN SOCIAL Y PRODUCTIVA PARA LA POBLACIÓN EN SITUACIÓN DE VULNERABILIDAD"/>
    <s v="DESARROLLO DE PROGRAMAS Y PROYECTOS PRODUCTIVOS EN EL MARCO DEL PLAN AGROPECUARIO  "/>
    <n v="124"/>
    <s v="Proyectos Productivos a población victima"/>
    <n v="4103005"/>
    <s v="Servicio de asistencia técnica para el emprendimiento"/>
    <s v="Proyectos productivos formulados para población víctimas del desplazamiento forzado"/>
    <s v="NUMERO"/>
    <n v="4.3999999999999997E-2"/>
    <n v="2020"/>
    <s v="DNP"/>
    <n v="50"/>
    <n v="200"/>
    <n v="110"/>
    <n v="0.55000000000000004"/>
    <n v="76"/>
    <n v="31"/>
    <n v="0"/>
    <n v="0"/>
    <n v="107"/>
    <n v="0.53500000000000003"/>
    <n v="217"/>
    <n v="2.14"/>
    <n v="1.085"/>
    <n v="50000000"/>
    <s v="Recursos propios"/>
    <n v="0"/>
    <n v="0"/>
  </r>
  <r>
    <x v="5"/>
    <x v="0"/>
    <s v="BOLÍVAR ME ENAMORA  CON  ATENCIÓN A VÍCTMAS"/>
    <s v="ATENCIÓN, ASISTENCIA  Y REPARACIÓN INTEGRAL A LAS VÍCTIMAS"/>
    <s v="4101"/>
    <s v="ATENCIÓN, ASISTENCIA  Y REPARACIÓN INTEGRAL A LAS VÍCTIMAS"/>
    <s v="DESARROLLO DE PROGRAMAS Y PROYECTOS PRODUCTIVOS EN EL MARCO DEL PLAN AGROPECUARIO  "/>
    <n v="125"/>
    <s v="Proyectos productivos con enfoque étnico y diferencial para la generación de ingresos"/>
    <n v="4101073"/>
    <s v="Servicio de apoyo para la generación de ingresos"/>
    <s v="Hogares con asistencia técnica para la generación de ingresos"/>
    <s v="NUMERO"/>
    <n v="4.3999999999999997E-2"/>
    <n v="2020"/>
    <s v="DNP"/>
    <n v="20"/>
    <n v="50"/>
    <n v="62"/>
    <n v="1.24"/>
    <n v="0"/>
    <n v="5"/>
    <n v="0"/>
    <n v="5568"/>
    <n v="5573"/>
    <n v="111.46"/>
    <n v="5635"/>
    <n v="278.64999999999998"/>
    <n v="112.7"/>
    <n v="50000000"/>
    <s v="Recursos propios"/>
    <n v="0"/>
    <n v="0"/>
  </r>
  <r>
    <x v="5"/>
    <x v="0"/>
    <s v="BOLÍVAR ME ENAMORA  CON  ATENCIÓN A VÍCTMAS"/>
    <s v="Inclusión social y productiva para la población en situación de vulnerabilidad"/>
    <s v="4103"/>
    <s v="INCLUSIÓN SOCIAL Y PRODUCTIVA PARA LA POBLACIÓN EN SITUACIÓN DE VULNERABILIDAD"/>
    <s v="ATENCIÓN A GRUPOS VULNERABLES - PROMOCIÓN SOCIAL "/>
    <n v="126"/>
    <s v="Asistencia Técnica en Elaboración de Proyectos"/>
    <n v="4103005"/>
    <s v="Servicio de asistencia técnica para el emprendimiento"/>
    <s v="Personas asistidas técnicamente"/>
    <s v="NUMERO"/>
    <n v="4.3999999999999997E-2"/>
    <n v="2020"/>
    <s v="DNP"/>
    <n v="150"/>
    <n v="450"/>
    <n v="179"/>
    <n v="0.39777777777777779"/>
    <n v="0"/>
    <n v="27"/>
    <n v="19"/>
    <n v="0"/>
    <n v="46"/>
    <n v="0.10222222222222223"/>
    <n v="225"/>
    <n v="0.30666666666666664"/>
    <n v="0.5"/>
    <n v="50000000"/>
    <s v="Recursos propios"/>
    <n v="0"/>
    <n v="0"/>
  </r>
  <r>
    <x v="5"/>
    <x v="0"/>
    <s v="BOLÍVAR ME ENAMORA  CON  ATENCIÓN A VÍCTMAS"/>
    <s v="Inclusión social y productiva para la población en situación de vulnerabilidad"/>
    <s v="4103"/>
    <s v="INCLUSIÓN SOCIAL Y PRODUCTIVA PARA LA POBLACIÓN EN SITUACIÓN DE VULNERABILIDAD"/>
    <s v="ATENCIÓN A GRUPOS VULNERABLES - PROMOCIÓN SOCIAL "/>
    <n v="127"/>
    <s v="Víctimas colocadas laboralmente "/>
    <n v="4103010"/>
    <s v="Servicio de gestión para la colocación de empleo"/>
    <s v="Personas vinculadas a empleo formal para población vulnerable"/>
    <s v="NUMERO"/>
    <n v="4.3999999999999997E-2"/>
    <n v="2020"/>
    <s v="DNP"/>
    <n v="750"/>
    <n v="3000"/>
    <n v="1101"/>
    <n v="0.36699999999999999"/>
    <n v="0"/>
    <n v="255"/>
    <n v="0"/>
    <n v="526"/>
    <n v="781"/>
    <n v="0.26033333333333336"/>
    <n v="1882"/>
    <n v="1.0413333333333334"/>
    <n v="0.6273333333333333"/>
    <n v="100000000"/>
    <s v="Recursos propios"/>
    <n v="0"/>
    <n v="0"/>
  </r>
  <r>
    <x v="5"/>
    <x v="0"/>
    <s v="BOLÍVAR ME ENAMORA  CON  ATENCIÓN A VÍCTMAS"/>
    <s v="Inclusión social y productiva para la población en situación de vulnerabilidad"/>
    <s v="4103"/>
    <s v="INCLUSIÓN SOCIAL Y PRODUCTIVA PARA LA POBLACIÓN EN SITUACIÓN DE VULNERABILIDAD"/>
    <s v="EDUCACIÓN SUPERIOR"/>
    <n v="128"/>
    <s v="Víctimas del conflicto armado VINCULADAS con centros de formación para el Trabajo y Desarrollo Humano con enfoque Etnico y Diferencial"/>
    <n v="4103004"/>
    <s v="Servicio de educación para el trabajo a la población vulnerable"/>
    <s v="Personas inscritas"/>
    <s v="NUMERO"/>
    <n v="4.3999999999999997E-2"/>
    <n v="2020"/>
    <s v="DNP"/>
    <n v="3750"/>
    <n v="15000"/>
    <n v="68103"/>
    <n v="4.5401999999999996"/>
    <n v="0"/>
    <n v="645"/>
    <n v="0"/>
    <n v="252"/>
    <n v="897"/>
    <n v="5.9799999999999999E-2"/>
    <n v="69000"/>
    <n v="0.2392"/>
    <n v="4.5999999999999996"/>
    <n v="100000000"/>
    <s v="Recursos propios"/>
    <n v="0"/>
    <n v="0"/>
  </r>
  <r>
    <x v="5"/>
    <x v="0"/>
    <s v="BOLÍVAR ME ENAMORA  CON  ATENCIÓN A VÍCTMAS"/>
    <s v="Inclusión social y productiva para la población en situación de vulnerabilidad"/>
    <s v="4103"/>
    <s v="INCLUSIÓN SOCIAL Y PRODUCTIVA PARA LA POBLACIÓN EN SITUACIÓN DE VULNERABILIDAD"/>
    <s v="ATENCIÓN A GRUPOS VULNERABLES - PROMOCIÓN SOCIAL "/>
    <n v="129"/>
    <s v="Mejoramiento de las condiciones de habitabilidad a población víctima"/>
    <s v="4103062"/>
    <s v="Servicio de apoyo para el mejoramiento de condiciones físicas o dotación de vivienda de hogares  vulnerables rurales"/>
    <s v="Hogares vulnerables con mejoramiento de las condiciones físicas o dotación de vivienda realizados"/>
    <s v="NUMERO"/>
    <n v="4.3999999999999997E-2"/>
    <n v="2020"/>
    <s v="DNP"/>
    <n v="15"/>
    <n v="50"/>
    <n v="5"/>
    <n v="0.1"/>
    <n v="0"/>
    <n v="0"/>
    <n v="0"/>
    <n v="0"/>
    <n v="0"/>
    <n v="0"/>
    <n v="5"/>
    <n v="0"/>
    <n v="0.1"/>
    <n v="225000000"/>
    <s v="Recursos propios"/>
    <n v="0"/>
    <n v="0"/>
  </r>
  <r>
    <x v="5"/>
    <x v="0"/>
    <s v="BOLÍVAR ME ENAMORA  CON  ATENCIÓN A VÍCTMAS"/>
    <s v="Inclusión social y productiva para la población en situación de vulnerabilidad"/>
    <s v="4103"/>
    <s v="INCLUSIÓN SOCIAL Y PRODUCTIVA PARA LA POBLACIÓN EN SITUACIÓN DE VULNERABILIDAD"/>
    <s v="ATENCIÓN A GRUPOS VULNERABLES - PROMOCIÓN SOCIAL "/>
    <n v="130"/>
    <s v="Desarrollo de proyectos de seguridad alimentaria para población víctima"/>
    <n v="4101042"/>
    <s v="Servicio de apoyo para la seguridad alimentaria"/>
    <s v="Hogares víctimas que reciben recursos monetarios para seguridad alimentaria"/>
    <s v="NUMERO"/>
    <n v="4.3999999999999997E-2"/>
    <n v="2020"/>
    <s v="DNP"/>
    <n v="500"/>
    <n v="1500"/>
    <n v="300"/>
    <n v="0.2"/>
    <n v="0"/>
    <n v="60"/>
    <n v="0"/>
    <n v="0"/>
    <n v="60"/>
    <n v="0.04"/>
    <n v="360"/>
    <n v="0.12"/>
    <n v="0.24"/>
    <n v="300000000"/>
    <s v="Recursos propios"/>
    <n v="0"/>
    <n v="0"/>
  </r>
  <r>
    <x v="5"/>
    <x v="0"/>
    <s v="BOLÍVAR ME ENAMORA  CON  ATENCIÓN A VÍCTMAS"/>
    <s v="Inclusión social y productiva para la población en situación de vulnerabilidad"/>
    <s v="4103"/>
    <s v="INCLUSIÓN SOCIAL Y PRODUCTIVA PARA LA POBLACIÓN EN SITUACIÓN DE VULNERABILIDAD"/>
    <s v="ATENCIÓN A GRUPOS VULNERABLES - PROMOCIÓN SOCIAL "/>
    <n v="131"/>
    <s v="Construcción de vivienda nueva a población víctima rural y urbana"/>
    <s v="4103062"/>
    <s v="Servicio de apoyo para el mejoramiento de condiciones físicas o dotación de vivienda de hogares  vulnerables rurales"/>
    <s v="Hogares víctimas vulnerables con asistencia técnica para el mejoramiento de las  condiciones físicas o dotación de vivienda"/>
    <s v="NUMERO"/>
    <n v="4.3999999999999997E-2"/>
    <n v="2020"/>
    <s v="DNP"/>
    <n v="10"/>
    <n v="40"/>
    <n v="10"/>
    <n v="0.25"/>
    <n v="0"/>
    <n v="300"/>
    <n v="0"/>
    <n v="0"/>
    <n v="300"/>
    <n v="7.5"/>
    <n v="310"/>
    <n v="30"/>
    <n v="7.75"/>
    <n v="0"/>
    <s v="Recursos propios"/>
    <n v="0"/>
    <n v="0"/>
  </r>
  <r>
    <x v="5"/>
    <x v="0"/>
    <s v="BOLÍVAR ME ENAMORA  CON  ATENCIÓN A VÍCTMAS"/>
    <s v="ATENCIÓN, ASISTENCIA  Y REPARACIÓN INTEGRAL A LAS VÍCTIMAS"/>
    <s v="4502"/>
    <s v="Fortalecimiento del buen gobierno para el respeto y garantía de los derechos humanos"/>
    <s v="ATENCIÓN A GRUPOS VULNERABLES - PROMOCIÓN SOCIAL "/>
    <n v="132"/>
    <s v="Articulación con la Secretaria de Interior la construcción y actualización del Plan Integral de Prevención y Protección de Violación de los Derechos Humanos"/>
    <n v="4502038"/>
    <s v="Servicio de promoción de la garantía de derechos"/>
    <s v="Estrategias de promoción de la garantía de derechos implementadas"/>
    <s v="NUMERO"/>
    <n v="4.3999999999999997E-2"/>
    <n v="2020"/>
    <s v="DNP"/>
    <n v="1"/>
    <n v="4"/>
    <n v="1"/>
    <n v="0.25"/>
    <n v="0"/>
    <n v="0"/>
    <n v="1"/>
    <n v="0"/>
    <n v="1"/>
    <n v="0.25"/>
    <n v="2"/>
    <n v="1"/>
    <n v="0.5"/>
    <n v="2000000"/>
    <s v="Recursos propios"/>
    <n v="0"/>
    <n v="0"/>
  </r>
  <r>
    <x v="5"/>
    <x v="0"/>
    <s v="BOLÍVAR ME ENAMORA  CON  ATENCIÓN A VÍCTMAS"/>
    <s v="ATENCIÓN, ASISTENCIA  Y REPARACIÓN INTEGRAL A LAS VÍCTIMAS"/>
    <n v="4502"/>
    <s v="Fortalecimiento del buen gobierno para el respeto y garantía de los derechos humanos"/>
    <s v="ATENCIÓN A GRUPOS VULNERABLES - PROMOCIÓN SOCIAL "/>
    <n v="133"/>
    <s v="Construcción y actualización del Plan de Contingencia para la Atención Inmediata a Víctimas del Conflicto Armado"/>
    <n v="4502038"/>
    <s v="Servicio de promoción de la garantía de derechos"/>
    <s v="Rutas de atención implementadas"/>
    <s v="NUMERO"/>
    <n v="4.3999999999999997E-2"/>
    <n v="2020"/>
    <s v="DNP"/>
    <n v="1"/>
    <n v="4"/>
    <n v="1"/>
    <n v="0.25"/>
    <n v="0"/>
    <n v="1"/>
    <n v="0"/>
    <n v="0"/>
    <n v="1"/>
    <n v="0.25"/>
    <n v="2"/>
    <n v="1"/>
    <n v="0.5"/>
    <n v="2000000"/>
    <s v="Recursos propios"/>
    <n v="0"/>
    <n v="0"/>
  </r>
  <r>
    <x v="5"/>
    <x v="0"/>
    <s v="BOLÍVAR ME ENAMORA  CON  ATENCIÓN A VÍCTMAS"/>
    <s v="ATENCIÓN, ASISTENCIA  Y REPARACIÓN INTEGRAL A LAS VÍCTIMAS"/>
    <s v="3702"/>
    <s v="Fortalecimiento a la gobernabilidad territorial para la seguridad, convivencia ciudadana, paz y postconflicto"/>
    <s v="ATENCIÓN A GRUPOS VULNERABLES - PROMOCIÓN SOCIAL "/>
    <n v="134"/>
    <s v="Articulación con Secretaría del Interior y/o Secretaria de Igualdad para definir las medidas para garantizar los derechos a la vida, libertad, integridad y seguridad de víctimas defensoras y defensores de derechos humanos"/>
    <n v="3702026"/>
    <s v="Servicio de apoyo financiero para la construcción de Escenarios de paz, convivencia ciudadana e inclusión social"/>
    <s v="Número de Escenarios de paz, Convivencia Ciudadana e inclusión social financiados"/>
    <s v="NUMERO"/>
    <n v="4.3999999999999997E-2"/>
    <n v="2020"/>
    <s v="DNP"/>
    <n v="1"/>
    <n v="4"/>
    <n v="1"/>
    <n v="0.25"/>
    <n v="0"/>
    <n v="1"/>
    <n v="0"/>
    <n v="0"/>
    <n v="1"/>
    <n v="0.25"/>
    <n v="2"/>
    <n v="1"/>
    <n v="0.5"/>
    <n v="2000000"/>
    <s v="Recursos propios"/>
    <n v="0"/>
    <n v="0"/>
  </r>
  <r>
    <x v="5"/>
    <x v="0"/>
    <s v="BOLÍVAR ME ENAMORA  CON  ATENCIÓN A VÍCTMAS"/>
    <s v="ATENCIÓN, ASISTENCIA  Y REPARACIÓN INTEGRAL A LAS VÍCTIMAS"/>
    <s v="4502"/>
    <s v="Fortalecimiento del buen gobierno para el respeto y garantía de los derechos humanos"/>
    <s v="ATENCIÓN A GRUPOS VULNERABLES - PROMOCIÓN SOCIAL "/>
    <n v="135"/>
    <s v="Articular con Secretaria del Interior para garantizar la inclusión del plan de acción para la implementación y territorialización del Programa Integral de Garantías de Mujeres Lideresas y Defensoras de Derechos Humanos en el departamento de Bolívar"/>
    <n v="4502038"/>
    <s v="Servicio de promoción de la garantía de derechos"/>
    <s v="Estrategias de promoción de la garantía de derechos implementadas"/>
    <s v="NUMERO"/>
    <n v="4.3999999999999997E-2"/>
    <n v="2020"/>
    <s v="DNP"/>
    <n v="1"/>
    <n v="4"/>
    <n v="1"/>
    <n v="0.25"/>
    <n v="0"/>
    <n v="1"/>
    <n v="0"/>
    <n v="0"/>
    <n v="1"/>
    <n v="0.25"/>
    <n v="2"/>
    <n v="1"/>
    <n v="0.5"/>
    <n v="2000000"/>
    <s v="Recursos propios"/>
    <n v="0"/>
    <n v="0"/>
  </r>
  <r>
    <x v="5"/>
    <x v="0"/>
    <s v="BOLÍVAR ME ENAMORA  CON  ATENCIÓN A VÍCTMAS"/>
    <s v="ATENCIÓN, ASISTENCIA  Y REPARACIÓN INTEGRAL A LAS VÍCTIMAS"/>
    <s v="4502"/>
    <s v="Fortalecimiento del buen gobierno para el respeto y garantía de los derechos humanos"/>
    <s v="ATENCIÓN A GRUPOS VULNERABLES - PROMOCIÓN SOCIAL "/>
    <n v="136"/>
    <s v="Asistencia Técnica para la construcción y/o actualización de los planes de Prevención y Protección y Contingencia a municipios"/>
    <n v="4502038"/>
    <s v="Servicio de promoción de la garantía de derechos"/>
    <s v="Estrategias de promoción de la garantía de derechos implementadas"/>
    <s v="NUMERO"/>
    <n v="4.3999999999999997E-2"/>
    <n v="2020"/>
    <s v="DNP"/>
    <n v="8"/>
    <n v="28"/>
    <n v="34"/>
    <n v="1.2142857142857142"/>
    <n v="0"/>
    <n v="4"/>
    <n v="0"/>
    <n v="0"/>
    <n v="4"/>
    <n v="0.14285714285714285"/>
    <n v="38"/>
    <n v="0.5"/>
    <n v="1.3571428571428572"/>
    <n v="2000000"/>
    <s v="Recursos propios"/>
    <n v="0"/>
    <n v="0"/>
  </r>
  <r>
    <x v="5"/>
    <x v="0"/>
    <s v="BOLÍVAR ME ENAMORA  CON  ATENCIÓN A VÍCTMAS"/>
    <s v="ATENCIÓN, ASISTENCIA  Y REPARACIÓN INTEGRAL A LAS VÍCTIMAS"/>
    <s v="4101"/>
    <s v="ATENCIÓN, ASISTENCIA  Y REPARACIÓN INTEGRAL A LAS VÍCTIMAS"/>
    <s v="ATENCIÓN A GRUPOS VULNERABLES - PROMOCIÓN SOCIAL "/>
    <n v="137"/>
    <s v="Acompañar y articular el seguimiento de las alertas tempranas emanadas por la Defensoría del Pueblo"/>
    <n v="4101100"/>
    <s v="Servicio de asistencia humanitaria a víctimas del conflicto armado"/>
    <s v="Hogares víctimas con atención humanitaria"/>
    <s v="NUMERO"/>
    <n v="4.3999999999999997E-2"/>
    <n v="2020"/>
    <s v="DNP"/>
    <n v="1000"/>
    <n v="3000"/>
    <n v="1192"/>
    <n v="0.39733333333333332"/>
    <n v="1922"/>
    <n v="0"/>
    <n v="0"/>
    <n v="0"/>
    <n v="1922"/>
    <n v="0.64066666666666672"/>
    <n v="3114"/>
    <n v="1.9219999999999999"/>
    <n v="1.038"/>
    <n v="40000000"/>
    <s v="Recursos propios"/>
    <n v="0"/>
    <n v="0"/>
  </r>
  <r>
    <x v="5"/>
    <x v="0"/>
    <s v="BOLÍVAR ME ENAMORA  CON  ATENCIÓN A VÍCTMAS"/>
    <s v="ATENCIÓN, ASISTENCIA  Y REPARACIÓN INTEGRAL A LAS VÍCTIMAS"/>
    <s v="4502"/>
    <s v="Fortalecimiento del buen gobierno para el respeto y garantía de los derechos humanos"/>
    <s v="ATENCIÓN A GRUPOS VULNERABLES - PROMOCIÓN SOCIAL "/>
    <n v="138"/>
    <s v="Informes de acompañamiento y seguimiento PIRC"/>
    <n v="4502038"/>
    <s v="Servicio de promoción de la garantía de derechos"/>
    <s v="Estrategias de promoción de la garantía de derechos implementadas"/>
    <s v="NUMERO"/>
    <n v="4.3999999999999997E-2"/>
    <n v="2020"/>
    <s v="DNP"/>
    <n v="2"/>
    <n v="8"/>
    <n v="1"/>
    <n v="0.125"/>
    <n v="0"/>
    <n v="1"/>
    <n v="1"/>
    <n v="0"/>
    <n v="2"/>
    <n v="0.25"/>
    <n v="3"/>
    <n v="1"/>
    <n v="0.375"/>
    <n v="30000000"/>
    <s v="Recursos propios"/>
    <n v="0"/>
    <n v="0"/>
  </r>
  <r>
    <x v="5"/>
    <x v="0"/>
    <s v="BOLÍVAR ME ENAMORA  CON  ATENCIÓN A VÍCTMAS"/>
    <s v="ATENCIÓN, ASISTENCIA  Y REPARACIÓN INTEGRAL A LAS VÍCTIMAS"/>
    <s v="4502"/>
    <s v="Fortalecimiento del buen gobierno para el respeto y garantía de los derechos humanos"/>
    <s v="ATENCIÓN A GRUPOS VULNERABLES - PROMOCIÓN SOCIAL "/>
    <n v="139"/>
    <s v="Acciones para el cumplimiento de los PIRC"/>
    <n v="4502038"/>
    <s v="Servicio de promoción de la garantía de derechos"/>
    <s v="Rutas de atención implementadas"/>
    <s v="NUMERO"/>
    <n v="4.3999999999999997E-2"/>
    <n v="2020"/>
    <s v="DNP"/>
    <n v="15"/>
    <n v="40"/>
    <n v="9"/>
    <n v="0.22500000000000001"/>
    <n v="0"/>
    <n v="0"/>
    <n v="13"/>
    <n v="11"/>
    <n v="24"/>
    <n v="0.6"/>
    <n v="33"/>
    <n v="1.6"/>
    <n v="0.82499999999999996"/>
    <n v="150000000"/>
    <s v="Recursos propios"/>
    <n v="150000000"/>
    <n v="1"/>
  </r>
  <r>
    <x v="5"/>
    <x v="0"/>
    <s v="BOLÍVAR ME ENAMORA  CON  ATENCIÓN A VÍCTMAS"/>
    <s v="ATENCIÓN, ASISTENCIA  Y REPARACIÓN INTEGRAL A LAS VÍCTIMAS"/>
    <s v="4502"/>
    <s v="Fortalecimiento del buen gobierno para el respeto y garantía de los derechos humanos"/>
    <s v="ATENCIÓN A GRUPOS VULNERABLES - PROMOCIÓN SOCIAL "/>
    <n v="140"/>
    <s v="Acciones para el retorno, reubicaciones y/o integración local"/>
    <n v="4502039"/>
    <s v="Servicio de promoción de la garantía de derechos"/>
    <s v="Estrategias de promoción de la garantía de derechos implementadas"/>
    <s v="NUMERO"/>
    <n v="4.3999999999999997E-2"/>
    <n v="2020"/>
    <s v="DNP"/>
    <n v="5"/>
    <n v="30"/>
    <n v="3"/>
    <n v="0.1"/>
    <n v="0"/>
    <n v="2"/>
    <n v="19"/>
    <n v="10"/>
    <n v="31"/>
    <n v="1.0333333333333334"/>
    <n v="34"/>
    <n v="6.2"/>
    <n v="1.1333333333333333"/>
    <n v="150000000"/>
    <s v="Recursos propios"/>
    <n v="150000000"/>
    <n v="1"/>
  </r>
  <r>
    <x v="5"/>
    <x v="0"/>
    <s v="BOLÍVAR ME ENAMORA  CON  ATENCIÓN A VÍCTMAS"/>
    <s v="ATENCIÓN, ASISTENCIA  Y REPARACIÓN INTEGRAL A LAS VÍCTIMAS"/>
    <s v="4101"/>
    <s v="ATENCIÓN, ASISTENCIA  Y REPARACIÓN INTEGRAL A LAS VÍCTIMAS"/>
    <s v="ATENCIÓN A GRUPOS VULNERABLES - PROMOCIÓN SOCIAL "/>
    <n v="141"/>
    <s v="Acciones de Recuperación emocional Social Comunitaria"/>
    <n v="4101031"/>
    <s v="Servicios de implementaciónde medidas de satisfacción y acompañamiento a las víctimas del conflicto armado"/>
    <s v="Víctimas reconocidas, recordadas y dignificadas por el Estado."/>
    <s v="NUMERO"/>
    <n v="4.3999999999999997E-2"/>
    <n v="2020"/>
    <s v="DNP"/>
    <n v="1"/>
    <n v="4"/>
    <n v="2"/>
    <n v="0.5"/>
    <n v="1"/>
    <n v="1"/>
    <n v="0"/>
    <n v="0"/>
    <n v="2"/>
    <n v="0.5"/>
    <n v="4"/>
    <n v="2"/>
    <n v="1"/>
    <n v="0"/>
    <s v="Recursos propios"/>
    <n v="0"/>
    <n v="0"/>
  </r>
  <r>
    <x v="5"/>
    <x v="0"/>
    <s v="BOLÍVAR ME ENAMORA  CON  ATENCIÓN A VÍCTMAS"/>
    <s v="ATENCIÓN, ASISTENCIA  Y REPARACIÓN INTEGRAL A LAS VÍCTIMAS"/>
    <s v="4101"/>
    <s v="ATENCIÓN, ASISTENCIA  Y REPARACIÓN INTEGRAL A LAS VÍCTIMAS"/>
    <s v="ATENCIÓN A GRUPOS VULNERABLES - PROMOCIÓN SOCIAL "/>
    <n v="142"/>
    <s v="Acciones para cumplimiento de medidas de satisfacción, Reparación simbólica y Construcción de la Memoria Histórica."/>
    <n v="4101031"/>
    <s v="Servicios de implementaciónde medidas de satisfacción y acompañamiento a las víctimas del conflicto armado"/>
    <s v="Acciones realizadas en cumplimiento de las medidas de satisfacción, distintas al mensaje estatal de reconocimiento."/>
    <s v="NUMERO"/>
    <n v="4.3999999999999997E-2"/>
    <n v="2020"/>
    <s v="DNP"/>
    <n v="10"/>
    <n v="40"/>
    <n v="9"/>
    <n v="0.22500000000000001"/>
    <n v="0"/>
    <n v="3"/>
    <n v="13"/>
    <n v="2"/>
    <n v="18"/>
    <n v="0.45"/>
    <n v="27"/>
    <n v="1.8"/>
    <n v="0.67500000000000004"/>
    <n v="387192000"/>
    <s v="Recursos propios"/>
    <n v="387192"/>
    <n v="1E-3"/>
  </r>
  <r>
    <x v="5"/>
    <x v="0"/>
    <s v="BOLÍVAR ME ENAMORA  CON  ATENCIÓN A VÍCTMAS"/>
    <s v="ATENCIÓN, ASISTENCIA  Y REPARACIÓN INTEGRAL A LAS VÍCTIMAS"/>
    <s v="4502"/>
    <s v="Fortalecimiento del buen gobierno para el respeto y garantía de los derechos humanos"/>
    <s v="ATENCIÓN A GRUPOS VULNERABLES - PROMOCIÓN SOCIAL "/>
    <n v="143"/>
    <s v="Seguimiento al cumplimiento de sentencias de restitución de tierras"/>
    <n v="4502038"/>
    <s v="Servicio de promoción de la garantía de derechos"/>
    <s v="Estrategias de promoción de la garantía de derechos implementadas"/>
    <s v="NUMERO"/>
    <n v="4.3999999999999997E-2"/>
    <n v="2020"/>
    <s v="DNP"/>
    <n v="1"/>
    <n v="1"/>
    <n v="0"/>
    <n v="0"/>
    <n v="0"/>
    <n v="1"/>
    <n v="0"/>
    <n v="0"/>
    <n v="1"/>
    <n v="1"/>
    <n v="1"/>
    <n v="1"/>
    <n v="1"/>
    <n v="2000000"/>
    <s v="Recursos propios"/>
    <n v="2000000"/>
    <n v="1"/>
  </r>
  <r>
    <x v="5"/>
    <x v="0"/>
    <s v="BOLÍVAR ME ENAMORA  CON  ATENCIÓN A VÍCTMAS"/>
    <s v="ATENCIÓN, ASISTENCIA  Y REPARACIÓN INTEGRAL A LAS VÍCTIMAS"/>
    <s v="3502"/>
    <s v="Productividad y competitividad de las empresas colombianas"/>
    <s v="ATENCIÓN A GRUPOS VULNERABLES - PROMOCIÓN SOCIAL "/>
    <n v="144"/>
    <s v="Consolidación de información de comunidades con Ruta Campesina y étnicas "/>
    <n v="3502019"/>
    <s v="Servicio de asistencia técnica y acompañamiento productivo y empresarial"/>
    <s v="Unidades productivas de grupos étnicos beneficiados "/>
    <s v="NUMERO"/>
    <n v="4.3999999999999997E-2"/>
    <n v="2020"/>
    <s v="DNP"/>
    <n v="1"/>
    <n v="4"/>
    <n v="0"/>
    <n v="0"/>
    <n v="0"/>
    <n v="0"/>
    <n v="1"/>
    <n v="0"/>
    <n v="1"/>
    <n v="0.25"/>
    <n v="1"/>
    <n v="1"/>
    <n v="0.25"/>
    <n v="2000001"/>
    <s v="Recursos propios"/>
    <n v="2000001"/>
    <n v="1"/>
  </r>
  <r>
    <x v="5"/>
    <x v="0"/>
    <s v="BOLÍVAR ME ENAMORA  CON  ATENCIÓN A VÍCTMAS"/>
    <s v="ATENCIÓN, ASISTENCIA  Y REPARACIÓN INTEGRAL A LAS VÍCTIMAS"/>
    <s v="4502"/>
    <s v="Fortalecimiento del buen gobierno para el respeto y garantía de los derechos humanos"/>
    <s v="ATENCIÓN A GRUPOS VULNERABLES - PROMOCIÓN SOCIAL "/>
    <n v="145"/>
    <s v="Estrategia de Identificación de Víctimas y su núcleo familiar con Sentencias de Restitución de tierras"/>
    <n v="4502038"/>
    <s v="Servicio de promoción de la garantía de derechos"/>
    <s v="Estrategias de promoción de la garantía de derechos implementadas"/>
    <s v="NUMERO"/>
    <n v="4.3999999999999997E-2"/>
    <n v="2020"/>
    <s v="DNP"/>
    <n v="1"/>
    <n v="1"/>
    <n v="1"/>
    <n v="1"/>
    <n v="0"/>
    <n v="0"/>
    <n v="1"/>
    <n v="0"/>
    <n v="1"/>
    <n v="1"/>
    <n v="2"/>
    <n v="1"/>
    <n v="2"/>
    <n v="2000002"/>
    <s v="Recursos propios"/>
    <n v="2000002"/>
    <n v="1"/>
  </r>
  <r>
    <x v="5"/>
    <x v="0"/>
    <s v="BOLÍVAR ME ENAMORA  CON  ATENCIÓN A VÍCTMAS"/>
    <s v="ATENCIÓN, ASISTENCIA  Y REPARACIÓN INTEGRAL A LAS VÍCTIMAS"/>
    <s v="4001"/>
    <s v="Acceso a soluciones de vivienda"/>
    <s v="ATENCIÓN A GRUPOS VULNERABLES - PROMOCIÓN SOCIAL "/>
    <n v="146"/>
    <s v="Articulación con Dirección de VIvienda  para la implementación de programas de construcción y mejoramiento de vivienda urbana y rural para atender las sentencias de restitución  "/>
    <n v="4001031"/>
    <s v="Servicio de apoyo financiero para adquisición de vivienda"/>
    <s v="Hogares beneficiados con adquisición de vivienda "/>
    <s v="NUMERO"/>
    <n v="4.3999999999999997E-2"/>
    <n v="2020"/>
    <s v="DNP"/>
    <n v="10"/>
    <n v="40"/>
    <n v="0"/>
    <n v="0"/>
    <n v="0"/>
    <n v="1"/>
    <n v="21"/>
    <n v="0"/>
    <n v="22"/>
    <n v="0.55000000000000004"/>
    <n v="22"/>
    <n v="2.2000000000000002"/>
    <n v="0.55000000000000004"/>
    <n v="300000000"/>
    <s v="Recursos propios"/>
    <n v="5000000"/>
    <n v="1.6666666666666666E-2"/>
  </r>
  <r>
    <x v="5"/>
    <x v="0"/>
    <s v="BOLÍVAR ME ENAMORA  CON  ATENCIÓN A VÍCTMAS"/>
    <s v="ATENCIÓN, ASISTENCIA  Y REPARACIÓN INTEGRAL A LAS VÍCTIMAS"/>
    <s v="4001"/>
    <s v="Acceso a soluciones de vivienda"/>
    <s v="ATENCIÓN A GRUPOS VULNERABLES - PROMOCIÓN SOCIAL "/>
    <n v="147"/>
    <s v="Articulación con Secretaría de Vivienda  para la implementación de programas de construcción y mejoramiento de vivienda urbana y rural para atender las sentencias de restitución  "/>
    <n v="4001032"/>
    <s v="Servicio de apoyo financiero para mejoramiento de vivienda"/>
    <s v="Hogares beneficiados con mejoramiento de una vivienda  "/>
    <s v="NUMERO"/>
    <n v="4.3999999999999997E-2"/>
    <n v="2020"/>
    <s v="DNP"/>
    <n v="10"/>
    <n v="40"/>
    <n v="0"/>
    <n v="0"/>
    <n v="0"/>
    <n v="0"/>
    <n v="21"/>
    <n v="0"/>
    <n v="21"/>
    <n v="0.52500000000000002"/>
    <n v="21"/>
    <n v="2.1"/>
    <n v="0.52500000000000002"/>
    <n v="50000000"/>
    <s v="Recursos propios"/>
    <n v="5000000"/>
    <n v="0.1"/>
  </r>
  <r>
    <x v="5"/>
    <x v="0"/>
    <s v="BOLÍVAR ME ENAMORA  CON  ATENCIÓN A VÍCTMAS"/>
    <s v="ATENCIÓN, ASISTENCIA  Y REPARACIÓN INTEGRAL A LAS VÍCTIMAS"/>
    <s v="1704"/>
    <s v="Ordenamiento social y uso productivo del territorio rural"/>
    <s v="ATENCIÓN A GRUPOS VULNERABLES - PROMOCIÓN SOCIAL "/>
    <n v="148"/>
    <s v="acciones interinstitucionales  con Secretaria de Agricultura, Agencia Nacional de Tierras, Instituto Geográfico Agustín Codazzi, Superintendencia de Notariado y Registro, con el fin de fortalecer los procesos de regularización de la propiedad rural."/>
    <n v="1704017"/>
    <s v="Servicio de apoyo para el fomento de la formalidad"/>
    <s v="Municipíos sensibilizadas en la formalización "/>
    <s v="NUMERO"/>
    <n v="4.3999999999999997E-2"/>
    <n v="2020"/>
    <s v="DNP"/>
    <n v="2"/>
    <n v="8"/>
    <n v="0"/>
    <n v="0"/>
    <n v="0"/>
    <n v="1"/>
    <n v="1"/>
    <n v="0"/>
    <n v="2"/>
    <n v="0.25"/>
    <n v="2"/>
    <n v="1"/>
    <n v="0.25"/>
    <n v="2000000"/>
    <s v="Recursos propios"/>
    <n v="2000000"/>
    <n v="1"/>
  </r>
  <r>
    <x v="5"/>
    <x v="0"/>
    <s v="BOLÍVAR ME ENAMORA  CON  ATENCIÓN A VÍCTMAS"/>
    <s v="ATENCIÓN, ASISTENCIA  Y REPARACIÓN INTEGRAL A LAS VÍCTIMAS"/>
    <s v="4101"/>
    <s v="ATENCIÓN, ASISTENCIA  Y REPARACIÓN INTEGRAL A LAS VÍCTIMAS"/>
    <s v="ATENCIÓN A GRUPOS VULNERABLES - PROMOCIÓN SOCIAL "/>
    <n v="149"/>
    <s v="Espacios de participación e incidencia  en la implementación de la política pública de víctimas por parte de la mesa departamental de víctimas"/>
    <s v="4101038"/>
    <s v="Servicio de asistencia técnica para la participación de las víctimas"/>
    <s v="Mesas de participación en funcionamiento"/>
    <s v="Número"/>
    <n v="4.3999999999999997E-2"/>
    <n v="2020"/>
    <s v="DNP"/>
    <n v="36"/>
    <n v="140"/>
    <n v="36"/>
    <n v="0.25714285714285712"/>
    <n v="0"/>
    <n v="8"/>
    <n v="13"/>
    <n v="15"/>
    <n v="36"/>
    <n v="0.25714285714285712"/>
    <n v="72"/>
    <n v="1"/>
    <n v="0.51428571428571423"/>
    <n v="300000000"/>
    <s v="Recursos propios"/>
    <n v="300000000"/>
    <n v="1"/>
  </r>
  <r>
    <x v="5"/>
    <x v="0"/>
    <s v="BOLÍVAR ME ENAMORA  CON  ATENCIÓN A VÍCTMAS"/>
    <s v="ATENCIÓN, ASISTENCIA  Y REPARACIÓN INTEGRAL A LAS VÍCTIMAS"/>
    <s v="4101"/>
    <s v="ATENCIÓN, ASISTENCIA  Y REPARACIÓN INTEGRAL A LAS VÍCTIMAS"/>
    <s v="ATENCIÓN A GRUPOS VULNERABLES - PROMOCIÓN SOCIAL "/>
    <n v="150"/>
    <s v="Asistencia Técnica a las Mesas Municipales"/>
    <s v="4101038"/>
    <s v="Servicio de asistencia técnica para la participación de las víctimas"/>
    <s v="Mesas de participación en funcionamiento"/>
    <s v="Número"/>
    <n v="4.3999999999999997E-2"/>
    <n v="2020"/>
    <s v="DNP"/>
    <n v="15"/>
    <n v="45"/>
    <n v="8"/>
    <n v="0.17777777777777778"/>
    <n v="0"/>
    <n v="4"/>
    <n v="7"/>
    <n v="4"/>
    <n v="15"/>
    <n v="0.33333333333333331"/>
    <n v="23"/>
    <n v="1"/>
    <n v="0.51111111111111107"/>
    <n v="12000000"/>
    <s v="Recursos propios"/>
    <n v="12000000"/>
    <n v="1"/>
  </r>
  <r>
    <x v="5"/>
    <x v="0"/>
    <s v="BOLÍVAR ME ENAMORA  CON  ATENCIÓN A VÍCTMAS"/>
    <s v="ATENCIÓN, ASISTENCIA  Y REPARACIÓN INTEGRAL A LAS VÍCTIMAS"/>
    <s v="4101"/>
    <s v="ATENCIÓN, ASISTENCIA  Y REPARACIÓN INTEGRAL A LAS VÍCTIMAS"/>
    <s v="ATENCIÓN A GRUPOS VULNERABLES - PROMOCIÓN SOCIAL "/>
    <n v="151"/>
    <s v="Plan de Acción de Mesa Departamental concertado y ejecutado"/>
    <s v="4101038"/>
    <s v="Servicio de asistencia técnica para la participación de las víctimas"/>
    <s v="Eventos de participación realizados"/>
    <s v="Número"/>
    <n v="4.3999999999999997E-2"/>
    <n v="2020"/>
    <s v="DNP"/>
    <n v="1"/>
    <n v="4"/>
    <n v="1"/>
    <n v="0.25"/>
    <n v="0"/>
    <n v="1"/>
    <n v="0"/>
    <n v="0"/>
    <n v="1"/>
    <n v="0.25"/>
    <n v="2"/>
    <n v="1"/>
    <n v="0.5"/>
    <n v="50000000"/>
    <s v="Recursos propios"/>
    <n v="50000000"/>
    <n v="1"/>
  </r>
  <r>
    <x v="5"/>
    <x v="0"/>
    <s v="BOLÍVAR ME ENAMORA  CON  ATENCIÓN A VÍCTMAS"/>
    <s v="ATENCIÓN, ASISTENCIA  Y REPARACIÓN INTEGRAL A LAS VÍCTIMAS"/>
    <s v="4101"/>
    <s v="ATENCIÓN, ASISTENCIA  Y REPARACIÓN INTEGRAL A LAS VÍCTIMAS"/>
    <s v="ATENCIÓN A GRUPOS VULNERABLES - PROMOCIÓN SOCIAL "/>
    <n v="152"/>
    <s v="Asistencia Técnica a Entidades Territoriales en Protocolos de Participación, Ley 1448 y Decretos Reglamentarios"/>
    <s v="4101038"/>
    <s v="Servicio de asistencia técnica para la participación de las víctimas"/>
    <s v="Mesas de participación en funcionamiento"/>
    <s v="Número"/>
    <n v="4.3999999999999997E-2"/>
    <n v="2020"/>
    <s v="DNP"/>
    <n v="15"/>
    <n v="60"/>
    <n v="8"/>
    <n v="0.13333333333333333"/>
    <n v="0"/>
    <n v="4"/>
    <n v="7"/>
    <n v="4"/>
    <n v="15"/>
    <n v="0.25"/>
    <n v="23"/>
    <n v="1"/>
    <n v="0.38333333333333336"/>
    <n v="12000000"/>
    <s v="Recursos propios"/>
    <n v="12000000"/>
    <n v="1"/>
  </r>
  <r>
    <x v="5"/>
    <x v="0"/>
    <s v="BOLÍVAR ME ENAMORA  CON  ATENCIÓN A VÍCTMAS"/>
    <s v="ATENCIÓN, ASISTENCIA  Y REPARACIÓN INTEGRAL A LAS VÍCTIMAS"/>
    <s v="4101"/>
    <s v="ATENCIÓN, ASISTENCIA  Y REPARACIÓN INTEGRAL A LAS VÍCTIMAS"/>
    <s v="ATENCIÓN A GRUPOS VULNERABLES - PROMOCIÓN SOCIAL "/>
    <n v="153"/>
    <s v="Asistencia Técnica Mesas Municipales de Víctimas y Entidades Territoriales en Decretos Ley 4635 y 4633 de 2011 para comunidades Étnicas"/>
    <s v="4101038"/>
    <s v="Servicio de asistencia técnica para la participación de las víctimas"/>
    <s v="Mesas de participación en funcionamiento"/>
    <s v="Número"/>
    <n v="4.3999999999999997E-2"/>
    <n v="2020"/>
    <s v="DNP"/>
    <n v="12"/>
    <n v="46"/>
    <n v="11"/>
    <n v="0.2391304347826087"/>
    <n v="0"/>
    <n v="4"/>
    <n v="7"/>
    <n v="1"/>
    <n v="12"/>
    <n v="0.2608695652173913"/>
    <n v="23"/>
    <n v="1"/>
    <n v="0.5"/>
    <n v="12000000"/>
    <s v="Recursos propios"/>
    <n v="12000000"/>
    <n v="1"/>
  </r>
  <r>
    <x v="5"/>
    <x v="0"/>
    <s v="BOLÍVAR ME ENAMORA  CON  ATENCIÓN A VÍCTMAS"/>
    <s v="ATENCIÓN, ASISTENCIA  Y REPARACIÓN INTEGRAL A LAS VÍCTIMAS"/>
    <s v="4599"/>
    <s v="Fortalecimiento a la gestión y dirección de la administración pública territorial"/>
    <s v="ATENCIÓN A GRUPOS VULNERABLES - PROMOCIÓN SOCIAL "/>
    <n v="155"/>
    <s v="Modernización Administrativa de la Secretaria de Víctimas y Reconciliación"/>
    <n v="4599023"/>
    <s v="Servicio de Implementación Sistemas de Gestión"/>
    <s v="Sistema de Gestión implementado"/>
    <s v="Número"/>
    <n v="4.3999999999999997E-2"/>
    <n v="2020"/>
    <s v="DNP"/>
    <n v="0"/>
    <n v="1"/>
    <n v="1"/>
    <n v="0"/>
    <n v="0"/>
    <n v="0"/>
    <n v="0"/>
    <n v="0"/>
    <n v="1"/>
    <n v="0"/>
    <n v="1"/>
    <n v="0"/>
    <n v="1"/>
    <n v="4000000"/>
    <s v="Recursos propios"/>
    <n v="0"/>
    <n v="0"/>
  </r>
  <r>
    <x v="5"/>
    <x v="0"/>
    <s v="BOLÍVAR ME ENAMORA  CON  ATENCIÓN A VÍCTMAS"/>
    <s v="ATENCIÓN, ASISTENCIA  Y REPARACIÓN INTEGRAL A LAS VÍCTIMAS"/>
    <s v="4101"/>
    <s v="ATENCIÓN, ASISTENCIA  Y REPARACIÓN INTEGRAL A LAS VÍCTIMAS"/>
    <s v="ATENCIÓN A GRUPOS VULNERABLES - PROMOCIÓN SOCIAL "/>
    <n v="156"/>
    <s v="Asistencia Técnica a municipios para la caracterización de las víctimas con enfoque diferencial y étnico"/>
    <n v="4101014"/>
    <s v="Servicio de caracterización de la población víctima para su posterior atención, asistencia y reparación integral"/>
    <s v="Víctimas caracterizadas"/>
    <s v="Número"/>
    <n v="4.3999999999999997E-2"/>
    <n v="2020"/>
    <s v="DNP"/>
    <n v="10"/>
    <n v="20"/>
    <n v="0"/>
    <n v="0"/>
    <n v="0"/>
    <n v="0"/>
    <n v="0"/>
    <n v="0"/>
    <n v="0"/>
    <n v="0"/>
    <n v="0"/>
    <n v="0"/>
    <n v="0"/>
    <n v="4000000"/>
    <s v="Recursos propios"/>
    <n v="4000000"/>
    <n v="1"/>
  </r>
  <r>
    <x v="5"/>
    <x v="0"/>
    <s v="BOLÍVAR ME ENAMORA  CON  ATENCIÓN A VÍCTMAS"/>
    <s v="ATENCIÓN, ASISTENCIA  Y REPARACIÓN INTEGRAL A LAS VÍCTIMAS"/>
    <s v="4103"/>
    <s v="INCLUSIÓN SOCIAL Y PRODUCTIVA PARA LA POBLACIÓN EN SITUACIÓN DE VULNERABILIDAD"/>
    <s v="ATENCIÓN A GRUPOS VULNERABLES - PROMOCIÓN SOCIAL "/>
    <n v="158"/>
    <s v="Seguimiento del modelo de gestión transversal para garantizar la implementación de la política pública de víctimas y garantías de no repetición"/>
    <n v="4103054"/>
    <s v="Servicio de monitoreo y seguimiento a las intervenciones implementadas para la inclusión social y productiva de la población en situación de vulnerabilidad"/>
    <s v="Informes de monitoreo y seguimiento elaborados"/>
    <s v="NUMERO"/>
    <n v="4.3999999999999997E-2"/>
    <n v="2020"/>
    <s v="DNP"/>
    <n v="1"/>
    <n v="1"/>
    <n v="1"/>
    <n v="1"/>
    <n v="0.25"/>
    <n v="0.25"/>
    <n v="0.25"/>
    <n v="0.25"/>
    <n v="1"/>
    <n v="1"/>
    <n v="2"/>
    <n v="1"/>
    <n v="2"/>
    <n v="2000000"/>
    <s v="Recursos propios"/>
    <n v="2000000"/>
    <n v="1"/>
  </r>
  <r>
    <x v="5"/>
    <x v="0"/>
    <s v="BOLÍVAR ME ENAMORA  CON  ATENCIÓN A VÍCTMAS"/>
    <s v="ATENCIÓN, ASISTENCIA  Y REPARACIÓN INTEGRAL A LAS VÍCTIMAS"/>
    <s v="4103"/>
    <s v="INCLUSIÓN SOCIAL Y PRODUCTIVA PARA LA POBLACIÓN EN SITUACIÓN DE VULNERABILIDAD"/>
    <s v="ATENCIÓN A GRUPOS VULNERABLES - PROMOCIÓN SOCIAL "/>
    <n v="159"/>
    <s v="Sistemas de Información actualizados en las plataformas acordes a los cronogramas del orden nacional"/>
    <s v="4103054"/>
    <s v="Servicio de monitoreo y seguimiento a las intervenciones implementadas para la inclusión social y productiva de la población en situación de vulnerabilidad"/>
    <s v="Sistemas de información implementados"/>
    <s v="NUMERO"/>
    <n v="4.3999999999999997E-2"/>
    <n v="2020"/>
    <s v="DNP"/>
    <n v="1"/>
    <n v="1"/>
    <n v="1"/>
    <n v="1"/>
    <n v="0.25"/>
    <n v="0.25"/>
    <n v="0.25"/>
    <n v="0.25"/>
    <n v="1"/>
    <n v="1"/>
    <n v="2"/>
    <n v="1"/>
    <n v="2"/>
    <n v="2000000"/>
    <s v="Recursos propios"/>
    <n v="2000000"/>
    <n v="1"/>
  </r>
  <r>
    <x v="5"/>
    <x v="0"/>
    <s v="BOLÍVAR ME ENAMORA  CON  ATENCIÓN A VÍCTMAS"/>
    <s v="ATENCIÓN, ASISTENCIA  Y REPARACIÓN INTEGRAL A LAS VÍCTIMAS"/>
    <s v="4103"/>
    <s v="INCLUSIÓN SOCIAL Y PRODUCTIVA PARA LA POBLACIÓN EN SITUACIÓN DE VULNERABILIDAD"/>
    <s v="ATENCIÓN A GRUPOS VULNERABLES - PROMOCIÓN SOCIAL "/>
    <n v="160"/>
    <s v="Asistencia Técnica a Municipios que lo requieran para la construcción de los PAT municipales en acompañamiento con la unidad para las victimas "/>
    <s v="4103054"/>
    <s v="Servicio de monitoreo y seguimiento a las intervenciones implementadas para la inclusión social y productiva de la población en situación de vulnerabilidad"/>
    <s v="Informes de monitoreo y seguimiento elaborados"/>
    <s v="Número"/>
    <n v="4.3999999999999997E-2"/>
    <n v="2020"/>
    <s v="DNP"/>
    <n v="5"/>
    <n v="20"/>
    <n v="10"/>
    <n v="0.5"/>
    <n v="0"/>
    <n v="3"/>
    <n v="2"/>
    <n v="0"/>
    <n v="5"/>
    <n v="0.25"/>
    <n v="15"/>
    <n v="1"/>
    <n v="0.75"/>
    <n v="2000000"/>
    <s v="Recursos propios"/>
    <n v="2000000"/>
    <n v="1"/>
  </r>
  <r>
    <x v="5"/>
    <x v="0"/>
    <s v="BOLÍVAR ME ENAMORA  CON  ATENCIÓN A VÍCTMAS"/>
    <s v="ATENCIÓN, ASISTENCIA  Y REPARACIÓN INTEGRAL A LAS VÍCTIMAS"/>
    <s v="4103"/>
    <s v="INCLUSIÓN SOCIAL Y PRODUCTIVA PARA LA POBLACIÓN EN SITUACIÓN DE VULNERABILIDAD"/>
    <s v="ATENCIÓN A GRUPOS VULNERABLES - PROMOCIÓN SOCIAL "/>
    <n v="161"/>
    <s v="Asistencia Técnica a_x000d_municipios para la_x000d_formulación, ejecución y_x000d_seguimiento del plan de_x000d_acción territorial,_x000d_contingencia, Prevención y_x000d_protección."/>
    <s v="4103054"/>
    <s v="Servicio de monitoreo y seguimiento a las intervenciones implementadas para la inclusión social y productiva de la población en situación de vulnerabilidad"/>
    <s v="Informes de monitoreo y seguimiento elaborados"/>
    <s v="Número"/>
    <n v="4.3999999999999997E-2"/>
    <n v="2020"/>
    <s v="DNP"/>
    <n v="5"/>
    <n v="20"/>
    <n v="5"/>
    <n v="0.25"/>
    <n v="0"/>
    <n v="3"/>
    <n v="2"/>
    <n v="0"/>
    <n v="5"/>
    <n v="0.25"/>
    <n v="10"/>
    <n v="1"/>
    <n v="0.5"/>
    <n v="2000000"/>
    <s v="Recursos propios"/>
    <n v="2000000"/>
    <n v="1"/>
  </r>
  <r>
    <x v="5"/>
    <x v="0"/>
    <s v="BOLÍVAR ME ENAMORA  CON  ATENCIÓN A VÍCTMAS"/>
    <s v="Inclusión social y productiva para la población en situación de vulnerabilidad"/>
    <n v="1204"/>
    <s v="Justicia Transicional "/>
    <s v="ATENCIÓN A GRUPOS VULNERABLES - PROMOCIÓN SOCIAL "/>
    <n v="162"/>
    <s v="funcionarios sensibilizados en tema de Atención a Víctimas,  Derechos Humanos, Paz y Reconciliación"/>
    <n v="1204009"/>
    <s v="Servicio de educación informal en temas de justicia transicional"/>
    <s v="Eventos de formación a los operadores de justicia y autoridades locales realizados"/>
    <s v="NUMERO"/>
    <n v="4.3999999999999997E-2"/>
    <n v="2020"/>
    <s v="DNP"/>
    <n v="50"/>
    <n v="300"/>
    <n v="200"/>
    <n v="0.66666666666666663"/>
    <n v="15"/>
    <n v="100"/>
    <n v="52"/>
    <n v="0"/>
    <n v="167"/>
    <n v="0.55666666666666664"/>
    <n v="367"/>
    <n v="3.34"/>
    <n v="1.2233333333333334"/>
    <n v="2000000"/>
    <s v="Recursos propios"/>
    <n v="0"/>
    <n v="0"/>
  </r>
  <r>
    <x v="5"/>
    <x v="0"/>
    <s v="BOLÍVAR ME ENAMORA  CON  ATENCIÓN A VÍCTMAS"/>
    <s v="Inclusión social y productiva para la población en situación de vulnerabilidad"/>
    <s v="1204"/>
    <s v="Justicia transicional"/>
    <s v="ATENCIÓN A GRUPOS VULNERABLES - PROMOCIÓN SOCIAL "/>
    <n v="163"/>
    <s v="Sensibilización a Enlaces Municipales de Víctimas de las Alcaldías en atención a Víctimas con enfoque diferencial"/>
    <n v="1204009"/>
    <s v="Servicio de educación informal en temas de justicia transicional"/>
    <s v="Eventos de fortalecimiento a la ciudadanía en al acceso a la justicia en materia de justicia transicional realizados"/>
    <s v="NUMERO"/>
    <n v="4.3999999999999997E-2"/>
    <n v="2020"/>
    <s v="DNP"/>
    <n v="12"/>
    <n v="46"/>
    <n v="15"/>
    <n v="0.32608695652173914"/>
    <n v="0"/>
    <n v="18"/>
    <n v="9"/>
    <n v="0"/>
    <n v="27"/>
    <n v="0.58695652173913049"/>
    <n v="42"/>
    <n v="2.25"/>
    <n v="0.91304347826086951"/>
    <n v="2000000"/>
    <s v="Recursos propios"/>
    <n v="0"/>
    <n v="0"/>
  </r>
  <r>
    <x v="5"/>
    <x v="0"/>
    <s v="BOLÍVAR ME ENAMORA  CON  ATENCIÓN A VÍCTMAS"/>
    <s v="Inclusión social y productiva para la población en situación de vulnerabilidad"/>
    <s v="1204"/>
    <s v="Justicia transicional"/>
    <s v="ATENCIÓN A GRUPOS VULNERABLES - PROMOCIÓN SOCIAL "/>
    <n v="164"/>
    <s v="Gestión de Proyecto de Paz, Reconciliación y Memoria Histórica para municipios PDET"/>
    <n v="1204018"/>
    <s v="Servicio de asistencia técnica para la articulación de los mecanismos de justicia transicional"/>
    <s v="Asistencias técnicas realizadas"/>
    <s v="NUMERO"/>
    <n v="4.3999999999999997E-2"/>
    <n v="2020"/>
    <s v="DNP"/>
    <n v="1"/>
    <n v="4"/>
    <n v="0"/>
    <n v="0"/>
    <n v="0"/>
    <n v="0"/>
    <n v="1"/>
    <n v="0"/>
    <n v="1"/>
    <n v="0.25"/>
    <n v="1"/>
    <n v="1"/>
    <n v="0.25"/>
    <n v="2000000000"/>
    <s v="Recursos propios"/>
    <n v="0"/>
    <n v="0"/>
  </r>
  <r>
    <x v="5"/>
    <x v="0"/>
    <s v="BOLÍVAR ME ENAMORA  CON  ATENCIÓN A VÍCTMAS"/>
    <s v="Inclusión social y productiva para la población en situación de vulnerabilidad"/>
    <s v="4102"/>
    <s v="DESARROLLO INTEGRAL DE LA PRIMERA INFANCIA A LA JUVENTUD, Y FORTALECIMIENTO DE LAS CAPACIDADES DE LAS FAMILIAS DE NIÑAS, NIÑOS Y ADOLESCENTES"/>
    <s v="ATENCIÓN A GRUPOS VULNERABLES - PROMOCIÓN SOCIAL "/>
    <n v="165"/>
    <s v="Jornadas para Promover la cultura de la legalidad para la sustitución de economías ilícitas"/>
    <n v="4102052"/>
    <s v="Servicio de protección integral a niños, niñas, adolescentes y jóvenes"/>
    <s v="Niños, niñas, adolescentes y jóvenes beneficiados"/>
    <s v="NUMERO"/>
    <n v="4.3999999999999997E-2"/>
    <n v="2020"/>
    <s v="DNP"/>
    <n v="1"/>
    <n v="4"/>
    <n v="0"/>
    <n v="0"/>
    <n v="0"/>
    <n v="1"/>
    <n v="1"/>
    <n v="0"/>
    <n v="2"/>
    <n v="0.5"/>
    <n v="2"/>
    <n v="2"/>
    <n v="0.5"/>
    <n v="0"/>
    <s v="Recursos propios"/>
    <n v="0"/>
    <n v="0"/>
  </r>
  <r>
    <x v="5"/>
    <x v="0"/>
    <s v="BOLÍVAR ME ENAMORA  CON  ATENCIÓN A VÍCTMAS"/>
    <s v="Inclusión social y productiva para la población en situación de vulnerabilidad"/>
    <s v="4103"/>
    <s v="INCLUSIÓN SOCIAL Y PRODUCTIVA PARA LA POBLACIÓN EN SITUACIÓN DE VULNERABILIDAD"/>
    <s v="ATENCIÓN A GRUPOS VULNERABLES - PROMOCIÓN SOCIAL "/>
    <n v="166"/>
    <s v="Jornadas de Lectura para la Paz"/>
    <n v="4103004"/>
    <s v="Servicio de educación para el trabajo a la población vulnerable"/>
    <s v="Personas inscritas"/>
    <s v="Número"/>
    <n v="4.3999999999999997E-2"/>
    <n v="2020"/>
    <s v="DNP"/>
    <n v="5"/>
    <n v="20"/>
    <n v="20"/>
    <n v="1"/>
    <n v="0"/>
    <n v="2"/>
    <n v="0"/>
    <n v="0"/>
    <n v="2"/>
    <n v="0.1"/>
    <n v="22"/>
    <n v="0.4"/>
    <n v="1.1000000000000001"/>
    <n v="0"/>
    <s v="Recursos propios"/>
    <n v="0"/>
    <n v="0"/>
  </r>
  <r>
    <x v="5"/>
    <x v="0"/>
    <s v="BOLÍVAR ME ENAMORA  CON  ATENCIÓN A VÍCTMAS"/>
    <s v="Inclusión social y productiva para la población en situación de vulnerabilidad"/>
    <s v="4102"/>
    <s v="DESARROLLO INTEGRAL DE LA PRIMERA INFANCIA A LA JUVENTUD, Y FORTALECIMIENTO DE LAS CAPACIDADES DE LAS FAMILIAS DE NIÑAS, NIÑOS Y ADOLESCENTES"/>
    <s v="ATENCIÓN A GRUPOS VULNERABLES - PROMOCIÓN SOCIAL "/>
    <n v="167"/>
    <s v="Cumplimiento del Auto 068 de la JEP"/>
    <n v="4101031"/>
    <s v="Servicios de implementaciónde medidas de satisfacción y acompañamiento a las víctimas del conflicto armado"/>
    <s v="Víctimas reconocidas, recordadas y dignificadas por el Estado."/>
    <s v="Número"/>
    <n v="4.3999999999999997E-2"/>
    <n v="2020"/>
    <s v="DNP"/>
    <n v="1"/>
    <n v="1"/>
    <n v="0"/>
    <n v="0"/>
    <n v="0"/>
    <n v="0.5"/>
    <n v="0"/>
    <n v="0"/>
    <n v="0.5"/>
    <n v="0.5"/>
    <n v="0.5"/>
    <n v="0.5"/>
    <n v="0.5"/>
    <n v="0"/>
    <s v="Recursos propios"/>
    <n v="0"/>
    <n v="0"/>
  </r>
  <r>
    <x v="5"/>
    <x v="0"/>
    <s v="BOLÍVAR ME ENAMORA  CON  ATENCIÓN A VÍCTMAS"/>
    <s v="Inclusión social y productiva para la población en situación de vulnerabilidad"/>
    <s v="1204"/>
    <s v="Justicia transicional"/>
    <s v="JUSTICIA Y SEGURIDAD"/>
    <n v="168"/>
    <s v="Gestiones ante la Dirección de vivienda y el Ministerio Público para la implementación de programas de construcción y mejoramiento de vivienda urbana y rural para atender a población Firmante de Paz"/>
    <n v="1204002"/>
    <s v="Servicio para la articulación de los mecanismos de justicia transicional"/>
    <s v="Espacios de articulación interinstitucional celebrados"/>
    <s v="Número"/>
    <n v="4.3999999999999997E-2"/>
    <n v="2020"/>
    <s v="DNP"/>
    <n v="1"/>
    <n v="4"/>
    <n v="1"/>
    <n v="0.25"/>
    <n v="0"/>
    <n v="0"/>
    <n v="0"/>
    <n v="0"/>
    <n v="0"/>
    <n v="0"/>
    <n v="1"/>
    <n v="0"/>
    <n v="0.25"/>
    <n v="0"/>
    <s v="Recursos propios"/>
    <n v="0"/>
    <n v="0"/>
  </r>
  <r>
    <x v="5"/>
    <x v="0"/>
    <s v="BOLÍVAR ME ENAMORA  CON  ATENCIÓN A VÍCTMAS"/>
    <s v="Inclusión social y productiva para la población en situación de vulnerabilidad"/>
    <s v="4103"/>
    <s v="INCLUSIÓN SOCIAL Y PRODUCTIVA PARA LA POBLACIÓN EN SITUACIÓN DE VULNERABILIDAD"/>
    <s v="JUSTICIA Y SEGURIDAD"/>
    <n v="169"/>
    <s v="Elección del Consejo de Paz del Departamento de Bolívar"/>
    <n v="4103052"/>
    <s v="Servicio de gestión de oferta social para la población vulnerable"/>
    <s v="Planes de acción territoriales de acompañamiento social para los proyectos del Subsidio Familiar de Vivienda en Especie  aprobados y con seguimiento"/>
    <s v="Número"/>
    <n v="4.3999999999999997E-2"/>
    <n v="2020"/>
    <s v="DNP"/>
    <n v="1"/>
    <n v="1"/>
    <n v="0"/>
    <n v="0"/>
    <n v="0"/>
    <n v="0"/>
    <n v="1"/>
    <n v="0"/>
    <n v="1"/>
    <n v="1"/>
    <n v="1"/>
    <n v="1"/>
    <n v="1"/>
    <n v="0"/>
    <s v="Recursos propios"/>
    <n v="0"/>
    <n v="0"/>
  </r>
  <r>
    <x v="5"/>
    <x v="0"/>
    <s v="BOLÍVAR ME ENAMORA  CON  ATENCIÓN A VÍCTMAS"/>
    <s v="Inclusión social y productiva para la población en situación de vulnerabilidad"/>
    <s v="1202"/>
    <s v=" Promoción al acceso a la justicia"/>
    <s v="JUSTICIA Y SEGURIDAD"/>
    <n v="170"/>
    <s v="Fortalecimiento y Funcionamiento del Consejo de Paz de Bolívar"/>
    <n v="1202032"/>
    <s v="Servicio de articulación entre la Rama Ejecutiva y la Rama Judicial"/>
    <s v="Compromisos suscritos"/>
    <s v="Número"/>
    <n v="4.3999999999999997E-2"/>
    <n v="2020"/>
    <s v="DNP"/>
    <n v="3"/>
    <n v="12"/>
    <n v="4"/>
    <n v="0.33333333333333331"/>
    <n v="0"/>
    <n v="0"/>
    <n v="1"/>
    <n v="2"/>
    <n v="3"/>
    <n v="0.25"/>
    <n v="7"/>
    <n v="1"/>
    <n v="0.58333333333333337"/>
    <n v="0"/>
    <s v="Recursos propios"/>
    <n v="0"/>
    <n v="0"/>
  </r>
  <r>
    <x v="5"/>
    <x v="0"/>
    <s v="BOLÍVAR ME ENAMORA  CON  ATENCIÓN A VÍCTMAS"/>
    <s v="Inclusión social y productiva para la población en situación de vulnerabilidad"/>
    <s v="1202"/>
    <s v=" Promoción al acceso a la justicia"/>
    <s v="JUSTICIA Y SEGURIDAD"/>
    <n v="171"/>
    <s v="Ruedas de Negocio para la promoción y comercialización de los proyectos Productivos de los Firmantes de Paz"/>
    <n v="1202032"/>
    <s v="Servicio de articulación entre la Rama Ejecutiva y la Rama Judicial"/>
    <s v="Compromisos suscritos"/>
    <s v="Número"/>
    <n v="4.3999999999999997E-2"/>
    <n v="2020"/>
    <s v="DNP"/>
    <n v="1"/>
    <n v="2"/>
    <n v="0"/>
    <n v="0"/>
    <n v="0"/>
    <n v="0"/>
    <n v="0"/>
    <n v="0"/>
    <n v="0"/>
    <n v="0"/>
    <n v="0"/>
    <n v="0"/>
    <n v="0"/>
    <n v="0"/>
    <s v="Recursos propios"/>
    <n v="0"/>
    <n v="0"/>
  </r>
  <r>
    <x v="5"/>
    <x v="0"/>
    <s v="BOLÍVAR ME ENAMORA  CON  ATENCIÓN A VÍCTMAS"/>
    <s v="Inclusión social y productiva para la población en situación de vulnerabilidad"/>
    <s v="1203"/>
    <s v=" Promoción al acceso a la justicia"/>
    <s v="JUSTICIA Y SEGURIDAD"/>
    <n v="172"/>
    <s v="Realización de la Mesa Técnica de Reincorporación del Departamento de Bolívar"/>
    <n v="1202032"/>
    <s v="Servicio de articulación entre la Rama Ejecutiva y la Rama Judicial"/>
    <s v="Compromisos suscritos"/>
    <s v="Número"/>
    <n v="4.3999999999999997E-2"/>
    <n v="2020"/>
    <s v="DNP"/>
    <n v="3"/>
    <n v="12"/>
    <n v="3"/>
    <n v="0.25"/>
    <n v="0"/>
    <n v="2"/>
    <n v="2"/>
    <n v="0"/>
    <n v="4"/>
    <n v="0.33333333333333331"/>
    <n v="7"/>
    <n v="1.3333333333333333"/>
    <n v="0.58333333333333337"/>
    <n v="4444444434"/>
    <s v="Recursos propios"/>
    <n v="0"/>
    <n v="0"/>
  </r>
  <r>
    <x v="5"/>
    <x v="0"/>
    <s v="BOLÍVAR ME ENAMORA  CON  ATENCIÓN A VÍCTMAS"/>
    <s v="Inclusión social y productiva para la población en situación de vulnerabilidad"/>
    <s v="4101"/>
    <s v="ATENCIÓN, ASISTENCIA  Y REPARACIÓN INTEGRAL A LAS VÍCTIMAS"/>
    <s v="JUSTICIA Y SEGURIDAD"/>
    <n v="173"/>
    <s v="Fortalecer las garantías para la participación política de diversos sectores, entre ellos, mujeres y excombatientes"/>
    <n v="4101038"/>
    <s v="Servicio de asistencia técnica para la participación de las víctimas"/>
    <s v="Eventos de participación realizados"/>
    <s v="Número"/>
    <n v="4.3999999999999997E-2"/>
    <n v="2020"/>
    <s v="DNP"/>
    <n v="2"/>
    <n v="4"/>
    <n v="1"/>
    <n v="0.25"/>
    <n v="0"/>
    <n v="0"/>
    <n v="0"/>
    <n v="0"/>
    <n v="0"/>
    <n v="0"/>
    <n v="1"/>
    <n v="0"/>
    <n v="0.25"/>
    <n v="0"/>
    <s v="Recursos propios"/>
    <n v="0"/>
    <n v="0"/>
  </r>
  <r>
    <x v="5"/>
    <x v="0"/>
    <s v="Bolívar Me Enamora  Paz y Reconciliación"/>
    <s v="ATENCIÓN, ASISTENCIA  Y REPARACIÓN INTEGRAL A LAS VÍCTIMAS"/>
    <s v="1204"/>
    <s v="Justicia transicional"/>
    <s v="JUSTICIA Y SEGURIDAD "/>
    <n v="369"/>
    <s v="Articular acciones de difusión, pedagogía y apropiación territorial del mandato de la UBPD extrajudicial, humanitario y confidencial."/>
    <n v="120402"/>
    <s v="Servicio para la articulación de los mecanismos de justicia transicional"/>
    <s v="Espacios de articulación interinstitucional celebrados"/>
    <s v="NUMERO"/>
    <n v="4.3999999999999997E-2"/>
    <n v="2020"/>
    <s v="DNP"/>
    <n v="4"/>
    <n v="8"/>
    <n v="2"/>
    <n v="0.25"/>
    <n v="0"/>
    <n v="1"/>
    <n v="0"/>
    <n v="0"/>
    <n v="1"/>
    <n v="0.125"/>
    <n v="3"/>
    <n v="0.25"/>
    <n v="0.375"/>
    <n v="0"/>
    <s v="Recursos propios"/>
    <n v="0"/>
    <n v="0"/>
  </r>
  <r>
    <x v="5"/>
    <x v="0"/>
    <s v="Bolívar Me Enamora  Paz y Reconciliación"/>
    <s v="Inclusión social y productiva para la población en situación de vulnerabilidad"/>
    <s v="1204"/>
    <s v="Justicia transicional"/>
    <s v="JUSTICIA Y SEGURIDAD "/>
    <n v="370"/>
    <s v="Apoyo en la gestión y acompañamiento a la UBPD en el acceso y protección de sitios de interés forense para la búsqueda de personas dadas por desaparecidas en el marco y en razón del conflicto armado."/>
    <n v="120402"/>
    <s v="Servicio para la articulación de los mecanismos de justicia transicional"/>
    <s v="Espacios de articulación interinstitucional celebrados"/>
    <s v="NUMERO"/>
    <n v="9.2999999999999992E-3"/>
    <n v="2014"/>
    <s v="DNP"/>
    <n v="4"/>
    <n v="8"/>
    <n v="0"/>
    <n v="0"/>
    <n v="0"/>
    <n v="2"/>
    <n v="0"/>
    <n v="0"/>
    <n v="2"/>
    <n v="0.25"/>
    <n v="2"/>
    <n v="0.5"/>
    <n v="0.25"/>
    <n v="0"/>
    <s v="Recursos propios"/>
    <n v="0"/>
    <n v="0"/>
  </r>
  <r>
    <x v="5"/>
    <x v="0"/>
    <s v="Bolívar Me Enamora  Paz y Reconciliación"/>
    <s v="Inclusión social y productiva para la población en situación de vulnerabilidad"/>
    <n v="4103"/>
    <s v="INCLUSIÓN SOCIAL Y PRODUCTIVA PARA LA POBLACIÓN EN SITUACIÓN DE VULNERABILIDAD"/>
    <s v="PROGRAMAS Y PROYECTOS DE ASISTENCIA TÉCNICA DIRECTA RURAL "/>
    <n v="371"/>
    <s v="Asistencia Técnica y fortalecimiento en proyectos a población Firmante de PAZ"/>
    <n v="4103005"/>
    <s v="Servicio de asistencia técnica para el emprendimiento"/>
    <s v="Personas asistidas técnicamente"/>
    <s v="NUMERO"/>
    <n v="4.3999999999999997E-2"/>
    <n v="2020"/>
    <s v="DNP"/>
    <n v="4"/>
    <n v="8"/>
    <n v="0"/>
    <n v="0"/>
    <n v="0"/>
    <n v="0"/>
    <n v="0"/>
    <n v="0"/>
    <n v="0"/>
    <n v="0"/>
    <n v="0"/>
    <n v="0"/>
    <n v="0"/>
    <n v="0"/>
    <s v="Recursos propios"/>
    <n v="0"/>
    <n v="0"/>
  </r>
  <r>
    <x v="6"/>
    <x v="1"/>
    <s v="Bolívar Me Enamora en  Minería sostenible y nuevas fuentes de energías limpias"/>
    <s v="Minería con sostenibilidad"/>
    <n v="2104"/>
    <s v="Consolidación productiva del sector minero"/>
    <s v="PROMOCIÓN DEL DESARROLLO "/>
    <n v="67"/>
    <s v="FORMALIZACIÓN DE LA ACTIVIDAD MINERA EN EL DEPARTAMENTO DE BOLIVAR"/>
    <n v="2104009"/>
    <s v="Servicio de divulgación del sector minero"/>
    <s v="Eventos de divulgación realizados"/>
    <s v="NUMERO"/>
    <n v="0.66"/>
    <n v="2011"/>
    <s v="CENSO MINERO 2011"/>
    <n v="5"/>
    <n v="20"/>
    <n v="5"/>
    <n v="0.25"/>
    <n v="1"/>
    <n v="1"/>
    <n v="1"/>
    <n v="2"/>
    <n v="5"/>
    <n v="0.25"/>
    <n v="10"/>
    <n v="1"/>
    <n v="0.5"/>
    <n v="0"/>
    <s v="ND"/>
    <n v="0"/>
    <n v="0"/>
  </r>
  <r>
    <x v="6"/>
    <x v="1"/>
    <s v="Bolívar Me Enamora en  Minería sostenible y nuevas fuentes de energías limpias"/>
    <s v="Minería con sostenibilidad"/>
    <n v="2104"/>
    <s v="Consolidación productiva del sector minero"/>
    <s v="PROMOCIÓN DEL DESARROLLO "/>
    <n v="68"/>
    <s v="ASISTIR TECNICA Y TECNOLOGICAMENTE A LOS PEQUEÑOS MINEROS EN EL SUR DE BOLÍVAR"/>
    <n v="2104004"/>
    <s v="Servicio de asistencia técnica en actividades de explotación minera de pequeña y mediana escala"/>
    <s v="Unidades de producción minera asistidas técnicamente"/>
    <s v="NUMERO"/>
    <n v="0"/>
    <s v="N/A"/>
    <s v="ND"/>
    <n v="375"/>
    <n v="1500"/>
    <n v="380"/>
    <n v="0.25333333333333335"/>
    <n v="0"/>
    <n v="85"/>
    <n v="170"/>
    <n v="225"/>
    <n v="480"/>
    <n v="0.32"/>
    <n v="860"/>
    <n v="1.28"/>
    <n v="0.57333333333333336"/>
    <n v="1675200000"/>
    <s v="ICLD"/>
    <n v="1581800000"/>
    <n v="0.9442454632282713"/>
  </r>
  <r>
    <x v="6"/>
    <x v="1"/>
    <s v="Bolívar Me Enamora en  Minería sostenible y nuevas fuentes de energías limpias"/>
    <s v="Minería con sostenibilidad"/>
    <n v="2104"/>
    <s v="Consolidación productiva del sector minero"/>
    <s v="ATENCIÓN Y APOYO A LA MUJER "/>
    <n v="70"/>
    <s v="PREVENCIÓN DEL TRABAJO INFANTIL Y FORTALECIMIENTO SOCIAL Y ECONOMICO DE LA MUJER MINERA"/>
    <n v="2104018"/>
    <s v="Servicio de asistencia técnica para la regularización de las actividades mineras"/>
    <s v="Trabajadores infantiles erradicados de la actividad minera"/>
    <s v="NUMERO"/>
    <n v="0"/>
    <s v="N/A"/>
    <s v="ND"/>
    <n v="125"/>
    <n v="500"/>
    <n v="129"/>
    <n v="0.25800000000000001"/>
    <n v="0"/>
    <n v="0"/>
    <n v="0"/>
    <n v="150"/>
    <n v="150"/>
    <n v="0.3"/>
    <n v="279"/>
    <n v="1.2"/>
    <n v="0.55800000000000005"/>
    <n v="0"/>
    <s v="ND"/>
    <n v="0"/>
    <n v="0"/>
  </r>
  <r>
    <x v="6"/>
    <x v="1"/>
    <s v="Bolívar Me Enamora en  Minería sostenible y nuevas fuentes de energías limpias"/>
    <s v="Minería con sostenibilidad"/>
    <n v="2105"/>
    <s v="Desarrollo ambiental sostenible del sector minero energético"/>
    <s v="FOMENTO Y APOYO A LA APROPIACIÓN DE TECNOLOGÍA EN PROCESOS EMPRESARIALES "/>
    <n v="71"/>
    <s v="MEJORAR LA PRODUCTIVIDAD, COMPETITIVIDAD  Y REDUCIR LOS INDICES DE CONTAMINACIÓN MEDIANTE LA CONSTRUCCIÓN DE UNA PLANTA PILOTO DE BENEFICIOS PARA LA ELIMINACIÓN DEL USO DEL MERCURIO"/>
    <n v="2104026"/>
    <s v="Plantas de beneficio comunitarias construidas y dotadas"/>
    <s v="Plantas de beneficio construidas y dotadas"/>
    <s v="NUMERO"/>
    <n v="0"/>
    <s v="N/A"/>
    <s v="ND"/>
    <n v="1"/>
    <n v="1"/>
    <n v="0"/>
    <n v="0"/>
    <n v="0"/>
    <n v="0"/>
    <n v="1"/>
    <n v="0"/>
    <n v="1"/>
    <n v="1"/>
    <n v="1"/>
    <n v="1"/>
    <n v="1"/>
    <n v="0"/>
    <s v="ND"/>
    <n v="0"/>
    <n v="0"/>
  </r>
  <r>
    <x v="6"/>
    <x v="1"/>
    <s v="Bolívar Me Enamora en  Minería sostenible y nuevas fuentes de energías limpias"/>
    <s v="TRANSICION ENERGETICA"/>
    <n v="2101"/>
    <s v="Acceso al servicio público domiciliario de gas combustible"/>
    <s v="SERVICIOS PÚBLICOS DIFERENTES A ACUEDUCTO ALCANTARILLADO Y ASEO (SIN INCLUIR PROYECTOS DE VIVIENDA DE INTERÉS SOCIAL) "/>
    <n v="73"/>
    <s v="AUMENTAR LA COBERTURA GAS NATURAL DEL DEPARTAMENTO DE BOLÍVAR"/>
    <n v="2101016"/>
    <s v="Redes domiciliarias de gas combustible instaladas"/>
    <s v="Viviendas conectadas a la red local de gas combustible"/>
    <s v="NUMERO"/>
    <n v="4521000"/>
    <n v="2023"/>
    <s v="SURTIGAS"/>
    <n v="1090"/>
    <n v="1890"/>
    <n v="0"/>
    <n v="0"/>
    <n v="0"/>
    <n v="0"/>
    <n v="981"/>
    <n v="109"/>
    <n v="1090"/>
    <n v="0.57671957671957674"/>
    <n v="1090"/>
    <n v="1"/>
    <n v="0.57671957671957674"/>
    <n v="1711300000"/>
    <s v="ICLD"/>
    <n v="1540170000"/>
    <n v="0.9"/>
  </r>
  <r>
    <x v="6"/>
    <x v="1"/>
    <s v="Bolívar Me Enamora en  Minería sostenible y nuevas fuentes de energías limpias"/>
    <s v="TRANSICION ENERGETICA"/>
    <n v="2102"/>
    <s v="Consolidación productiva del sector de energía eléctrica"/>
    <s v="OBRAS DE ELECTRIFICACIÓN RURAL "/>
    <n v="74"/>
    <s v="AUMENTAR LA COBERTURA ELECTRICA CON SISTEMA DE ENERGÍA RENOVABLE DEL DEPARTAMENTO DE BOLÍVAR"/>
    <n v="2102045"/>
    <s v="Unidades de generación fotovoltaica de energía eléctrica instaladas"/>
    <s v="Unidades de generación fotovoltaica de energía eléctrica instaladas"/>
    <s v="NUMERO"/>
    <n v="30354"/>
    <n v="2023"/>
    <s v="UPME"/>
    <n v="400"/>
    <n v="400"/>
    <n v="0"/>
    <n v="0"/>
    <n v="0"/>
    <n v="0"/>
    <n v="500"/>
    <n v="0"/>
    <n v="500"/>
    <n v="1.25"/>
    <n v="500"/>
    <n v="1.25"/>
    <n v="1.25"/>
    <n v="0"/>
    <s v="FONDO FENOGE -MIN MINAS"/>
    <n v="0"/>
    <n v="0"/>
  </r>
  <r>
    <x v="7"/>
    <x v="3"/>
    <s v="TIC, CONECTIVIDAD, HABILIDADES DIGITALES, CIUDADES, TERRITORIOS INTELIGENTES Y GOVTECH"/>
    <s v="BOLIVAR INTELIGENTE Y TRANSFORMADO"/>
    <n v="2302"/>
    <s v="FOMENTO DEL DESARROLLO DE  APLICACIONES, SOFTWARE Y CONTENIDOS _x000d_PARA IMPULSAR LA APROPIACIÓN DE LAS (TIC)"/>
    <s v="FORTALECIMIENTO INSTITUCIONAL"/>
    <n v="372"/>
    <s v="GENERAR ESTRATEGIA DE CIUDADES Y TERRITORIOS INTELIGENTES "/>
    <n v="2302101"/>
    <s v="SERVICIOS TECNOLÓGICOS"/>
    <s v="INDICE DE CAPACIDAD EN LA PRESTACIÓN DE SERVICIOS DE TECNOLOGÍA"/>
    <s v="Número"/>
    <n v="0"/>
    <s v="N/A"/>
    <s v="N/A"/>
    <n v="2"/>
    <n v="8"/>
    <n v="4"/>
    <n v="0.5"/>
    <n v="1"/>
    <n v="0"/>
    <n v="1"/>
    <n v="0"/>
    <n v="2"/>
    <n v="0.25"/>
    <n v="6"/>
    <n v="1"/>
    <n v="0.75"/>
    <n v="2000000000"/>
    <s v="Cofinanciación"/>
    <n v="1945966587"/>
    <n v="0.97298329350000001"/>
  </r>
  <r>
    <x v="7"/>
    <x v="3"/>
    <s v="TIC, CONECTIVIDAD, HABILIDADES DIGITALES, CIUDADES, TERRITORIOS INTELIGENTES Y GOVTECH"/>
    <s v="BOLIVAR INTELIGENTE Y TRANSFORMADO"/>
    <n v="2301"/>
    <s v="FOMENTO DEL DESARROLLO DE  APLICACIONES, SOFTWARE Y CONTENIDOS _x000d_PARA IMPULSAR LA APROPIACIÓN DE LAS (TIC)"/>
    <s v="PROMOCIÓN DEL DESARROLLO"/>
    <n v="373"/>
    <s v="FACILITAR EL ACCESO Y USO DE LAS TECNOLOGÍAS DE LA INFORMACIÓN Y LAS COMUNICACIONES EN TODO EL TERRITORIO NACIONAL "/>
    <n v="2301061"/>
    <s v="CENTRO INTEGRADO DE SERVICIOS ADECUADO"/>
    <s v="CENTRO INTEGRADO DE SERVICIOS ADECUADO"/>
    <s v="NÚMERO DE CENTROS"/>
    <n v="0"/>
    <n v="2023"/>
    <s v="N/A"/>
    <n v="1"/>
    <n v="4"/>
    <n v="0"/>
    <n v="0"/>
    <n v="1"/>
    <n v="0"/>
    <n v="0"/>
    <n v="0"/>
    <n v="1"/>
    <n v="0.25"/>
    <n v="1"/>
    <n v="1"/>
    <n v="0.25"/>
    <n v="0"/>
    <m/>
    <n v="0"/>
    <n v="0"/>
  </r>
  <r>
    <x v="7"/>
    <x v="3"/>
    <s v="TIC, CONECTIVIDAD, HABILIDADES DIGITALES, CIUDADES, TERRITORIOS INTELIGENTES Y GOVTECH"/>
    <s v="BOLIVAR INTELIGENTE Y TRANSFORMADO"/>
    <n v="2302"/>
    <s v="FOMENTO DEL DESARROLLO DE  APLICACIONES, SOFTWARE Y CONTENIDOS _x000d_PARA IMPULSAR LA APROPIACIÓN DE LAS (TIC)"/>
    <s v="FORTALECIMIENTO INSTITUCIONAL"/>
    <n v="374"/>
    <s v="ASISTENCIA EN LA IMPLEMENTACIÓN DE LA ESTRATEGIA DE GOBIERNO DIGITAL"/>
    <n v="2302024"/>
    <s v="SERVICIO DE ASISTENCIA TÉCNICA _x000d_PARA LA IMPLEMENTACIÓN DE _x000d_LA ESTRATEGIA DE GOBIERNO _x000d_DIGITAL"/>
    <s v="ENTIDADES ASISTIDAS TÉCNICAMENTE"/>
    <s v="Número"/>
    <n v="0"/>
    <n v="2022"/>
    <s v="N/A"/>
    <n v="9"/>
    <n v="30"/>
    <n v="30"/>
    <n v="1"/>
    <n v="7"/>
    <n v="8"/>
    <n v="0"/>
    <n v="0"/>
    <n v="15"/>
    <n v="0.5"/>
    <n v="45"/>
    <n v="1.6666666666666667"/>
    <n v="1.5"/>
    <n v="602000000"/>
    <s v="Propios"/>
    <n v="602000000"/>
    <n v="1"/>
  </r>
  <r>
    <x v="7"/>
    <x v="3"/>
    <s v="TIC, CONECTIVIDAD, HABILIDADES DIGITALES, CIUDADES, TERRITORIOS INTELIGENTES Y GOVTECH"/>
    <s v="ACCESO Y USO DE LAS _x000d_TECNOLOGÍAS DE LA INFORMACIÓN Y LAS _x000d_COMUNICACIONES EN EL _x000d_TERRITORIO "/>
    <n v="2301"/>
    <s v="SERVICIO DE ACCESO ZONAS _x000d_DIGITALES"/>
    <s v="PROMOCIÓN DEL DESARROLLO"/>
    <n v="375"/>
    <s v="INFRAESTRUCTURA DE RED DE TELECOMUNICACIONES   PARA CONECTAR MUNICIPIOS Y ÁREAS NO MUNICIPALIZADAS "/>
    <n v="2301028"/>
    <s v=" SERVICIO DE CONEXIONES A _x000d_REDES DE SERVICIO PORTADOR"/>
    <s v="MUNICIPIOS Y ÁREAS NO _x000d_MUNICIPALIZADAS CONECTADOS A _x000d_REDES DE SERVICIO"/>
    <s v="Número"/>
    <n v="0"/>
    <s v="N/A"/>
    <s v="N/A"/>
    <n v="10"/>
    <n v="40"/>
    <n v="17"/>
    <n v="0.42499999999999999"/>
    <n v="0"/>
    <n v="6"/>
    <n v="0"/>
    <n v="12"/>
    <n v="18"/>
    <n v="0.45"/>
    <n v="35"/>
    <n v="1.8"/>
    <n v="0.875"/>
    <n v="0"/>
    <m/>
    <n v="0"/>
    <n v="0"/>
  </r>
  <r>
    <x v="7"/>
    <x v="3"/>
    <s v="TIC, CONECTIVIDAD, HABILIDADES DIGITALES, CIUDADES, TERRITORIOS INTELIGENTES Y GOVTECH"/>
    <s v="ACCESO Y USO DE LAS _x000d_TECNOLOGÍAS DE LA INFORMACIÓN Y LAS _x000d_COMUNICACIONES EN EL _x000d_TERRITORIO"/>
    <n v="2301"/>
    <s v="FACILITAR EL ACCESO Y USO DE LAS TECNOLOGÍAS DE LA INFORMACIÓN Y LAS COMUNICACIONES EN EL TERRITORIO"/>
    <s v="PROMOCIÓN DEL DESARROLLO"/>
    <n v="376"/>
    <s v=" SERVICIO DE ASISTENCIA TÉCNICA PARA LA PROMOCIÓN DEL DESPLIEGUE DE INFRAESTRUCTURA TIC EN LOS POT, PBOT Y EOT "/>
    <n v="2301014"/>
    <s v="SERVICIO DE ASISTENCIA TÉCNICA PARA PROMOCIONAR EL DESPLIEGUE DE INFRAESTRUCTURA DE LAS TECNOLOGÍAS DE LA INFORMACIÓN Y LAS COMUNICACIONES"/>
    <s v="MUNICIPIOS ASISTIDOS EN DESPLIEGUE DE INFRAESTRUCTURA"/>
    <s v="NÚMERO DE MUNICIPIOS"/>
    <n v="0"/>
    <n v="2023"/>
    <s v="N/A"/>
    <n v="10"/>
    <n v="24"/>
    <n v="24"/>
    <n v="1"/>
    <n v="18"/>
    <n v="4"/>
    <n v="0"/>
    <n v="0"/>
    <n v="22"/>
    <n v="0.91666666666666663"/>
    <n v="46"/>
    <n v="2.2000000000000002"/>
    <n v="1.9166666666666667"/>
    <n v="0"/>
    <m/>
    <n v="0"/>
    <n v="0"/>
  </r>
  <r>
    <x v="7"/>
    <x v="3"/>
    <s v="TIC, CONECTIVIDAD, HABILIDADES DIGITALES, CIUDADES, TERRITORIOS INTELIGENTES Y GOVTECH"/>
    <s v="INFRAESTRUCTURA DE TELECOMUNICACIONES DE ÚLTIMA MILLA "/>
    <n v="2301"/>
    <s v="FACILITAR EL ACCESO Y USO DE LAS TECNOLOGÍAS DE LA INFORMACIÓN Y LAS COMUNICACIONES EN EL TERRITORIO"/>
    <s v="DESARROLLO COMUNITARIO"/>
    <n v="377"/>
    <s v="CONEXIÓN EN LAS ZONAS MÁS APARTADAS  TENIENDO COMO ALIADAS A LAS COMUNIDADES DE CONECTIVIDAD Y EMPRESAS DE MENOR TAMAÑO"/>
    <n v="2301027"/>
    <s v="INFRAESTRUCTURA DE TELECOMUNICACIONES DE ÚLTIMA MILLA Y TERMINAL DE USUARIO PARA PERMITIR EL ACCESO A INTERNET EN HOGARES DE BAJOS INGRESOS"/>
    <s v="CONEXIONES A INTERNET FIJO Y / O MÓVIL"/>
    <s v="Número"/>
    <n v="0"/>
    <n v="2023"/>
    <s v="MINTIC"/>
    <n v="4200"/>
    <n v="7000"/>
    <n v="0"/>
    <n v="0"/>
    <n v="0"/>
    <n v="2903"/>
    <n v="725"/>
    <n v="653"/>
    <n v="4281"/>
    <n v="0.61157142857142854"/>
    <n v="4281"/>
    <n v="1.0192857142857144"/>
    <n v="0.61157142857142854"/>
    <n v="0"/>
    <m/>
    <n v="0"/>
    <n v="0"/>
  </r>
  <r>
    <x v="7"/>
    <x v="3"/>
    <s v="TIC, CONECTIVIDAD, HABILIDADES DIGITALES, CIUDADES, TERRITORIOS INTELIGENTES Y GOVTECH"/>
    <s v="CONECTIVIDAD Y HERRAMIENTAS TIC PARA LA EDUCACIÓN"/>
    <n v="2301"/>
    <s v=" ACCESO A INTERNET A SEDES  EDUCATIVAS OFICIALES, BIBLIOTECAS Y CASAS DE LA CULTURA REGIONALES"/>
    <s v="EDUCACIÓN"/>
    <n v="378"/>
    <s v="INFRAESTRUCTURA DE TELECOMUNICACIONES PARA BRINDAR EL SERVICIO DE ACCESO A INTERNET A SEDES  EDUCATIVAS OFICIALES, BIBLIOTECAS Y CASAS DE LA CULTURA REGIONALES"/>
    <n v="2301027"/>
    <s v="SERVICIO A SEDES EDUCATIVAS, BIBLIOTECAS Y CASAS DE CULTURA CON EQUIPOS DE CÓMPUTO, TECNOLOGÍAS EMERGENTES Y CONTENIDOS DIGITALES PARA LA MEJORA DE LA CALIDAD DE LA EDUCACIÓN."/>
    <s v="CONEXIONES A INTENET DE BIBLIOTECAS PUBLICAS"/>
    <s v="Número"/>
    <n v="0"/>
    <n v="2023"/>
    <s v="MINTIC"/>
    <n v="6"/>
    <n v="12"/>
    <n v="0"/>
    <n v="0"/>
    <n v="0"/>
    <n v="0"/>
    <n v="0"/>
    <n v="0"/>
    <n v="0"/>
    <n v="0"/>
    <n v="0"/>
    <n v="0"/>
    <n v="0"/>
    <n v="0"/>
    <m/>
    <n v="0"/>
    <n v="0"/>
  </r>
  <r>
    <x v="7"/>
    <x v="3"/>
    <s v="TIC, CONECTIVIDAD, HABILIDADES DIGITALES, CIUDADES, TERRITORIOS INTELIGENTES Y GOVTECH"/>
    <s v="CONECTIVIDAD Y HERRAMIENTAS TIC PARA LA EDUCACIÓN"/>
    <n v="2302"/>
    <s v="FOMENTO DEL DESARROLLO DE  APLICACIONES, SOFTWARE Y CONTENIDOS _x000d_PARA IMPULSAR LA APROPIACIÓN DE LAS (TIC)"/>
    <s v="EDUCACIÓN"/>
    <n v="379"/>
    <s v="SERVICIO A SEDES EDUCATIVAS, BIBLIOTECAS Y CASAS DE CULTURA CON EQUIPOS DE CÓMPUTO, TECNOLOGÍAS EMERGENTES Y CONTENIDOS DIGITALES PARA LA MEJORA DE LA CALIDAD DE LA EDUCACIÓN."/>
    <n v="2301062"/>
    <s v="SERVICIO DE APOYO EN TECNOLOGÍAS TIC PARA LA EDUCACIÓN BÁSICA Y SECUNDARIA"/>
    <s v="ESTUDIANTES EN SEDES EDUCATIVAS OFICIALES BENEFICIADOS CON EL SERVICIO DE APOYO TIC PARA LA EDUCACIÓN"/>
    <s v="NÚMERO DE ESTUDIANTES"/>
    <n v="11987"/>
    <n v="2023"/>
    <s v="SECRETARIA DE EDUCACIÓN"/>
    <n v="2000"/>
    <n v="16987"/>
    <n v="766"/>
    <n v="4.5093306646258907E-2"/>
    <n v="580"/>
    <n v="1108"/>
    <n v="100"/>
    <n v="3795"/>
    <n v="5583"/>
    <n v="0.32866309530817683"/>
    <n v="6349"/>
    <n v="2.7915000000000001"/>
    <n v="0.37375640195443577"/>
    <n v="0"/>
    <m/>
    <n v="0"/>
    <n v="0"/>
  </r>
  <r>
    <x v="7"/>
    <x v="3"/>
    <s v="TIC, CONECTIVIDAD, HABILIDADES DIGITALES, CIUDADES, TERRITORIOS INTELIGENTES Y GOVTECH"/>
    <s v="ZONAS COMUNITARIAS PARA LA PAZ"/>
    <n v="2301"/>
    <s v=" ACCESO A INTERNET A SEDES  EDUCATIVAS OFICIALES, BIBLIOTECAS Y CASAS DE LA CULTURA REGIONALES"/>
    <s v="EDUCACIÓN"/>
    <n v="380"/>
    <s v="ZONAS COMUNITARIAS PARA LA PAZ CON INTERNET PARA LLEVAR ACCESO A LA POBLACIÓN Y CONECTIVIDAD A ESCUELAS"/>
    <n v="2301027"/>
    <s v="SERVICIO DE CONEXIONES A _x000d_REDES DE ACCESO"/>
    <s v="CONEXIONES A INTENET DE SEDES _x000d_EDUCATIVAS OFICIALES"/>
    <s v="Número"/>
    <n v="220"/>
    <n v="2023"/>
    <s v="MINTIC"/>
    <n v="80"/>
    <n v="540"/>
    <n v="622"/>
    <n v="1.1518518518518519"/>
    <n v="0"/>
    <n v="0"/>
    <n v="0"/>
    <n v="0"/>
    <n v="0"/>
    <n v="0"/>
    <n v="622"/>
    <n v="0"/>
    <n v="1.1518518518518519"/>
    <n v="0"/>
    <m/>
    <n v="0"/>
    <n v="0"/>
  </r>
  <r>
    <x v="7"/>
    <x v="1"/>
    <s v="TIC, CONECTIVIDAD, HABILIDADES DIGITALES, CIUDADES, TERRITORIOS INTELIGENTES Y GOVTECH"/>
    <s v="TIC+"/>
    <n v="2302"/>
    <s v="FOMENTO DEL DESARROLLO DE  APLICACIONES, SOFTWARE Y CONTENIDOS _x000d_PARA IMPULSAR LA APROPIACIÓN DE LAS (TIC)"/>
    <s v="PROMOCIÓN DEL DESARROLLO"/>
    <n v="381"/>
    <s v="SERVICIO DE EDUCACIÓN  INFORMAL PARA AUMENTAR LA _x000d_CALIDAD Y CANTIDAD DE TALENTO  HUMANO PARA LA INDUSTRIA TI"/>
    <n v="2302068"/>
    <s v="CAPACITACIONES Y SENSIBILIZACIONES PARA AUMENTAR LA CALIDAD Y CANTIDAD DE TALENTO HUMANO PARA LA_x000d_INDUSTRIA TI"/>
    <s v="PERSONAS CAPACITADAS EN PROGRAMAS INFORMALES DE TECNOLOGÍAS DE LA INFORMACIÓN"/>
    <s v="Número"/>
    <n v="0"/>
    <n v="2023"/>
    <s v="N/A"/>
    <n v="500"/>
    <n v="2000"/>
    <n v="838"/>
    <n v="0.41899999999999998"/>
    <n v="413"/>
    <n v="244"/>
    <n v="961"/>
    <n v="98"/>
    <n v="1716"/>
    <n v="0.85799999999999998"/>
    <n v="2554"/>
    <n v="3.4319999999999999"/>
    <n v="1.2769999999999999"/>
    <n v="0"/>
    <m/>
    <n v="0"/>
    <n v="0"/>
  </r>
  <r>
    <x v="7"/>
    <x v="1"/>
    <s v="TIC, CONECTIVIDAD, HABILIDADES DIGITALES, CIUDADES, TERRITORIOS INTELIGENTES Y GOVTECH"/>
    <s v="  MIPYMES DIGITALES"/>
    <n v="2302"/>
    <s v="FOMENTO DEL DESARROLLO DE  APLICACIONES, SOFTWARE Y CONTENIDOS _x000d_PARA IMPULSAR LA APROPIACIÓN DE LAS (TIC)"/>
    <s v="PROMOCIÓN DEL DESARROLLO"/>
    <n v="382"/>
    <s v="SERVICIO DE ASISTENCIA _x000d_TÉCNICAS A EMPRENDEDORES Y _x000d_EMPRESAS"/>
    <n v="2302021"/>
    <s v="EMPRENDEDORES Y EMPRESAS _x000d_ASISTIDAS TÉCNICAMENTE"/>
    <s v="NÚMERO DE EMPRENDEDORES Y EMPRESAS ASISTIDAS"/>
    <s v="Número"/>
    <n v="0"/>
    <n v="2023"/>
    <s v="N/A"/>
    <n v="15"/>
    <n v="60"/>
    <n v="58"/>
    <n v="0.96666666666666667"/>
    <n v="15"/>
    <n v="0"/>
    <n v="37"/>
    <n v="56"/>
    <n v="108"/>
    <n v="1.8"/>
    <n v="166"/>
    <n v="7.2"/>
    <n v="2.7666666666666666"/>
    <n v="0"/>
    <m/>
    <n v="0"/>
    <n v="0"/>
  </r>
  <r>
    <x v="8"/>
    <x v="4"/>
    <s v="TRANSPARENCIA, ÉTICA PÚBLICA, EFICIENCIA Y PLANEACIÓN INSTITUCIONAL"/>
    <s v="TRANSPARENCIA INSTITUCIONAL"/>
    <n v="4599"/>
    <s v="FORTALECIMIENTO A LA GESTIÓN Y_x000d_DIRECCIÓN DE LA_x000d_ADMINISTRACIÓN PÚBLICA_x000d_TERRITORIAL"/>
    <s v="DESARROLLO COMUNITARIO"/>
    <n v="21"/>
    <s v="IMPLEMENTAR UNA PLATAFORMA PARA CIUDADANOS NO PRENSENCIALES EN EL DEPARTAMENTO DE BOLÍVAR"/>
    <n v="4599025"/>
    <s v="SERVICIOS DE INFORMACIÓN IMPLEMENTADOS"/>
    <s v="SISTEMAS DE INFORMACIÓN IMPLEMENTADOS"/>
    <s v="NUMERO"/>
    <n v="0"/>
    <s v="N/A"/>
    <s v="N/A"/>
    <n v="1"/>
    <n v="1"/>
    <n v="0"/>
    <n v="0"/>
    <n v="0"/>
    <n v="0"/>
    <n v="0.5"/>
    <n v="0.5"/>
    <n v="1"/>
    <n v="1"/>
    <n v="1"/>
    <n v="1"/>
    <n v="1"/>
    <n v="309600000"/>
    <s v="ICLD"/>
    <n v="309600000"/>
    <n v="1"/>
  </r>
  <r>
    <x v="8"/>
    <x v="4"/>
    <s v="TRANSPARENCIA, ÉTICA PÚBLICA, EFICIENCIA Y PLANEACIÓN INSTITUCIONAL"/>
    <s v="TRANSPARENCIA INSTITUCIONAL"/>
    <n v="4599"/>
    <s v="FORTALECIMIENTO A LA GESTIÓN Y_x000d_DIRECCIÓN DE LA_x000d_ADMINISTRACIÓN PÚBLICA_x000d_TERRITORIAL"/>
    <s v="FORTALECIMIENTO INSTITUCIONAL"/>
    <n v="22"/>
    <s v="REALIZAR 2 JORNADAS ANUALES PARA LA EXPEDICIÓN DE PASAPORTES"/>
    <n v="4599029"/>
    <s v="SERVICIO DE INTEGRACIÓN DE LA OFERTA PÚBLICA"/>
    <s v="ESPACIOS DE INTEGRACIÓN DE OFERTA PÚBLICA GENERADOS"/>
    <s v="NUMERO"/>
    <n v="0"/>
    <s v="N/A"/>
    <s v="N/A"/>
    <n v="2"/>
    <n v="8"/>
    <n v="3"/>
    <n v="0.375"/>
    <n v="0"/>
    <n v="2"/>
    <n v="1"/>
    <n v="3"/>
    <n v="6"/>
    <n v="0.75"/>
    <n v="9"/>
    <n v="3"/>
    <n v="1.125"/>
    <n v="0"/>
    <s v="ICLD"/>
    <n v="0"/>
    <n v="0"/>
  </r>
  <r>
    <x v="8"/>
    <x v="4"/>
    <s v="TRANSPARENCIA, ÉTICA PÚBLICA, EFICIENCIA Y PLANEACIÓN INSTITUCIONAL"/>
    <s v="FORTALECIMIENTO DE CAPACIDADES INSTITUCIONALES"/>
    <n v="4599"/>
    <s v="FORTALECIMIENTO A LA GESTIÓN Y_x000d_DIRECCIÓN DE LA_x000d_ADMINISTRACIÓN PÚBLICA_x000d_TERRITORIAL"/>
    <s v="FORTALECIMIENTO INSTITUCIONAL"/>
    <n v="24"/>
    <s v="5 PLANES DE MANTENIMIENTO INTEGRAL, 1 POR SEDE POR AÑO, SEDES:  CAD, PROCLAMACIÓN, MODENA, MAGANGUE, EL CARMEN"/>
    <n v="4599016"/>
    <s v="SEDES MANTENIDAS"/>
    <s v="SEDES MANTENIDAS"/>
    <s v="NUMERO"/>
    <n v="3"/>
    <n v="2023"/>
    <s v="SECRETARÍA GENERAL - DIRECCIÓN ADMINISTRATIVA LOGISTICA DAL"/>
    <n v="1"/>
    <n v="5"/>
    <n v="1"/>
    <n v="0.2"/>
    <n v="0.4"/>
    <n v="0.3"/>
    <n v="0.2"/>
    <n v="0.1"/>
    <n v="0.99999999999999989"/>
    <n v="0.19999999999999998"/>
    <n v="2"/>
    <n v="0.99999999999999989"/>
    <n v="0.4"/>
    <n v="3121020000"/>
    <s v="ICLD"/>
    <n v="2528410319"/>
    <n v="0.81012307482810109"/>
  </r>
  <r>
    <x v="8"/>
    <x v="4"/>
    <s v="TRANSPARENCIA, ÉTICA PÚBLICA, EFICIENCIA Y PLANEACIÓN INSTITUCIONAL"/>
    <s v="FORTALECIMIENTO DE CAPACIDADES INSTITUCIONALES"/>
    <n v="4599"/>
    <s v="FORTALECIMIENTO A LA GESTIÓN Y_x000d_DIRECCIÓN DE LA_x000d_ADMINISTRACIÓN PÚBLICA_x000d_TERRITORIAL"/>
    <s v="FORTALECIMIENTO INSTITUCIONAL"/>
    <n v="29"/>
    <s v="REALIZAR INTERVENCIÓN PARA RESTAURAR LOS BIENES DE INTERES CULTURAL - BIC EN PROPIEDAD DE LA GOBERNACIÓN, CASA DE LA ASAMBLEA, CASA DEL CONSULADO, COLEGIO COPPERATIVO, TEATRO MOMPOX."/>
    <n v="4599013"/>
    <s v="SEDES RESTAURADAS"/>
    <s v="SEDES RESTAURADAS"/>
    <s v="NUMERO"/>
    <n v="0"/>
    <n v="2023"/>
    <s v="SECRETARÍA GENERAL - DIRECCIÓN ADMINISTRATIVA LOGISTICA DAL"/>
    <n v="1"/>
    <n v="4"/>
    <n v="1"/>
    <n v="0.25"/>
    <n v="0.3"/>
    <n v="0.3"/>
    <n v="0.2"/>
    <n v="0.2"/>
    <n v="1"/>
    <n v="0.25"/>
    <n v="2"/>
    <n v="1"/>
    <n v="0.5"/>
    <n v="2460000000"/>
    <s v="ICLD"/>
    <n v="2455166667"/>
    <n v="0.99803523048780485"/>
  </r>
  <r>
    <x v="8"/>
    <x v="4"/>
    <s v="TRANSPARENCIA, ÉTICA PÚBLICA, EFICIENCIA Y PLANEACIÓN INSTITUCIONAL"/>
    <s v="TRANSPARENCIA INSTITUCIONAL"/>
    <n v="4599"/>
    <s v="FORTALECIMIENTO A LA GESTIÓN Y_x000d_DIRECCIÓN DE LA_x000d_ADMINISTRACIÓN PÚBLICA_x000d_TERRITORIAL"/>
    <s v="FORTALECIMIENTO INSTITUCIONAL"/>
    <n v="23"/>
    <s v="SERVICIO DE ASISTENCIA TECNICA (FORTALECIMIENTO INSTITUCIONAL DE LA SECRETARIA GENERAL)"/>
    <n v="4599031"/>
    <s v="SERVICIO DE ASISTENCIA TECNICA"/>
    <s v=" Entidades, organismos y dependencias asistidos técnicamente"/>
    <s v="NUMERO "/>
    <n v="0"/>
    <s v="N/A"/>
    <s v="N/A"/>
    <n v="1"/>
    <n v="1"/>
    <n v="0"/>
    <n v="0"/>
    <n v="0"/>
    <n v="0"/>
    <n v="0.5"/>
    <n v="0.5"/>
    <n v="1"/>
    <n v="1"/>
    <n v="1"/>
    <n v="1"/>
    <n v="1"/>
    <n v="2400000000"/>
    <s v="ICLD"/>
    <n v="2360283300"/>
    <n v="0.98345137500000002"/>
  </r>
  <r>
    <x v="8"/>
    <x v="4"/>
    <s v="TRANSPARENCIA, ÉTICA PÚBLICA, EFICIENCIA Y PLANEACIÓN INSTITUCIONAL"/>
    <s v="TRANSPARENCIA INSTITUCIONAL"/>
    <n v="4599"/>
    <s v="FORTALECIMIENTO A LA GESTIÓN Y_x000d_DIRECCIÓN DE LA_x000d_ADMINISTRACIÓN PÚBLICA_x000d_TERRITORIAL"/>
    <s v="FORTALECIMIENTO INSTITUCIONAL"/>
    <n v="23"/>
    <s v="Implementar el Archivo_x000d_Historico de la Gobernación_x000d_de Bolívar"/>
    <n v="4599017"/>
    <s v="Servicio de_x000d_gestión_x000d_documental"/>
    <s v="Sistema de gestión_x000d_documental_x000d_implementado"/>
    <s v="NUMERO"/>
    <n v="0"/>
    <s v="N/A"/>
    <s v="N/A"/>
    <n v="1"/>
    <n v="1"/>
    <n v="0"/>
    <n v="0"/>
    <n v="0"/>
    <n v="0"/>
    <n v="0"/>
    <n v="1"/>
    <n v="1"/>
    <n v="1"/>
    <n v="1"/>
    <n v="1"/>
    <n v="1"/>
    <n v="1100000000"/>
    <s v="ICLD"/>
    <n v="1100000000"/>
    <n v="1"/>
  </r>
  <r>
    <x v="8"/>
    <x v="4"/>
    <s v="COMPONENTE DE TRANSPARENCIA, ÉTICA PÚBLICA, EFICIENCIA Y PLANEACIÓN INSTITUCIONAL_x000d_"/>
    <s v="FORTALECIMIENTO DE CAPACIDADES INSTITUCIONALES"/>
    <n v="4599"/>
    <s v="FORTALECIMIENTO A LA GESTIÓN Y_x000d_DIRECCIÓN DE LA_x000d_ADMINISTRACIÓN PÚBLICA_x000d_TERRITORIAL"/>
    <s v="FORTALECIMIENTO INSTITUCIONAL"/>
    <n v="25"/>
    <s v="MEJORAMIENTO INTEGRAL AL CAD_x000d_CON INTERVENCIÓN A TODOS LOS_x000d_SUBSISTEMAS"/>
    <n v="4599011"/>
    <s v="Sedes adecuadas"/>
    <s v="Numero de sedes "/>
    <s v="NUMERO "/>
    <n v="0"/>
    <n v="2023"/>
    <s v="Secretaria_x000d_General -_x000d_Dirección_x000d_Administrativa_x000d_Logistica - DAL"/>
    <n v="1"/>
    <n v="1"/>
    <n v="0"/>
    <n v="0"/>
    <n v="0"/>
    <n v="0"/>
    <n v="0"/>
    <n v="1"/>
    <n v="1"/>
    <n v="1"/>
    <n v="1"/>
    <n v="1"/>
    <n v="1"/>
    <n v="3899969765"/>
    <s v="ICLD"/>
    <n v="3812000521"/>
    <n v="0.97744360871987424"/>
  </r>
  <r>
    <x v="9"/>
    <x v="2"/>
    <s v="BOLÍVAR ME ENAMORA EN  GESTIÓN DE RIESGO DE DESASTRES"/>
    <s v=" CONOCIMIENTO DE RIESGO DE DESASTRE"/>
    <s v="4503"/>
    <s v="GESTIÓN DEL RIESGO DE DESASTRES Y EMERGENCIAS"/>
    <s v="ATENCIÓN A GRUPOS VULNERABLES - PROMOCIÓN SOCIAL"/>
    <s v="81"/>
    <s v="INCREMENTAR EL NÚMERO DE BENEFICIADOS CON EDUCACIÓN Y/O CAPACITACIÓN EN TEMAS DE GRD "/>
    <s v="4503002"/>
    <s v="SERVICIO DE EDUCACIÓN INFORMAL"/>
    <s v="PERSONAS CAPACITADAS"/>
    <s v="Número de personas"/>
    <s v="0"/>
    <s v="N/A"/>
    <s v="N/A"/>
    <n v="200"/>
    <n v="800"/>
    <n v="670"/>
    <n v="3.35"/>
    <n v="0"/>
    <n v="89"/>
    <n v="80"/>
    <n v="31"/>
    <n v="200"/>
    <n v="0.25"/>
    <n v="870"/>
    <n v="1"/>
    <n v="1.0874999999999999"/>
    <n v="500000000"/>
    <s v="ICLD"/>
    <n v="498924833"/>
    <n v="0.99784966600000002"/>
  </r>
  <r>
    <x v="9"/>
    <x v="2"/>
    <s v="BOLÍVAR ME ENAMORA EN  GESTIÓN DE RIESGO DE DESASTRES"/>
    <s v=" CONOCIMIENTO DE RIESGO DE DESASTRE"/>
    <s v="4503"/>
    <s v="GESTIÓN DEL RIESGO DE DESASTRES Y EMERGENCIAS"/>
    <s v="ATENCIÓN A GRUPOS VULNERABLES - PROMOCIÓN SOCIAL"/>
    <s v="82"/>
    <s v="BRINDARE ASISTENCIA TECNICA ANUALMENTE A LOS 46 COMITES MUNICIPALES DE GESTION DEL RIESGO DE DESASTRES, EN LA FORMULACION DE PROGRAMAS DE APOYO, ASESORÍAS, PLANES Y PROYECTOS."/>
    <s v="4503003"/>
    <s v="SERVICIO DE ASISTENCIA TÉCNICA"/>
    <s v="INSTANCIAS TERRITORIALES ASISTIDAS"/>
    <s v="NÚMERO DE INSTANCIAS TERRITORIALES"/>
    <s v="0"/>
    <s v="N/A"/>
    <s v="N/A"/>
    <n v="46"/>
    <n v="0"/>
    <n v="46"/>
    <n v="1"/>
    <n v="7"/>
    <n v="37"/>
    <n v="1"/>
    <n v="1"/>
    <n v="46"/>
    <n v="0"/>
    <n v="92"/>
    <n v="1"/>
    <n v="0.92"/>
    <n v="100000000"/>
    <s v="ICLD"/>
    <n v="848250000"/>
    <n v="8.4824999999999999"/>
  </r>
  <r>
    <x v="9"/>
    <x v="2"/>
    <s v="BOLÍVAR ME ENAMORA EN  GESTIÓN DE RIESGO DE DESASTRES"/>
    <s v=" ATENCIÓN DE DESASTRE"/>
    <s v="4503"/>
    <s v="GESTIÓN DEL RIESGO DE DESASTRES Y EMERGENCIAS"/>
    <s v="ATENCIÓN A GRUPOS VULNERABLES - PROMOCIÓN SOCIAL"/>
    <s v="83"/>
    <s v="FORTALECER LAS ENTIDADES OPERATIVAS CON DOTACIONES Y EQUIPOS DE EMERGENCIAS Y DESASTRES."/>
    <s v="4503016"/>
    <s v="SERVICIO DE FORTALECIMIENTO A LAS SALAS DE CRISIS TERRITORIAL"/>
    <s v="ORGANISMOS DE ATENCIÓN DE EMERGENCIAS FORTALECIDOS"/>
    <s v="NÚMERO DE ORGANISMOS"/>
    <s v="0"/>
    <s v="N/A"/>
    <s v="N/A"/>
    <n v="1"/>
    <n v="0"/>
    <n v="0"/>
    <n v="0"/>
    <n v="0"/>
    <n v="0"/>
    <n v="0"/>
    <n v="0"/>
    <n v="0"/>
    <n v="0"/>
    <n v="0"/>
    <n v="0"/>
    <n v="0"/>
    <n v="150000000"/>
    <s v="ICLD"/>
    <n v="0"/>
    <n v="0"/>
  </r>
  <r>
    <x v="9"/>
    <x v="2"/>
    <s v="BOLÍVAR ME ENAMORA EN  GESTIÓN DE RIESGO DE DESASTRES"/>
    <s v=" ATENCIÓN DE DESASTRE"/>
    <s v="4503"/>
    <s v="GESTIÓN DEL RIESGO DE DESASTRES Y EMERGENCIAS"/>
    <s v="ATENCIÓN A GRUPOS VULNERABLES - PROMOCIÓN SOCIAL"/>
    <s v="84"/>
    <s v="IMPLEMENTAR GRADUALMENTE  UN SISTEMA DE RECOLECCION DE DATOS DE EVENTOS NATURALES Y FACTORES AMBIENTALES PARA PROYECCION DE MEDIDAS DE INTERVENCIÓN"/>
    <s v="4503019"/>
    <s v="SERVICIOS DE INFORMACIÓN IMPLEMENTADOS"/>
    <s v="SISTEMAS DE INFORMACIÓN IMPLEMENTADOS"/>
    <s v="NÚMERO DE SISTEMAS"/>
    <s v="0"/>
    <s v="N/A"/>
    <s v="N/A"/>
    <n v="0.25"/>
    <n v="0"/>
    <n v="0"/>
    <n v="0"/>
    <n v="0"/>
    <n v="0"/>
    <n v="0"/>
    <n v="0"/>
    <n v="0"/>
    <n v="0"/>
    <n v="0"/>
    <n v="0"/>
    <n v="0"/>
    <n v="125000000"/>
    <s v="ICLD"/>
    <n v="0"/>
    <n v="0"/>
  </r>
  <r>
    <x v="9"/>
    <x v="2"/>
    <s v="BOLÍVAR ME ENAMORA EN  GESTIÓN DE RIESGO DE DESASTRES"/>
    <s v=" ATENCIÓN DE DESASTRE"/>
    <s v="4503"/>
    <s v="GESTIÓN DEL RIESGO DE DESASTRES Y EMERGENCIAS"/>
    <s v="ATENCIÓN A GRUPOS VULNERABLES - PROMOCIÓN SOCIAL"/>
    <s v="85"/>
    <s v="PROPENDER POR DISMINUIR LA ENTREGA DE RECURSOS EN ESPECIE O MONETARIOS A LA POBLACIÓN AFECTADA POR SITUACIONES  DE EMERGENCIAS SANITARIAS, NATURALES,  EVENTOS CATASTRÓFICOS O CALAMIDAD PÚBLICA DECLARADA."/>
    <s v="4503028"/>
    <s v="SERVICIOS DE APOYO PARA ATENCIÓN DE  POBLACIÓN AFECTADA POR SITUACIONES DE EMERGENCIA, DESASTRE O DECLARATORIAS DE CALAMIDAD PÚBLICA"/>
    <s v="PERSONAS AFECTADAS POR SITUACIONES DE EMERGENCIA, DESASTRE O DECLARATORIAS DE CALAMIDAD PÚBLICA APOYADAS"/>
    <s v="Número de personas"/>
    <s v="0"/>
    <s v="N/A"/>
    <s v="N/A"/>
    <n v="2500"/>
    <n v="0"/>
    <n v="4296"/>
    <n v="1.7183999999999999"/>
    <n v="516"/>
    <n v="1462"/>
    <n v="21"/>
    <n v="102"/>
    <n v="2101"/>
    <n v="0"/>
    <n v="6397"/>
    <n v="0.84040000000000004"/>
    <n v="0"/>
    <n v="200000000"/>
    <s v="ICLD"/>
    <n v="2042209960"/>
    <n v="10.2110498"/>
  </r>
  <r>
    <x v="9"/>
    <x v="2"/>
    <s v="BOLÍVAR ME ENAMORA EN  GESTIÓN DE RIESGO DE DESASTRES"/>
    <s v=" REDUCCIÓN DE RIESGO DE DESASTRE"/>
    <s v="4503"/>
    <s v="GESTIÓN DEL RIESGO DE DESASTRES Y EMERGENCIAS"/>
    <s v="ATENCIÓN A GRUPOS VULNERABLES - PROMOCIÓN SOCIAL"/>
    <s v="86"/>
    <s v="IMPLEMENTAR ACCIONES DE MEDIDAS DE REDUCCION DEL RIESGO POR MEDIO DE INTERVENCIONES CORRECTIVAS CONSIDERANDO LAS SOLUCIONES BASADAS EN LA NATURALEZA (SBN) CON ENFASIS EN ECO-REDUCCION (ECO RRD)"/>
    <s v="4503022"/>
    <s v="OBRAS DE INFRAESTRUCTURA PARA LA REDUCCIÓN DEL RIESGO DE DESASTRES"/>
    <s v="OBRAS DE INFRAESTRUCTURA PARA LA REDUCCIÓN DEL RIESGO DE DESASTRES REALIZADAS"/>
    <s v="NÚMERO DE OBRAS"/>
    <s v="0"/>
    <s v="N/A"/>
    <s v="N/A"/>
    <n v="5"/>
    <n v="20"/>
    <n v="3"/>
    <n v="0.6"/>
    <n v="2"/>
    <n v="2"/>
    <n v="0"/>
    <n v="1"/>
    <n v="5"/>
    <n v="0.25"/>
    <n v="8"/>
    <n v="1"/>
    <n v="0.4"/>
    <n v="8800000000"/>
    <s v="ICLD"/>
    <n v="39030898768.059998"/>
    <n v="4.4353294054613635"/>
  </r>
  <r>
    <x v="9"/>
    <x v="2"/>
    <s v="BOLÍVAR ME ENAMORA EN  GESTIÓN DE RIESGO DE DESASTRES"/>
    <s v=" REDUCCIÓN DE RIESGO DE DESASTRE"/>
    <s v="4503"/>
    <s v="GESTIÓN DEL RIESGO DE DESASTRES Y EMERGENCIAS"/>
    <s v="ATENCIÓN A GRUPOS VULNERABLES - PROMOCIÓN SOCIAL"/>
    <s v="87"/>
    <s v="FORMULAR LA ESTRATEGIA DEPARTAMENAL (EDRE) PARA LA RESPUESTA DE EMERGENCIA, ARTICULADA CON EL PLAN DEPARTAMENTAL DE GESTION DEL RIESGO (PDGRD)"/>
    <s v="4503023"/>
    <s v="DOCUMENTOS DE PLANEACIÓN"/>
    <s v="ESTRATEGIA PARA LA RESPUESTA A EMERGENCIAS FORMULADA"/>
    <s v="NÚMERO DE DOCUMENTOS"/>
    <s v="0"/>
    <s v="N/A"/>
    <s v="N/A"/>
    <n v="0.25"/>
    <n v="0"/>
    <n v="0"/>
    <n v="0"/>
    <n v="0"/>
    <n v="0"/>
    <n v="0"/>
    <n v="0"/>
    <n v="0"/>
    <n v="0"/>
    <n v="0"/>
    <n v="0"/>
    <n v="0"/>
    <n v="100000000"/>
    <s v="ICLD"/>
    <n v="0"/>
    <n v="0"/>
  </r>
  <r>
    <x v="9"/>
    <x v="2"/>
    <s v="BOLÍVAR ME ENAMORA EN  GESTIÓN DE RIESGO DE DESASTRES"/>
    <s v=" REDUCCIÓN DE RIESGO DE DESASTRE"/>
    <s v="4503"/>
    <s v="GESTIÓN DEL RIESGO DE DESASTRES Y EMERGENCIAS"/>
    <s v="ATENCIÓN A GRUPOS VULNERABLES - PROMOCIÓN SOCIAL"/>
    <s v="88"/>
    <s v="IMPLEMENTAR GRADUALMENTE UN SISTEMA DE ALERTAS TEMPRANA Y MONITOREO POR FENOMENOS HIDROMETEREOLOGICOS CON COBERTURA DEPARTAMENTAL"/>
    <s v="4503018"/>
    <s v="SERVICIO DE MONITOREO Y SEGUIMIENTO PARA LA GESTIÓN DEL RIESGO"/>
    <s v="SISTEMAS DE ALERTA TEMPRANA IMPLEMENTADOS"/>
    <s v="NÚMERO DE SISTEMAS"/>
    <s v="0"/>
    <s v="N/A"/>
    <s v="N/A"/>
    <n v="0.25"/>
    <n v="0"/>
    <n v="0"/>
    <n v="0"/>
    <n v="0"/>
    <n v="0"/>
    <n v="0.25"/>
    <n v="0"/>
    <n v="0.25"/>
    <n v="0"/>
    <n v="0.25"/>
    <n v="1"/>
    <n v="1"/>
    <n v="2325000000"/>
    <s v="ICLD"/>
    <n v="0"/>
    <n v="0"/>
  </r>
  <r>
    <x v="10"/>
    <x v="4"/>
    <s v="TRANSPARENCIA ÉTICA PÚBLICA EFICIENCIA Y PLANEACIÓN INSTITUCIONAL"/>
    <s v="PROGRAMA DE FINANZAS PÚBLICAS."/>
    <n v="4599"/>
    <s v="FORTALECIMIENTO A LA GESTIÓN Y DIRECCIÓN DE LA ADMINISTRACIÓN PÚBLICA TERRITORIAL"/>
    <s v="FORTALECIMIENTO INSTITUCIONAL"/>
    <n v="108"/>
    <s v="NÚMERO DE SISTEMAS FINANCIEROS Y CONTABLES FORTALECIDOS"/>
    <n v="4599028"/>
    <s v="SERVICIO DE INFORMACIÓN ACTUALIZADO"/>
    <s v="SISTEMAS DE INFORMACIÓN ACTUALIZADOS"/>
    <s v="NUMERO"/>
    <n v="3"/>
    <n v="2023"/>
    <s v="SECRETARÍA DE HACIENDA"/>
    <n v="2"/>
    <n v="4"/>
    <n v="0"/>
    <n v="0"/>
    <n v="0.25"/>
    <n v="0.25"/>
    <n v="0.75"/>
    <n v="1"/>
    <n v="2.25"/>
    <n v="0.5625"/>
    <n v="2.25"/>
    <n v="1.125"/>
    <n v="0.5625"/>
    <n v="76625000"/>
    <s v=" ICLD "/>
    <n v="76625000"/>
    <n v="1"/>
  </r>
  <r>
    <x v="10"/>
    <x v="4"/>
    <s v="TRANSPARENCIA ÉTICA PÚBLICA EFICIENCIA Y PLANEACIÓN INSTITUCIONAL"/>
    <s v="PROGRAMA DE FINANZAS PÚBLICAS."/>
    <n v="4599"/>
    <s v="FORTALECIMIENTO A LA GESTIÓN Y DIRECCIÓN DE LA ADMINISTRACIÓN PÚBLICA TERRITORIAL"/>
    <s v="FORTALECIMIENTO INSTITUCIONAL"/>
    <n v="383"/>
    <s v="ACTUALIZACIÓN DEL ESTATUTO TRIBUTARIO,  Y ORDENANZAS QUE PROMUEVAN UNA BUENA GESTIÓN TRIBUTARIA"/>
    <n v="4599021"/>
    <s v="DOCUMENTOS NORMATIVOS"/>
    <s v="DOCUMENTOS NORMATIVOS REALIZADOS"/>
    <s v="NUMERO"/>
    <s v="NA"/>
    <s v="N/A"/>
    <s v="SECRETARÍA DE HACIENDA"/>
    <n v="2"/>
    <n v="2"/>
    <n v="2"/>
    <n v="1"/>
    <n v="0"/>
    <n v="0"/>
    <n v="0"/>
    <n v="0"/>
    <n v="0"/>
    <n v="0"/>
    <n v="2"/>
    <n v="0"/>
    <n v="1"/>
    <n v="0"/>
    <s v=" ICLD "/>
    <n v="0"/>
    <n v="0"/>
  </r>
  <r>
    <x v="10"/>
    <x v="4"/>
    <s v="TRANSPARENCIA ÉTICA PÚBLICA EFICIENCIA Y PLANEACIÓN INSTITUCIONAL"/>
    <s v="PROGRAMA DE FINANZAS PÚBLICAS."/>
    <n v="4599"/>
    <s v="FORTALECIMIENTO A LA GESTIÓN Y DIRECCIÓN DE LA ADMINISTRACIÓN PÚBLICA TERRITORIAL"/>
    <s v="FORTALECIMIENTO INSTITUCIONAL"/>
    <n v="423"/>
    <s v="IMPLEMENTACIÓN DE PROGRAMAS DE SANEAMIENTO FISCAL"/>
    <n v="4599002"/>
    <s v="SERVICIO DE SANEAMIENTO FISCAL Y FINANCIERO"/>
    <s v="PROGRAMA DE SANEMIENTO FISCAL Y FINANCIERO EJECUTADO"/>
    <s v="PORCENTAJE"/>
    <n v="0.97330000000000005"/>
    <n v="2023"/>
    <s v="SECRETARÍA DE HACIENDA"/>
    <n v="1"/>
    <n v="100"/>
    <n v="25"/>
    <n v="0.25"/>
    <n v="0.14000000000000001"/>
    <n v="0.45"/>
    <n v="0.3"/>
    <n v="0.12"/>
    <n v="1.0100000000000002"/>
    <n v="1.0100000000000003E-2"/>
    <n v="26.01"/>
    <n v="1.0100000000000002"/>
    <n v="0.2601"/>
    <n v="374388333"/>
    <s v=" ICLD "/>
    <n v="374388333"/>
    <n v="1"/>
  </r>
  <r>
    <x v="10"/>
    <x v="4"/>
    <s v="TRANSPARENCIA ÉTICA PÚBLICA EFICIENCIA Y PLANEACIÓN INSTITUCIONAL"/>
    <s v="PROGRAMA DE FINANZAS PÚBLICAS."/>
    <n v="4599"/>
    <s v="FORTALECIMIENTO A LA GESTIÓN Y DIRECCIÓN DE LA ADMINISTRACIÓN PÚBLICA TERRITORIAL"/>
    <s v="FORTALECIMIENTO INSTITUCIONAL"/>
    <n v="424"/>
    <s v="CONVENIOS PARA EL APOYO FINANCIERO Y OPERATIVO DE LA SECRETARÍA DE HACIENDA PARA LUCHA CONTRA EL CONTRABANDO Y LA EVASIÓN."/>
    <n v="4599002"/>
    <s v="SERVICIO DE SANEAMIENTO FISCAL Y FINANCIERO"/>
    <s v="PROGRAMA DE SANEMIENTO FISCAL Y FINANCIERO EJECUTADO"/>
    <s v="NUMERO"/>
    <s v="NA"/>
    <n v="2023"/>
    <s v="SECRETARÍA DE HACIENDA"/>
    <n v="1"/>
    <n v="4"/>
    <n v="1"/>
    <n v="0.25"/>
    <n v="0"/>
    <n v="0"/>
    <n v="0"/>
    <n v="1"/>
    <n v="1"/>
    <n v="0.25"/>
    <n v="2"/>
    <n v="1"/>
    <n v="0.5"/>
    <n v="106662968"/>
    <s v=" FND "/>
    <n v="103776256"/>
    <n v="0.97293613656053524"/>
  </r>
  <r>
    <x v="10"/>
    <x v="4"/>
    <s v="TRANSPARENCIA ÉTICA PÚBLICA EFICIENCIA Y PLANEACIÓN INSTITUCIONAL"/>
    <s v="PROGRAMA DE FINANZAS PÚBLICAS."/>
    <n v="4599"/>
    <s v="FORTALECIMIENTO A LA GESTIÓN Y DIRECCIÓN DE LA ADMINISTRACIÓN PÚBLICA TERRITORIAL"/>
    <s v="FORTALECIMIENTO INSTITUCIONAL"/>
    <n v="425"/>
    <s v="MEJORAMIENTO DE PROCESOS FINANCIEROS, PRESUPUESTALES, DE RECAUDO DE INGRESOS, CONTABLES Y DE TESORERÍA"/>
    <n v="4599031"/>
    <s v="SERVICIO DE ASISTENCIA TÉCNICA  "/>
    <s v="ENTIDADES, ORGANISMOS Y DEPENDENCIAS ASISTIDOS TÉCNICAMENTE"/>
    <s v="NUMERO"/>
    <s v="NA"/>
    <s v="N/A"/>
    <s v="SECRETARÍA DE HACIENDA"/>
    <n v="2"/>
    <n v="5"/>
    <n v="0"/>
    <n v="0"/>
    <n v="0.3"/>
    <n v="0.5"/>
    <n v="1"/>
    <n v="0.5"/>
    <n v="2.2999999999999998"/>
    <n v="0.45999999999999996"/>
    <n v="2.2999999999999998"/>
    <n v="1.1499999999999999"/>
    <n v="0.45999999999999996"/>
    <n v="500000000"/>
    <s v=" ICLD "/>
    <n v="499845000"/>
    <n v="0.99968999999999997"/>
  </r>
  <r>
    <x v="10"/>
    <x v="4"/>
    <s v="TRANSPARENCIA ÉTICA PÚBLICA EFICIENCIA Y PLANEACIÓN INSTITUCIONAL"/>
    <s v="PROGRAMA DE FINANZAS PÚBLICAS."/>
    <n v="4599"/>
    <s v="FORTALECIMIENTO A LA GESTIÓN Y DIRECCIÓN DE LA ADMINISTRACIÓN PÚBLICA TERRITORIAL"/>
    <s v="FORTALECIMIENTO INSTITUCIONAL"/>
    <n v="426"/>
    <s v="DISEÑO E IMPLEMENTACIÓN DE ESTRATEGIAS PARA CONSECUCIÓN DE RECURSOS DE CRÉDITO"/>
    <n v="4599031"/>
    <s v="SERVICIO DE ASISTENCIA TÉCNICA     "/>
    <s v="ENTIDADES, ORGANISMOS Y DEPENDENCIAS ASISTIDOS TÉCNICAMENTE"/>
    <s v="NUMERO"/>
    <s v="NA"/>
    <s v="N/A"/>
    <s v="SECRETARÍA DE HACIENDA"/>
    <n v="2"/>
    <n v="4"/>
    <n v="0"/>
    <n v="0"/>
    <n v="0.5"/>
    <n v="0.8"/>
    <n v="0.5"/>
    <n v="0"/>
    <n v="1.8"/>
    <n v="0.45"/>
    <n v="1.8"/>
    <n v="0.9"/>
    <n v="0.45"/>
    <n v="454875000"/>
    <s v=" ICLD "/>
    <n v="454875000"/>
    <n v="1"/>
  </r>
  <r>
    <x v="11"/>
    <x v="3"/>
    <s v="BOLÍVAR ME ENAMORA EN  SUPERACIÓN DE LA POBREZA Y DESIGUALDAD"/>
    <s v="GENERACIÓN DE INGRESOS"/>
    <n v="4103"/>
    <s v="INCLUSIÓN SOCIAL Y PRODUCTIVA PARA LA POBLACIÓN EN SITUACIÓN DE VULNERABILIDAD"/>
    <s v="ATENCIÓN A GRUPOS VULNERABLES - PROMOCIÓN SOCIAL"/>
    <n v="96"/>
    <s v="DESARROLLO DE UNA FERIA DE SERVICIOS PARA POBLACIÓN VULNERABLE CON ENFOQUE DIFERENCIAL"/>
    <n v="4103052"/>
    <s v="SERVICIO DE INTEGRACIÓN DE LA OFERTA PÚBLICA"/>
    <s v="ESPACIOS DE INTEGRACIÓN DE OFERTA PÚBLICA GENERADOS"/>
    <s v="NUMERO"/>
    <n v="0.47499999999999998"/>
    <n v="2022"/>
    <s v="DANE - GEIH"/>
    <n v="4"/>
    <n v="15"/>
    <n v="3"/>
    <n v="0.2"/>
    <n v="1"/>
    <n v="1"/>
    <n v="0"/>
    <n v="2"/>
    <n v="4"/>
    <n v="0.26666666666666666"/>
    <n v="7"/>
    <n v="1"/>
    <n v="0.46666666666666667"/>
    <n v="0"/>
    <s v="N/A"/>
    <n v="0"/>
    <n v="0"/>
  </r>
  <r>
    <x v="11"/>
    <x v="3"/>
    <s v="BOLÍVAR ME ENAMORA EN  FAMILIA, PRIMERA INFANCIA Y ADOLESCENCIA"/>
    <s v=" FAMILIA, PRIMERA INFACIA Y ADOLESCENCIA"/>
    <n v="4102"/>
    <s v="DESARROLLO INTEGRAL DE LA PRIMERA INFANCIA A LA JUVENTUD, Y FORTALECIMIENTO DE LAS CAPACIDADES DE LAS FAMILIAS DE NIÑAS, NIÑOS Y ADOLESCENTES"/>
    <s v="ATENCIÓN A GRUPOS VULNERABLES - PROMOCIÓN SOCIAL"/>
    <n v="97"/>
    <s v="DISEÑO E IMPLEMENTACIÓN DE UN PROYECTO PARA LA FORMACIÓN A NNA "/>
    <n v="4102045"/>
    <s v="SERVICIOS DE EDUCACIÓN INFORMAL A NIÑOS, NIÑAS, ADOLESCENTES  Y JÓVENES PARA EL RECONOCIMIENTO DE SUS DERECHOS"/>
    <s v="ADOLESCENTES ATENDIDOS"/>
    <s v="NUMERO"/>
    <n v="24.71"/>
    <n v="2022"/>
    <s v="Estadísticas Vitales - DANE"/>
    <n v="300"/>
    <n v="1200"/>
    <n v="350"/>
    <n v="0.29166666666666669"/>
    <n v="138"/>
    <n v="313"/>
    <n v="382"/>
    <n v="0"/>
    <n v="833"/>
    <n v="0.69416666666666671"/>
    <n v="1183"/>
    <n v="2.7766666666666668"/>
    <n v="0.98583333333333334"/>
    <n v="166666667"/>
    <s v=" ICLD "/>
    <n v="66666666"/>
    <n v="0.39999999520000001"/>
  </r>
  <r>
    <x v="11"/>
    <x v="3"/>
    <s v="BOLÍVAR ME ENAMORA EN  FAMILIA, PRIMERA INFANCIA Y ADOLESCENCIA"/>
    <s v=" FAMILIA, PRIMERA INFACIA Y ADOLESCENCIA"/>
    <n v="4102"/>
    <s v="DESARROLLO INTEGRAL DE LA PRIMERA INFANCIA A LA JUVENTUD, Y FORTALECIMIENTO DE LAS CAPACIDADES DE LAS FAMILIAS DE NIÑAS, NIÑOS Y ADOLESCENTES"/>
    <s v="ATENCIÓN A GRUPOS VULNERABLES - PROMOCIÓN SOCIAL"/>
    <n v="98"/>
    <s v="IMPLEMENTACIÓN DE  UNA ESCUELA DE FORMACIÓN"/>
    <n v="4102045"/>
    <s v="SERVICIOS DE EDUCACIÓN INFORMAL A NIÑOS, NIÑAS, ADOLESCENTES  Y JÓVENES PARA EL RECONOCIMIENTO DE SUS DERECHOS"/>
    <s v="PERSONAS CAPACITADAS"/>
    <s v="NUMERO"/>
    <n v="11.76"/>
    <n v="2022"/>
    <s v="Instituto Nacional de Medicina Legal y Ciencias Forenses"/>
    <n v="100"/>
    <n v="400"/>
    <n v="100"/>
    <n v="0.25"/>
    <n v="156"/>
    <n v="134"/>
    <n v="218"/>
    <n v="0"/>
    <n v="508"/>
    <n v="1.27"/>
    <n v="608"/>
    <n v="5.08"/>
    <n v="1.52"/>
    <n v="166666667"/>
    <s v=" ICLD "/>
    <n v="66666666"/>
    <n v="0.39999999520000001"/>
  </r>
  <r>
    <x v="11"/>
    <x v="3"/>
    <s v="BOLÍVAR ME ENAMORA EN  FAMILIA, PRIMERA INFANCIA Y ADOLESCENCIA"/>
    <s v=" FAMILIA, PRIMERA INFACIA Y ADOLESCENCIA"/>
    <n v="4102"/>
    <s v="DESARROLLO INTEGRAL DE LA PRIMERA INFANCIA A LA JUVENTUD, Y FORTALECIMIENTO DE LAS CAPACIDADES DE LAS FAMILIAS DE NIÑAS, NIÑOS Y ADOLESCENTES"/>
    <s v="ATENCIÓN A GRUPOS VULNERABLES - PROMOCIÓN SOCIAL"/>
    <n v="99"/>
    <s v="CAMPAÑA PARA LA PROMOCIÓN DE LOS DERECHOS DE LA NNA"/>
    <n v="4102046"/>
    <s v="SERVICIOS DE PROMOCIÓN DE LOS DERECHOS DE LOS NIÑOS, NIÑAS, ADOLESCENTES Y JÓVENES"/>
    <s v="CAMPAÑAS DE PROMOCIÓN REALIZADAS"/>
    <s v="NUMERO"/>
    <n v="11.76"/>
    <n v="2022"/>
    <s v="Instituto Nacional de Medicina Legal y Ciencias Forenses"/>
    <n v="3"/>
    <n v="12"/>
    <n v="3"/>
    <n v="0.25"/>
    <n v="1"/>
    <n v="1"/>
    <n v="1"/>
    <n v="0"/>
    <n v="3"/>
    <n v="0.25"/>
    <n v="6"/>
    <n v="1"/>
    <n v="0.5"/>
    <n v="166666667"/>
    <s v=" ICLD "/>
    <n v="66666666"/>
    <n v="0.39999999520000001"/>
  </r>
  <r>
    <x v="11"/>
    <x v="3"/>
    <s v="BOLÍVAR ME ENAMORA EN  ATENCIÓN AL ADULTO MAYOR"/>
    <s v="ATENCIÓN Y PARTICIPACIÓN DE ADULTO MAYOR"/>
    <n v="4104"/>
    <s v="ATENCIÓN INTEGRAL DE POBLACIÓN EN SITUACIÓN PERMANENTE DE DESPROTECCIÓN SOCIAL Y/O FAMILIAR"/>
    <s v="ATENCIÓN A GRUPOS VULNERABLES - PROMOCIÓN SOCIAL"/>
    <n v="100"/>
    <s v="APOYO A CENTROS DE PROTECCIÓN CON RECURSOS DE LA ESTAMPILLA DE BIENESTAR PARA EL ADULTO MAYOR"/>
    <n v="4104007"/>
    <s v="CENTROS DE PROTECCIÓN SOCIAL PARA EL ADULTO MAYOR DOTADOS"/>
    <s v="CENTROS DE PROTECCIÓN SOCIAL PARA EL ADULTO MAYOR DOTADOS"/>
    <s v="NUMERO"/>
    <n v="0.47499999999999998"/>
    <n v="2022"/>
    <s v="DANE - GEIH"/>
    <n v="8"/>
    <n v="8"/>
    <n v="7"/>
    <n v="0.875"/>
    <n v="3"/>
    <n v="7"/>
    <n v="7"/>
    <n v="7"/>
    <n v="24"/>
    <n v="3"/>
    <n v="31"/>
    <n v="3"/>
    <n v="3.875"/>
    <n v="5953770878"/>
    <s v=" ICLD "/>
    <n v="4292306338"/>
    <n v="0.72093912008953198"/>
  </r>
  <r>
    <x v="11"/>
    <x v="3"/>
    <s v="BOLÍVAR ME ENAMORA EN LA ATENCIÓN Y PARTICIPACIÓN DE ADULTO MAYOR"/>
    <s v="ATENCIÓN Y PARTICIPACIÓN DE ADULTO MAYOR"/>
    <n v="4104"/>
    <s v="ATENCIÓN INTEGRAL DE POBLACIÓN EN SITUACIÓN PERMANENTE DE DESPROTECCIÓN SOCIAL Y/O FAMILIAR"/>
    <s v="ATENCIÓN A GRUPOS VULNERABLES - PROMOCIÓN SOCIAL"/>
    <n v="101"/>
    <s v="APOYO A CENTROS DÍA CON RECURSOS DE LA ESTAMPILLA DE BIENESTAR PARA EL ADULTO MAYOR"/>
    <n v="4104014"/>
    <s v="CENTROS DE PROTECCIÓN SOCIAL DE DÍA PARA EL ADULTO MAYOR DOTADOS"/>
    <s v="CENTROS DE DÍA PARA EL ADULTO MAYOR DOTADOS"/>
    <s v="NUMERO"/>
    <n v="0.47499999999999998"/>
    <n v="2022"/>
    <s v="DANE - GEIH"/>
    <n v="48"/>
    <n v="48"/>
    <n v="42"/>
    <n v="0.875"/>
    <s v="0"/>
    <n v="42"/>
    <n v="42"/>
    <n v="47"/>
    <n v="131"/>
    <n v="2.7291666666666665"/>
    <n v="173"/>
    <n v="2.7291666666666665"/>
    <n v="3.6041666666666665"/>
    <n v="5953770878"/>
    <s v=" ICLD "/>
    <n v="4292306338"/>
    <n v="0.72093912008953198"/>
  </r>
  <r>
    <x v="11"/>
    <x v="3"/>
    <s v="BOLÍVAR ME ENAMORA EN LA ATENCIÓN Y PARTICIPACIÓN DE ADULTO MAYOR"/>
    <s v="ATENCIÓN Y PARTICIPACIÓN DE ADULTO MAYOR"/>
    <n v="4104"/>
    <s v="ATENCIÓN INTEGRAL DE POBLACIÓN EN SITUACIÓN PERMANENTE DE DESPROTECCIÓN SOCIAL Y/O FAMILIAR"/>
    <s v="ATENCIÓN A GRUPOS VULNERABLES - PROMOCIÓN SOCIAL"/>
    <n v="102"/>
    <s v="FORTALECIMIENTO DE CAPACIDADES PARA CUIDADORES DE PERSONA MAYOR Y PROMOCIÓN DEL BUEN TRATO."/>
    <n v="4104010"/>
    <s v="SERVICIO DE EDUCACIÓN INFORMAL A LOS CUIDADORES DEL ADULTO MAYOR"/>
    <s v="CUIDADORES CUALIFICADOS"/>
    <s v="NUMERO"/>
    <n v="0.47499999999999998"/>
    <n v="2022"/>
    <s v="DANE - GEIH"/>
    <n v="50"/>
    <n v="200"/>
    <n v="100"/>
    <n v="0.5"/>
    <s v="0"/>
    <n v="0"/>
    <n v="39"/>
    <n v="0"/>
    <n v="39"/>
    <n v="0.19500000000000001"/>
    <n v="139"/>
    <n v="0.78"/>
    <n v="0.69499999999999995"/>
    <n v="153564444"/>
    <s v=" ICLD "/>
    <n v="104448416"/>
    <n v="0.68016015478166292"/>
  </r>
  <r>
    <x v="11"/>
    <x v="3"/>
    <s v="BOLÍVAR ME ENAMORA EN LA ATENCIÓN Y PARTICIPACIÓN DE ADULTO MAYOR"/>
    <s v="ATENCIÓN Y PARTICIPACIÓN DE ADULTO MAYOR"/>
    <n v="4104"/>
    <s v="ATENCIÓN INTEGRAL DE POBLACIÓN EN SITUACIÓN PERMANENTE DE DESPROTECCIÓN SOCIAL Y/O FAMILIAR"/>
    <s v="ATENCIÓN A GRUPOS VULNERABLES - PROMOCIÓN SOCIAL"/>
    <n v="103"/>
    <s v="IMPLEMENTAR ACCIONES PARA LA DIGNIFICACIÓN  LAS PERSONAS MAYORES"/>
    <n v="4104008"/>
    <s v="SERVICIO DE ATENCIÓN Y PROTECCIÓN INTEGRAL AL ADULTO MAYOR"/>
    <s v="NÚMERO DE ADULTOS MAYORES BENEFICIADOS"/>
    <s v="NUMERO"/>
    <n v="0.47499999999999998"/>
    <n v="2022"/>
    <s v="DANE - GEIH"/>
    <n v="400"/>
    <n v="1600"/>
    <n v="401"/>
    <n v="0.25062499999999999"/>
    <s v="0"/>
    <n v="98"/>
    <n v="125"/>
    <n v="203"/>
    <n v="426"/>
    <n v="0.26624999999999999"/>
    <n v="827"/>
    <n v="1.0649999999999999"/>
    <n v="0.51687499999999997"/>
    <n v="153564444"/>
    <s v=" ICLD "/>
    <n v="104448416"/>
    <n v="0.68016015478166292"/>
  </r>
  <r>
    <x v="11"/>
    <x v="3"/>
    <s v="BOLÍVAR ME ENAMORA EN LA ATENCIÓN Y PARTICIPACIÓN DE ADULTO MAYOR"/>
    <s v="ATENCIÓN Y PARTICIPACIÓN DE ADULTO MAYOR"/>
    <n v="4599"/>
    <s v="FORTALECIMIENTO A LA GESTIÓN Y DIRECCIÓN DE LA ADMINISTRACIÓN PÚBLICA TERRITORIAL"/>
    <s v="ATENCIÓN A GRUPOS VULNERABLES - PROMOCIÓN SOCIAL"/>
    <n v="104"/>
    <s v="FORMULACIÓN Y ADOPCIÓN DE LA POLITICA PÚBLICA DE LA PERSONA MAYOR 2025 - 2034"/>
    <n v="4599032"/>
    <s v="DOCUMENTOS DE POLÍTICA"/>
    <s v="DOCUMENTOS DE POLÍTICA ELABORADOS"/>
    <s v="NUMERO"/>
    <n v="0.47499999999999998"/>
    <n v="2022"/>
    <s v="DANE - GEIH"/>
    <n v="1"/>
    <n v="1"/>
    <n v="0"/>
    <n v="0"/>
    <s v="0"/>
    <n v="0"/>
    <n v="0"/>
    <n v="0"/>
    <n v="0"/>
    <n v="0"/>
    <n v="0"/>
    <n v="0"/>
    <n v="0"/>
    <n v="153564444"/>
    <s v=" ICLD "/>
    <n v="104448416"/>
    <n v="0.68016015478166292"/>
  </r>
  <r>
    <x v="11"/>
    <x v="3"/>
    <s v="BOLÍVAR ME ENAMORA EN LA ATENCIÓN Y PARTICIPACIÓN DE ADULTO MAYOR"/>
    <s v="ATENCIÓN Y PARTICIPACIÓN DE ADULTO MAYOR"/>
    <n v="4501"/>
    <s v="FORTALECIMIENTO DE LA CONVIVENCIA Y LA SEGURIDAD CIUDADANA"/>
    <s v="ATENCIÓN Y APOYO A LA MUJER "/>
    <n v="105"/>
    <s v="IMPLEMENTACIÓN DE CASA REFUGIO"/>
    <n v="4501006"/>
    <s v="SERVICIO DE PROTECCIÓN INDIVIDUAL EN RIESGO EXTRAORDINARIO Y EXTREMO"/>
    <s v="PERSONAS EN RIESGO EXTRAORDINARIO Y EXTREMO PROTEGIDAS"/>
    <s v="NUMERO"/>
    <s v="31.9"/>
    <n v="2015"/>
    <s v="Indicadores y metas definidos por Colombia frente al ODS 5"/>
    <n v="50"/>
    <n v="200"/>
    <n v="48"/>
    <n v="0.24"/>
    <n v="7"/>
    <n v="27"/>
    <n v="9"/>
    <n v="15"/>
    <n v="58"/>
    <n v="0.28999999999999998"/>
    <n v="106"/>
    <n v="1.1599999999999999"/>
    <n v="0.53"/>
    <n v="1000000000"/>
    <s v="ICLD"/>
    <n v="1000000000"/>
    <n v="1"/>
  </r>
  <r>
    <x v="11"/>
    <x v="3"/>
    <s v="BOLÍVAR ME ENAMORA EN LA ATENCIÓN Y PARTICIPACIÓN DE ADULTO MAYOR"/>
    <s v="ATENCIÓN Y PARTICIPACIÓN DE ADULTO MAYOR"/>
    <n v="4502"/>
    <s v="FORTALECIMIENTO DEL BUEN GOBIERNO PARA EL RESPETO Y GARANTÍA DE LOS DERECHOS HUMANOS"/>
    <s v="ATENCIÓN Y APOYO A LA MUJER "/>
    <n v="106"/>
    <s v="CREACIÓN DE ESPACIOS PARA LA ATENCIÓN ESPECIALIZADA A MUJERES"/>
    <n v="4502024"/>
    <s v="SERVICIO DE APOYO PARA LA IMPLEMENTACIÓN DE MEDIDAS EN DERECHOS HUMANOS Y DERECHO INTERNACIONAL HUMANITARIO"/>
    <s v="CASAS DE IGUALDAD DE OPORTUNIDADES PARA LA MUJER Y EL JOVEN"/>
    <s v="NUMERO"/>
    <s v="31.9"/>
    <n v="2015"/>
    <s v="Indicadores y metas definidos por Colombia frente al ODS 5"/>
    <n v="2"/>
    <n v="2"/>
    <n v="2"/>
    <n v="1"/>
    <s v="0"/>
    <n v="2"/>
    <n v="2"/>
    <n v="2"/>
    <n v="6"/>
    <n v="3"/>
    <n v="8"/>
    <n v="3"/>
    <n v="4"/>
    <n v="62500000"/>
    <s v="ICLD"/>
    <n v="62500000"/>
    <n v="1"/>
  </r>
  <r>
    <x v="11"/>
    <x v="3"/>
    <s v="BOLÍVAR ME ENAMORA EN  EQUIDAD DE GÉNERO"/>
    <s v="EMPODERAMIENTO Y AUTONOMÍA DE LAS MUJERES BOLIVARENSES"/>
    <n v="4502"/>
    <s v="FORTALECIMIENTO DEL BUEN GOBIERNO PARA EL RESPETO Y GARANTÍA DE LOS DERECHOS HUMANOS"/>
    <s v="ATENCIÓN Y APOYO A LA MUJER "/>
    <n v="107"/>
    <s v="ATENCIÓN A LAS VIOLENCIAS CONTRA LAS MUJERES EN EL DEPARTAMENTO DE BOLÍVAR."/>
    <n v="4502038"/>
    <s v="SERVICIO DE PROMOCIÓN DE LA GARANTÍA DE DERECHOS"/>
    <s v="ESTRATEGIAS DE PROMOCIÓN DE LA GARANTÍA DE DERECHOS IMPLEMENTADA"/>
    <s v="Número de estrategias"/>
    <s v="31.9"/>
    <n v="2015"/>
    <s v="Indicadores y metas definidos por Colombia frente al ODS 5"/>
    <n v="1"/>
    <n v="4"/>
    <n v="1"/>
    <n v="0.25"/>
    <s v="0"/>
    <n v="1"/>
    <n v="0"/>
    <n v="0"/>
    <n v="1"/>
    <n v="0.25"/>
    <n v="2"/>
    <n v="1"/>
    <n v="0.5"/>
    <n v="62500000"/>
    <s v="ICLD"/>
    <n v="62500000"/>
    <n v="1"/>
  </r>
  <r>
    <x v="11"/>
    <x v="3"/>
    <s v="BOLÍVAR ME ENAMORA EN EMPODERAMIENTO Y AUTONOMÍA DE LAS MUJERES BOLIVARENSES"/>
    <s v="EMPODERAMIENTO Y AUTONOMÍA DE LAS MUJERES BOLIVARENSES"/>
    <n v="4502"/>
    <s v="FORTALECIMIENTO DEL BUEN GOBIERNO PARA EL RESPETO Y GARANTÍA DE LOS DERECHOS HUMANOS"/>
    <s v="ATENCIÓN Y APOYO A LA MUJER "/>
    <n v="109"/>
    <s v="DESARROLLO DE UNA ESTRATEGIA DE PREVENCIÓN  DE LA VIOLENCIAS CONTRA LAS MUJERES"/>
    <n v="4502034"/>
    <s v="SERVICIO DE EDUCACIÓN INFORMAL "/>
    <s v="ESTRATEGIAS PARA LA TRANSFORMACIÓN DE IMAGINARIOS, REPRESENTACIONES Y ESTEREOTIPOS DE DISCRIMINACIÓN IMPLEMENTADAS"/>
    <s v="Número de personas"/>
    <s v="31.9"/>
    <n v="2015"/>
    <s v="Indicadores y metas definidos por Colombia frente al ODS 5"/>
    <n v="300"/>
    <n v="1200"/>
    <n v="300"/>
    <n v="0.25"/>
    <n v="310"/>
    <n v="1"/>
    <n v="0"/>
    <n v="0"/>
    <n v="311"/>
    <n v="0.25916666666666666"/>
    <n v="611"/>
    <n v="1.0366666666666666"/>
    <n v="0.50916666666666666"/>
    <n v="62500000"/>
    <s v="ICLD"/>
    <n v="62500000"/>
    <n v="1"/>
  </r>
  <r>
    <x v="11"/>
    <x v="3"/>
    <s v="BOLÍVAR ME ENAMORA EN EMPODERAMIENTO Y AUTONOMÍA DE LAS MUJERES BOLIVARENSES"/>
    <s v="EMPODERAMIENTO Y AUTONOMÍA DE LAS MUJERES BOLIVARENSES"/>
    <n v="4502"/>
    <s v="FORTALECIMIENTO DEL BUEN GOBIERNO PARA EL RESPETO Y GARANTÍA DE LOS DERECHOS HUMANOS"/>
    <s v="ATENCIÓN Y APOYO A LA MUJER "/>
    <n v="110"/>
    <s v="ACCIONES  A MUJERES CUIDADORAS."/>
    <n v="4502033"/>
    <s v="SERVICIO DE INTEGRACIÓN DE LA OFERTA PÚBLICA"/>
    <s v="ESPACIOS DE INTEGRACIÓN DE OFERTA PÚBLICA GENERADOS"/>
    <s v="Número de espacios de integración de oferta pública generados"/>
    <n v="0.47499999999999998"/>
    <n v="2022"/>
    <s v="DANE - GEIH"/>
    <n v="2"/>
    <n v="8"/>
    <n v="2"/>
    <n v="0.25"/>
    <s v="0"/>
    <n v="3"/>
    <n v="1"/>
    <n v="0"/>
    <n v="4"/>
    <n v="0.5"/>
    <n v="6"/>
    <n v="2"/>
    <n v="0.75"/>
    <n v="62500000"/>
    <s v="ICLD"/>
    <n v="62500000"/>
    <n v="1"/>
  </r>
  <r>
    <x v="11"/>
    <x v="3"/>
    <s v="BOLÍVAR ME ENAMORA EN EMPODERAMIENTO Y AUTONOMÍA DE LAS MUJERES BOLIVARENSES"/>
    <s v="EMPODERAMIENTO Y AUTONOMÍA DE LAS MUJERES BOLIVARENSES"/>
    <n v="4502"/>
    <s v="FORTALECIMIENTO DEL BUEN GOBIERNO PARA EL RESPETO Y GARANTÍA DE LOS DERECHOS HUMANOS"/>
    <s v="ATENCIÓN Y APOYO A LA MUJER "/>
    <n v="111"/>
    <s v="ACCIONES PARA LA TRANSVERSALIZACIÓN DEL ENFOQUE DE GÉNERO"/>
    <n v="4502022"/>
    <s v="SERVICIO DE PROMOCIÓN DE LA GARANTÍA DE DERECHOS"/>
    <s v="ESTRATEGIAS DE PROMOCIÓN DE LA GARANTÍA DE DERECHOS IMPLEMENTADAS"/>
    <s v="Número de instancias"/>
    <s v="31.9"/>
    <n v="2015"/>
    <s v="Indicadores y metas definidos por Colombia frente al ODS 5"/>
    <n v="1"/>
    <n v="1"/>
    <n v="1"/>
    <n v="1"/>
    <n v="1"/>
    <n v="1"/>
    <n v="1"/>
    <n v="0"/>
    <n v="3"/>
    <n v="3"/>
    <n v="4"/>
    <n v="3"/>
    <n v="4"/>
    <n v="62500000"/>
    <s v="ICLD"/>
    <n v="62500000"/>
    <n v="1"/>
  </r>
  <r>
    <x v="11"/>
    <x v="3"/>
    <s v="BOLÍVAR ME ENAMORA EN EMPODERAMIENTO Y AUTONOMÍA DE LAS MUJERES BOLIVARENSES"/>
    <s v="EMPODERAMIENTO Y AUTONOMÍA DE LAS MUJERES BOLIVARENSES"/>
    <n v="4502"/>
    <s v="FORTALECIMIENTO DEL BUEN GOBIERNO PARA EL RESPETO Y GARANTÍA DE LOS DERECHOS HUMANOS"/>
    <s v="ATENCIÓN Y APOYO A LA MUJER "/>
    <n v="112"/>
    <s v="PROCESOS DE FORMACIÓN EN ARTES, OFICIOS Y HABILIDADES PARA LA VIDA "/>
    <n v="4502034"/>
    <s v="SERVICIO DE EDUCACIÓN INFORMAL "/>
    <s v="ESTRATEGIAS DE FOMENTO DE PARTICIPACIÓN PARA LAS MUJERES"/>
    <s v="Número de mujeres formadas"/>
    <n v="0.47499999999999998"/>
    <n v="2022"/>
    <s v="DANE - GEIH"/>
    <n v="250"/>
    <n v="1000"/>
    <n v="290"/>
    <n v="0.28999999999999998"/>
    <n v="60"/>
    <n v="160"/>
    <n v="95"/>
    <n v="131"/>
    <n v="446"/>
    <n v="0.44600000000000001"/>
    <n v="736"/>
    <n v="1.784"/>
    <n v="0.73599999999999999"/>
    <n v="62500000"/>
    <s v="ICLD"/>
    <n v="62500000"/>
    <n v="1"/>
  </r>
  <r>
    <x v="11"/>
    <x v="3"/>
    <s v="BOLÍVAR ME ENAMORA EN EMPODERAMIENTO Y AUTONOMÍA DE LAS MUJERES BOLIVARENSES"/>
    <s v="EMPODERAMIENTO Y AUTONOMÍA DE LAS MUJERES BOLIVARENSES"/>
    <n v="4502"/>
    <s v="FORTALECIMIENTO DEL BUEN GOBIERNO PARA EL RESPETO Y GARANTÍA DE LOS DERECHOS HUMANOS"/>
    <s v="ATENCIÓN Y APOYO A LA MUJER "/>
    <n v="113"/>
    <s v="FOMENTAR LA PARTICIPACIÓN SOCIAL Y POLÍTICA DE LAS MUJERES "/>
    <n v="4502001"/>
    <s v="SERVICIO DE PROMOCIÓN A LA PARTICIPACIÓN CIUDADANA"/>
    <s v="ESTRATEGIAS PARA EL FOMENTO DE A LA PARTICIPACIÓN DE LAS MUJERES EN LOS ESPACIOS DE PARTICIPACIÓN POLÍTICA Y DE TOMA DE DECISIÓN IMPLEMENTADAS"/>
    <s v="Número de iniciativas"/>
    <n v="0.47499999999999998"/>
    <n v="2022"/>
    <s v="DANE - GEIH"/>
    <n v="3"/>
    <n v="4"/>
    <n v="1"/>
    <n v="0.25"/>
    <s v="0"/>
    <n v="1"/>
    <n v="2"/>
    <n v="0"/>
    <n v="3"/>
    <n v="0.75"/>
    <n v="4"/>
    <n v="1"/>
    <n v="1"/>
    <n v="62500000"/>
    <s v="ICLD"/>
    <n v="62500000"/>
    <n v="1"/>
  </r>
  <r>
    <x v="11"/>
    <x v="3"/>
    <s v="BOLÍVAR ME ENAMORA EN EMPODERAMIENTO Y AUTONOMÍA DE LAS MUJERES BOLIVARENSES"/>
    <s v="EMPODERAMIENTO Y AUTONOMÍA DE LAS MUJERES BOLIVARENSES"/>
    <n v="4502"/>
    <s v="FORTALECIMIENTO DEL BUEN GOBIERNO PARA EL RESPETO Y GARANTÍA DE LOS DERECHOS HUMANOS"/>
    <s v="ATENCIÓN Y APOYO A LA MUJER "/>
    <n v="114"/>
    <s v="CREACIÓN DE UNA ESTRATEGIA PARA PROMOVER LA EQUIDAD DE GÉNERO"/>
    <n v="4502022"/>
    <s v="SERVICIO DE PROMOCIÓN DE LA GARANTÍA DE DERECHOS"/>
    <s v="ESTRATEGIAS DE PROMOCIÓN DE LA GARANTÍA DE DERECHOS IMPLEMENTADAS"/>
    <s v="Número de estrategias"/>
    <n v="0.47499999999999998"/>
    <n v="2022"/>
    <s v="DANE - GEIH"/>
    <n v="1"/>
    <n v="1"/>
    <n v="1"/>
    <n v="1"/>
    <s v="0"/>
    <n v="0"/>
    <n v="0"/>
    <n v="0"/>
    <n v="0"/>
    <n v="0"/>
    <n v="1"/>
    <n v="0"/>
    <n v="1"/>
    <n v="62500000"/>
    <s v="ICLD"/>
    <n v="62500000"/>
    <n v="1"/>
  </r>
  <r>
    <x v="12"/>
    <x v="3"/>
    <s v="BOLÍVAR ME ENAMORA EN  HÁBITAT, VIVIENDA Y SERVICIOS PÚBLICOS"/>
    <s v=" SANEAMIENTO BÁSICO"/>
    <n v="4003"/>
    <s v="ACCESO DE LA POBLACIÓN A LOS SERVICIOS DE AGUA POTABLE Y SANEAMIENTO BÁSICO"/>
    <s v="AGUA POTABLE Y SANEAMIENTO BÁSICO (SIN INCLUIR PROYECTOS DE VIS)"/>
    <n v="31"/>
    <s v="REALIZAR 2 ESTUDIOS O DISEÑOS"/>
    <n v="4003042"/>
    <s v="ESTUDIOS DE PREINVERSIÓN E INVERSIÓN"/>
    <s v="ESTUDIOS O DISEÑOS REALIZADOS"/>
    <s v="Número"/>
    <n v="0"/>
    <s v="2024"/>
    <s v="PDA BOLIVAR"/>
    <n v="1"/>
    <n v="2"/>
    <n v="0"/>
    <n v="0"/>
    <n v="0"/>
    <n v="0"/>
    <n v="0"/>
    <n v="1"/>
    <n v="1"/>
    <n v="0.5"/>
    <n v="1"/>
    <n v="1"/>
    <n v="0.5"/>
    <n v="73800000"/>
    <s v="_x000d_RECURSOS PROPIOS"/>
    <n v="73800000"/>
    <n v="1"/>
  </r>
  <r>
    <x v="12"/>
    <x v="3"/>
    <s v="BOLÍVAR ME ENAMORA CON SERVICIOS PÚBLICOS"/>
    <s v=" SANEAMIENTO BÁSICO"/>
    <s v="4003"/>
    <s v="ACCESO DE LA POBLACIÓN A LOS SERVICIOS DE AGUA POTABLE Y SANEAMIENTO BÁSICO"/>
    <s v="AGUA POTABLE Y SANEAMIENTO BÁSICO (SIN INCLUIR PROYECTOS DE VIS)"/>
    <n v="32"/>
    <s v="AUMENTAR LA COBERTURA DE ALCANTARILLADO"/>
    <s v="4003018, 4003019 y 4003020"/>
    <s v="ALCANTARILLADOS CONSTRUIDOS, AMPLIADOS Y OPTIMIZADOS"/>
    <s v="ALCANTARILLADOS CONSTRUIDOS, AMPLIADOS Y OPTIMIZADOS"/>
    <s v="Número"/>
    <n v="1"/>
    <s v="2024"/>
    <s v="PDA BOLIVAR"/>
    <n v="1"/>
    <n v="4"/>
    <n v="1"/>
    <n v="0.25"/>
    <n v="0"/>
    <n v="0"/>
    <n v="0"/>
    <n v="1"/>
    <n v="1"/>
    <n v="0.25"/>
    <n v="2"/>
    <n v="1"/>
    <n v="0.5"/>
    <n v="5000000000"/>
    <s v="_x000d_RECURSOS PROPIOS"/>
    <n v="5000000000"/>
    <n v="1"/>
  </r>
  <r>
    <x v="12"/>
    <x v="3"/>
    <s v="BOLÍVAR ME ENAMORA EN  HÁBITAT, VIVIENDA Y SERVICIOS PÚBLICOS"/>
    <s v=" SERVICIOS PÚBLICOS"/>
    <s v="4003"/>
    <s v="ACCESO DE LA POBLACIÓN A LOS SERVICIOS DE AGUA POTABLE Y SANEAMIENTO BÁSICO"/>
    <s v="AGUA POTABLE Y SANEAMIENTO BÁSICO (SIN INCLUIR PROYECTOS DE VIS)"/>
    <n v="35"/>
    <s v="AUMENTAR LA COBERTURA DE ACUEDUCTO"/>
    <n v="4003042"/>
    <s v="ESTUDIOS DE PREINVERSIÓN E INVERSIÓN "/>
    <s v="ESTUDIOS O DISEÑOS REALIZADOS"/>
    <s v="Número"/>
    <n v="0"/>
    <s v="2024"/>
    <s v="PDA BOLIVAR"/>
    <n v="1"/>
    <n v="2"/>
    <n v="0"/>
    <n v="0"/>
    <n v="1"/>
    <n v="0"/>
    <n v="0"/>
    <n v="0"/>
    <n v="1"/>
    <n v="0.5"/>
    <n v="1"/>
    <n v="1"/>
    <n v="0.5"/>
    <n v="100000000"/>
    <s v="_x000d_RECURSOS PROPIOS"/>
    <n v="100000000"/>
    <n v="1"/>
  </r>
  <r>
    <x v="12"/>
    <x v="3"/>
    <s v="BOLÍVAR ME ENAMORA EN  HÁBITAT, VIVIENDA Y SERVICIOS PÚBLICOS"/>
    <s v=" SERVICIOS PÚBLICOS"/>
    <s v="4003"/>
    <s v="ACCESO DE LA POBLACIÓN A LOS SERVICIOS DE AGUA POTABLE Y SANEAMIENTO BÁSICO"/>
    <s v="AGUA POTABLE Y SANEAMIENTO BÁSICO (SIN INCLUIR PROYECTOS DE VIS)"/>
    <n v="36"/>
    <s v="AUMENTAR LA COBERTURA DE ACUEDUCTO"/>
    <s v="4003015, 4003016 y 4003017"/>
    <s v="ACUEDUCTOS CONSTRUIDOS"/>
    <s v="ACUEDUCTOS CONSTRUIDOS, AMPLIADOS Y OPTIMIZADOS"/>
    <s v="Número"/>
    <n v="1"/>
    <s v="2024"/>
    <s v="PDA BOLIVAR"/>
    <n v="1"/>
    <n v="4"/>
    <n v="1"/>
    <n v="0.25"/>
    <n v="0"/>
    <n v="0"/>
    <n v="0"/>
    <n v="1"/>
    <n v="1"/>
    <n v="0.25"/>
    <n v="2"/>
    <n v="1"/>
    <n v="0.5"/>
    <n v="5000000000"/>
    <s v="_x000d_RECURSOS PROPIOS"/>
    <n v="5000000000"/>
    <n v="1"/>
  </r>
  <r>
    <x v="13"/>
    <x v="3"/>
    <s v="BOLÍVAR ME ENAMORA EN  HÁBITAT, VIVIENDA Y SERVICIOS PÚBLICOS"/>
    <s v=" Saneamiento Básico"/>
    <n v="4003"/>
    <s v="Acceso de la población a los servicios de agua potable y saneamiento básico"/>
    <s v="Agua potable y saneamiento básico (sin incluir proyectos de vis)"/>
    <n v="33"/>
    <s v="Aumentar la cobertura de alcantarillado"/>
    <s v="4003018, 4003019 y 4003020"/>
    <s v="Alcantarillados construidos, ampliados y optimizados"/>
    <s v="No. Alcantarillados construidos, Ampliados y Optimizados"/>
    <s v="Número"/>
    <n v="1"/>
    <n v="2024"/>
    <s v="PDA BOLIVAR"/>
    <n v="1"/>
    <n v="6"/>
    <n v="2"/>
    <n v="0.33"/>
    <n v="0"/>
    <n v="0"/>
    <n v="0"/>
    <n v="0"/>
    <n v="0"/>
    <n v="0"/>
    <n v="2"/>
    <n v="0"/>
    <n v="0.33333333333333331"/>
    <n v="176278165065.47"/>
    <s v=" NACIÓN, SGP DPTO, SGP MUNICIPIOS, REGALÍAS  "/>
    <n v="75627781857.820007"/>
    <n v="0.42902523877379667"/>
  </r>
  <r>
    <x v="13"/>
    <x v="3"/>
    <s v="BOLÍVAR ME ENAMORA EN  HÁBITAT, VIVIENDA Y SERVICIOS PÚBLICOS"/>
    <s v=" Servicios Públicos"/>
    <n v="4003"/>
    <s v="Acceso de la población a los servicios de agua potable y saneamiento básico"/>
    <s v="Agua potable y saneamiento básico (sin incluir proyectos de vis)"/>
    <n v="37"/>
    <s v="Aumentar la cobertura de acueducto"/>
    <s v="4003015, 4003016 y 4003017"/>
    <s v="Acueductos construidos"/>
    <s v="No. Acueductos construidos"/>
    <s v="Número"/>
    <n v="4"/>
    <n v="2024"/>
    <s v="PDA BOLIVAR"/>
    <n v="2"/>
    <n v="14"/>
    <n v="4"/>
    <n v="0.28999999999999998"/>
    <n v="0"/>
    <n v="0"/>
    <n v="1"/>
    <n v="0"/>
    <n v="1"/>
    <n v="7.1428571428571425E-2"/>
    <n v="5"/>
    <n v="0.5"/>
    <n v="0.35714285714285715"/>
    <n v="209433944893.98001"/>
    <m/>
    <n v="52825686266.669998"/>
    <n v="0.25223077516594317"/>
  </r>
  <r>
    <x v="13"/>
    <x v="3"/>
    <s v="BOLÍVAR ME ENAMORA EN  HÁBITAT, VIVIENDA Y SERVICIOS PÚBLICOS"/>
    <s v=" Servicios Públicos"/>
    <n v="4003"/>
    <s v="Aseguramiento de la prestación de servicios"/>
    <s v="Agua potable y saneamiento básico (sin incluir proyectos de vis)"/>
    <n v="38"/>
    <s v="Aumentar asistencia técnica a municipios para la prestación de los servicios"/>
    <n v="4003002"/>
    <s v="Servicio de asistencia técnica en regulación de Agua Potable y Saneamiento Básico"/>
    <s v="No. Servicio de asistencia técnica en regulación de Agua Potable y Saneamiento Básico"/>
    <s v="Número"/>
    <n v="18"/>
    <n v="2024"/>
    <s v="PDA BOLIVAR"/>
    <n v="10"/>
    <n v="45"/>
    <n v="10"/>
    <n v="0.22"/>
    <n v="2"/>
    <n v="4"/>
    <n v="4"/>
    <n v="0"/>
    <n v="10"/>
    <n v="0.22222222222222221"/>
    <n v="20"/>
    <n v="1"/>
    <n v="0.44444444444444442"/>
    <n v="600000000"/>
    <m/>
    <n v="12000000"/>
    <n v="0.02"/>
  </r>
  <r>
    <x v="14"/>
    <x v="3"/>
    <s v="BOLÍVAR ME ENAMORA  CON  ATENCIÓN A VÍCTMAS"/>
    <s v="CALIDAD Y FOMENTO DE LA EDUCACIÓN SUPERIOR"/>
    <n v="2202"/>
    <s v="CALIDAD Y FOMENTO DE LA EDUCACIÓN SUPERIOR"/>
    <s v="EDUCACIÓN SUPERIOR"/>
    <n v="123"/>
    <s v="BECAS PARA EL INGRESO DE LA EDUCACIÓN SUPERIOR ACORDE RESOLUCIÓN UDC CON ENFOQUE ETNICO Y DIFERENCIAL"/>
    <n v="2202061"/>
    <s v="SERVICIO DE APOYO FINANCIERO PARA LA PERMANENCIA A LA EDUCACIÓN SUPERIOR "/>
    <s v="POBLACIÓN VÍCTIMA DEL CONFLICTO ARMADO, BENEFICIARIA DE SUBSIDIOS PARA LA PERMANENCIA EN PROGRAMAS NACIONALES"/>
    <s v="NUMERO"/>
    <n v="321"/>
    <n v="2023"/>
    <s v="UDC"/>
    <n v="100"/>
    <n v="400"/>
    <n v="203"/>
    <n v="0.51"/>
    <n v="96"/>
    <n v="0"/>
    <n v="0"/>
    <n v="54"/>
    <n v="150"/>
    <n v="0.375"/>
    <n v="353"/>
    <n v="1.5"/>
    <n v="0.88249999999999995"/>
    <n v="0"/>
    <s v="icld recursos propios"/>
    <n v="0"/>
    <n v="0"/>
  </r>
  <r>
    <x v="14"/>
    <x v="4"/>
    <s v="BOLÍVAR ME ENAMORA EN  PARTICIPACIÓN CIUDADANA"/>
    <s v=" TRANSPARENCIA INSTITUCIONAL"/>
    <n v="4502"/>
    <s v="FORTALECIMIENTO DEL BUEN GOBIERNO PARA EL RESPETO Y GARANTÍA DE LOS DERECHOS HUMANOS"/>
    <s v="FOMENTO Y APOYO A LA APROPIACIÓN DE TECNOLOGÍA EN PROCESOS EMPRESARIALES "/>
    <n v="326"/>
    <s v="REALIZAR 4 PROCESOS DE RENDICIÓN PUBLICA DE CUENTAS A LA CIUDADANÍA        "/>
    <n v="4502001"/>
    <s v="SERVICIO DE PROMOCIÓN A LA PARTICIPACIÓN CIUDADANA"/>
    <s v="RENDICION DE CUENTAS"/>
    <s v="NUMERO"/>
    <n v="1"/>
    <n v="2023"/>
    <s v="SECRETARIA PRIVADA"/>
    <n v="1"/>
    <n v="4"/>
    <n v="1"/>
    <n v="0.25"/>
    <n v="0"/>
    <n v="0"/>
    <n v="1"/>
    <n v="0"/>
    <n v="1"/>
    <n v="0.25"/>
    <n v="2"/>
    <n v="1"/>
    <n v="0.5"/>
    <n v="0"/>
    <s v="icld recursos propios"/>
    <n v="0"/>
    <n v="0"/>
  </r>
  <r>
    <x v="14"/>
    <x v="4"/>
    <s v="BOLÍVAR ME ENAMORA EN  PARTICIPACIÓN CIUDADANA"/>
    <s v=" INSTANCIA DE PARTICIPACIÓN CIUDADANA"/>
    <n v="4599"/>
    <s v="FORTALECIMIENTO A LA GESTIÓN Y DIRECCIÓN DE LA ADMINISTRACIÓN PÚBLICA TERRITORIAL"/>
    <s v="INSTANCIAS O ESPACIOS DE PARTICIPACIÓN "/>
    <n v="327"/>
    <s v="REALIZAR 4 CUMBRES DE PARTICIPACION ENTRE ALCALDES Y GOBERNACION"/>
    <n v="4599029"/>
    <s v="SERVICIO DE INTEGRACIÓN DE LA OFERTA PÚBLICA"/>
    <s v="ESPACIOS DE INTEGRACIÓN DE OFERTA PÚBLICA GENERADOS"/>
    <s v="NUMERO"/>
    <n v="1"/>
    <n v="2023"/>
    <s v="SECRETARIA PRIVADA"/>
    <n v="1"/>
    <n v="4"/>
    <n v="1"/>
    <n v="0.25"/>
    <n v="0"/>
    <n v="0"/>
    <n v="0"/>
    <n v="0"/>
    <n v="0"/>
    <n v="0"/>
    <n v="1"/>
    <n v="0"/>
    <n v="0.25"/>
    <n v="0"/>
    <s v="icld recursos propios"/>
    <n v="0"/>
    <n v="0"/>
  </r>
  <r>
    <x v="14"/>
    <x v="4"/>
    <s v="BOLÍVAR ME ENAMORA EN  PARTICIPACIÓN CIUDADANA"/>
    <s v=" INSTANCIA DE PARTICIPACIÓN CIUDADANA"/>
    <n v="4502"/>
    <s v="FORTALECIMIENTO DEL BUEN GOBIERNO PARA EL RESPETO Y GARANTÍA DE LOS DERECHOS HUMANOS"/>
    <s v="INSTANCIAS O ESPACIOS DE PARTICIPACIÓN "/>
    <n v="328"/>
    <s v="RUTA DE LA GOBERNANZA"/>
    <n v="4502001"/>
    <s v="SERVICIO DE PROMOCIÓN A LA PARTICIPACIÓN CIUDADANA"/>
    <s v="ESPACIOS DE PARTICIPACIÓN PROMOVIDOS"/>
    <s v="NUMERO"/>
    <n v="0"/>
    <n v="2023"/>
    <s v="SECRETARIA PRIVADA"/>
    <n v="5"/>
    <n v="20"/>
    <n v="6"/>
    <n v="0.3"/>
    <n v="2"/>
    <n v="2"/>
    <n v="0"/>
    <n v="2"/>
    <n v="6"/>
    <n v="0.3"/>
    <n v="12"/>
    <n v="1.2"/>
    <n v="0.6"/>
    <n v="1261000000"/>
    <s v="icld recursos propios"/>
    <n v="1258300000"/>
    <n v="0.9978588421887391"/>
  </r>
  <r>
    <x v="14"/>
    <x v="4"/>
    <s v="BOLÍVAR ME ENAMORA EN  PARTICIPACIÓN CIUDADANA"/>
    <s v="CONSTRUCCIONES MOTIVADORAS CON PARTICIPACIÓN INTEGRAL – COMPI"/>
    <n v="4502"/>
    <s v="FORTALECIMIENTO DEL BUEN GOBIERNO PARA EL RESPETO Y GARANTÍA DE LOS DERECHOS HUMANOS"/>
    <s v="DESARROLLO COMUNITARIO"/>
    <n v="367"/>
    <s v="PROMOVER EL DESARROLLO DE 180 PROYECTOS INICIATIVAS COMUNITARIAS PARA EL FOMENTO E INCENTIVO A LA PARTICIPACIÓN CIUDADANA"/>
    <n v="4502001"/>
    <s v="SERVICIO DE PROMOCIÓN A LA PARTICIPACIÓN CIUDADANA"/>
    <s v="INICIATIVAS ORGANIZATIVAS DE PARTICIPACIÓN CIUDADANA PROMOVIDAS"/>
    <s v="NUMERO"/>
    <n v="0"/>
    <n v="2023"/>
    <s v="SECRETARIA DEL INTERIOR"/>
    <n v="15"/>
    <n v="45"/>
    <n v="6"/>
    <n v="0.13"/>
    <n v="0"/>
    <n v="2"/>
    <n v="13"/>
    <n v="15"/>
    <n v="30"/>
    <n v="0.66666666666666663"/>
    <n v="36"/>
    <n v="2"/>
    <n v="0.8"/>
    <n v="7426300000"/>
    <s v="icld recursos propios"/>
    <n v="14173098127"/>
    <n v="1.908500616323068"/>
  </r>
  <r>
    <x v="14"/>
    <x v="1"/>
    <s v="BOLÍVAR ME ENAMORA EN DESARROLLO ECONÓMICO"/>
    <s v="APROVECHAMIENTO DE POTENCIALIDADES Y APUESTA PRODUCTIVAS"/>
    <n v="3502"/>
    <s v="PRODUCTIVIDAD Y COMPETITIVIDAD DE LAS EMPRESAS COLOMBIANAS"/>
    <s v="COMERCIO, INDUSTRIA Y TURISMO"/>
    <n v="329"/>
    <s v="IMPLEMENTACION DE LA MARCABOLÍVAR A TRAVÉSDE LA_x000d_CURADURÍA Y VENTA_x000d_DE PRODUCTOS_x000d_ARTESANALES Y AGRO"/>
    <n v="3502024"/>
    <s v="SERVICIO DE ASISTENCIA TÉCNICA_x000d_PARA LAACTIVIDAD_x000d_ARTESANAL"/>
    <s v="ASISTENCIAS TÉCNICAS PARAEL_x000d_FORTALECIMIENTO DE_x000d_LAACTIVIDAD_x000d_ARTESANAL PRESTADAS"/>
    <s v="NUMERO"/>
    <n v="0"/>
    <n v="2023"/>
    <s v="SECRETARIA PRIVADA"/>
    <n v="1"/>
    <n v="4"/>
    <n v="1"/>
    <n v="0.25"/>
    <n v="1"/>
    <n v="0"/>
    <n v="0"/>
    <n v="0"/>
    <n v="1"/>
    <n v="0.25"/>
    <n v="2"/>
    <n v="1"/>
    <n v="0.5"/>
    <n v="2000000000"/>
    <s v="icld recursos propios"/>
    <n v="2170000000"/>
    <n v="1.085"/>
  </r>
  <r>
    <x v="15"/>
    <x v="4"/>
    <s v="BOLÍVAR ME ENAMORA EN  ORDENAMIENTO TERRITORIAL"/>
    <s v="PLAN DE ORDENAMIENTO TERRITORIAL DEL DEPARTAMENTO DE BOLIVAR"/>
    <s v="4002"/>
    <s v="ORDENAMIENTO TERRITORIAL Y DESARROLLO URBANO"/>
    <s v="ELABORACIÓN Y ACTUALIZACIÓN DEL PLAN DE ORDENAMIENTO TERRITORIAL"/>
    <s v="400201602"/>
    <s v=""/>
    <s v="4002016"/>
    <s v="DOCUMENTOS DE PLANEACIÓN"/>
    <s v="DOCUMENTOS DE PLANEACIÓN DE LA ETAPA DE ALISTAMIENTO Y DIAGNÓSTICO DEL PLAN DE ORDENAMIENTO DEPARTAMENTAL ELABORADOS"/>
    <s v="Número "/>
    <s v="0"/>
    <s v="N/A"/>
    <s v="ICLD"/>
    <s v="1"/>
    <n v="1"/>
    <n v="0"/>
    <n v="0"/>
    <s v="1"/>
    <n v="0"/>
    <n v="0"/>
    <n v="0"/>
    <n v="1"/>
    <n v="1"/>
    <n v="1"/>
    <n v="1"/>
    <n v="1"/>
    <n v="0"/>
    <s v="ICLD"/>
    <n v="0"/>
    <n v="0"/>
  </r>
  <r>
    <x v="15"/>
    <x v="4"/>
    <s v="BOLÍVAR ME ENAMORA EN  ORDENAMIENTO TERRITORIAL"/>
    <s v="PLAN DE ORDENAMIENTO TERRITORIAL DEL DEPARTAMENTO DE BOLIVAR"/>
    <s v="4002"/>
    <s v="ORDENAMIENTO TERRITORIAL Y DESARROLLO URBANO"/>
    <s v="ELABORACIÓN Y ACTUALIZACIÓN DEL PLAN DE ORDENAMIENTO TERRITORIAL"/>
    <n v="400201603"/>
    <s v=""/>
    <s v="4002016"/>
    <s v="DOCUMENTOS DE PLANEACIÓN"/>
    <s v="DOCUMENTOS DE FORMULACIÓN DEL PLAN DE ORDENAMIENTO DEPARTAMENTAL ELABORADOS"/>
    <s v="Número "/>
    <s v="0"/>
    <s v="N/A"/>
    <s v="ICLD"/>
    <s v="1"/>
    <n v="1"/>
    <n v="0"/>
    <n v="0"/>
    <s v="1"/>
    <n v="0"/>
    <n v="0"/>
    <n v="0"/>
    <n v="1"/>
    <n v="1"/>
    <n v="1"/>
    <n v="1"/>
    <n v="1"/>
    <n v="111500000"/>
    <s v="ICLD"/>
    <n v="111500000"/>
    <n v="1"/>
  </r>
  <r>
    <x v="15"/>
    <x v="3"/>
    <s v="BOLÍVAR ME ENAMORA EN  HÁBITAT, VIVIENDA Y SERVICIOS PÚBLICOS"/>
    <s v="FORMALIZACIÓN DE LA TIERRA"/>
    <s v="4001"/>
    <s v="ACCESO A SOLUCIONES DE VIVIENDA"/>
    <s v="PROYECTOS DE TITULACIÓN Y LEGALIZACIÓN DE PREDIOS"/>
    <s v="400100700"/>
    <s v=""/>
    <s v="4001007"/>
    <s v="SERVICIO DE SANEAMIENTO Y TITULACIÓN DE BIENES FISCALES"/>
    <s v="BIENES FISCALES SANEADOS Y TITULADOS"/>
    <s v="Número "/>
    <s v="0"/>
    <s v="N/A"/>
    <s v="ICLD"/>
    <s v="250"/>
    <n v="1000"/>
    <n v="470"/>
    <n v="0.47"/>
    <s v="0"/>
    <n v="39"/>
    <n v="0"/>
    <n v="0"/>
    <n v="39"/>
    <n v="3.9E-2"/>
    <n v="509"/>
    <n v="0.156"/>
    <n v="0.50900000000000001"/>
    <n v="100000000"/>
    <s v="ICLD"/>
    <n v="100000000"/>
    <n v="1"/>
  </r>
  <r>
    <x v="15"/>
    <x v="4"/>
    <s v="BOLÍVAR ME ENAMORA CON INSTRUMENTOS DE PLANEACIÓN"/>
    <s v="INSTRUMENTOS DE PLANEACIÓN TERRTORIAL  A LOS MUNICIPIOS"/>
    <s v="4501"/>
    <s v="FORTALECIMIENTO DE LA CONVIVENCIA Y LA SEGURIDAD CIUDADANA"/>
    <s v="PROGRAMAS DE CAPACITACIÓN Y ASISTENCIA TÉCNICA ORIENTADOS AL DESARROLLO EFICIENTE DE LAS COMPETENCIAS DE LEY"/>
    <s v="459903101"/>
    <s v=""/>
    <s v="4599031"/>
    <s v="SERVICIO DE ASISTENCIA TÉCNICA"/>
    <s v="ENTIDADES TERRITORIALES ASISTIDAS TÉCNICAMENTE"/>
    <s v="Número "/>
    <s v="45"/>
    <s v="N/A"/>
    <s v="ICLD"/>
    <s v="5"/>
    <n v="20"/>
    <n v="5"/>
    <n v="0.25"/>
    <s v="0"/>
    <n v="9"/>
    <n v="0"/>
    <n v="0"/>
    <n v="9"/>
    <n v="0.45"/>
    <n v="14"/>
    <n v="1.8"/>
    <n v="0.7"/>
    <n v="237500000"/>
    <s v="ICLD"/>
    <n v="237500000"/>
    <n v="1"/>
  </r>
  <r>
    <x v="15"/>
    <x v="4"/>
    <s v="BOLÍVAR ME ENAMORA EN INSTRUMENTOS DE PLANEACIÓN"/>
    <s v="CONSEJO TERRITORIAL DE PLANEACIÓN DE BOLIVAR"/>
    <s v="4502"/>
    <s v="FORTALECIMIENTO DEL BUEN GOBIERNO PARA EL RESPETO Y GARANTÍA DE LOS DERECHOS HUMANOS"/>
    <s v="INSTANCIAS O ESPACIOS DE PARTICIPACIÓN"/>
    <s v=""/>
    <s v=""/>
    <s v="4502001"/>
    <s v="SERVICIO DE PROMOCIÓN A LA PARTICIPACIÓN CIUDADANA"/>
    <s v="INSTANCIAS FORMALES Y NO FORMALES DE PARTICIPACIÓN FORTALECIDAS"/>
    <s v="Número "/>
    <s v="0"/>
    <s v="N/A"/>
    <s v="ICLD"/>
    <s v="1"/>
    <n v="4"/>
    <n v="0"/>
    <n v="0"/>
    <s v="1"/>
    <n v="0"/>
    <n v="0"/>
    <n v="0"/>
    <n v="1"/>
    <n v="0.25"/>
    <n v="1"/>
    <n v="1"/>
    <n v="0.25"/>
    <n v="50000000"/>
    <s v="ICLD"/>
    <n v="50000000"/>
    <n v="1"/>
  </r>
  <r>
    <x v="15"/>
    <x v="4"/>
    <s v="BOLÍVAR ME ENAMORA EN INSTRUMENTOS DE PLANEACIÓN"/>
    <s v="MODERNIZACIÓN SISTEMAS DE INFORMACIÓN EN PLANEACIÓN"/>
    <s v="4599"/>
    <s v="FORTALECIMIENTO A LA GESTIÓN Y DIRECCIÓN DE LA ADMINISTRACIÓN PÚBLICA TERRITORIAL"/>
    <s v="FORTALECIMIENTO INSTITUCIONAL"/>
    <s v="459902500"/>
    <s v=""/>
    <s v="4599025"/>
    <s v="SERVICIOS DE INFORMACIÓN IMPLEMENTADOS"/>
    <s v="SISTEMAS DE INFORMACIÓN IMPLEMENTADOS"/>
    <s v="Número "/>
    <s v="0"/>
    <s v="N/A"/>
    <s v="ICLD"/>
    <s v="1"/>
    <n v="3"/>
    <n v="0"/>
    <n v="0"/>
    <s v="0"/>
    <n v="1"/>
    <n v="0"/>
    <n v="0"/>
    <n v="1"/>
    <n v="0.33333333333333331"/>
    <n v="1"/>
    <n v="1"/>
    <n v="0.33333333333333331"/>
    <n v="140000000"/>
    <s v="ICLD"/>
    <n v="140000000"/>
    <n v="1"/>
  </r>
  <r>
    <x v="15"/>
    <x v="4"/>
    <s v="BOLÍVAR ME ENAMORA EN INSTRUMENTOS DE PLANEACIÓN"/>
    <s v="FORTALECIMIENTO DE CAPACIDADES INSTITUCIONALES"/>
    <s v="4599"/>
    <s v="FORTALECIMIENTO A LA GESTIÓN Y DIRECCIÓN DE LA ADMINISTRACIÓN PÚBLICA TERRITORIAL"/>
    <s v="FORTALECIMIENTO INSTITUCIONAL"/>
    <s v="459903100"/>
    <s v=""/>
    <s v="4599031"/>
    <s v="SERVICIO DE ASISTENCIA TÉCNICA"/>
    <s v="ENTIDADES, ORGANISMOS Y DEPENDENCIAS ASISTIDOS TÉCNICAMENTE"/>
    <s v="Número "/>
    <s v="45"/>
    <s v="2023"/>
    <s v="ICLD"/>
    <s v="45"/>
    <n v="45"/>
    <n v="45"/>
    <n v="1"/>
    <s v="10"/>
    <n v="15"/>
    <n v="0"/>
    <n v="0"/>
    <n v="25"/>
    <n v="0.55555555555555558"/>
    <n v="70"/>
    <n v="0.55555555555555558"/>
    <n v="1.5555555555555556"/>
    <n v="97500000"/>
    <s v="ICLD"/>
    <n v="97500000"/>
    <n v="1"/>
  </r>
  <r>
    <x v="15"/>
    <x v="3"/>
    <s v="BOLÍVAR ME ENAMORA CON CIENCIA, TECNOLOGIA E INNOVACIÓN"/>
    <s v="CIENCIA, TECNOLOGIA E INNOVACIÓN PARA EL DESARROLLO"/>
    <s v="3906"/>
    <s v="FOMENTO A VOCACIONES Y FORMACIÓN, GENERACIÓN, USO Y APROPIACIÓN SOCIAL DEL CONOCIMIENTO DE LA CIENCIA, TECNOLOGÍA E INNOVACIÓN"/>
    <s v="PROMOCIÓN DEL DESARROLLO"/>
    <s v=""/>
    <s v=""/>
    <s v="3906011"/>
    <s v="SERVICIO DE APROPIACIÓN SOCIAL DEL CONOCIMIENTO"/>
    <s v="ESTRATEGIAS DE APROPIACIÓN REALIZADAS"/>
    <s v="Número "/>
    <s v="0"/>
    <s v="N/A"/>
    <s v="ICLD"/>
    <s v="1"/>
    <n v="3"/>
    <n v="0"/>
    <n v="0"/>
    <s v="0"/>
    <n v="2"/>
    <n v="0"/>
    <n v="0"/>
    <n v="2"/>
    <n v="0.66666666666666663"/>
    <n v="2"/>
    <n v="2"/>
    <n v="0.66666666666666663"/>
    <n v="15000000"/>
    <s v="ICLD"/>
    <n v="15000000"/>
    <n v="1"/>
  </r>
  <r>
    <x v="15"/>
    <x v="3"/>
    <s v="BOLÍVAR ME ENAMORA CON CIENCIA, TECNOLOGIA E INNOVACIÓN"/>
    <s v="CIENCIA, TECNOLOGIA E INNOVACIÓN PARA EL DESARROLLO"/>
    <s v="3999"/>
    <s v="FORTALECIMIENTO DE LA GESTIÓN Y DIRECCIÓN DEL SECTOR CIENCIA, TECNOLOGÍA E INNOVACIÓN "/>
    <s v="PROMOCIÓN DEL DESARROLLO"/>
    <s v=""/>
    <s v=""/>
    <s v="3999054"/>
    <s v="DOCUMENTOS DE PLANEACIÓN"/>
    <s v="PLANES ESTRATÉGICOS ELABORADOS"/>
    <s v="Número "/>
    <s v="0"/>
    <s v="N/A"/>
    <s v="ICLD"/>
    <s v="1"/>
    <n v="4"/>
    <n v="1"/>
    <n v="0.25"/>
    <s v="0"/>
    <n v="1"/>
    <n v="0"/>
    <n v="0"/>
    <n v="1"/>
    <n v="0.25"/>
    <n v="2"/>
    <n v="1"/>
    <n v="0.5"/>
    <n v="22500000"/>
    <s v="ICLD"/>
    <n v="22500000"/>
    <n v="1"/>
  </r>
  <r>
    <x v="15"/>
    <x v="3"/>
    <s v="BOLÍVAR ME ENAMORA CON CIENCIA, TECNOLOGIA E INNOVACIÓN"/>
    <s v="CIENCIA, TECNOLOGIA E INNOVACIÓN PARA EL DESARROLLO"/>
    <s v="3999"/>
    <s v="FORTALECIMIENTO DE LA GESTIÓN Y DIRECCIÓN DEL SECTOR CIENCIA, TECNOLOGÍA E INNOVACIÓN "/>
    <s v="PROMOCIÓN DEL DESARROLLO"/>
    <s v=""/>
    <s v=""/>
    <s v="3999065"/>
    <s v="DOCUMENTOS DE POLÍTICA"/>
    <s v="DOCUMENTOS DE POLÍTICA ELABORADOS"/>
    <s v="Número "/>
    <s v="0"/>
    <s v="N/A"/>
    <s v="ICLD"/>
    <s v="1"/>
    <n v="1"/>
    <n v="0"/>
    <n v="0"/>
    <s v="0"/>
    <n v="0"/>
    <n v="0"/>
    <n v="0"/>
    <n v="0"/>
    <n v="0"/>
    <n v="0"/>
    <n v="0"/>
    <n v="0"/>
    <n v="60000000"/>
    <s v="ICLD"/>
    <n v="60000000"/>
    <n v="1"/>
  </r>
  <r>
    <x v="15"/>
    <x v="3"/>
    <s v="BOLÍVAR ME ENAMORA CON CIENCIA, TECNOLOGIA E INNOVACIÓN"/>
    <s v="CIENCIA, TECNOLOGIA E INNOVACIÓN PARA EL DESARROLLO"/>
    <s v="3999"/>
    <s v="FORTALECIMIENTO DE LA GESTIÓN Y DIRECCIÓN DEL SECTOR CIENCIA, TECNOLOGÍA E INNOVACIÓN "/>
    <s v="PROMOCIÓN DEL DESARROLLO"/>
    <s v=""/>
    <s v=""/>
    <s v="2301034"/>
    <s v="SERVICIO DE EDUCACIÓN PARA EL TRABAJO EN TECNOLOGÍAS DE LA INFORMACIÓN Y LAS COMUNICACIONES"/>
    <s v="PERSONAS CERTIFICADAS EN ALFABETIZACIÓN DIGITAL"/>
    <s v="Número "/>
    <s v="0"/>
    <s v="N/A"/>
    <s v="ICLD"/>
    <s v="25"/>
    <n v="100"/>
    <n v="68"/>
    <n v="0.68"/>
    <s v="0"/>
    <n v="0"/>
    <n v="0"/>
    <n v="0"/>
    <n v="0"/>
    <n v="0"/>
    <n v="68"/>
    <n v="0"/>
    <n v="0.68"/>
    <n v="0"/>
    <s v="N/A"/>
    <n v="0"/>
    <n v="0"/>
  </r>
  <r>
    <x v="15"/>
    <x v="3"/>
    <s v="BOLÍVAR ME ENAMORA CON CIENCIA, TECNOLOGIA E INNOVACIÓN"/>
    <s v="CIENCIA, TECNOLOGIA E INNOVACIÓN PARA EL DESARROLLO"/>
    <s v="3999"/>
    <s v="FORTALECIMIENTO DE LA GESTIÓN Y DIRECCIÓN DEL SECTOR CIENCIA, TECNOLOGÍA E INNOVACIÓN "/>
    <s v="PROMOCIÓN DEL DESARROLLO"/>
    <s v=""/>
    <s v=""/>
    <s v="2301062"/>
    <s v="SERVICIO DE APOYO EN TECNOLOGÍAS DE LA INFORMACIÓN Y LAS COMUNICACIONES PARA LA EDUCACIÓN BÁSICA, PRIMARIA Y SECUNDARIA"/>
    <s v="ESTUDIANTES DE SEDES EDUCATIVAS OFICIALES BENEFICIADOS CON EL SERVICIO DE APOYO EN TECNOLOGÍAS DE LA INFORMACIÓN Y LAS COMUNICACIONES PARA LA EDUCACIÓN"/>
    <s v="Número "/>
    <s v="0"/>
    <s v="N/A"/>
    <s v="ICLD"/>
    <s v="150"/>
    <n v="500"/>
    <n v="0"/>
    <n v="0"/>
    <s v="0"/>
    <n v="2035"/>
    <n v="0"/>
    <n v="0"/>
    <n v="2035"/>
    <n v="4.07"/>
    <n v="2035"/>
    <n v="13.566666666666666"/>
    <n v="4.07"/>
    <n v="22000000"/>
    <s v="ICLD"/>
    <n v="22000000"/>
    <n v="1"/>
  </r>
  <r>
    <x v="15"/>
    <x v="3"/>
    <s v="BOLÍVAR ME ENAMORA CON CIENCIA, TECNOLOGIA E INNOVACIÓN"/>
    <s v="CIENCIA, TECNOLOGIA E INNOVACIÓN PARA EL DESARROLLO"/>
    <n v="3905"/>
    <s v="FORTALECIMIENTO DE LA GOBERNANZA E INSTITUCIONALIDAD MULTINIVEL DEL SECTOR DE CTEI"/>
    <s v="PROMOCIÓN DEL DESARROLLO"/>
    <m/>
    <s v=""/>
    <s v="3905007"/>
    <s v="SERVICIO DE COOPERACIÓN INTERNACIONAL PARA LA CTEI"/>
    <s v="ACUERDOS DE COOPERACIÓN SUSCRITOS"/>
    <s v="Número "/>
    <n v="0"/>
    <s v="N/A"/>
    <s v="ICLD"/>
    <n v="1"/>
    <n v="3"/>
    <n v="0"/>
    <n v="0"/>
    <s v="0"/>
    <n v="3"/>
    <n v="0"/>
    <n v="0"/>
    <n v="3"/>
    <n v="1"/>
    <n v="3"/>
    <n v="3"/>
    <n v="1"/>
    <n v="0"/>
    <s v="N/A"/>
    <n v="0"/>
    <n v="0"/>
  </r>
  <r>
    <x v="16"/>
    <x v="3"/>
    <s v="Bolívar Me Enamora en  Salud oportuna y de calidad"/>
    <s v=" Aseguramiento y prestación integral de servicios de salud"/>
    <s v="1906"/>
    <s v="ASEGURAMIENTO Y PRESTACIÓN INTEGRAL DE SERVICIOS DE SALUD"/>
    <s v="PRESTACION DE SERVICIOS DE SALUD PARA LA POBLACIÓN POBRE NO ASEGURADA "/>
    <s v="226"/>
    <s v="REALIZAR ACOMPAÑAMIENTO, ASESORÍA Y SEGUIMIENTO TÉCNICO PARA LA TRANSFERENCIA DE HERRAMIENTAS DE GESTIÓN Y CONOCIMIENTO A ENTIDADES TERRITORIALES, ENTIDADES DEL SECTOR QUE PRESTAN SERVICIOS DE SALUD,  ENTRE OTROS, EN PROCEDIMIENTOS Y TRÁMITES INSTITUCIONALES DE COMPETENCIA DE LA ENTIDAD."/>
    <s v="1906041"/>
    <s v="SERVICIO DE ASISTENCIA TÉCNICA"/>
    <s v="Asistencisa técnicas realizadas"/>
    <s v="Número"/>
    <n v="180"/>
    <n v="2023"/>
    <s v="Dirección de Aseguramiento y Prestación de Servicios - Secretaría de Salud de Bolívar"/>
    <n v="90"/>
    <n v="360"/>
    <n v="90"/>
    <n v="0.25"/>
    <n v="15"/>
    <n v="17"/>
    <n v="33"/>
    <n v="25"/>
    <n v="90"/>
    <n v="0.25"/>
    <n v="180"/>
    <n v="1"/>
    <n v="0.5"/>
    <n v="518598267"/>
    <s v="Rentas cedidas"/>
    <n v="518598267"/>
    <n v="1"/>
  </r>
  <r>
    <x v="16"/>
    <x v="3"/>
    <s v="Bolívar Me Enamora en  Salud oportuna y de calidad"/>
    <s v=" Aseguramiento y prestación integral de servicios de salud"/>
    <s v="1906"/>
    <s v="ASEGURAMIENTO Y PRESTACIÓN INTEGRAL DE SERVICIOS DE SALUD"/>
    <s v="PRESTACION DE SERVICIOS DE SALUD PARA LA POBLACIÓN POBRE NO ASEGURADA "/>
    <s v="227"/>
    <s v="REALIZAR LA AFILIACIÓN DE LA POBLACIÓN AL RÉGIMEN SUBSIDIADO CONFORME A LAS CONDICIONES DEL SISTEMA GENERAL DE SEGURIDAD SOCIAL; INCLUYE EL REGISTRO, REPORTE, SISTEMATIZACIÓN Y SEGUIMIENTO DE AFILIADOS EN LOS SISTEMAS DE INFORMACIÓN CORRESPONDIENTES. "/>
    <s v="1906044"/>
    <s v="SERVICIO DE AFILIACIONES AL RÉGIMEN SUBSIDIADO DEL SISTEMA GENERAL DE SEGURIDAD SOCIAL"/>
    <s v="Personas afiliadas al régimen subsidiado"/>
    <s v="Número"/>
    <n v="938220"/>
    <n v="2023"/>
    <s v="BDUA - SISPRO MSPS"/>
    <n v="940420"/>
    <n v="947522"/>
    <n v="942164"/>
    <n v="0.99434525003113383"/>
    <n v="240193"/>
    <n v="213465"/>
    <n v="634000"/>
    <n v="300"/>
    <n v="1087958"/>
    <n v="1.1482139728681762"/>
    <n v="2030122"/>
    <n v="1.156885221496778"/>
    <n v="2.14255922289931"/>
    <n v="83107356230"/>
    <s v="Rentas cedidas"/>
    <n v="52528032184.659988"/>
    <n v="0.63205033305702096"/>
  </r>
  <r>
    <x v="16"/>
    <x v="3"/>
    <s v="Bolívar Me Enamora en  Salud oportuna y de calidad"/>
    <s v=" Aseguramiento y prestación integral de servicios de salud"/>
    <s v="1907"/>
    <s v="ASEGURAMIENTO Y PRESTACIÓN INTEGRAL DE SERVICIOS DE SALUD"/>
    <s v="PRESTACION DE SERVICIOS DE SALUD PARA LA POBLACIÓN POBRE NO ASEGURADA "/>
    <s v="228"/>
    <s v="GARANTIZAR RECURSOS MONETARIOS A LAS EMPRESAS SOCIALES DEL ESTADO O A TERCEROS QUE ADMINISTRAN INFRAESTRUCTURA PÚBLICA PARA LA ATENCIÓN EN SALUD A LA POBLACIÓN"/>
    <s v="1906035"/>
    <s v="SERVICIO DE APOYO FINANCIERO PARA LA ATENCIÓN EN SALUD A LA POBLACIÓN"/>
    <s v="Empresas sociales del estado financiadas"/>
    <s v="Número"/>
    <n v="15"/>
    <n v="2023"/>
    <s v="Dirección de Aseguramiento y Prestación de Servicios - Secretaría de Salud de Bolívar"/>
    <n v="5"/>
    <n v="15"/>
    <n v="1"/>
    <n v="6.6666666666666666E-2"/>
    <n v="1"/>
    <n v="0"/>
    <n v="0"/>
    <n v="0"/>
    <n v="1"/>
    <n v="6.6666666666666666E-2"/>
    <n v="2"/>
    <n v="0.2"/>
    <n v="0.13333333333333333"/>
    <n v="83107356230"/>
    <s v="Rentas cedidas - SGP"/>
    <n v="52528032184.659988"/>
    <n v="0.63205033305702096"/>
  </r>
  <r>
    <x v="16"/>
    <x v="3"/>
    <s v="Bolívar Me Enamora en  Salud oportuna y de calidad"/>
    <s v=" Aseguramiento y prestación integral de servicios de salud"/>
    <s v="1908"/>
    <s v="ASEGURAMIENTO Y PRESTACIÓN INTEGRAL DE SERVICIOS DE SALUD"/>
    <s v="PRESTACION DE SERVICIOS DE SALUD PARA LA POBLACIÓN POBRE NO ASEGURADA "/>
    <s v="229"/>
    <s v="REALIZAR ACOMPAÑAMIENTO, ASESORÍA Y SEGUIMIENTO TÉCNICO PARA LA TRANSFERENCIA DE HERRAMIENTAS DE GESTIÓN Y CONOCIMIENTO A ENTIDADES TERRITORIALES, ENTIDADES DEL SECTOR QUE PRESTAN SERVICIOS DE SALUD, CIUDADANOS, ENTRE OTROS, EN PROCEDIMIENTOS Y TRÁMITES INSTITUCIONALES DE COMPETENCIA DE LA ENTIDAD."/>
    <s v="1906041"/>
    <s v="SERVICIO DE ASISTENCIA TÉCNICA"/>
    <s v="Asistencias técnicas realizadas"/>
    <s v="Número"/>
    <n v="180"/>
    <n v="2023"/>
    <s v="Dirección de Aseguramiento y Prestación de Servicios - Secretaría de Salud de Bolívar"/>
    <n v="90"/>
    <n v="360"/>
    <n v="90"/>
    <n v="0.25"/>
    <n v="15"/>
    <n v="17"/>
    <n v="33"/>
    <n v="25"/>
    <n v="90"/>
    <n v="0.25"/>
    <n v="180"/>
    <n v="1"/>
    <n v="0.5"/>
    <n v="483500000"/>
    <s v="Rentas cedidas"/>
    <n v="483500000"/>
    <n v="1"/>
  </r>
  <r>
    <x v="16"/>
    <x v="3"/>
    <s v="Bolívar Me Enamora en  Salud oportuna y de calidad"/>
    <s v=" Aseguramiento y prestación integral de servicios de salud"/>
    <s v="1909"/>
    <s v="ASEGURAMIENTO Y PRESTACIÓN INTEGRAL DE SERVICIOS DE SALUD"/>
    <s v="PRESTACION DE SERVICIOS DE SALUD PARA LA POBLACIÓN POBRE NO ASEGURADA "/>
    <s v="230"/>
    <s v="REALIZAR ACOMPAÑAMIENTO, ASESORÍA Y SEGUIMIENTO TÉCNICO PARA LA TRANSFERENCIA DE HERRAMIENTAS DE GESTIÓN Y CONOCIMIENTO A ENTIDADES TERRITORIALES, ENTIDADES DEL SECTOR QUE PRESTAN SERVICIOS DE SALUD, CIUDADANOS, ENTRE OTROS, EN PROCEDIMIENTOS Y TRÁMITES INSTITUCIONALES DE COMPETENCIA DE LA ENTIDAD."/>
    <s v="1906041"/>
    <s v="SERVICIO DE ASISTENCIA TÉCNICA"/>
    <m/>
    <s v="Número"/>
    <n v="180"/>
    <n v="2023"/>
    <s v="Dirección de Aseguramiento y Prestación de Servicios - Secretaría de Salud de Bolívar"/>
    <n v="135"/>
    <n v="540"/>
    <n v="135"/>
    <n v="0.25"/>
    <n v="3"/>
    <n v="66"/>
    <n v="54"/>
    <n v="12"/>
    <n v="135"/>
    <n v="0.25"/>
    <n v="270"/>
    <n v="1"/>
    <n v="0.5"/>
    <n v="483500000"/>
    <s v="Rentas cedidas"/>
    <n v="483500000"/>
    <n v="1"/>
  </r>
  <r>
    <x v="16"/>
    <x v="3"/>
    <s v="Bolívar Me Enamora en  Salud oportuna y de calidad"/>
    <s v=" Aseguramiento y prestación integral de servicios de salud"/>
    <s v="1903"/>
    <s v="INSPECCIÓN, VIGILANCIA Y CONTROL"/>
    <s v="VIGILANCIA Y CONTROL EN SALUD PUBLICA "/>
    <s v="231"/>
    <s v="INCREMENTAR  LA COBERTURA DE ACCIONES DE INSPECCIÓN, VIGILANCIA Y CONTROL AL SISTEMA GENERAL DE SEGURIDAD SOCIAL EN SALUD EN EL DEPARTAMENTO DE BOLÍVAR."/>
    <s v="1903016"/>
    <s v="SERVICIO DE AUDITORÍA Y VISITAS INSPECTIVAS"/>
    <s v="Adquisición de ambulancia"/>
    <s v="Número"/>
    <n v="100"/>
    <n v="2023"/>
    <s v="IVC - SSDB"/>
    <n v="90"/>
    <n v="360"/>
    <n v="507"/>
    <n v="1.4083333333333334"/>
    <n v="31"/>
    <n v="30"/>
    <n v="35"/>
    <n v="15"/>
    <n v="111"/>
    <n v="0.30833333333333335"/>
    <n v="618"/>
    <n v="1.2333333333333334"/>
    <n v="1.7166666666666666"/>
    <n v="4332003280"/>
    <s v="Rentas cedidas"/>
    <n v="4332003280"/>
    <n v="1"/>
  </r>
  <r>
    <x v="16"/>
    <x v="3"/>
    <s v="Bolívar Me Enamora en  Salud oportuna y de calidad"/>
    <s v=" Aseguramiento y prestación integral de servicios de salud"/>
    <s v="1903"/>
    <s v="INSPECCIÓN, VIGILANCIA Y CONTROL"/>
    <s v="INSPECCIÓN, VIGILANCIA Y CONTROL SANITARIO "/>
    <s v="232"/>
    <s v="AUMENTAR LA COBERTURA EN LA VIGILANCIA DE LOS EVENTOS DE INTERÉS EN SALUD PÚBLICA POR LOS LABORATORIOS DE LA RED DEL DEPARTAMENTO DE BOLÍVAR  E INVESTIGACIÓN EN LA VIGILANCIA DE LOS EVENTOS DE INTERÉS DE SALUD PÚBLICA POR EL LABORATORIO DEPARTAMENTAL"/>
    <s v="1903012"/>
    <s v="SERVICIO DE ANÁLISIS DE LABORATORIO"/>
    <s v="Asistencias técnicas realizadas"/>
    <s v="Número"/>
    <n v="44880"/>
    <n v="2023"/>
    <s v="Laboratorio de Salud Pública-SSDB"/>
    <n v="14000"/>
    <n v="56000"/>
    <n v="11732"/>
    <n v="0.20949999999999999"/>
    <n v="2780"/>
    <n v="2987"/>
    <n v="2536"/>
    <n v="5032"/>
    <n v="13335"/>
    <n v="0.238125"/>
    <n v="25067"/>
    <n v="0.95250000000000001"/>
    <n v="0.447625"/>
    <n v="3100000000"/>
    <s v="Rentas cedidas - SGP"/>
    <n v="3100000000"/>
    <n v="1"/>
  </r>
  <r>
    <x v="16"/>
    <x v="3"/>
    <s v="Bolívar Me Enamora en  Salud oportuna y de calidad"/>
    <s v=" Aseguramiento y prestación integral de servicios de salud"/>
    <s v="1905"/>
    <s v="SALUD PÚBLICA"/>
    <s v="CONVIVENCIA SOCIAL  Y SALUD MENTAL "/>
    <s v="233"/>
    <s v="FORTALECER LAS ACCIONES DE GESTIÓN INTEGRAL QUE MINIMICEN LOS RIESGOS ASOCIADOS A LA SALUD MENTAL Y CONVIVENCIA SOCIAL EN EL DEPARTAMENTO DE BOLÍVAR"/>
    <s v="1905050"/>
    <s v="SERVICIO DE ASISTENCIA TÉCNICA"/>
    <s v="Asistencias técnicas realizadas"/>
    <s v="Número"/>
    <n v="1215"/>
    <n v="2023"/>
    <s v="Secretaría de Salud de Bolívar"/>
    <n v="945"/>
    <n v="3780"/>
    <n v="550"/>
    <n v="0.14550264550264549"/>
    <n v="230"/>
    <n v="245"/>
    <n v="0"/>
    <n v="137"/>
    <n v="612"/>
    <n v="0.16190476190476191"/>
    <n v="1162"/>
    <n v="0.64761904761904765"/>
    <n v="0.30740740740740741"/>
    <n v="2920000000"/>
    <s v="Rentas cedidas - SGP"/>
    <n v="2920000000"/>
    <n v="1"/>
  </r>
  <r>
    <x v="16"/>
    <x v="3"/>
    <s v="Bolívar Me Enamora en  Salud oportuna y de calidad"/>
    <s v=" Inspección, vigilancia y control en Salud"/>
    <s v="1905"/>
    <s v="SALUD PÚBLICA"/>
    <s v="CONVIVENCIA SOCIAL  Y SALUD MENTAL "/>
    <s v="234"/>
    <s v="REALIZAR ACOMPAÑAMIENTO, ASESORÍA Y SEGUIMIENTO TÉCNICO PARA LA TRANSFERENCIA DE HERRAMIENTAS DE GESTIÓN Y CONOCIMIENTO SOBRE TEMAS DE SALUD MENTAL"/>
    <s v="1905022"/>
    <s v="SERVICIO DE GESTIÓN DEL RIESGO EN TEMAS DE TRASTORNOS MENTALES"/>
    <s v="Auditorías y visitas inspectivas realizadas"/>
    <s v="Número"/>
    <n v="48"/>
    <n v="2023"/>
    <s v="Secretaría de Salud de Bolívar"/>
    <n v="12"/>
    <n v="48"/>
    <n v="12"/>
    <n v="0.25"/>
    <n v="2"/>
    <n v="3"/>
    <n v="7"/>
    <n v="0"/>
    <n v="12"/>
    <n v="0.25"/>
    <n v="24"/>
    <n v="1"/>
    <n v="0.5"/>
    <n v="2920000000"/>
    <s v="Rentas cedidas - SGP"/>
    <n v="2920000000"/>
    <n v="1"/>
  </r>
  <r>
    <x v="16"/>
    <x v="3"/>
    <s v="Bolívar Me Enamora en  Salud oportuna y de calidad"/>
    <s v=" Inspección, vigilancia y control en Salud"/>
    <s v="1905"/>
    <s v="SALUD PÚBLICA"/>
    <s v="GESTIÓN DIFERENCIAL DE POBLACIONES VULNERABLES "/>
    <s v="235"/>
    <s v="FORTALECER LA ATENCIÓN INTEGRAL Y DIFERENCIAL EN SALUD A MUJERES, PERSONAS LGTBIQ+, VÍCTIMAS DE VIOLENCIA DE GÉNERO Y VIOLENCIA SEXUAL EN MUNICIPIOS PRIORIZADOS DEL DEPARTAMENTO DE BOLÍVAR."/>
    <s v="1905050"/>
    <s v="SERVICIO DE ASISTENCIA TÉCNICA"/>
    <s v="Análisis realizados"/>
    <s v="Número"/>
    <n v="40"/>
    <n v="2023"/>
    <s v="Secretaría de Salud de Bolívar"/>
    <n v="80"/>
    <n v="320"/>
    <n v="80"/>
    <n v="0.25"/>
    <n v="20"/>
    <n v="25"/>
    <n v="20"/>
    <n v="15"/>
    <n v="80"/>
    <n v="0.25"/>
    <n v="160"/>
    <n v="1"/>
    <n v="0.5"/>
    <n v="8898102243"/>
    <s v="Rentas cedidas - SGP"/>
    <n v="8898102243"/>
    <n v="1"/>
  </r>
  <r>
    <x v="16"/>
    <x v="3"/>
    <s v="Bolívar Me Enamora en  Salud oportuna y de calidad"/>
    <s v="Salud Pública"/>
    <s v="1905"/>
    <s v="SALUD PÚBLICA"/>
    <s v="SALUD PÚBLICA "/>
    <s v="236"/>
    <s v="DISMINUIR PORCENTAJE DE ENFERMEDADES ADQUIRIDAS POR FACTORES AMBIENTALES Y SANITARIOS EN LOS MUNICIPIOS DEL DEPARTAMENTO DE BOLÍVAR."/>
    <s v="1905024"/>
    <s v="SERVICIO DE GESTIÓN DEL RIESGO PARA ABORDAR SITUACIONES DE SALUD RELACIONADAS CON CONDICIONES AMBIENTALES"/>
    <s v="Asistencias técnicas realizadas"/>
    <s v="Número"/>
    <n v="18"/>
    <n v="2023"/>
    <s v="Gestión programática y PIC - SSDB"/>
    <n v="6"/>
    <n v="20"/>
    <n v="3"/>
    <n v="0.15"/>
    <s v="0"/>
    <n v="2"/>
    <n v="4"/>
    <n v="0"/>
    <n v="6"/>
    <n v="0.3"/>
    <n v="9"/>
    <n v="1"/>
    <n v="0.45"/>
    <n v="1992274506"/>
    <s v="Rentas cedidas - SGP"/>
    <n v="1992274506"/>
    <n v="1"/>
  </r>
  <r>
    <x v="16"/>
    <x v="3"/>
    <s v="Bolívar Me Enamora en  Salud oportuna y de calidad"/>
    <m/>
    <s v="1905"/>
    <s v="SALUD PÚBLICA"/>
    <s v="SALUD PÚBLICA "/>
    <s v="237"/>
    <s v="DISMINUIR LAS ENFERMEDADES ADQUIRIDAS POR FACTORES AMBIENTALES Y SANITARIOS EN LOS MUNICIPIOS DEL DEPARTAMENTO DE BOLÍVAR."/>
    <s v="1903042"/>
    <s v="SERVICIO DE VIGILANCIA Y CONTROL SANITARIO DE LOS FACTORES DE RIESGO PARA LA SALUD, EN LOS ESTABLECIMIENTOS Y ESPACIOS QUE PUEDEN GENERAR RIESGOS PARA LA POBLACIÓN."/>
    <s v="Campañas de gestión del riesgo para abordar situaciones de salud relacionadas con condiciones ambientales implementadas"/>
    <s v="Número"/>
    <s v="Sin dato"/>
    <n v="2023"/>
    <s v="Secretaría de Salud de Bolívar"/>
    <n v="528"/>
    <n v="2112"/>
    <n v="528"/>
    <n v="0.25"/>
    <n v="88"/>
    <n v="132"/>
    <n v="132"/>
    <n v="176"/>
    <n v="528"/>
    <n v="0.25"/>
    <n v="1056"/>
    <n v="1"/>
    <n v="0.5"/>
    <n v="1070428963"/>
    <s v="SGP"/>
    <n v="1070428963"/>
    <n v="1"/>
  </r>
  <r>
    <x v="16"/>
    <x v="3"/>
    <s v="Bolívar Me Enamora en  Salud oportuna y de calidad"/>
    <s v="Salud Pública"/>
    <s v="1905"/>
    <s v="SALUD PÚBLICA"/>
    <s v="SALUD PÚBLICA "/>
    <s v="238"/>
    <s v="DISMINUIR LAS ENFERMEDADES ADQUIRIDAS POR FACTORES AMBIENTALES Y SANITARIOS EN LOS MUNICIPIOS DEL DEPARTAMENTO DE BOLÍVAR."/>
    <s v="1905024"/>
    <s v="SERVICIO DE GESTIÓN DEL RIESGO PARA ABORDAR SITUACIONES DE SALUD RELACIONADAS CON CONDICIONES AMBIENTALES"/>
    <s v="Campañas de gestión del riesgo para abordar situaciones de salud relacionadas con condiciones ambientales implementadas"/>
    <s v="Número"/>
    <n v="7"/>
    <n v="2023"/>
    <s v="Gestión programática y PIC - SSDB"/>
    <n v="2"/>
    <n v="8"/>
    <n v="2"/>
    <n v="0.25"/>
    <s v="0"/>
    <n v="1"/>
    <n v="1"/>
    <n v="0"/>
    <n v="2"/>
    <n v="0.25"/>
    <n v="4"/>
    <n v="1"/>
    <n v="0.5"/>
    <n v="1070428963"/>
    <s v="SGP"/>
    <n v="1070428963"/>
    <n v="1"/>
  </r>
  <r>
    <x v="16"/>
    <x v="3"/>
    <s v="Bolívar Me Enamora en  Salud oportuna y de calidad"/>
    <s v="Salud Pública"/>
    <s v="1905"/>
    <s v="SALUD PÚBLICA"/>
    <s v="PROTECCIÓN INTEGRAL A LA PRIMERA INFANCIA "/>
    <s v="239"/>
    <s v="REALIZAR SERVICIO DE EDUCACIÓN INFORMAL EN TEMAS DE SALUD PÚBLICA A LA POBLACIÓN DE LA PRIMERA INFANCIA Y ADOLESCENCIA "/>
    <s v="1905019"/>
    <s v="SERVICIO DE EDUCACIÓN INFORMAL EN TEMAS DE SALUD PÚBLICA"/>
    <s v="Establecimientos abiertos al público vigilados y controlados"/>
    <s v="Número"/>
    <n v="0"/>
    <n v="2023"/>
    <s v="Secretaría de Salud de Bolívar"/>
    <n v="135"/>
    <n v="540"/>
    <n v="135"/>
    <n v="0.25"/>
    <s v="0"/>
    <n v="65"/>
    <n v="43"/>
    <n v="27"/>
    <n v="135"/>
    <n v="0.25"/>
    <n v="270"/>
    <n v="1"/>
    <n v="0.5"/>
    <n v="1293680320"/>
    <s v="SGP"/>
    <n v="1293680320"/>
    <n v="1"/>
  </r>
  <r>
    <x v="16"/>
    <x v="3"/>
    <s v="Bolívar Me Enamora en  Salud oportuna y de calidad"/>
    <s v="Salud Pública"/>
    <s v="1905"/>
    <s v="SALUD PÚBLICA"/>
    <s v="DESARROLLO INTEGRAL DE LAS NIÑAS, NIÑOS "/>
    <s v="240"/>
    <s v="REALIZAR ACOMPAÑAMIENTO, ASESORÍA Y SEGUIMIENTO TÉCNICO  PARA FORTALECER LA GESTIÓN PARA LA IMPLEMENTACIÓN Y ADOPCIÓN DE ESTRATEGIAS, NORMAS Y LINEAMIENTOS ORIENTADOS   PARA LOGRAR EL DESARROLLO INTEGRAL DE NIÑAS, NIÑOS Y ADOLESCENTES EN MUNICIPIOS PRIORIZADOS DEL DEPARTAMENTO DE BOLÍVAR."/>
    <s v="1905050"/>
    <s v="SERVICIO DE ASISTENCIA TÉCNICA"/>
    <s v="Campañas de gestión del riesgo para abordar situaciones de salud relacionadas con condiciones ambientales implementadas"/>
    <s v="Número"/>
    <n v="160"/>
    <n v="2023"/>
    <s v="Secretaría de Salud de Bolívar"/>
    <n v="80"/>
    <n v="300"/>
    <n v="70"/>
    <n v="0.23333333333333334"/>
    <n v="2"/>
    <n v="26"/>
    <n v="48"/>
    <n v="8"/>
    <n v="84"/>
    <n v="0.28000000000000003"/>
    <n v="154"/>
    <n v="1.05"/>
    <n v="0.51333333333333331"/>
    <n v="1293680320"/>
    <s v="SGP"/>
    <n v="1293680320"/>
    <n v="1"/>
  </r>
  <r>
    <x v="16"/>
    <x v="3"/>
    <s v="Bolívar Me Enamora en  Salud oportuna y de calidad"/>
    <s v="Salud Pública"/>
    <s v="1905"/>
    <s v="SALUD PÚBLICA"/>
    <s v="ETNIA, DISCAPACIDAD, GÉNERO, NIÑEZ, ADOLESCENCIA, PERSONAS MAYORES "/>
    <s v="241"/>
    <s v="REALIZAR ASISTENCIAS TÉCNICAS PARA ORTALECER LA ARTICULACIÓN INTERSECTORIAL Y EL CUMPLIMIENTO DE LA RUTA DE ABORDAJE INTEGRAL DE LAS VIOLENCIAS DE GÉNERO EN MUNICIPIOS DEL DEPARTAMENTO DE BOLÍVAR."/>
    <s v="1905050"/>
    <s v="SERVICIO DE ASISTENCIA TÉCNICA"/>
    <s v="Asistencias técnicas realizadas"/>
    <s v="Número"/>
    <n v="360"/>
    <n v="2023"/>
    <s v="Secretaría de Salud de Bolívar"/>
    <n v="135"/>
    <n v="540"/>
    <n v="135"/>
    <n v="0.25"/>
    <n v="10"/>
    <n v="25"/>
    <n v="62"/>
    <n v="38"/>
    <n v="135"/>
    <n v="0.25"/>
    <n v="270"/>
    <n v="1"/>
    <n v="0.5"/>
    <n v="949241129"/>
    <s v="Rentas cedidas - SGP"/>
    <n v="949241129"/>
    <n v="1"/>
  </r>
  <r>
    <x v="16"/>
    <x v="3"/>
    <s v="Bolívar Me Enamora en  Salud oportuna y de calidad"/>
    <s v="Salud Pública"/>
    <s v="1905"/>
    <s v="SALUD PÚBLICA"/>
    <s v="ETNIA, DISCAPACIDAD, GÉNERO, NIÑEZ, ADOLESCENCIA, PERSONAS MAYORES "/>
    <s v="242"/>
    <s v="REALIZAR ACCIONES RELACIONADAS CON LA PREVENCIÓN DEL RIESGOS QUE AFECTAN LA SALUD SEXUAL Y REPRODUCTIVA DE LAS PERSONAS EN EL CURSO DE SU VIDA DESDE UN ENFOQUE DE DERECHOS."/>
    <s v="1905021"/>
    <s v="SERVICIO DE GESTIÓN DEL RIESGO EN TEMAS DE SALUD SEXUAL Y REPRODUCTIVA"/>
    <s v="Servicio de promoción de la salud "/>
    <s v="Número"/>
    <n v="14"/>
    <n v="2023"/>
    <s v="Secretaría de Salud de Bolívar"/>
    <n v="7"/>
    <n v="28"/>
    <n v="7"/>
    <n v="0.25"/>
    <s v="0"/>
    <n v="1"/>
    <n v="4"/>
    <n v="2"/>
    <n v="7"/>
    <n v="0.25"/>
    <n v="14"/>
    <n v="1"/>
    <n v="0.5"/>
    <n v="2770939207"/>
    <s v="Rentas cedidas - SGP"/>
    <n v="2770939207"/>
    <n v="1"/>
  </r>
  <r>
    <x v="16"/>
    <x v="3"/>
    <s v="Bolívar Me Enamora en  Salud oportuna y de calidad"/>
    <s v="Salud Pública"/>
    <s v="1905"/>
    <s v="SALUD PÚBLICA"/>
    <s v="GESTIÓN DEL RIESGO (PREVENCIÓN Y ATENCIÓN INTEGRAL EN SSR DESDE UN ENFOQUE DE DERECHOS) "/>
    <s v="243"/>
    <s v="REALIZAR ACCIONES RELACIONADAS CON LA PREVENCIÓN DEL RIESGOS QUE AFECTAN LA SALUD SEXUAL Y REPRODUCTIVA DE LAS PERSONAS EN EL CURSO DE SU VIDA DESDE UN ENFOQUE DE DERECHOS."/>
    <s v="1905021"/>
    <s v="SERVICIO DE GESTIÓN DEL RIESGO EN TEMAS DE SALUD SEXUAL Y REPRODUCTIVA"/>
    <s v="Asistencias técnicas realizadas"/>
    <s v="Número"/>
    <n v="60"/>
    <n v="2023"/>
    <s v="Salud Sexual y Reproductiva Secretaría de Salud de Bolívar"/>
    <n v="15"/>
    <n v="62"/>
    <n v="13"/>
    <n v="0.20967741935483872"/>
    <n v="3"/>
    <n v="6"/>
    <n v="4"/>
    <n v="2"/>
    <n v="15"/>
    <n v="0.24193548387096775"/>
    <n v="28"/>
    <n v="1"/>
    <n v="0.45161290322580644"/>
    <n v="2770939207"/>
    <s v="Rentas cedidas - SGP"/>
    <n v="2770939207"/>
    <n v="1"/>
  </r>
  <r>
    <x v="16"/>
    <x v="3"/>
    <s v="Bolívar Me Enamora en  Salud oportuna y de calidad"/>
    <s v="Salud Pública"/>
    <s v="1905"/>
    <s v="SALUD PÚBLICA"/>
    <s v="GESTIÓN DEL RIESGO (PREVENCIÓN Y ATENCIÓN INTEGRAL EN SSR DESDE UN ENFOQUE DE DERECHOS) "/>
    <s v="244"/>
    <s v="REALIZAR ACOMPAÑAMIENTO, ASESORÍA Y SEGUIMIENTO TÉCNICO PARA FORTALECER LA  IMPLEMENTACIÓN  DE ESTRATEGIAS Y LINEAMIENTOS PARA LA PREVENCIÓN Y ATENCIÓN INTEGRAL DE LAS ITS/VIH SIDA EN EL DEPARTAMENTO DE BOLÍVAR"/>
    <s v="1905050"/>
    <s v="SERVICIO DE ASISTENCIA TÉCNICA"/>
    <s v="Personas capacitadas"/>
    <s v="Número"/>
    <n v="120"/>
    <n v="2023"/>
    <s v="Salud Sexual y Reproductiva Secretaría de Salud de Bolívar"/>
    <n v="110"/>
    <n v="460"/>
    <n v="100"/>
    <n v="0.21739130434782608"/>
    <n v="5"/>
    <n v="25"/>
    <n v="42"/>
    <n v="38"/>
    <n v="110"/>
    <n v="0.2391304347826087"/>
    <n v="210"/>
    <n v="1"/>
    <n v="0.45652173913043476"/>
    <n v="2770939207"/>
    <s v="SGP"/>
    <n v="2770939207"/>
    <n v="1"/>
  </r>
  <r>
    <x v="16"/>
    <x v="3"/>
    <s v="Bolívar Me Enamora en  Salud oportuna y de calidad"/>
    <s v="Salud Pública"/>
    <s v="1905"/>
    <s v="SALUD PÚBLICA"/>
    <s v="GESTIÓN DEL RIESGO (PREVENCIÓN Y ATENCIÓN INTEGRAL EN SSR DESDE UN ENFOQUE DE DERECHOS) "/>
    <s v="245"/>
    <s v="FORTALECER LAS ACCIONES DE PROMOCIÓN DE LA SALUD Y PREVENCIÓN EN RIESGOS LABORALES EN LA POBLACIÓN DE LOS SECTORES INFORMALES DE LA ECONOMÍA EN EL DEPARTAMENTO DE BOLÍVAR."/>
    <s v="1905054"/>
    <s v="SERVICIO DE PROMOCIÓN DE LA SALUD"/>
    <s v="Asistencias técnicas realizadas"/>
    <s v="Número"/>
    <n v="3"/>
    <n v="2023"/>
    <s v="Programa laboral  Secretaría de Salud de Bolívar"/>
    <n v="3"/>
    <n v="12"/>
    <n v="3"/>
    <n v="0.25"/>
    <s v="0"/>
    <n v="2"/>
    <n v="1"/>
    <n v="0"/>
    <n v="3"/>
    <n v="0.25"/>
    <n v="6"/>
    <n v="1"/>
    <n v="0.5"/>
    <n v="350000000"/>
    <s v="SGP"/>
    <n v="350000000"/>
    <n v="1"/>
  </r>
  <r>
    <x v="16"/>
    <x v="3"/>
    <s v="Bolívar Me Enamora en  Salud oportuna y de calidad"/>
    <s v="Salud Pública"/>
    <s v="1905"/>
    <s v="SALUD PÚBLICA"/>
    <s v="GESTIÓN DEL RIESGO (PREVENCIÓN Y ATENCIÓN INTEGRAL EN SSR DESDE UN ENFOQUE DE DERECHOS) "/>
    <s v="246"/>
    <s v="REALIZAR ACOMPAÑAMIENTO, ASESORÍA Y SEGUIMIENTO TÉCNICO EN RIESGOS LABORALES EN LA POBLACIÓN DE LOS SECTORES INFORMALES DE LA ECONOMÍA EN EL DEPARTAMENTO DE BOLÍVAR."/>
    <s v="1905050"/>
    <s v="SERVICIO DE ASISTENCIA TÉCNICA"/>
    <s v="Asistencias técnicas realizadas"/>
    <s v="Número"/>
    <n v="120"/>
    <n v="2023"/>
    <s v="Programa laboral  Secretaría de Salud de Bolívar"/>
    <n v="90"/>
    <n v="360"/>
    <n v="90"/>
    <n v="0.25"/>
    <n v="0"/>
    <n v="40"/>
    <n v="40"/>
    <n v="10"/>
    <n v="90"/>
    <n v="0.25"/>
    <n v="180"/>
    <n v="1"/>
    <n v="0.5"/>
    <n v="181000000"/>
    <s v="SGP"/>
    <n v="181000000"/>
    <n v="1"/>
  </r>
  <r>
    <x v="16"/>
    <x v="3"/>
    <s v="Bolívar Me Enamora en  Salud oportuna y de calidad"/>
    <s v="Salud Pública"/>
    <s v="1905"/>
    <s v="SALUD PÚBLICA"/>
    <s v="GESTIÓN DEL RIESGO (PREVENCIÓN Y ATENCIÓN INTEGRAL EN SSR DESDE UN ENFOQUE DE DERECHOS) "/>
    <s v="247"/>
    <s v="REALIZAR ACOMPAÑAMIENTO, ASESORÍA Y SEGUIMIENTO TÉCNICO PARA EVALUAR EL AVANCE DE LA IMPLEMENTACIÓN DE LAS RUTAS INTEGRALES DE ATENCIÓN MATERNO PERINATAL Y DE PROMOCIÓN Y MANTENIMIENTO EN MUNICIPIOS PRIORIZADOS DEL DEPARTAMENTO DE BOLÍVAR"/>
    <s v="1905050"/>
    <s v="SERVICIO DE ASISTENCIA TÉCNICA"/>
    <s v="Asistencias técnicas realizadas"/>
    <s v="Número"/>
    <n v="120"/>
    <n v="2023"/>
    <s v="Salud Sexual y Reproductiva Secretaría de Salud de Bolívar"/>
    <n v="110"/>
    <n v="460"/>
    <n v="100"/>
    <n v="0.21739130434782608"/>
    <n v="13"/>
    <n v="25"/>
    <n v="35"/>
    <n v="37"/>
    <n v="110"/>
    <n v="0.2391304347826087"/>
    <n v="210"/>
    <n v="1"/>
    <n v="0.45652173913043476"/>
    <n v="2770939207"/>
    <s v="Rentas cedidas - SGP"/>
    <n v="2770939207"/>
    <n v="1"/>
  </r>
  <r>
    <x v="16"/>
    <x v="3"/>
    <s v="Bolívar Me Enamora en  Salud oportuna y de calidad"/>
    <s v="Salud Pública"/>
    <s v="1905"/>
    <s v="SALUD PÚBLICA"/>
    <s v="GESTIÓN DEL RIESGO (PREVENCIÓN Y ATENCIÓN INTEGRAL EN SSR DESDE UN ENFOQUE DE DERECHOS) "/>
    <s v="248"/>
    <s v="REALIZAR ACCIONES RELACIONADAS CON LA PREVENCIÓN Y MITIGACIÓN DE RIESGOS QUE AFECTAN LA SALUD SEXUAL Y REPRODUCTIVA DE LAS PERSONAS EN EL CURSO DE SU VIDA DESDE UN ENFOQUE DE DERECHOS."/>
    <s v="1905021"/>
    <s v="SERVICIO DE GESTIÓN DEL RIESGO EN TEMAS DE SALUD SEXUAL Y REPRODUCTIVA"/>
    <s v="Estrategias de promoción de la salud implementadas"/>
    <s v="Número"/>
    <n v="45"/>
    <n v="2023"/>
    <s v="Salud Sexual y Reproductiva Secretaría de Salud de Bolívar"/>
    <n v="20"/>
    <n v="90"/>
    <n v="30"/>
    <n v="0.33333333333333331"/>
    <n v="5"/>
    <n v="8"/>
    <n v="7"/>
    <n v="0"/>
    <n v="20"/>
    <n v="0.22222222222222221"/>
    <n v="50"/>
    <n v="1"/>
    <n v="0.55555555555555558"/>
    <n v="2770939207"/>
    <s v="Rentas cedidas - SGP"/>
    <n v="2770939207"/>
    <n v="1"/>
  </r>
  <r>
    <x v="16"/>
    <x v="3"/>
    <s v="Bolívar Me Enamora en  Salud oportuna y de calidad"/>
    <s v="Salud Pública"/>
    <s v="1905"/>
    <s v="SALUD PÚBLICA"/>
    <s v="GESTIÓN DEL RIESGO (SITUACIONES DE SALUD RELACIONADAS CON CONDICIONES AMBIENTALES) "/>
    <s v="249"/>
    <s v="REALIZAR ACOMPAÑAMIENTO, ASESORÍA Y SEGUIMIENTO TÉCNICO PARA LA TRANSFERENCIA DE HERRAMIENTAS DE GESTIÓN Y CONOCIMIENTO A ENTIDADES TERRITORIALES, ENTIDADES DEL SECTOR QUE PRESTAN SERVICIOS DE SALUD, CIUDADANOS, ENTRE OTROS, EN PROCEDIMIENTOS Y TRÁMITES INSTITUCIONALES DE COMPETENCIA DE LA ENTIDAD."/>
    <s v="1906041"/>
    <s v="SERVICIO DE ASISTENCIA TÉCNICA"/>
    <s v="Personas capacitadas"/>
    <s v="Número"/>
    <n v="180"/>
    <n v="2023"/>
    <s v="Secretaría de Salud de Bolívar"/>
    <n v="90"/>
    <n v="360"/>
    <n v="90"/>
    <n v="0.25"/>
    <n v="0"/>
    <n v="30"/>
    <n v="40"/>
    <n v="20"/>
    <n v="90"/>
    <n v="0.25"/>
    <n v="180"/>
    <n v="1"/>
    <n v="0.5"/>
    <n v="1891479453"/>
    <s v="Rentas cedidas - SGP"/>
    <n v="1891479453"/>
    <n v="1"/>
  </r>
  <r>
    <x v="16"/>
    <x v="3"/>
    <s v="Bolívar Me Enamora en  Salud oportuna y de calidad"/>
    <s v="Salud Pública"/>
    <s v="1905"/>
    <s v="SALUD PÚBLICA"/>
    <s v="GESTIÓN DEL RIESGO (SITUACIONES DE SALUD RELACIONADAS CON CONDICIONES AMBIENTALES) "/>
    <s v="250"/>
    <s v="GARANTIZAR LA ATENCIÓN DE EVENTOS EN SALUD PÚBLICA ANTE SITUACIONES DE EMERGENCIAS Y DESASTRES DE LA POBLACIÓN DEL DEPARTAMENTO DE BOLÍVAR "/>
    <s v="1905042"/>
    <s v="SERVICIO DE ATENCIÓN EN CENTROS REGULADORES DE URGENCIAS, EMERGENCIAS Y DESASTRES"/>
    <s v="Asistencias técnicas realizadas"/>
    <s v="Número"/>
    <n v="9805"/>
    <n v="2023"/>
    <s v="Secretaría de Salud de Bolívar"/>
    <n v="9000"/>
    <n v="36000"/>
    <n v="11238"/>
    <n v="0.31216666666666665"/>
    <n v="2230"/>
    <n v="2245"/>
    <n v="3442"/>
    <n v="1730"/>
    <n v="9647"/>
    <n v="0.26797222222222222"/>
    <n v="20885"/>
    <n v="1.0718888888888889"/>
    <n v="0.58013888888888887"/>
    <n v="895200000"/>
    <s v="Rentas cedidas"/>
    <n v="895200000"/>
    <n v="1"/>
  </r>
  <r>
    <x v="16"/>
    <x v="3"/>
    <s v="Bolívar Me Enamora en  Salud oportuna y de calidad"/>
    <s v="Salud Pública"/>
    <s v="1905"/>
    <s v="SALUD PÚBLICA"/>
    <s v="TUBERCULOSIS "/>
    <s v="251"/>
    <s v="MEJORAR LA APLICACIÓN DE LAS ESTRATEGIAS DE PREVENCIÓN Y ATENCIÓN DE LA TUBERCULOSIS Y HANSEN EN LOS MUNICIPIOS DEL DEPARTAMENTO DE BOLÍVAR"/>
    <s v="1905050"/>
    <s v="SERVICIO DE ASISTENCIA TÉCNICA"/>
    <s v="Asistencias técnicas realizadas"/>
    <s v="Número"/>
    <n v="135"/>
    <n v="2023"/>
    <s v="Programa TBC HANSE - Secretaría de Salud"/>
    <n v="135"/>
    <n v="540"/>
    <n v="135"/>
    <n v="0.25"/>
    <n v="20"/>
    <n v="31"/>
    <n v="61"/>
    <n v="23"/>
    <n v="135"/>
    <n v="0.25"/>
    <n v="270"/>
    <n v="1"/>
    <n v="0.5"/>
    <n v="1269315629"/>
    <s v="SGP - NACION"/>
    <n v="1269315629"/>
    <n v="1"/>
  </r>
  <r>
    <x v="16"/>
    <x v="3"/>
    <s v="Bolívar Me Enamora en  Salud oportuna y de calidad"/>
    <s v="Salud Pública"/>
    <s v="1905"/>
    <s v="SALUD PÚBLICA"/>
    <s v="LEPRA O HANSEN "/>
    <s v="252"/>
    <s v="MEJORAR LA APLICACIÓN DE LAS ESTRATEGIAS DE PREVENCIÓN Y ATENCIÓN DE LA TUBERCULOSIS Y HANSEN EN LOS MUNICIPIOS DEL DEPARTAMENTO DE BOLÍVAR"/>
    <s v="1905050"/>
    <s v="SERVICIO DE ASISTENCIA TÉCNICA"/>
    <s v="Campañas de gestión del riesgo en temas de salud sexual y reproductiva implementadas"/>
    <s v="Número"/>
    <n v="135"/>
    <n v="2023"/>
    <s v="Programa TBC HANSE - Secretaría de Salud"/>
    <n v="135"/>
    <n v="540"/>
    <n v="135"/>
    <n v="0.25"/>
    <n v="20"/>
    <n v="31"/>
    <n v="61"/>
    <n v="23"/>
    <n v="135"/>
    <n v="0.25"/>
    <n v="270"/>
    <n v="1"/>
    <n v="0.5"/>
    <n v="1269315629"/>
    <s v="SGP - NACION"/>
    <n v="1269315629"/>
    <n v="1"/>
  </r>
  <r>
    <x v="16"/>
    <x v="3"/>
    <s v="Bolívar Me Enamora en  Salud oportuna y de calidad"/>
    <s v="Salud Pública"/>
    <s v="1905"/>
    <s v="SALUD PÚBLICA"/>
    <s v="GESTIÓN DEL RIESGO EN ENFERMEDADES INMUNOPREVENIBLES - PAI "/>
    <s v="253"/>
    <s v="REALIZAR ACCIONES RELACIONADAS CON INTERVENCIONES SECTORIALES Y COMUNITARIAS PARA LA PREVENCIÓN, CONTROL, MITIGACIÓN Y MINIMIZACIÓN DE LOS RIESGOS DE LAS ENFERMEDADES INMUNOPREVENIBLES"/>
    <s v="1905027"/>
    <s v="SERVICIO DE GESTIÓN DEL RIESGO PARA ENFERMEDADES INMUNOPREVENIBLES"/>
    <s v="Asistencias técnicas realizadas"/>
    <s v="Número"/>
    <n v="31"/>
    <n v="2023"/>
    <s v="PAI - Secretaría de Salud de Bolívar"/>
    <n v="18"/>
    <n v="72"/>
    <n v="18"/>
    <n v="0.25"/>
    <n v="4"/>
    <n v="5"/>
    <n v="8"/>
    <n v="3"/>
    <n v="20"/>
    <n v="0.27777777777777779"/>
    <n v="38"/>
    <n v="1.1111111111111112"/>
    <n v="0.52777777777777779"/>
    <n v="914000000"/>
    <s v="SGP"/>
    <n v="914000000"/>
    <n v="1"/>
  </r>
  <r>
    <x v="16"/>
    <x v="3"/>
    <s v="Bolívar Me Enamora en  Salud oportuna y de calidad"/>
    <s v="Salud Pública"/>
    <s v="1905"/>
    <s v="SALUD PÚBLICA"/>
    <s v="GESTIÓN DEL RIESGO EN ENFERMEDADES INMUNOPREVENIBLES - PAI "/>
    <s v="254"/>
    <s v="BRINDAR ASISTENCIA TÉCNICA A LAS ENTIDADES TERRITORIALES E IPS SOBRE EL MANEJO Y APLICACIÓN DE BIOLÓGICOS"/>
    <s v="1905050"/>
    <s v="SERVICIO DE ASISTENCIA TÉCNICA"/>
    <s v="Campaña de gestion de riegos en temas de salud sexual y reproductivas implementadas"/>
    <s v="Número"/>
    <n v="360"/>
    <n v="2023"/>
    <s v="PAI - Secretaría de Salud de Bolívar"/>
    <n v="135"/>
    <n v="540"/>
    <n v="135"/>
    <n v="0.25"/>
    <n v="30"/>
    <n v="36"/>
    <n v="44"/>
    <n v="25"/>
    <n v="135"/>
    <n v="0.25"/>
    <n v="270"/>
    <n v="1"/>
    <n v="0.5"/>
    <n v="1715041129"/>
    <s v="RENTAS CEDIDAS -SGP"/>
    <n v="1715041129"/>
    <n v="1"/>
  </r>
  <r>
    <x v="16"/>
    <x v="3"/>
    <s v="Bolívar Me Enamora en  Salud oportuna y de calidad"/>
    <s v="Salud Pública"/>
    <s v="1905"/>
    <s v="SALUD PÚBLICA"/>
    <s v="DESARROLLO INTEGRAL DE LAS NIÑAS, NIÑOS "/>
    <s v="255"/>
    <s v="FORTALECER LA GESTIÓN EN LA IMPLEMENTACIÓN DE LA POLÍTICA DE SEGURIDAD ALIMENTARIA Y_x000d_NUTRICIONAL CON ENFOQUE AL DERECHO HUMANO DE LA ALIMENTACIÓN ADECUADA EN NIÑOS Y NIÑAS_x000d_DE 0 A 59 MESES, MUJERES LACTANTES Y GESTANTES EN EL DEPARTAMENTO DE BOLÍVAR"/>
    <s v="1905050"/>
    <s v="SERVICIO DE ASISTENCIA TÉCNICA"/>
    <s v="Asistencias técnicas realizadas"/>
    <s v="Número"/>
    <n v="90"/>
    <n v="2023"/>
    <s v="Secretaría de Salud de Bolívar"/>
    <n v="90"/>
    <n v="360"/>
    <n v="90"/>
    <n v="0.25"/>
    <n v="3"/>
    <n v="30"/>
    <n v="0"/>
    <n v="57"/>
    <n v="90"/>
    <n v="0.25"/>
    <n v="180"/>
    <n v="1"/>
    <n v="0.5"/>
    <n v="2925549055"/>
    <s v="Rentas cedidas - SGP"/>
    <n v="2925549055"/>
    <n v="1"/>
  </r>
  <r>
    <x v="16"/>
    <x v="3"/>
    <s v="Bolívar Me Enamora en  Salud oportuna y de calidad"/>
    <s v="Salud Pública"/>
    <s v="1906"/>
    <s v="SALUD PÚBLICA"/>
    <s v="GESTIÓN EN SALUD PUBLICA "/>
    <s v="257"/>
    <s v="REALIZAR ACOMPAÑAMIENTO, ASESORÍA Y SEGUIMIENTO TÉCNICO PARA LA TRANSFERENCIA DE HERRAMIENTAS DE GESTIÓN Y CONOCIMIENTO A ENTIDADES TERRITORIALES, ENTIDADES DEL SECTOR QUE PRESTAN SERVICIOS DE SALUD, CIUDADANOS, ENTRE OTROS, EN PROCEDIMIENTOS Y TRÁMITES INSTITUCIONALES DE COMPETENCIA DE LA ENTIDAD."/>
    <s v="1905050"/>
    <s v="SERVICIO DE ASISTENCIA TÉCNICA"/>
    <s v="Estrategias de promoción de la salud implementadas"/>
    <s v="Número"/>
    <n v="140"/>
    <n v="2023"/>
    <s v="Sistema de Información - SSDB"/>
    <n v="48"/>
    <n v="192"/>
    <n v="48"/>
    <n v="0.25"/>
    <n v="0"/>
    <n v="0"/>
    <n v="54"/>
    <n v="0"/>
    <n v="54"/>
    <n v="0.28125"/>
    <n v="102"/>
    <n v="1.125"/>
    <n v="0.53125"/>
    <n v="1891479453"/>
    <s v="Rentas cedidas - SGP"/>
    <n v="1891479453"/>
    <n v="1"/>
  </r>
  <r>
    <x v="16"/>
    <x v="3"/>
    <s v="Bolívar Me Enamora en  Salud oportuna y de calidad"/>
    <s v="Salud Pública"/>
    <s v="1906"/>
    <s v="SALUD PÚBLICA"/>
    <s v="GESTIÓN EN SALUD PUBLICA "/>
    <s v="258"/>
    <s v="REALIZAR ACOMPAÑAMIENTO, ASESORÍA Y SEGUIMIENTO TÉCNICO PARA LA TRANSFERENCIA DE HERRAMIENTAS DE GESTIÓN Y CONOCIMIENTO A ENTIDADES TERRITORIALES, ENTIDADES DEL SECTOR QUE PRESTAN SERVICIOS DE SALUD, CIUDADANOS, ENTRE OTROS."/>
    <s v="1905050"/>
    <s v="SERVICIO DE ASISTENCIA TÉCNICA"/>
    <s v="Asistencias técnicas realizadas"/>
    <s v="Número"/>
    <n v="400"/>
    <n v="2023"/>
    <s v="Vgilancia Salud Pública-Sistema de Información - SSDB"/>
    <n v="150"/>
    <n v="600"/>
    <n v="150"/>
    <n v="0.25"/>
    <n v="37"/>
    <n v="39"/>
    <n v="55"/>
    <n v="19"/>
    <n v="150"/>
    <n v="0.25"/>
    <n v="300"/>
    <n v="1"/>
    <n v="0.5"/>
    <n v="4019120547"/>
    <s v="SGP"/>
    <n v="3617208492"/>
    <n v="0.89999999992535684"/>
  </r>
  <r>
    <x v="16"/>
    <x v="3"/>
    <s v="Bolívar Me Enamora en  Salud oportuna y de calidad"/>
    <s v="Salud Pública"/>
    <s v="1905"/>
    <s v="SALUD PÚBLICA"/>
    <s v="GESTIÓN EN SALUD PUBLICA "/>
    <s v="259"/>
    <s v="REALIZAR DOCUMENTOS CUYO OBJETIVO ES DESCRIBIR Y EXPLICAR MÉTODOS, HERRAMIENTAS ANALÍTICAS, O PROCESOS QUE DETERMINAN UN CAMINO O FORMA DE REALIZAR UN ANÁLISIS EN PARTICULAR."/>
    <s v="1905036"/>
    <s v="DOCUMENTOS METODOLÓGICOS"/>
    <s v="Asistencias técnicas realizadas"/>
    <s v="Número"/>
    <n v="40"/>
    <n v="2023"/>
    <s v="Planeación - SSDB"/>
    <n v="30"/>
    <n v="46"/>
    <n v="20"/>
    <n v="0.43478260869565216"/>
    <n v="7"/>
    <n v="11"/>
    <n v="15"/>
    <n v="1"/>
    <n v="34"/>
    <n v="0.73913043478260865"/>
    <n v="54"/>
    <n v="1.1333333333333333"/>
    <n v="1.173913043478261"/>
    <n v="1891479453"/>
    <s v="Rentas cedidas - SGP"/>
    <n v="1891479453"/>
    <n v="1"/>
  </r>
  <r>
    <x v="16"/>
    <x v="3"/>
    <s v="Bolívar Me Enamora en  Salud oportuna y de calidad"/>
    <s v="Salud Pública"/>
    <s v="1905"/>
    <s v="SALUD PÚBLICA"/>
    <s v="GESTIÓN EN SALUD PUBLICA "/>
    <s v="260"/>
    <s v="REALIZAR ACOMPAÑAMIENTO, ASESORÍA Y SEGUIMIENTO TÉCNICO PARA LA TRANSFERENCIA DE HERRAMIENTAS DE GESTIÓN Y CONOCIMIENTO A ENTIDADES TERRITORIALES, ENTIDADES DEL SECTOR QUE PRESTAN SERVICIOS DE SALUD, CIUDADANOS, ENTRE OTROS, EN PROCEDIMIENTOS Y TRÁMITES INSTITUCIONALES DE COMPETENCIA DE LA ENTIDAD."/>
    <s v="1905050"/>
    <s v="SERVICIO DE ASISTENCIA TÉCNICA"/>
    <s v="Asistencias técnicas realizadas"/>
    <s v="Número"/>
    <n v="45"/>
    <n v="2023"/>
    <s v="Secretaría de Salud de Bolívar"/>
    <n v="20"/>
    <n v="90"/>
    <n v="30"/>
    <n v="0.33333333333333331"/>
    <n v="5"/>
    <n v="8"/>
    <n v="6"/>
    <n v="2"/>
    <n v="21"/>
    <n v="0.23333333333333334"/>
    <n v="51"/>
    <n v="1.05"/>
    <n v="0.56666666666666665"/>
    <n v="1891479453"/>
    <s v="Rentas cedidas - SGP"/>
    <n v="1891479453"/>
    <n v="1"/>
  </r>
  <r>
    <x v="16"/>
    <x v="3"/>
    <s v="Bolívar Me Enamora en  Salud oportuna y de calidad"/>
    <s v="Salud Pública"/>
    <s v="1905"/>
    <s v="SALUD PÚBLICA"/>
    <s v="GESTIÓN EN SALUD PUBLICA "/>
    <s v="261"/>
    <s v="ELABORAR DOCUMENTOS CUYO OBJETIVO ES PLASMAR UNA VISIÓN DE FUTURO A NIVEL PAÍS, ENTIDAD TERRITORIAL, COMUNIDAD, SECTOR, REGIÓN, ENTIDAD O CUALQUIER NIVEL DE DESAGREGACIÓN QUE SE REQUIERA. INCLUYE OBJETIVOS, ESTRATEGIAS, METAS E INDICADORES."/>
    <s v="1905015"/>
    <s v="DOCUMENTOS DE PLANEACIÓN"/>
    <s v="Campañas de gestión del riesgo para enfermedades inmunoprevenibles  implementadas"/>
    <s v="Número"/>
    <n v="92"/>
    <n v="2023"/>
    <s v="BDUA - SISPRO MSPS"/>
    <n v="35"/>
    <n v="151"/>
    <n v="30"/>
    <n v="0.19867549668874171"/>
    <n v="8"/>
    <n v="12"/>
    <n v="12"/>
    <n v="3"/>
    <n v="35"/>
    <n v="0.23178807947019867"/>
    <n v="65"/>
    <n v="1"/>
    <n v="0.43046357615894038"/>
    <n v="1891479453"/>
    <s v="Rentas cedidas - SGP"/>
    <n v="1891479453"/>
    <n v="1"/>
  </r>
  <r>
    <x v="16"/>
    <x v="3"/>
    <s v="Bolívar Me Enamora en  Salud oportuna y de calidad"/>
    <s v="Salud Pública"/>
    <s v="1905"/>
    <s v="SALUD PÚBLICA"/>
    <s v="GESTIÓN EN SALUD PUBLICA "/>
    <s v="262"/>
    <s v="IMPLEMENTAR EL PLAN DE DESARROLLO DE CAPACIDADES PARA EL FORTALECIMIENTO DE LOS PROCESOS DE LA GESTION DE LA SALUD PUBLICA PARA ENTIDADES TERRITORIALES DE SALUD"/>
    <s v="1905050"/>
    <s v="SERVICIO DE ASISTENCIA TÉCNICA"/>
    <s v="Entidades territoriales asistidas técnicamente"/>
    <s v="Número"/>
    <n v="135"/>
    <n v="2023"/>
    <s v="Secretaría de Salud de Bolívar"/>
    <n v="135"/>
    <n v="540"/>
    <n v="135"/>
    <n v="0.25"/>
    <n v="6"/>
    <n v="25"/>
    <n v="52"/>
    <n v="52"/>
    <n v="135"/>
    <n v="0.25"/>
    <n v="270"/>
    <n v="1"/>
    <n v="0.5"/>
    <n v="1891479454"/>
    <s v="Rentas cedidas - SGP"/>
    <n v="1891479454"/>
    <n v="1"/>
  </r>
  <r>
    <x v="16"/>
    <x v="3"/>
    <s v="Bolívar Me Enamora en  Salud oportuna y de calidad"/>
    <s v="Salud Pública"/>
    <s v="1905"/>
    <s v="SALUD PÚBLICA"/>
    <s v="GESTIÓN EN SALUD PUBLICA "/>
    <s v="263"/>
    <s v="DESCRIBIR Y EXPLICAR MÉTODOS, HERRAMIENTAS ANALÍTICAS, O PROCESOS QUE DETERMINAN UN CAMINO O FORMA DE REALIZAR UN ANÁLISIS EN PARTICULAR."/>
    <s v="1905036"/>
    <s v="DOCUMENTOS METODOLÓGICOS"/>
    <s v="Asistencias técnicas realizadas"/>
    <s v="Número"/>
    <n v="188"/>
    <n v="2023"/>
    <s v="Secretaría de Salud de Bolívar"/>
    <n v="50"/>
    <n v="200"/>
    <n v="50"/>
    <n v="0.25"/>
    <n v="10"/>
    <n v="16"/>
    <n v="18"/>
    <n v="6"/>
    <n v="50"/>
    <n v="0.25"/>
    <n v="100"/>
    <n v="1"/>
    <n v="0.5"/>
    <n v="1891479453"/>
    <s v="Rentas cedidas - SGP"/>
    <n v="1891479453"/>
    <n v="1"/>
  </r>
  <r>
    <x v="16"/>
    <x v="3"/>
    <s v="Bolívar Me Enamora en  Salud oportuna y de calidad"/>
    <s v="Salud Pública"/>
    <s v="1905"/>
    <s v="SALUD PÚBLICA"/>
    <s v="SALUD PÚBLICA "/>
    <s v="264"/>
    <s v="DISMINUIR PORCENTAJE DE ENFERMEDADES ADQUIRIDAS POR FACTORES AMBIENTALES Y SANITARIOS EN LOS MUNICIPIOS DEL DEPARTAMENTO DE BOLÍVAR."/>
    <s v="1905050"/>
    <s v="SERVICIO DE ASISTENCIA TÉCNICA"/>
    <s v="Asistencias técnicas realizadas"/>
    <s v="Número"/>
    <n v="180"/>
    <n v="2023"/>
    <s v="Seguridad alimentaria - SSDB"/>
    <n v="135"/>
    <n v="540"/>
    <n v="135"/>
    <n v="0.25"/>
    <n v="6"/>
    <n v="25"/>
    <n v="52"/>
    <n v="52"/>
    <n v="135"/>
    <n v="0.25"/>
    <n v="270"/>
    <n v="1"/>
    <n v="0.5"/>
    <n v="1992274506"/>
    <s v="Rentas cedidas - SGP"/>
    <n v="1992274506"/>
    <n v="1"/>
  </r>
  <r>
    <x v="16"/>
    <x v="3"/>
    <s v="Bolívar Me Enamora en  Salud oportuna y de calidad"/>
    <s v="Salud Pública"/>
    <s v="1905"/>
    <s v="SALUD PÚBLICA"/>
    <s v="SALUD PÚBLICA "/>
    <s v="265"/>
    <s v="DISMINUIR PORCENTAJE DE ENFERMEDADES ADQUIRIDAS POR FACTORES AMBIENTALES Y SANITARIOS EN LOS MUNICIPIOS DEL DEPARTAMENTO DE BOLÍVAR."/>
    <s v="1905050"/>
    <s v="SERVICIO DE ASISTENCIA TÉCNICA"/>
    <s v="Documentos metodológicos realizados"/>
    <s v="Número"/>
    <n v="180"/>
    <n v="2023"/>
    <s v="Programa médicamentos-SSDB"/>
    <n v="135"/>
    <n v="540"/>
    <n v="135"/>
    <n v="0.25"/>
    <n v="35"/>
    <n v="40"/>
    <n v="50"/>
    <n v="12"/>
    <n v="137"/>
    <n v="0.25370370370370371"/>
    <n v="272"/>
    <n v="1.0148148148148148"/>
    <n v="0.50370370370370365"/>
    <n v="1992274506"/>
    <s v="Rentas cedidas - SGP"/>
    <n v="1992274506"/>
    <n v="1"/>
  </r>
  <r>
    <x v="16"/>
    <x v="3"/>
    <s v="Bolívar Me Enamora en  Salud oportuna y de calidad"/>
    <s v="Salud Pública"/>
    <s v="1905"/>
    <s v="SALUD PÚBLICA"/>
    <s v="GESTIÓN DIFERENCIAL DE POBLACIONES VULNERABLES "/>
    <s v="266"/>
    <s v="FORTALECER LA ARTICULACIÓN INTERINSTITUCIONAL PARA LA VINCULACIÓN ACTIVA DE LAS DIFERENTES ENTIDADES RESPONSABLES DE LA ATENCIÓN INTEGRAL A POBLACIONES ÉTNICAS (NARP) PARA LA ADAPTABILIDAD DE LAS INTERVENCIONES EN SALUD."/>
    <s v="1905050"/>
    <s v="SERVICIO DE ASISTENCIA TÉCNICA"/>
    <s v="Asistencias técnicas realizadas"/>
    <s v="Número"/>
    <n v="12"/>
    <n v="2023"/>
    <s v="Secretaría de Salud de Bolívar"/>
    <n v="18"/>
    <n v="60"/>
    <n v="18"/>
    <n v="0.3"/>
    <s v="0"/>
    <n v="4"/>
    <n v="15"/>
    <n v="2"/>
    <n v="21"/>
    <n v="0.35"/>
    <n v="39"/>
    <n v="1.1666666666666667"/>
    <n v="0.65"/>
    <n v="1230000000"/>
    <s v="RENTAS CEDIDAS -SGP"/>
    <n v="1230000000"/>
    <n v="1"/>
  </r>
  <r>
    <x v="16"/>
    <x v="3"/>
    <s v="Bolívar Me Enamora en  Salud oportuna y de calidad"/>
    <s v="Salud Pública"/>
    <s v="1905"/>
    <s v="SALUD PÚBLICA"/>
    <s v="GESTIÓN DIFERENCIAL DE POBLACIONES VULNERABLES "/>
    <s v="267"/>
    <s v="REALIZAR ESTRATEGIAS, ACCIONES, PROCEDIMIENTOS E INTERVENCIONES INTEGRALES QUE PERMITE A LAS PERSONAS INCREMENTAR EL CONTROL SOBRE SU SALUD. EL SERVICIO DE PROMOCIÓN EN SALUD PÚBLICA INCLUYE LA FORMULACIÓN DE POLÍTICA PÚBLICA, CREACIÓN DE AMBIENTES FAVORABLES A LA SALUD, FORTALECIMIENTO DE LA ACCIÓN Y PARTICIPACIÓN COMUNITARIA, GENERACIÓN DE ENTORNOS SALUDABLES, GENERACIÓN DE CAPACIDADES SOCIALES E INDIVIDUALES, EDUCACIÓN EN SALUD, DESARROLLO DE ACTITUDES PERSONALES SALUDABLES, REORIENTACIÓN DE LOS SERVICIOS DE SALUD PARA LA TRANSFORMACIÓN DE LAS CONDICIONES DE SALUD, ENTRE OTROS."/>
    <s v="190505400"/>
    <s v="SERVICIO DE PROMOCIÓN DE LA SALUD"/>
    <s v="Documentos de planeación elaborados"/>
    <s v="Número"/>
    <n v="20"/>
    <n v="2023"/>
    <s v="Programa envejecimiento y vejez- SSDB"/>
    <n v="5"/>
    <n v="20"/>
    <n v="5"/>
    <n v="0.25"/>
    <s v="0"/>
    <n v="2"/>
    <n v="3"/>
    <n v="0"/>
    <n v="5"/>
    <n v="0.25"/>
    <n v="10"/>
    <n v="1"/>
    <n v="0.5"/>
    <n v="3062703469"/>
    <s v="Rentas cedidas - SGP"/>
    <n v="3062703469"/>
    <n v="1"/>
  </r>
  <r>
    <x v="16"/>
    <x v="3"/>
    <s v="Bolívar Me Enamora en  Salud oportuna y de calidad"/>
    <s v="Salud Pública"/>
    <s v="1905"/>
    <s v="SALUD PÚBLICA"/>
    <s v="PROMOCIÓN DE LA SALUD (MODOS, CONDICIONES Y ESTILOS DE VIDA SALUDABLES) "/>
    <s v="268"/>
    <s v="AUMENTAR LA IMPLEMENTACIÓN DE LAS ACCIONES DE DETECCIÓN TEMPRANA DE LOS TIPOS DE CÁNCER PRIORIZADOS EN EL_x000d_MARCO DE LA RUTA DE CÁNCER INFANTIL Y DE LA RUTA INTEGRAL DE ATENCIÓN DE PROMOCIÓN Y MANTENIMIENTO DE LA SALUD_x000d_POR PARTE DE DIRECCIONES LOCALES DE SALUD, ENTIDADES ADMINISTRADORAS DE PLANES DE BENEFICIOS DE SALUD,_x000d_ENTIDADES PROMOTORAS DE SALUD E INSTITUCIONES PRESTADORAS DE SALUD EN MUNICIPIOS PRIORIZADOS DEL_x000d_DEPARTAMENTO DE BOLÍVAR"/>
    <s v="1905031"/>
    <s v="SERVICIO DE PROMOCIÓN DE LA SALUD Y PREVENCIÓN DE RIESGOS ASOCIADOS A CONDICIONES NO TRANSMISIBLES"/>
    <s v="Asistencias técnicas realizadas"/>
    <s v="Número"/>
    <n v="90"/>
    <n v="2023"/>
    <s v="Componente de salud cáncer - SSDB"/>
    <n v="75"/>
    <n v="225"/>
    <n v="50"/>
    <n v="0.22222222222222221"/>
    <n v="5"/>
    <n v="22.222222222222221"/>
    <n v="16"/>
    <n v="32"/>
    <n v="75.222222222222229"/>
    <n v="0.334320987654321"/>
    <n v="125.22222222222223"/>
    <n v="1.0029629629629631"/>
    <n v="0.55654320987654327"/>
    <n v="461900000"/>
    <s v="SGP"/>
    <n v="459300000"/>
    <n v="0.99437107599047414"/>
  </r>
  <r>
    <x v="16"/>
    <x v="3"/>
    <s v="Bolívar Me Enamora en  Salud oportuna y de calidad"/>
    <s v="Salud Pública"/>
    <s v="1905"/>
    <s v="SALUD PÚBLICA"/>
    <s v="VIDA SALUDABLE Y CONDICIONES NO TRANSMISIBLES "/>
    <s v="269"/>
    <s v="_x000d_REALIZAR ASISTENCIA TÉCNICA CON EL FIN DE AUMENTAR LA ADHERENCIA A LOS LINEAMIENTOS NACIONALES SOBRE LA PREVENCIÓN Y MANEJO DE LAS _x000d_CONDICIONES NO TRANSMISIBLES EN LOS MUNICIPIOS DEL DEPARTAMENTO DE BOLÍVAR"/>
    <s v="1905050"/>
    <s v="SERVICIO DE ASISTENCIA TÉCNICA"/>
    <s v="Estrategias de promoción de la participación social en salud implementadas"/>
    <s v="Número"/>
    <n v="60"/>
    <n v="2023"/>
    <s v="Componente de salud cardiovascular y metabólico -SSDB"/>
    <n v="60"/>
    <n v="240"/>
    <n v="60"/>
    <n v="0.25"/>
    <s v="0"/>
    <n v="25"/>
    <n v="20"/>
    <n v="15"/>
    <n v="60"/>
    <n v="0.25"/>
    <n v="120"/>
    <n v="1"/>
    <n v="0.5"/>
    <n v="1525995247"/>
    <s v="SGP"/>
    <n v="1393195247"/>
    <n v="0.91297482724072998"/>
  </r>
  <r>
    <x v="16"/>
    <x v="3"/>
    <s v="Bolívar Me Enamora en  Salud oportuna y de calidad"/>
    <s v="Salud Pública"/>
    <s v="1905"/>
    <s v="SALUD PÚBLICA"/>
    <s v="GESTIÓN DEL RIESGO (CONDICIONES CRÓNICAS PREVALENTES) "/>
    <s v="270"/>
    <s v="REALIZAR ACCIONES PARA GARANTIZAR LA PREVENCIÓN Y EL ABORDAJE DE ENFERMEDADES NO TRANSMISIBLES Y DE ALTERACIONES DE LA SALUD BUCAL, VISUAL Y AUDITIVA, GESTIÓN DEL RIESGO DISMINUCIÓN DE LA ENFERMEDAD Y LA DISCAPACIDAD EVITABLE."/>
    <s v="1905050"/>
    <s v="SERVICIO DE ASISTENCIA TÉCNICA"/>
    <s v="Asistencias técnicas realizadas"/>
    <s v="Número"/>
    <n v="340"/>
    <n v="2023"/>
    <s v="Programa de salud bucal"/>
    <n v="90"/>
    <n v="350"/>
    <n v="70"/>
    <n v="0.2"/>
    <n v="2"/>
    <n v="50"/>
    <n v="31"/>
    <n v="7"/>
    <n v="90"/>
    <n v="0.25714285714285712"/>
    <n v="160"/>
    <n v="1"/>
    <n v="0.45714285714285713"/>
    <n v="1525995247"/>
    <s v="SGP"/>
    <n v="1525995247"/>
    <n v="1"/>
  </r>
  <r>
    <x v="16"/>
    <x v="3"/>
    <s v="Bolívar Me Enamora en  Salud oportuna y de calidad"/>
    <s v="Salud Pública"/>
    <s v="1905"/>
    <s v="SALUD PÚBLICA"/>
    <s v="GESTIÓN DEL RIESGO (CONDICIONES CRÓNICAS PREVALENTES) "/>
    <s v="271"/>
    <s v="REALIZAR ACCIONES PARA GARANTIZAR LA PREVENCIÓN Y EL ABORDAJE DE ENFERMEDADES NO TRANSMISIBLES Y DE ALTERACIONES DE LA SALUD BUCAL, VISUAL Y AUDITIVA, GESTIÓN DEL RIESGO DISMINUCIÓN DE LA ENFERMEDAD Y LA DISCAPACIDAD EVITABLE."/>
    <s v="1905023"/>
    <s v="SERVICIO DE GESTIÓN DEL RIESGO PARA ABORDAR CONDICIONES CRÓNICAS PREVALENTES"/>
    <s v="Estrategias de promoción de la salud  y prevención de riesgos asociados a condiciones no transmisibles implementadas"/>
    <s v="Número"/>
    <n v="15"/>
    <n v="2023"/>
    <s v="Programa de salud bucal-SSDB"/>
    <n v="4"/>
    <n v="16"/>
    <n v="4"/>
    <n v="0.25"/>
    <s v="0"/>
    <n v="1"/>
    <n v="3"/>
    <n v="0"/>
    <n v="4"/>
    <n v="0.25"/>
    <n v="8"/>
    <n v="1"/>
    <n v="0.5"/>
    <n v="1525995247"/>
    <s v="SGP"/>
    <n v="1525995247"/>
    <n v="1"/>
  </r>
  <r>
    <x v="16"/>
    <x v="3"/>
    <s v="Bolívar Me Enamora en  Salud oportuna y de calidad"/>
    <s v="Salud Pública"/>
    <s v="1905"/>
    <s v="SALUD PÚBLICA"/>
    <s v="DISCAPACIDAD "/>
    <s v="272"/>
    <s v="FORTALECER LA GESTIÓN PARA EL DESARROLLO DE ACCIONES DE ATENCIÓN INTEGRAL CON ENFOQUE DIFERENCIAL Y PRIORITARIO EN LA GARANTÍA Y RESTABLECIMIENTO DE LOS DERECHOS DE LA POBLACIÓN CON DISCAPACIDAD EN MUNICIPIOS PRIORIZADOS EL DEPARTAMENTO DE BOLÍVAR."/>
    <s v="1905019"/>
    <s v="SERVICIO DE EDUCACIÓN INFORMAL EN TEMAS DE SALUD PÚBLICA"/>
    <s v="Asistencias técnicas realizadas"/>
    <s v="Número"/>
    <n v="175"/>
    <n v="2023"/>
    <s v="Programa de discapacidad-SSDB"/>
    <n v="150"/>
    <n v="600"/>
    <n v="150"/>
    <n v="0.25"/>
    <s v="0"/>
    <n v="37"/>
    <n v="3"/>
    <n v="110"/>
    <n v="150"/>
    <n v="0.25"/>
    <n v="300"/>
    <n v="1"/>
    <n v="0.5"/>
    <n v="2084122795"/>
    <s v="NACION, SGP, RENTAS CEDIDAS"/>
    <n v="2084122795"/>
    <n v="1"/>
  </r>
  <r>
    <x v="16"/>
    <x v="3"/>
    <s v="Bolívar Me Enamora en  Salud oportuna y de calidad"/>
    <s v="Salud Pública"/>
    <s v="1905"/>
    <s v="SALUD PÚBLICA"/>
    <s v="VICTIMAS DEL CONFLICTO ARMADO "/>
    <s v="273"/>
    <s v="GARANTIZAR LA CONTINUIDAD Y SEGUIMIENTO DE LA ATENCIÓN INTEGRAL EN EL MARCO DEL PAPSIVI A LAS VÍCTIMAS DEL CONFLICTO ARMADO EN LOS MUNICIPIOS PRIORIZADOS POR EL MINISTERIO DE SALUD Y PROTECCIÓN SOCIAL Y EL DEPARTAMENTO DE BOLIVAR."/>
    <s v="1905050"/>
    <s v="SERVICIO DE ASISTENCIA TÉCNICA"/>
    <s v="Asistencias técnicas realizadas"/>
    <s v="Número"/>
    <n v="210"/>
    <n v="2023"/>
    <s v="Programa de Víctimas - SSDB"/>
    <n v="115"/>
    <n v="460"/>
    <n v="115"/>
    <n v="0.25"/>
    <n v="15"/>
    <n v="39"/>
    <n v="41"/>
    <n v="20"/>
    <n v="115"/>
    <n v="0.25"/>
    <n v="230"/>
    <n v="1"/>
    <n v="0.5"/>
    <n v="1209000000"/>
    <s v="Rentas cedidas - SGP"/>
    <n v="1209000000"/>
    <n v="1"/>
  </r>
  <r>
    <x v="16"/>
    <x v="3"/>
    <s v="Bolívar Me Enamora en  Salud oportuna y de calidad"/>
    <s v="Salud Pública"/>
    <s v="1905"/>
    <s v="SALUD PÚBLICA"/>
    <s v="DESARROLLO DE CAPACIDADES PARA LA GESTION DE SALUD PUBLICA "/>
    <s v="274"/>
    <s v="MEJORAR LA GESTION EN LA OPERACIONALIZACION DEL PLAN  INTERVECIONES COLECTIVAS (PIC) Y DE LOS PROCESOS DE LA GESTION DE LA SALUD PUBLICA EN EL MARCO DE LA GESTION DEL RIESGO COLECTIVO Y DE LA SALUD PUBLICA"/>
    <s v="1905050"/>
    <s v="SERVICIO DE ASISTENCIA TÉCNICA"/>
    <s v="Campañas de gestión del riesgo para abordar condiciones crónicas prevalentes implementadas"/>
    <s v="Número"/>
    <n v="135"/>
    <n v="2023"/>
    <s v="Gestión programática y PIC - SSDB"/>
    <n v="135"/>
    <n v="540"/>
    <n v="135"/>
    <n v="0.25"/>
    <n v="6"/>
    <n v="25"/>
    <n v="52"/>
    <n v="52"/>
    <n v="135"/>
    <n v="0.25"/>
    <n v="270"/>
    <n v="1"/>
    <n v="0.5"/>
    <n v="1824565547"/>
    <s v="Rentas cedidas - SGP"/>
    <n v="1824565547"/>
    <n v="1"/>
  </r>
  <r>
    <x v="16"/>
    <x v="3"/>
    <s v="Bolívar Me Enamora en  Salud oportuna y de calidad"/>
    <s v="Salud Pública"/>
    <s v="1905"/>
    <s v="SALUD PÚBLICA"/>
    <s v="SERVICIO DE PROMOCIÓN DE LA PARTICIPACIÓN SOCIAL EN SALUD"/>
    <s v="275"/>
    <s v="IMPLEMENTAR ESTRATEGIAS Y ACCIONES PARA LA ARTICULACIÓN DE ACTORES SOCIALES, GUBERNAMENTALES A NIVEL SECTORIAL E INTERSECTORIAL, ENTRE OTROS, PARA GENERAR MECANISMOS Y ESPACIOS DE PARTICIPACIÓN, SOCIALIZACIÓN Y ABOGACÍA, PARA LA PARTICIPACIÓN EN LA PLANEACIÓN SOCIAL, COMUNITARIA Y CIUDADANA EN SALUD Y LA PARTICIPACIÓN EN LA ATENCIÓN INTEGRAL EN SALUD, LA SALUD PÚBLICA, LA GOBERNANZA EN SALUD Y LAS INTERVENCIONES COLECTIVAS. "/>
    <s v="1905049"/>
    <s v="SERVICIO DE PROMOCIÓN DE LA PARTICIPACIÓN SOCIAL EN SALUD"/>
    <s v="Asistencias técnicas realizadas"/>
    <s v="Número"/>
    <n v="20"/>
    <n v="2023"/>
    <s v="Participación social - SSDB"/>
    <n v="12"/>
    <n v="45"/>
    <n v="12"/>
    <n v="0.26666666666666666"/>
    <s v="0"/>
    <n v="4"/>
    <n v="6"/>
    <n v="2"/>
    <n v="12"/>
    <n v="0.26666666666666666"/>
    <n v="24"/>
    <n v="1"/>
    <n v="0.53333333333333333"/>
    <n v="561600000"/>
    <s v="RENTAS CEDIDAS -SGP"/>
    <n v="561600000"/>
    <n v="1"/>
  </r>
  <r>
    <x v="16"/>
    <x v="3"/>
    <s v="Bolívar Me Enamora en  Salud oportuna y de calidad"/>
    <s v="Salud Pública"/>
    <s v="1905"/>
    <s v="SALUD PÚBLICA"/>
    <s v="ENFERMEDADES TRANSMITIDAS POR VECTORES-ETV "/>
    <s v="276"/>
    <s v="FORTALECER LOS PROCESOS DE ADOPCIÓN, ADAPTACIÓN E IMPLEMENTACIÓN EN LAS ATENCIONES INDIVIDUALES, COLECTIVAS Y_x000d_POBLACIONALES EN EL DESARROLLO DE RUTAS DE ATENCIÓN INTEGRAL EN SALUD PARA LA PROMOCIÓN Y MANTENIMIENTO DE LA SALUD EN_x000d_AQUELLAS ESPECÍFICAS DE LAS ETV Y ZOONOSIS."/>
    <s v="1905050"/>
    <s v="SERVICIO DE ASISTENCIA TÉCNICA"/>
    <s v="Asistencias técnicas realizadas"/>
    <s v="Número"/>
    <n v="180"/>
    <n v="2023"/>
    <s v="Programa de enfermedades endemoepidemicas -SSDB"/>
    <n v="135"/>
    <n v="540"/>
    <n v="135"/>
    <n v="0.25"/>
    <n v="14"/>
    <n v="53"/>
    <n v="52"/>
    <n v="16"/>
    <n v="135"/>
    <n v="0.25"/>
    <n v="270"/>
    <n v="1"/>
    <n v="0.5"/>
    <n v="1206680717"/>
    <s v="SGP"/>
    <n v="1198880717"/>
    <n v="0.99353598686867883"/>
  </r>
  <r>
    <x v="16"/>
    <x v="3"/>
    <s v="Bolívar Me Enamora en  Salud oportuna y de calidad"/>
    <s v="Salud Pública"/>
    <s v="1905"/>
    <s v="SALUD PÚBLICA"/>
    <s v="ENFERMEDADES TRANSMITIDAS POR VECTORES-ETV "/>
    <s v="277"/>
    <s v="FORTALECER LOS PROCESOS DE ADOPCIÓN, ADAPTACIÓN E IMPLEMENTACIÓN EN LAS ATENCIONES INDIVIDUALES, COLECTIVAS Y_x000d_POBLACIONALES EN EL DESARROLLO DE RUTAS DE ATENCIÓN INTEGRAL EN SALUD PARA LA PROMOCIÓN Y MANTENIMIENTO DE LA SALUD EN_x000d_AQUELLAS ESPECÍFICAS DE LAS ETV Y ZOONOSIS. "/>
    <s v="1905029"/>
    <s v="SERVICIO DE SUMINISTRO DE INSUMOS PARA EL MANEJO DE EVENTOS DE INTERÉS EN SALUD PÚBLICA"/>
    <s v="Entidades territoriales con servicio de suministro de insumos para el manejo de eventos de interés en salud pública"/>
    <s v="Número"/>
    <n v="10"/>
    <n v="2023"/>
    <s v="Programa de enfermedades endemoepidemicas "/>
    <n v="10"/>
    <n v="10"/>
    <n v="10"/>
    <n v="1"/>
    <n v="3"/>
    <n v="2"/>
    <n v="5"/>
    <n v="0"/>
    <n v="10"/>
    <n v="1"/>
    <n v="20"/>
    <n v="1"/>
    <n v="2"/>
    <n v="1206680717"/>
    <s v="SGP"/>
    <n v="1198880717"/>
    <n v="0.99353598686867883"/>
  </r>
  <r>
    <x v="16"/>
    <x v="3"/>
    <s v="Bolívar Me Enamora en  Salud oportuna y de calidad"/>
    <s v="Salud Pública"/>
    <s v="1905"/>
    <s v="SALUD PÚBLICA"/>
    <s v="ENFERMEDADES TRANSMITIDAS POR VECTORES-ETV "/>
    <s v="278"/>
    <s v="_x000d_FORTALECER ESTRATEGIAS PARA LA REDUCCIÓN DE ÍNDICE DE MORBILIDAD Y PROPAGACIÓN DE_x000d_ENFERMEDADES TRASMITIDAS POR ANIMALES DOMÉSTICOS Y SILVESTRES EN EL DEPARTAMENTO DE BOLÍVAR"/>
    <s v="1905029"/>
    <s v="SERVICIO DE SUMINISTRO DE INSUMOS PARA EL MANEJO DE EVENTOS DE INTERÉS EN SALUD PÚBLICA"/>
    <s v="Entidades territoriales con servicio de suministro de insumos para el manejo de eventos de interés en salud pública"/>
    <s v="Número"/>
    <n v="176"/>
    <n v="2023"/>
    <s v="Programa de enfermedades endemoepidemicas "/>
    <n v="44"/>
    <n v="176"/>
    <n v="44"/>
    <n v="0.25"/>
    <n v="10"/>
    <n v="16"/>
    <n v="15"/>
    <n v="3"/>
    <n v="44"/>
    <n v="0.25"/>
    <n v="88"/>
    <n v="1"/>
    <n v="0.5"/>
    <n v="1206680717"/>
    <s v="SGP"/>
    <n v="1198880717"/>
    <n v="0.99353598686867883"/>
  </r>
  <r>
    <x v="16"/>
    <x v="3"/>
    <s v="Bolívar Me Enamora en  Salud oportuna y de calidad"/>
    <s v="Salud Pública"/>
    <s v="1905"/>
    <s v="SALUD PÚBLICA"/>
    <s v="GESTIÓN DEL RIESGO (SITUACIONES DE SALUD RELACIONADAS CON CONDICIONES AMBIENTALES) "/>
    <s v="279"/>
    <s v="GARANTIZAR LA ATENCIÓN ANTE SITUACIONES DE EMERGENCIAS Y DESASTRES DE LA POBLACIÓN DEL DEPARTAMENTO DE BOLÍVAR "/>
    <s v="1905042"/>
    <s v="SERVICIO DE ATENCIÓN EN CENTROS REGULADORES DE URGENCIAS, EMERGENCIAS Y DESASTRES"/>
    <s v="Personas atendidas en centros reguladores de urgencias, emergencias y desastres"/>
    <s v="Número"/>
    <n v="9805"/>
    <n v="2023"/>
    <s v="CRUE- Secretaría de Salud de Bolívar"/>
    <n v="9000"/>
    <n v="36000"/>
    <n v="11238"/>
    <n v="0.31216666666666665"/>
    <n v="2780"/>
    <n v="2797"/>
    <n v="2340"/>
    <n v="2838"/>
    <n v="10755"/>
    <n v="0.29875000000000002"/>
    <n v="21993"/>
    <n v="1.1950000000000001"/>
    <n v="0.61091666666666666"/>
    <n v="646000000"/>
    <s v="RENTAS CEDIDAS -SGP"/>
    <n v="646000000"/>
    <n v="1"/>
  </r>
  <r>
    <x v="17"/>
    <x v="3"/>
    <s v="Bolívar Me Enamora en  Educación integral"/>
    <s v=" Calidad Educativa"/>
    <n v="2201"/>
    <s v="Calidad, cobertura y fortalecimiento de la educación inicial, prescolar, básica y media"/>
    <s v="CALIDAD - MATRÍCULA "/>
    <n v="292"/>
    <s v="Facilitar y estimular el proceso de aprendizaje de los estudiantes mediante la dotación de material didáctico, pedagógico, tecnológico o especializado para laboratorios y/o media técnica, permitiendo así el desarrollo de cada asignatura y la acción docente y la evaluación."/>
    <n v="2201070"/>
    <s v="Ambientes de aprendizaje para la educación inicial preescolar, básica y media dotados"/>
    <s v="Ambientes de aprendizaje para la educación inicial, preescolar y básica primaria con dotaciones pedagógicas en el marco de la atención integral "/>
    <s v="NUMERO"/>
    <s v="N/D"/>
    <n v="2023"/>
    <s v="Sec Educación"/>
    <n v="10"/>
    <n v="30"/>
    <n v="0"/>
    <n v="0"/>
    <n v="9"/>
    <n v="33"/>
    <n v="0"/>
    <n v="6"/>
    <n v="48"/>
    <n v="1.6"/>
    <n v="48"/>
    <n v="4.8"/>
    <n v="1.6"/>
    <n v="1058357136"/>
    <s v="SGP"/>
    <n v="674556267"/>
    <n v="0.63736166559942764"/>
  </r>
  <r>
    <x v="17"/>
    <x v="3"/>
    <s v="Bolívar Me Enamora en  Educación integral"/>
    <s v=" Calidad Educativa"/>
    <n v="2201"/>
    <s v="Calidad, cobertura y fortalecimiento de la educación inicial, prescolar, básica y media"/>
    <s v="CALIDAD - MATRÍCULA "/>
    <n v="293"/>
    <s v="Aprobación e implementación de la política pública educativa del departamento de Bolívar"/>
    <n v="2201004"/>
    <s v="Documentos normativos"/>
    <s v="Documentos normativos para la educación inicial, preescolar, básica y media expedidos"/>
    <s v="Número"/>
    <s v="N/D"/>
    <n v="2023"/>
    <s v="Sec Educación"/>
    <n v="1"/>
    <n v="1"/>
    <n v="0"/>
    <n v="0"/>
    <n v="0"/>
    <n v="0"/>
    <n v="0"/>
    <n v="0"/>
    <n v="0"/>
    <n v="0"/>
    <n v="0"/>
    <n v="0"/>
    <n v="0"/>
    <n v="774962500"/>
    <s v="SGP"/>
    <n v="720400000"/>
    <n v="0.92959336742100429"/>
  </r>
  <r>
    <x v="17"/>
    <x v="3"/>
    <s v="Bolívar Me Enamora en Calidad Educativa"/>
    <s v=" Calidad Educativa"/>
    <n v="2201"/>
    <s v="Calidad, cobertura y fortalecimiento de la educación inicial, prescolar, básica y media"/>
    <s v="CALIDAD - MATRÍCULA "/>
    <n v="294"/>
    <s v="Fortalecer la articulación de la media técnica en el departamento a través de la actualizacion curricular"/>
    <n v="2201035"/>
    <s v="Servicio de articulación entre la educación media y el sector productivo."/>
    <s v="Lineamientos curriculares para las especializadas de media tecnica desarrollados (actualización curricular de la Instituciones educativas con media tecnica)"/>
    <s v="Número"/>
    <s v="N/D"/>
    <n v="2023"/>
    <s v="Sec Educación"/>
    <n v="40"/>
    <n v="115"/>
    <n v="0"/>
    <n v="0"/>
    <n v="0"/>
    <n v="0"/>
    <n v="0"/>
    <n v="0"/>
    <n v="0"/>
    <n v="0"/>
    <n v="0"/>
    <n v="0"/>
    <n v="0"/>
    <n v="0"/>
    <s v="SGP"/>
    <n v="0"/>
    <n v="0"/>
  </r>
  <r>
    <x v="17"/>
    <x v="3"/>
    <s v="Bolívar Me Enamora en Calidad Educativa"/>
    <s v=" Calidad Educativa"/>
    <n v="2201"/>
    <s v="Calidad, cobertura y fortalecimiento de la educación inicial, prescolar, básica y media"/>
    <s v="CALIDAD - MATRÍCULA "/>
    <n v="295"/>
    <s v="Desarrollar el Foro Educativo Departamental"/>
    <n v="2201049"/>
    <s v="Servicio de educación informal"/>
    <s v="Foros educativos territoriales realizados"/>
    <s v="Número"/>
    <n v="1"/>
    <n v="2023"/>
    <s v="Sec Educación"/>
    <n v="1"/>
    <n v="4"/>
    <n v="1"/>
    <n v="0"/>
    <n v="0"/>
    <n v="0"/>
    <n v="0"/>
    <n v="1"/>
    <n v="1"/>
    <n v="0.25"/>
    <n v="2"/>
    <n v="1"/>
    <n v="0.5"/>
    <n v="568000000"/>
    <s v="SGP"/>
    <n v="568000000"/>
    <n v="1"/>
  </r>
  <r>
    <x v="17"/>
    <x v="3"/>
    <s v="Bolívar Me Enamora en Calidad Educativa"/>
    <s v=" Calidad Educativa"/>
    <n v="2201"/>
    <s v="Calidad, cobertura y fortalecimiento de la educación inicial, prescolar, básica y media"/>
    <s v="CALIDAD - MATRÍCULA "/>
    <n v="296"/>
    <s v="Fortalecer el proceso etnoeducativo"/>
    <n v="2201056"/>
    <s v="Servicio de acompañamiento para el desarrollo de modelos educativos interculturales"/>
    <s v="Modelos educativos para grupos étnicos acompañados"/>
    <s v="Número"/>
    <n v="10"/>
    <n v="2023"/>
    <s v="Sec Educación"/>
    <n v="6"/>
    <n v="10"/>
    <n v="0"/>
    <n v="0"/>
    <n v="0"/>
    <n v="0"/>
    <n v="0"/>
    <n v="10"/>
    <n v="10"/>
    <n v="1"/>
    <n v="10"/>
    <n v="1.6666666666666667"/>
    <n v="1"/>
    <n v="90000000"/>
    <s v="SGP"/>
    <n v="88900000"/>
    <n v="0.98777777777777775"/>
  </r>
  <r>
    <x v="17"/>
    <x v="3"/>
    <s v="Bolívar Me Enamora en Calidad Educativa"/>
    <s v=" Calidad Educativa"/>
    <n v="2201"/>
    <s v="Calidad, cobertura y fortalecimiento de la educación inicial, prescolar, básica y media"/>
    <s v="CALIDAD - MATRÍCULA "/>
    <n v="297"/>
    <s v="Fortalecer la implementación de los proyectos pedagógicos productivos de las instituciones educativas técnicas."/>
    <n v="2201061"/>
    <s v="Servicio de apoyo a proyectos pedagógicos productivos"/>
    <s v="Establecimientos educativos beneficiados"/>
    <s v="Número"/>
    <s v="N/D"/>
    <n v="2023"/>
    <s v="Sec Educación"/>
    <n v="7"/>
    <n v="20"/>
    <n v="0"/>
    <n v="0"/>
    <n v="0"/>
    <n v="0"/>
    <n v="0"/>
    <n v="0"/>
    <n v="0"/>
    <n v="0"/>
    <n v="0"/>
    <n v="0"/>
    <n v="0"/>
    <n v="311563000"/>
    <s v="SGP"/>
    <n v="0"/>
    <n v="0"/>
  </r>
  <r>
    <x v="17"/>
    <x v="3"/>
    <s v="Bolívar Me Enamora en Calidad Educativa"/>
    <s v=" Calidad Educativa"/>
    <n v="2201"/>
    <s v="Calidad, cobertura y fortalecimiento de la educación inicial, prescolar, básica y media"/>
    <s v="CALIDAD - MATRÍCULA "/>
    <n v="298"/>
    <s v="Fortalecer la convivencia escolar"/>
    <n v="2201067"/>
    <s v="Servicio de apoyo para el fortalecimiento de escuelas de padres"/>
    <s v="Escuelas de padres apoyadas"/>
    <s v="Número"/>
    <n v="15"/>
    <n v="2023"/>
    <s v="Sec Educación"/>
    <n v="30"/>
    <n v="100"/>
    <n v="15"/>
    <n v="0"/>
    <n v="48"/>
    <n v="96"/>
    <n v="0"/>
    <n v="0"/>
    <n v="144"/>
    <n v="1.44"/>
    <n v="159"/>
    <n v="4.8"/>
    <n v="1.59"/>
    <n v="66542500"/>
    <s v="SGP"/>
    <n v="66542500"/>
    <n v="1"/>
  </r>
  <r>
    <x v="17"/>
    <x v="3"/>
    <s v="Bolívar Me Enamora en Calidad Educativa"/>
    <s v=" Calidad Educativa"/>
    <n v="2201"/>
    <s v="Calidad, cobertura y fortalecimiento de la educación inicial, prescolar, básica y media"/>
    <s v="CALIDAD - MATRÍCULA "/>
    <n v="299"/>
    <s v="Generar capacidades en los docentes de básica y media para la implementación del sistemas de evaluación Pruebas Saber 11"/>
    <n v="2201074"/>
    <s v="Servicio de fortalecimiento a las capacidades de los docentes de educación Inicial, preescolar, básica y media"/>
    <s v="Docentes de educación inicial, preescolar, básica y media beneficiados con estrategias de mejoramiento de sus capacidades"/>
    <s v="Número"/>
    <s v="N/D"/>
    <n v="2023"/>
    <s v="Sec Educación"/>
    <n v="380"/>
    <n v="1130"/>
    <n v="0"/>
    <n v="0"/>
    <n v="295"/>
    <n v="780"/>
    <n v="636"/>
    <n v="0"/>
    <n v="1711"/>
    <n v="1.5141592920353983"/>
    <n v="1711"/>
    <n v="4.5026315789473683"/>
    <n v="1.5141592920353983"/>
    <n v="107000000"/>
    <s v="SGP"/>
    <n v="107000000"/>
    <n v="1"/>
  </r>
  <r>
    <x v="17"/>
    <x v="3"/>
    <s v="Bolívar Me Enamora en  Educación integral"/>
    <s v=" Calidad Educativa"/>
    <n v="2201"/>
    <s v="Calidad, cobertura y fortalecimiento de la educación inicial, prescolar, básica y media"/>
    <s v="CALIDAD - MATRÍCULA "/>
    <n v="300"/>
    <s v="Mejorar los niveles de competencia de los estudiantes en las pruebas Saber"/>
    <n v="2201073"/>
    <s v="Servicio de evaluación de la calidad de la educación inicial, preescolar, básica y media"/>
    <s v="Estudiantes evaluados a través de simulacros"/>
    <s v="Número"/>
    <s v="N/D"/>
    <n v="2023"/>
    <s v="Sec Educación"/>
    <n v="12000"/>
    <n v="12000"/>
    <n v="0"/>
    <n v="0"/>
    <n v="12216"/>
    <n v="10122"/>
    <n v="8781"/>
    <n v="0"/>
    <n v="31119"/>
    <n v="2.5932499999999998"/>
    <n v="31119"/>
    <n v="2.5932499999999998"/>
    <n v="2.5932499999999998"/>
    <n v="0"/>
    <s v="Propios"/>
    <n v="0"/>
    <n v="0"/>
  </r>
  <r>
    <x v="17"/>
    <x v="3"/>
    <s v="Bolívar Me Enamora en Calidad Educativa"/>
    <s v=" Calidad Educativa"/>
    <n v="2201"/>
    <s v="Calidad, cobertura y fortalecimiento de la educación inicial, prescolar, básica y media"/>
    <s v="CALIDAD - MATRÍCULA "/>
    <n v="302"/>
    <s v="Mejorar las competencias de los docentes en bilingüismo a través de formación y de la implementación de proyectos en las instituciones educativas que fomenten el uso de una segunda lengua"/>
    <n v="2201060"/>
    <s v="Servicio educativo de promoción del bilingüismo para docentes"/>
    <s v="Docentes beneficiados con estrategias de promoción del bilingüismo"/>
    <s v="Número"/>
    <n v="60"/>
    <n v="2023"/>
    <s v="Sec Educación"/>
    <n v="100"/>
    <n v="300"/>
    <n v="0"/>
    <n v="0"/>
    <n v="0"/>
    <n v="0"/>
    <n v="0"/>
    <n v="0"/>
    <n v="0"/>
    <n v="0"/>
    <n v="0"/>
    <n v="0"/>
    <n v="0"/>
    <n v="200000000"/>
    <s v="SGP"/>
    <n v="0"/>
    <n v="0"/>
  </r>
  <r>
    <x v="17"/>
    <x v="3"/>
    <s v="Bolívar Me Enamora en Calidad Educativa"/>
    <s v=" Calidad Educativa"/>
    <n v="2201"/>
    <s v="Calidad, cobertura y fortalecimiento de la educación inicial, prescolar, básica y media"/>
    <s v="Calidad"/>
    <n v="303"/>
    <s v="Fortalecer las capacidades de los docentes a través de la implementación del plan de formación a nivel de cursos, talleres y/o diplomados"/>
    <n v="2201049"/>
    <s v="Servicio de educación informal"/>
    <s v="Docentes capacitados"/>
    <s v="Número"/>
    <n v="5000"/>
    <n v="2023"/>
    <s v="Sec Educación"/>
    <n v="500"/>
    <n v="2000"/>
    <n v="342"/>
    <n v="0"/>
    <n v="0"/>
    <n v="0"/>
    <n v="0"/>
    <n v="13"/>
    <n v="13"/>
    <n v="6.4999999999999997E-3"/>
    <n v="355"/>
    <n v="2.5999999999999999E-2"/>
    <n v="0.17749999999999999"/>
    <n v="700000000"/>
    <s v="SGP"/>
    <n v="0"/>
    <n v="0"/>
  </r>
  <r>
    <x v="17"/>
    <x v="3"/>
    <s v="Bolívar Me Enamora en Calidad Educativa"/>
    <s v=" Calidad Educativa"/>
    <n v="2201"/>
    <s v="Calidad, cobertura y fortalecimiento de la educación inicial, prescolar, básica y media"/>
    <s v="Fortalecer las capacidades de los docentes a través de la implementación del plan de formación a nivel de cursos, talleres y/o diplomados"/>
    <n v="304"/>
    <s v="Implementación de programas de fortalecimiento de las competencias de lectura en las instituciones educativas."/>
    <n v="2201049"/>
    <s v="Servicio de educación informal"/>
    <s v="Docentes capacitados"/>
    <s v="Número"/>
    <s v="N/D"/>
    <n v="2023"/>
    <s v="Sec Educación"/>
    <n v="300"/>
    <n v="300"/>
    <n v="262"/>
    <n v="0"/>
    <n v="0"/>
    <n v="0"/>
    <n v="0"/>
    <n v="0"/>
    <n v="0"/>
    <n v="0"/>
    <n v="262"/>
    <n v="0"/>
    <n v="0.87333333333333329"/>
    <n v="0"/>
    <s v="SGP"/>
    <n v="0"/>
    <n v="0"/>
  </r>
  <r>
    <x v="17"/>
    <x v="3"/>
    <s v="Bolívar Me Enamora en  Educación integral"/>
    <s v=" Calidad Educativa"/>
    <n v="2201"/>
    <s v="Calidad, cobertura y fortalecimiento de la educación inicial, prescolar, básica y media"/>
    <s v="CALIDAD - MATRÍCULA "/>
    <n v="305"/>
    <s v="Promover la consolidación de una sociedad digital para que todos los ciudadanos tengan las herramientas necesarias para hacer del Internet y de las tecnologías digitales un instrumento de transformación social. "/>
    <n v="2201070"/>
    <s v="Ambientes de aprendizaje para la educación inicial preescolar, básica y media dotados"/>
    <s v="Ambientes de aprendizaje para la educación inicial, preescolar y básica primaria con dotaciones pedagógicas en el marco de la atención integral (Educación mas innovadora con mejores ambientes digitales y recursos tecnológicos)"/>
    <s v="Número"/>
    <n v="226"/>
    <n v="2023"/>
    <s v="Sec Educación"/>
    <n v="226"/>
    <n v="226"/>
    <n v="226"/>
    <n v="0"/>
    <n v="0"/>
    <n v="226"/>
    <n v="226"/>
    <n v="226"/>
    <n v="678"/>
    <n v="3"/>
    <n v="904"/>
    <n v="3"/>
    <n v="4"/>
    <n v="2403998805"/>
    <s v="SGP"/>
    <n v="2402931298"/>
    <n v="0.99955594528675318"/>
  </r>
  <r>
    <x v="17"/>
    <x v="3"/>
    <s v="Bolívar Me Enamora en  Educación integral"/>
    <s v=" Cobertura Educativa"/>
    <n v="2201"/>
    <s v="Calidad, cobertura y fortalecimiento de la educación inicial, prescolar, básica y media"/>
    <s v="COBERTURA "/>
    <n v="306"/>
    <s v="Garantizar el desarrollo de la Infraestructura escolar iniciando por el mejoramiento de las condiciones locativas y de entorno físico de sus instituciones escolares, contar con aulas y espacios de aprendizaje en buen estado, factor determinante para lograr que los alumnos obtengan los resultados académicos esperados. Ambientes pedagogicos basicos construidos nuevos"/>
    <n v="2201051"/>
    <s v="Infraestructura educativa construida"/>
    <s v="Aulas nuevas construidas (incluye ambientes pedagógicos básicos)"/>
    <s v="NUMERO"/>
    <n v="312"/>
    <n v="2023"/>
    <s v="Sec Educación"/>
    <n v="80"/>
    <n v="720"/>
    <n v="247"/>
    <n v="0"/>
    <n v="27"/>
    <n v="0"/>
    <n v="0"/>
    <n v="53"/>
    <n v="80"/>
    <n v="0.1111111111111111"/>
    <n v="327"/>
    <n v="1"/>
    <n v="0.45416666666666666"/>
    <n v="11985024086"/>
    <s v="PREFERENTES"/>
    <n v="2126685064"/>
    <n v="0.17744520567832925"/>
  </r>
  <r>
    <x v="17"/>
    <x v="3"/>
    <s v="Bolívar Me Enamora en  Educación integral"/>
    <s v=" Cobertura Educativa"/>
    <n v="2201"/>
    <s v="Calidad, cobertura y fortalecimiento de la educación inicial, prescolar, básica y media"/>
    <s v="COBERTURA "/>
    <n v="307"/>
    <s v="Garantizar el desarrollo de la Infraestructura escolar y mejores condiciones locativas y de entorno físico de las instituciones escolares, contando con espacios complementarios en buen estado que promuevan en niñas, niños y adolescentes interacción consigo mismos, con los otros y con el mundo que les rodea. "/>
    <n v="2201051"/>
    <s v="Infraestructura educativa construida"/>
    <s v="Ambientes pedagogicos nuevo construido complementarios (incluye Comedor – Cocina, baterias sanitarias, aulas de informatica, laboratorios, rectoris, sala de profesores, canchas multiples )"/>
    <s v="NUMERO"/>
    <n v="62"/>
    <n v="2023"/>
    <s v="Sec Educación"/>
    <n v="20"/>
    <n v="250"/>
    <n v="161"/>
    <n v="0"/>
    <n v="4"/>
    <n v="0"/>
    <n v="0"/>
    <n v="4"/>
    <n v="8"/>
    <n v="3.2000000000000001E-2"/>
    <n v="169"/>
    <n v="0.4"/>
    <n v="0.67600000000000005"/>
    <n v="5496405835"/>
    <s v="PREFERENTES"/>
    <n v="5327733779"/>
    <n v="0.96931229951654396"/>
  </r>
  <r>
    <x v="17"/>
    <x v="3"/>
    <s v="Bolívar Me Enamora en  Educación integral"/>
    <s v=" Cobertura Educativa"/>
    <n v="2201"/>
    <s v="Calidad, cobertura y fortalecimiento de la educación inicial, prescolar, básica y media"/>
    <s v="COBERTURA "/>
    <n v="308"/>
    <s v="Garantizar el desarrollo de la Infraestructura escolar iniciando por el mejoramiento de las condiciones locativas y de entorno físico de sus instituciones escolares, contar con aulas y espacios de aprendizaje en buen estado, factor determinante para lograr que los alumnos obtengan los resultados académicos esperados. "/>
    <n v="2201052"/>
    <s v="Infraestructura educativa mejorada"/>
    <s v="Aulas mejoradas intervenidas (incluye Ambientes pedagogicos basicos )"/>
    <s v="NUMERO"/>
    <n v="450"/>
    <n v="2023"/>
    <s v="Sec Educación"/>
    <n v="50"/>
    <n v="300"/>
    <n v="76"/>
    <n v="0"/>
    <n v="0"/>
    <n v="0"/>
    <n v="0"/>
    <n v="0"/>
    <n v="0"/>
    <n v="0"/>
    <n v="76"/>
    <n v="0"/>
    <n v="0.25333333333333335"/>
    <n v="203776836"/>
    <s v="PREFERENTES"/>
    <n v="203776836"/>
    <n v="1"/>
  </r>
  <r>
    <x v="17"/>
    <x v="3"/>
    <s v="Bolívar Me Enamora en  Educación integral"/>
    <s v=" Cobertura Educativa"/>
    <n v="2201"/>
    <s v="Calidad, cobertura y fortalecimiento de la educación inicial, prescolar, básica y media"/>
    <s v="COBERTURA "/>
    <n v="309"/>
    <s v="Garantizar el desarrollo de la Infraestructura escolar iniciando por el mejoramiento de las condiciones locativas y de entorno físico de sus instituciones escolares, contar con aulas y espacios de aprendizaje en buen estado, factor determinante para lograr que los alumnos obtengan los resultados académicos esperados. "/>
    <n v="2201052"/>
    <s v="Infraestructura educativa mejorada"/>
    <s v="Ambientes pedagogicos mejorados intervenidos (incluye Comedor – Cocina, baterias sanitarias, aulas de informaticas, laboratorios zonas administrativas, salas de profesores )"/>
    <s v="NUMERO"/>
    <n v="56"/>
    <n v="2023"/>
    <s v="Sec Educación"/>
    <n v="50"/>
    <n v="250"/>
    <n v="13"/>
    <n v="0"/>
    <n v="0"/>
    <n v="0"/>
    <n v="0"/>
    <n v="0"/>
    <n v="0"/>
    <n v="0"/>
    <n v="13"/>
    <n v="0"/>
    <n v="5.1999999999999998E-2"/>
    <n v="203776836"/>
    <s v="PREFERENTES"/>
    <n v="203776836"/>
    <n v="1"/>
  </r>
  <r>
    <x v="17"/>
    <x v="3"/>
    <s v="Bolívar Me Enamora en  Educación integral"/>
    <s v=" Cobertura Educativa"/>
    <n v="2201"/>
    <s v="Calidad, cobertura y fortalecimiento de la educación inicial, prescolar, básica y media"/>
    <s v="COBERTURA "/>
    <n v="310"/>
    <s v="Mejorar condiciones para la formacion y desarrollo de las copencias basicas y sociales de la poblacion escolar en las I.E. O."/>
    <n v="2201069"/>
    <s v="Infraestructura educativa dotada"/>
    <s v="Sedes dotadas con mobiliario"/>
    <s v="NUMERO"/>
    <n v="35"/>
    <n v="2023"/>
    <s v="Sec Educación"/>
    <n v="100"/>
    <n v="600"/>
    <n v="327"/>
    <n v="0"/>
    <n v="1"/>
    <n v="0"/>
    <n v="0"/>
    <n v="69"/>
    <n v="70"/>
    <n v="0.11666666666666667"/>
    <n v="397"/>
    <n v="0.7"/>
    <n v="0.66166666666666663"/>
    <n v="5111691705"/>
    <s v="PREFERENTES"/>
    <n v="5101791705"/>
    <n v="0.99806326348079322"/>
  </r>
  <r>
    <x v="17"/>
    <x v="3"/>
    <s v="Bolívar Me Enamora en  Educación integral"/>
    <s v=" Cobertura Educativa"/>
    <n v="2201"/>
    <s v="Calidad, cobertura y fortalecimiento de la educación inicial, prescolar, básica y media"/>
    <s v="COBERTURA "/>
    <n v="311"/>
    <s v="Desarrollar estrategias de ampliación de matrícula en el grado de transición, y ampliación de los grados de preescolar. PRIMERA INFANCIA "/>
    <n v="2201022"/>
    <s v="Infraestructura para educación inicial construida"/>
    <s v="Personas beneficiadas con estrategias de fomento para el acceso a la educación inicial, preescolar, básica y media. "/>
    <s v="Número"/>
    <n v="12668"/>
    <n v="2023"/>
    <s v="Ministerio de Educación"/>
    <n v="14000"/>
    <n v="14000"/>
    <n v="16420"/>
    <n v="0"/>
    <n v="15777"/>
    <n v="16332"/>
    <n v="16335"/>
    <n v="15993"/>
    <n v="64437"/>
    <n v="4.6026428571428575"/>
    <n v="80857"/>
    <n v="4.6026428571428575"/>
    <n v="5.7755000000000001"/>
    <n v="16964308216"/>
    <s v="SGP"/>
    <n v="11400356783"/>
    <n v="0.67202014004011534"/>
  </r>
  <r>
    <x v="17"/>
    <x v="3"/>
    <s v="Bolívar Me Enamora en  Educación integral"/>
    <s v=" Cobertura Educativa"/>
    <n v="2201"/>
    <s v="Calidad, cobertura y fortalecimiento de la educación inicial, prescolar, básica y media"/>
    <s v="COBERTURA "/>
    <n v="312"/>
    <s v="Incrementar la cantidad de población estudiantil dentro del sistema educativo en el departamento de Bolívar."/>
    <n v="2201017"/>
    <s v="Servicio de fomento para el acceso a la educación inicial, preescolar, básica y media."/>
    <s v="Personas beneficiadas con estrategias de fomento para el acceso a la educación inicial, preescolar, básica y media. "/>
    <s v="Número"/>
    <n v="219276"/>
    <n v="2023"/>
    <s v="Secretaría de  Educación"/>
    <n v="220276"/>
    <n v="222276"/>
    <n v="207867"/>
    <n v="0"/>
    <n v="225184"/>
    <n v="211447"/>
    <n v="208690"/>
    <n v="214409"/>
    <n v="859730"/>
    <n v="3.8678489805467078"/>
    <n v="1067597"/>
    <n v="3.9029671866204216"/>
    <n v="4.8030241681513077"/>
    <n v="1211533507556"/>
    <s v="SGP"/>
    <n v="1207601032472"/>
    <n v="0.99675413427736481"/>
  </r>
  <r>
    <x v="17"/>
    <x v="3"/>
    <s v="Bolívar Me Enamora en  Educación integral"/>
    <s v=" Cobertura Educativa"/>
    <n v="2201"/>
    <s v="Calidad, cobertura y fortalecimiento de la educación inicial, prescolar, básica y media"/>
    <s v="COBERTURA "/>
    <n v="313"/>
    <s v="Mejorar los procesos de Inclusión mediante la implementación de estrategias que garanticen el derecho y el goce efectivo de la educación a los estudiantes con discapacidad  del Departamento de Bolívar."/>
    <n v="2201084"/>
    <s v="Servicio de apoyo pedagógico para  la oferta de educación inclusiva para preescolar, básica y media"/>
    <s v="Beneficiarios de apoyo pedagógico para  la oferta de educación inclusiva para preescolar, básica y media"/>
    <s v="PORCENTAJE"/>
    <n v="100"/>
    <n v="2023"/>
    <s v="Secretaría de  Educación"/>
    <n v="100"/>
    <n v="100"/>
    <n v="66"/>
    <n v="0"/>
    <n v="25"/>
    <n v="46.9"/>
    <n v="0"/>
    <n v="4.4400000000000004"/>
    <n v="76.34"/>
    <n v="0.76340000000000008"/>
    <n v="142.34"/>
    <n v="0.76340000000000008"/>
    <n v="1.4234"/>
    <n v="1732721604"/>
    <s v="SGP"/>
    <n v="1496333332"/>
    <n v="0.86357400320149758"/>
  </r>
  <r>
    <x v="17"/>
    <x v="3"/>
    <s v="Bolívar Me Enamora en  Educación integral"/>
    <s v=" Cobertura Educativa"/>
    <n v="2201"/>
    <s v="Calidad, cobertura y fortalecimiento de la educación inicial, prescolar, básica y media"/>
    <s v="COBERTURA "/>
    <n v="314"/>
    <s v="Mejorar los procesos de Inclusión mediante la implementación de estrategias que garanticen el derecho y el goce efectivo de la educación a los estudiantes con Talentos excepcionales  del Departamento de Bolívar."/>
    <n v="2201084"/>
    <s v="Servicio de apoyo pedagógico para  la oferta de educación inclusiva para preescolar, básica y media"/>
    <s v="Beneficiarios de apoyo pedagógico para  la oferta de educación inclusiva para preescolar, básica y media"/>
    <s v="Número"/>
    <n v="100"/>
    <n v="2023"/>
    <s v="Secretaría de  Educación"/>
    <n v="100"/>
    <n v="400"/>
    <n v="0"/>
    <n v="0"/>
    <n v="0"/>
    <n v="0"/>
    <n v="139"/>
    <n v="0"/>
    <n v="139"/>
    <n v="0.34749999999999998"/>
    <n v="139"/>
    <n v="1.39"/>
    <n v="0.34749999999999998"/>
    <n v="331019020"/>
    <s v="SGP"/>
    <n v="328954620"/>
    <n v="0.99376350035716976"/>
  </r>
  <r>
    <x v="17"/>
    <x v="3"/>
    <s v="Bolívar Me Enamora en  Educación integral"/>
    <s v=" Cobertura Educativa"/>
    <n v="2201"/>
    <s v="Calidad, cobertura y fortalecimiento de la educación inicial, prescolar, básica y media"/>
    <s v="COBERTURA "/>
    <n v="315"/>
    <s v=" Proveer de complementos alimentarios a estudientes en edad escolar en las instituciones educativas oficiales del departamento"/>
    <n v="2201028"/>
    <s v="Servicio de apoyo a la permanencia con alimentación escolar"/>
    <s v="Estudiantes beneficiados del programa de alimentación escolar"/>
    <s v="Número"/>
    <n v="126000"/>
    <n v="2023"/>
    <s v="Secretaría de  Educación"/>
    <n v="127000"/>
    <n v="127000"/>
    <n v="129050"/>
    <n v="0"/>
    <n v="129700"/>
    <n v="129700"/>
    <n v="129700"/>
    <n v="129700"/>
    <n v="518800"/>
    <n v="4.0850393700787402"/>
    <n v="647850"/>
    <n v="4.0850393700787402"/>
    <n v="5.1011811023622045"/>
    <n v="77939529067"/>
    <s v="Propios"/>
    <n v="74215376159"/>
    <n v="0.95221740556324674"/>
  </r>
  <r>
    <x v="17"/>
    <x v="3"/>
    <s v="Bolívar Me Enamora en  Educación integral"/>
    <s v=" Cobertura Educativa"/>
    <n v="2201"/>
    <s v="Calidad, cobertura y fortalecimiento de la educación inicial, prescolar, básica y media"/>
    <s v="COBERTURA "/>
    <n v="316"/>
    <s v="Fortalecer las residencias escolares en el sector educativo."/>
    <n v="2201082"/>
    <s v="Servicio de apoyo para la implementación de la estrategia de residencia escolar"/>
    <s v="Sedes educativas apoyadas en la implementación de la estrategia de residencia escolar"/>
    <s v="Número"/>
    <n v="6"/>
    <n v="2023"/>
    <s v="Secretaría de  Educación"/>
    <n v="6"/>
    <n v="6"/>
    <n v="6"/>
    <n v="0"/>
    <n v="6"/>
    <n v="5"/>
    <n v="5"/>
    <n v="5"/>
    <n v="21"/>
    <n v="3.5"/>
    <n v="27"/>
    <n v="3.5"/>
    <n v="4.5"/>
    <n v="309705320"/>
    <s v="SGP"/>
    <n v="309705320"/>
    <n v="1"/>
  </r>
  <r>
    <x v="17"/>
    <x v="3"/>
    <s v="Bolívar Me Enamora en  Educación integral"/>
    <s v=" Cobertura Educativa"/>
    <n v="2201"/>
    <s v="Calidad, cobertura y fortalecimiento de la educación inicial, prescolar, básica y media"/>
    <s v="COBERTURA "/>
    <n v="317"/>
    <s v="Garantizar el derecho a la educación propiciando la igualdad de oportunidades para la permanencia y el logro educativo de todas las niñas, niños, adolescentes, jóvenes y adultos del departamento en la educación preescolar, básica y media superando el abandono escolar."/>
    <n v="2201033"/>
    <s v="Servicio de fomento para la permanencia en programas de educación formal"/>
    <s v="Personas beneficiarias de estrategias de permanencia"/>
    <s v="Número"/>
    <n v="114582"/>
    <n v="2023"/>
    <s v="Secretaría de  Educación"/>
    <n v="119582"/>
    <n v="473328"/>
    <n v="188963"/>
    <n v="0"/>
    <n v="121145"/>
    <n v="153452"/>
    <n v="189268"/>
    <n v="189268"/>
    <n v="653133"/>
    <n v="1.3798739985802657"/>
    <n v="842096"/>
    <n v="5.4618002709437876"/>
    <n v="1.7790961024912957"/>
    <n v="1740729000"/>
    <s v="Propios"/>
    <n v="1724036400"/>
    <n v="0.99041056936490401"/>
  </r>
  <r>
    <x v="17"/>
    <x v="3"/>
    <s v="Bolívar Me Enamora en  Educación integral"/>
    <s v=" Calidad Educativa"/>
    <n v="2201"/>
    <s v="Calidad, cobertura y fortalecimiento de la educación inicial, prescolar, básica y media"/>
    <s v="EFICIENCIA EN LA ADMINISTRACIÓN DEL SERVICIO EDUCATIVO "/>
    <n v="318"/>
    <s v="Seguimiento anual a las Instituciones Educativas oficiales sobre el manejo de recursos recibidos"/>
    <n v="2201015"/>
    <s v="Servicio de inspección, vigilancia y control del sector educativo"/>
    <s v="Instituciones educativas con inspección, vigilancia y control del sector educativo"/>
    <s v="Número"/>
    <n v="226"/>
    <n v="2023"/>
    <s v="Secretaria de Educación"/>
    <n v="60"/>
    <n v="240"/>
    <n v="52"/>
    <n v="0"/>
    <n v="1"/>
    <n v="11.5"/>
    <n v="17.5"/>
    <n v="0"/>
    <n v="30"/>
    <n v="0.125"/>
    <n v="82"/>
    <n v="0.5"/>
    <n v="0.34166666666666667"/>
    <n v="115000000"/>
    <s v="SGP"/>
    <n v="115000000"/>
    <n v="1"/>
  </r>
  <r>
    <x v="17"/>
    <x v="3"/>
    <s v="Bolívar Me Enamora en  Educación integral"/>
    <s v=" Calidad Educativa"/>
    <n v="2201"/>
    <s v="Calidad, cobertura y fortalecimiento de la educación inicial, prescolar, básica y media"/>
    <s v="EFICIENCIA EN LA ADMINISTRACIÓN DEL SERVICIO EDUCATIVO "/>
    <n v="318"/>
    <s v="por gratuidad educativa"/>
    <n v="2201015"/>
    <s v="Servicio de inspección, vigilancia y control del sector educativo"/>
    <s v="Instituciones educativas con inspección, vigilancia y control del sector educativo"/>
    <s v="Número"/>
    <n v="226"/>
    <n v="2023"/>
    <s v="Secretaria de Educación"/>
    <n v="60"/>
    <n v="240"/>
    <n v="52"/>
    <n v="0"/>
    <n v="1"/>
    <n v="11.5"/>
    <n v="17.5"/>
    <n v="0"/>
    <n v="30"/>
    <n v="0.125"/>
    <n v="82"/>
    <n v="0.5"/>
    <n v="0.34166666666666667"/>
    <n v="115000000"/>
    <s v="SGP"/>
    <n v="115000000"/>
    <n v="1"/>
  </r>
  <r>
    <x v="17"/>
    <x v="3"/>
    <s v="Bolívar Me Enamora en  Educación integral"/>
    <s v=" Calidad Educativa"/>
    <n v="2201"/>
    <s v="Calidad, cobertura y fortalecimiento de la educación inicial, prescolar, básica y media"/>
    <s v="EFICIENCIA EN LA ADMINISTRACIÓN DEL SERVICIO EDUCATIVO "/>
    <n v="319"/>
    <s v="Fortalecimiento de las capacidades institucionales de los establecimientos educativos oficiales"/>
    <n v="2201013"/>
    <s v="Servicio de asistencia técnica en inspección, vigilancia y control del sector educativo"/>
    <s v="Entidades asistidas técnicamente"/>
    <s v="Número"/>
    <n v="226"/>
    <n v="2023"/>
    <s v="Secretaria de Educación"/>
    <n v="226"/>
    <n v="904"/>
    <n v="226"/>
    <n v="0"/>
    <n v="53"/>
    <n v="21"/>
    <n v="159"/>
    <n v="45"/>
    <n v="278"/>
    <n v="0.30752212389380529"/>
    <n v="504"/>
    <n v="1.2300884955752212"/>
    <n v="0.55752212389380529"/>
    <n v="400000000"/>
    <s v="SGP"/>
    <n v="320317500"/>
    <n v="0.80079374999999997"/>
  </r>
  <r>
    <x v="18"/>
    <x v="2"/>
    <s v="Bolívar Me Enamora en  Gestión de riesgo de desastres"/>
    <s v="Cuerpo de Bomberos: Héroes de Bolívar"/>
    <n v="4503"/>
    <s v="Gestión del riesgo de desastres y emergencias"/>
    <s v="Fotalecimiento institucional"/>
    <n v="205"/>
    <s v="Aumentar 3 Cuerpos de Bomberos en funcionamiento. _x000d_(A. Municipal)"/>
    <n v="4503035"/>
    <s v="Servicio prevención y control de incendios"/>
    <s v="Cuerpos de Bomberos disponibles para la prevención y control de incendios en la entidad territorial"/>
    <s v="Número"/>
    <n v="25"/>
    <n v="2023"/>
    <s v="Junta Departamental de Bomberos"/>
    <n v="1"/>
    <n v="3"/>
    <n v="0"/>
    <n v="0"/>
    <n v="0"/>
    <n v="0"/>
    <n v="0"/>
    <n v="0"/>
    <n v="0"/>
    <n v="0"/>
    <n v="0"/>
    <n v="0"/>
    <n v="0"/>
    <n v="200000000"/>
    <s v="CONTRIBUCIÓN ESPECIAL"/>
    <n v="200000000"/>
    <n v="1"/>
  </r>
  <r>
    <x v="18"/>
    <x v="2"/>
    <s v="Bolívar Me Enamora en  Gestión de riesgo de desastres"/>
    <s v="Cuerpo de Bomberos: Héroes de Bolívar"/>
    <n v="4501"/>
    <s v="Gestión del riesgo de desastres y emergencias"/>
    <s v="Fotalecimiento institucional"/>
    <n v="206"/>
    <s v="Fortalecer a los municipios tecnicamente en la creación de Cuerpos de Bomberos. _x000d_(A. Municipal)"/>
    <n v="4503003"/>
    <s v="Servicio de asistencia técnica"/>
    <s v="Instancias territoriales asistidas"/>
    <s v="Número"/>
    <n v="18"/>
    <n v="2023"/>
    <s v="Junta Departamental de Bomberos"/>
    <n v="5"/>
    <n v="18"/>
    <n v="3"/>
    <n v="0.16666666666666666"/>
    <n v="10"/>
    <n v="0"/>
    <n v="3"/>
    <n v="0"/>
    <n v="13"/>
    <n v="0.72222222222222221"/>
    <n v="16"/>
    <n v="2.6"/>
    <n v="0.88888888888888884"/>
    <n v="175984341"/>
    <s v="CONTRIBUCIÓN ESPECIAL"/>
    <n v="175984341"/>
    <n v="1"/>
  </r>
  <r>
    <x v="18"/>
    <x v="4"/>
    <s v="Bolívar Me Enamora en  Participación ciudadana"/>
    <s v="Elecciones libres y seguras"/>
    <s v="4502"/>
    <s v="Fortalecimiento del buen gobierno para el respeto y garantía de los derechos humanos"/>
    <s v="Desarrollo Comunitario"/>
    <n v="207"/>
    <s v="Procesos Electorales: _x000d_1. JAC, 2. Juventudes, 3. Congreso, 4. Presidencia y 5. Territoriales. _x000d_(A. Municipal)"/>
    <s v="4502025"/>
    <s v="Servicio de organización de procesos electorales"/>
    <s v="Procesos electorales realizados"/>
    <s v="Número"/>
    <s v="N/A"/>
    <n v="2023"/>
    <s v="Registraduría Nacional del Estado Civil"/>
    <n v="1"/>
    <n v="5"/>
    <n v="0"/>
    <n v="0"/>
    <n v="0"/>
    <n v="0"/>
    <n v="0"/>
    <n v="1"/>
    <n v="1"/>
    <n v="0.2"/>
    <n v="1"/>
    <n v="1"/>
    <n v="0.2"/>
    <n v="0"/>
    <s v="N/A"/>
    <n v="0"/>
    <n v="0"/>
  </r>
  <r>
    <x v="18"/>
    <x v="4"/>
    <s v="Bolívar Me Enamora en  Participación ciudadana"/>
    <s v="Liderazgo Comunal"/>
    <s v="4502"/>
    <s v="Fortalecimiento del buen gobierno para el respeto y garantía de los derechos humanos"/>
    <s v="Desarrollo Comunitario"/>
    <n v="208"/>
    <s v="Realizar  400 espacios de participacion ciudadana para la formación, el emprendimiento, la comunicación y el desarrollo comutario saostenible"/>
    <n v="4502001"/>
    <s v="Servicio de promoción a la participación ciudadana"/>
    <s v="Espacios de participación promovidos"/>
    <s v="Número"/>
    <n v="1484"/>
    <n v="2023"/>
    <s v="Secretaria del Interior y Alcaldias municipales"/>
    <n v="100"/>
    <n v="400"/>
    <n v="109"/>
    <n v="0.27250000000000002"/>
    <n v="8"/>
    <n v="10"/>
    <n v="22"/>
    <n v="11"/>
    <n v="51"/>
    <n v="0.1275"/>
    <n v="160"/>
    <n v="0.51"/>
    <n v="0.4"/>
    <n v="135000000"/>
    <s v="ICLD"/>
    <n v="114250000"/>
    <n v="0.84629629629629632"/>
  </r>
  <r>
    <x v="18"/>
    <x v="4"/>
    <s v="Bolívar Me Enamora en  Participación ciudadana"/>
    <s v="Liderazgo Comunal"/>
    <s v="4502"/>
    <s v="Fortalecimiento del buen gobierno para el respeto y garantía de los derechos humanos"/>
    <s v="Desarrollo Comunitario"/>
    <n v="209"/>
    <s v="Desarrollar en 45 municipios el proceso de inspeccion, vigilancia, control y alistamiento administrativo de OAC"/>
    <s v="450202207"/>
    <s v="Servicio de asistencia técnica"/>
    <s v="Entidades asistidas técnicamente"/>
    <s v="Número"/>
    <n v="0"/>
    <n v="2023"/>
    <s v="Secretaria del Interior y Alcaldias municipales"/>
    <n v="15"/>
    <n v="45"/>
    <n v="5"/>
    <n v="0.1111111111111111"/>
    <n v="0"/>
    <n v="8"/>
    <n v="4"/>
    <n v="2"/>
    <n v="14"/>
    <n v="0.31111111111111112"/>
    <n v="19"/>
    <n v="0.93333333333333335"/>
    <n v="0.42222222222222222"/>
    <n v="400000000"/>
    <s v="ICLD"/>
    <n v="400000000"/>
    <n v="1"/>
  </r>
  <r>
    <x v="18"/>
    <x v="4"/>
    <s v="Bolívar Me Enamora en  Participación ciudadana"/>
    <s v="Bolivar Global - Ecosistema de Participacion Ciudadana"/>
    <n v="4599"/>
    <s v="Fortalecimiento a la gestión y dirección de la administración pública territorial"/>
    <s v="Desarrollo Comunitario"/>
    <n v="210"/>
    <s v="Formular y aprobar 1 política pública de participación ciudadana y 1 politica publica de organismos comunales"/>
    <s v="4599032"/>
    <s v="Documentos de política"/>
    <s v="Documentos de política elaborados"/>
    <s v="Número"/>
    <n v="0"/>
    <n v="2023"/>
    <s v="Secretaria del Interior"/>
    <n v="1"/>
    <n v="2"/>
    <n v="0"/>
    <n v="0"/>
    <n v="0"/>
    <n v="0"/>
    <n v="0"/>
    <n v="0"/>
    <n v="0"/>
    <n v="0"/>
    <n v="0"/>
    <n v="0"/>
    <n v="0"/>
    <n v="150000000"/>
    <s v="ICLD"/>
    <n v="0"/>
    <n v="0"/>
  </r>
  <r>
    <x v="18"/>
    <x v="4"/>
    <s v="Bolívar Me Enamora en  Participación ciudadana"/>
    <s v="Politica Publica de Libertad Religiosa"/>
    <s v="4502"/>
    <s v="Fortalecimiento del buen gobierno para el respeto y garantía de los derechos humanos"/>
    <s v="Fortalecimiento Institucional  "/>
    <n v="211"/>
    <s v="Acompañamiento, apoyo,  asesoría y seguimiento técnico para implementación de la política publica de libertad religiosa"/>
    <n v="4502001"/>
    <s v="Servicio de promoción a la participación ciudadana"/>
    <s v="Estrategias de promoción a la participación ciudadana implementadas"/>
    <s v="Número"/>
    <n v="38"/>
    <n v="2023"/>
    <s v="Dirección Nacional de Libertad Religiosa de Mininterior"/>
    <n v="15"/>
    <n v="48"/>
    <n v="33"/>
    <n v="0.6875"/>
    <n v="1"/>
    <n v="6"/>
    <n v="10"/>
    <n v="11"/>
    <n v="28"/>
    <n v="0.58333333333333337"/>
    <n v="61"/>
    <n v="1.8666666666666667"/>
    <n v="1.2708333333333333"/>
    <n v="159984519"/>
    <s v="ICLD"/>
    <n v="159984519"/>
    <n v="1"/>
  </r>
  <r>
    <x v="18"/>
    <x v="4"/>
    <s v="Bolívar Me Enamora en  Gobernanza"/>
    <s v="Escuela de Gobernanza"/>
    <n v="4599"/>
    <s v="Fortalecimiento a la gestión y dirección de la administración pública territorial"/>
    <s v="Fortalecimiento institucional"/>
    <n v="212"/>
    <s v="Fortalecer el conocimiento de los servidores públicos (Gobernanza)"/>
    <s v="4599030"/>
    <s v="Servicio de educación informal "/>
    <s v="Capacitaciones realizadas"/>
    <s v="Número"/>
    <n v="0"/>
    <n v="2023"/>
    <s v="N/A"/>
    <n v="2"/>
    <n v="8"/>
    <n v="12"/>
    <n v="1.5"/>
    <n v="1"/>
    <n v="7"/>
    <n v="9"/>
    <n v="8"/>
    <n v="25"/>
    <n v="3.125"/>
    <n v="37"/>
    <n v="12.5"/>
    <n v="4.625"/>
    <n v="100000000"/>
    <s v="RECURSOS PROPIOS 2025"/>
    <n v="58200000"/>
    <n v="0.58199999999999996"/>
  </r>
  <r>
    <x v="18"/>
    <x v="4"/>
    <s v="Bolívar Me Enamora en  Gobernanza"/>
    <s v="Escuela de Gobernanza"/>
    <s v="4502"/>
    <s v="Fortalecimiento del buen gobierno para el respeto y garantía de los derechos humanos"/>
    <s v="Desarrollo Comunitario"/>
    <n v="213"/>
    <s v="Reafirmación del Sentido de Pertenencia y Orgullo Bolivarense (Gobernanza)"/>
    <n v="4502001"/>
    <s v="Servicio de promoción a la participación ciudadana"/>
    <s v="Iniciativas creadas"/>
    <s v="Número"/>
    <n v="0"/>
    <n v="2024"/>
    <s v="N/A"/>
    <n v="2"/>
    <n v="6"/>
    <n v="4"/>
    <n v="0.66666666666666663"/>
    <n v="1"/>
    <n v="4"/>
    <n v="1"/>
    <n v="0"/>
    <n v="6"/>
    <n v="1"/>
    <n v="10"/>
    <n v="3"/>
    <n v="1.6666666666666667"/>
    <n v="700000000"/>
    <s v="RECURSOS PROPIOS 2025"/>
    <n v="574778750"/>
    <n v="0.82111250000000002"/>
  </r>
  <r>
    <x v="18"/>
    <x v="4"/>
    <s v="Bolívar Me Enamora en  Gobernanza"/>
    <s v="Escuela de Gobernanza"/>
    <s v="4502"/>
    <s v="Fortalecimiento del buen gobierno para el respeto y garantía de los derechos humanos"/>
    <s v="Desarrollo Comunitario"/>
    <n v="214"/>
    <s v="Renovar o profundizar conocimientos, habilidades, técnicas y prácticas en liderazgo. (Gobernanza)"/>
    <s v="4502034"/>
    <s v="Servicio de educación informal "/>
    <s v="Eventos de formación en liderazgo "/>
    <s v="Número"/>
    <n v="0"/>
    <n v="2024"/>
    <s v="N/A"/>
    <n v="30"/>
    <n v="100"/>
    <n v="20"/>
    <n v="0.2"/>
    <n v="6"/>
    <n v="19"/>
    <n v="14"/>
    <n v="8"/>
    <n v="47"/>
    <n v="0.47"/>
    <n v="67"/>
    <n v="1.5666666666666667"/>
    <n v="0.67"/>
    <n v="200000000"/>
    <s v="RECURSOS PROPIOS 2025"/>
    <n v="81000000"/>
    <n v="0.40500000000000003"/>
  </r>
  <r>
    <x v="18"/>
    <x v="3"/>
    <s v="Bolívar Me Enamora en Acceso a la Justicia"/>
    <s v="Promocion al Acceso a la Justicia"/>
    <n v="1202"/>
    <s v=" Promoción al acceso a la justicia"/>
    <s v="Justicia y Seguridad"/>
    <n v="215"/>
    <s v="Servicios de información y orientación sobre herramientas y mecanismos legales, formales y no formales, para protección de los derechos"/>
    <s v="1202002"/>
    <s v="Servicio de justicia a los ciudadanos"/>
    <s v="Ciudadanos con servicio de justicia prestado"/>
    <s v="Número"/>
    <n v="0"/>
    <n v="2024"/>
    <s v="Min Justicia"/>
    <n v="1500"/>
    <n v="5000"/>
    <n v="28940"/>
    <n v="5.7880000000000003"/>
    <n v="0"/>
    <n v="5586"/>
    <n v="9102"/>
    <n v="824"/>
    <n v="15512"/>
    <n v="3.1023999999999998"/>
    <n v="44452"/>
    <n v="10.341333333333333"/>
    <n v="8.8903999999999996"/>
    <n v="317895545"/>
    <s v="RECURSOS PROPIOS 2026"/>
    <n v="317895545"/>
    <n v="1"/>
  </r>
  <r>
    <x v="18"/>
    <x v="3"/>
    <s v="Bolívar Me Enamora en Acceso a la Justicia"/>
    <s v="Promocion al Acceso a la Justicia"/>
    <n v="1202"/>
    <s v=" Promoción al acceso a la justicia"/>
    <s v="Justicia y Seguridad"/>
    <n v="216"/>
    <s v="Asesoría y acompañamiento a entidades territoriales para que haya una adecuada articulación entre los operadores de los servicio de justicia"/>
    <s v="1202004"/>
    <s v="Servicio de asistencia técnica para la articulación de los operadores de los servicio de justicia"/>
    <s v="Sistemas locales de justicia implementados"/>
    <s v="Número"/>
    <n v="0"/>
    <n v="2024"/>
    <s v="Min Justicia"/>
    <n v="8"/>
    <n v="24"/>
    <n v="5"/>
    <n v="0.20833333333333334"/>
    <n v="0"/>
    <n v="0"/>
    <n v="0"/>
    <n v="9"/>
    <n v="9"/>
    <n v="0.375"/>
    <n v="14"/>
    <n v="1.125"/>
    <n v="0.58333333333333337"/>
    <n v="607902214"/>
    <s v="RECURSOS PROPIOS 2027"/>
    <n v="607902214"/>
    <n v="1"/>
  </r>
  <r>
    <x v="18"/>
    <x v="3"/>
    <s v="Bolívar Me Enamora en Acceso a la Justicia"/>
    <s v="Promocion al Acceso a la Justicia"/>
    <n v="1202"/>
    <s v=" Promoción al acceso a la justicia"/>
    <s v="Justicia y Seguridad"/>
    <n v="217"/>
    <s v="Asesoría y acompañamiento a entidades territoriales para fortalecer la descentralización de los Servicio de justicia"/>
    <s v="1202005"/>
    <s v="Servicio de asistencia técnica para la descentralización de los Servicio de justicia en los territorios"/>
    <s v="Jornadas móviles de acceso a la justicia realizadas"/>
    <s v="Número"/>
    <n v="0"/>
    <n v="2024"/>
    <s v="Min Justicia"/>
    <n v="5"/>
    <n v="20"/>
    <n v="29"/>
    <n v="1.45"/>
    <n v="0"/>
    <n v="14"/>
    <n v="14"/>
    <n v="2"/>
    <n v="30"/>
    <n v="1.5"/>
    <n v="59"/>
    <n v="6"/>
    <n v="2.95"/>
    <n v="450000000"/>
    <s v="RECURSOS PROPIOS 2028"/>
    <n v="450000000"/>
    <n v="1"/>
  </r>
  <r>
    <x v="18"/>
    <x v="4"/>
    <s v="Bolívar Me Enamora en  Participación ciudadana"/>
    <s v="Construcciones motivadoras con participación integral – COMPI"/>
    <s v="4502"/>
    <s v="Fortalecimiento del buen gobierno para el respeto y garantía de los derechos humanos"/>
    <s v="Desarrollo Comunitario"/>
    <n v="367"/>
    <s v="Promover el desarrollo de 180 proyectos iniciativas comunitarias para el fomento e incentivo a la participación ciudadana"/>
    <n v="4502001"/>
    <s v="Servicio de promoción a la participación ciudadana"/>
    <s v="Iniciativas organizativas de participación ciudadana promovidas"/>
    <s v="Número"/>
    <n v="0"/>
    <n v="2023"/>
    <s v="Secretaria del Interior"/>
    <n v="45"/>
    <n v="180"/>
    <n v="17"/>
    <n v="9.4444444444444442E-2"/>
    <n v="0"/>
    <n v="12"/>
    <n v="5"/>
    <n v="3"/>
    <n v="20"/>
    <n v="0.1111111111111111"/>
    <n v="37"/>
    <n v="0.44444444444444442"/>
    <n v="0.20555555555555555"/>
    <n v="10678600000"/>
    <s v="ICLD - ACPM"/>
    <n v="9087664798"/>
    <n v="0.85101650010300978"/>
  </r>
  <r>
    <x v="18"/>
    <x v="5"/>
    <s v="Bolivar Me Enamora  en Seguridad"/>
    <s v="Condiciones de Seguriddad"/>
    <n v="4502"/>
    <s v="Fortalecimiento del buen gobierno para el respeto y garantía de los derechos humanos"/>
    <s v="Justicia y Seguridad"/>
    <n v="384"/>
    <s v="Brindar apoyo en sanamiento a reclusos de centros penitenciarios de Cartagena y Magangué"/>
    <n v="4502038"/>
    <s v="Servicio de promoción de la garantía de derechos"/>
    <s v="Estrategias de promoción de la garantía de derechos implementadas"/>
    <s v="Número"/>
    <s v="N/A"/>
    <n v="2023"/>
    <s v="Ministerio de Justicia y del Derecho"/>
    <n v="1"/>
    <n v="4"/>
    <n v="0"/>
    <n v="0"/>
    <n v="0"/>
    <n v="0"/>
    <n v="0"/>
    <n v="0"/>
    <n v="0"/>
    <n v="0"/>
    <n v="0"/>
    <n v="0"/>
    <n v="0"/>
    <n v="0"/>
    <s v="N/A"/>
    <n v="0"/>
    <n v="0"/>
  </r>
  <r>
    <x v="18"/>
    <x v="5"/>
    <s v="Bolivar Me Enamora  en Seguridad"/>
    <s v="Condiciones de Seguriddad"/>
    <n v="4102"/>
    <s v="Desarrollo integral de la primera infancia a la juventud, y fortalecimiento de las capacidades de las familias de niñas, niños y adolescentes"/>
    <s v="Justicia y Seguridad"/>
    <n v="385"/>
    <s v="Servicios enfocados a garantizar los derechos fundamentales , la prevención de amenazas o vulneración y restablecimiento de derechos."/>
    <n v="4102052"/>
    <s v="Servicio de protección integral a niños, niñas, adolescentes y jóvenes"/>
    <s v="Niños, niñas, adolescentes y jóvenes beneficiados con acciones de restablecimiento de derechos"/>
    <s v="Número"/>
    <n v="0"/>
    <n v="2023"/>
    <s v="ICBF "/>
    <n v="135"/>
    <n v="135"/>
    <n v="151"/>
    <n v="1.1185185185185185"/>
    <n v="0"/>
    <n v="0"/>
    <n v="0"/>
    <n v="135"/>
    <n v="135"/>
    <n v="1"/>
    <n v="286"/>
    <n v="1"/>
    <n v="2.1185185185185187"/>
    <n v="173984519"/>
    <s v="ICLD"/>
    <n v="173984519"/>
    <n v="1"/>
  </r>
  <r>
    <x v="18"/>
    <x v="5"/>
    <s v="Bolivar Me Enamora  en Seguridad"/>
    <s v="Bolivar sin cadenas: estrategia de lucha contra la trata de personas"/>
    <n v="4502"/>
    <s v="Fortalecimiento del buen gobierno para el respeto y garantía de los derechos humanos"/>
    <s v="Justicia y Seguridad"/>
    <n v="386"/>
    <s v="Reducir la cantidad de victimas de trata de personas en el departamento de Bolivar"/>
    <n v="4502038"/>
    <s v="Servicio de promoción de la garantía de derechos"/>
    <s v="Rutas de atención implementadas"/>
    <s v="Número"/>
    <s v="ND"/>
    <n v="2023"/>
    <s v="Ministerio de Justicia y del Derecho"/>
    <n v="12"/>
    <n v="12"/>
    <n v="5"/>
    <n v="0.41666666666666669"/>
    <n v="0"/>
    <n v="8"/>
    <n v="12"/>
    <n v="7"/>
    <n v="27"/>
    <n v="2.25"/>
    <n v="32"/>
    <n v="2.25"/>
    <n v="2.6666666666666665"/>
    <n v="184500000"/>
    <s v="ICLD"/>
    <n v="184500000"/>
    <n v="1"/>
  </r>
  <r>
    <x v="18"/>
    <x v="5"/>
    <s v="Bolívar Me Enamora en Instrumentos de Planeación"/>
    <s v="Centro de Observación e Investigación Social de Bolívar - COISBOL"/>
    <s v="4501"/>
    <s v="Fortalecimiento de la convivencia y la seguridad ciudadana"/>
    <s v="Justicia y Seguridad"/>
    <n v="387"/>
    <s v="Aumentar el flujo de información, conocimiento y el análisis sobre el estado de la convivencia y la seguridad ciudadana a través de la generación de información."/>
    <s v="4501045"/>
    <s v="Documentos de investigación"/>
    <s v="Documentos de investigación elaborados"/>
    <s v="Número"/>
    <n v="1"/>
    <n v="2023"/>
    <s v="Gobernación de Bolívar"/>
    <n v="2"/>
    <n v="8"/>
    <n v="2"/>
    <n v="0.25"/>
    <n v="0"/>
    <n v="0"/>
    <n v="0"/>
    <n v="3"/>
    <n v="3"/>
    <n v="0.375"/>
    <n v="5"/>
    <n v="1.5"/>
    <n v="0.625"/>
    <n v="2000000000"/>
    <s v="ICLD"/>
    <n v="1778800000"/>
    <n v="0.88939999999999997"/>
  </r>
  <r>
    <x v="19"/>
    <x v="5"/>
    <s v="Bolívar Me Enamora en Seguridad"/>
    <s v="Seguridad ciudadana"/>
    <n v="4501"/>
    <s v="Fortalecimiento de la convivencia y la seguridad ciudadana"/>
    <s v="Justicia Y Seguridad"/>
    <n v="218"/>
    <s v="PISCC"/>
    <n v="4501026"/>
    <s v="Documentos Planeacion"/>
    <s v="Planes Integrales de Seguridad y Convivencia -PISCC "/>
    <s v="Número"/>
    <s v="N/A"/>
    <n v="2024"/>
    <s v="DNP"/>
    <n v="1"/>
    <n v="1"/>
    <n v="1"/>
    <n v="1"/>
    <n v="0"/>
    <n v="0"/>
    <n v="0"/>
    <n v="1"/>
    <n v="1"/>
    <n v="1"/>
    <n v="2"/>
    <n v="1"/>
    <n v="2"/>
    <n v="5619527872"/>
    <s v="Recursos Propios"/>
    <n v="5619527872"/>
    <n v="1"/>
  </r>
  <r>
    <x v="19"/>
    <x v="5"/>
    <s v="Bolívar Me Enamora en Seguridad"/>
    <s v="Seguridad ciudadana"/>
    <n v="4501"/>
    <s v="Fortalecimiento de la convivencia y la seguridad ciudadana"/>
    <s v="Justicia Y Seguridad"/>
    <n v="219"/>
    <s v="Reducción gradual de las estadísticas de delitos y comportamientos contrarios a la convivencia en aumento gradual en eldepartamento de Bolívar."/>
    <n v="4501029"/>
    <s v="Servicio de apoyo financiero para proyectos de convivencia y seguridad ciudadana"/>
    <s v="Proyectos de convivencia y seguridad ciudadana apoyados financieramente"/>
    <s v="Número"/>
    <n v="3"/>
    <n v="2024"/>
    <s v="DNP"/>
    <n v="1"/>
    <n v="4"/>
    <n v="1"/>
    <n v="0.25"/>
    <n v="0.25"/>
    <n v="0"/>
    <n v="0"/>
    <n v="0.75"/>
    <n v="1"/>
    <n v="0.25"/>
    <n v="2"/>
    <n v="1"/>
    <n v="0.5"/>
    <n v="1916000000"/>
    <s v="Recursos Propios"/>
    <n v="1472093337"/>
    <n v="0.76831593789144048"/>
  </r>
  <r>
    <x v="19"/>
    <x v="5"/>
    <s v="Bolívar Me Enamora en Seguridad"/>
    <s v="Seguridad ciudadana"/>
    <n v="4501"/>
    <s v="Fortalecimiento de la convivencia y la seguridad ciudadana"/>
    <s v="Justicia Y Seguridad"/>
    <n v="220"/>
    <s v="Reducción gradual de las estadísticas de delitos y comportamientos contrarios a la convivencia en aumento gradual en eldepartamento de Bolívar."/>
    <n v="4501079"/>
    <s v="Servicio de dotación para la movilidad operacional y el apoyo logístico"/>
    <s v="Unidades dotadas"/>
    <s v="Número"/>
    <n v="0"/>
    <n v="2024"/>
    <s v="DNP"/>
    <n v="1"/>
    <n v="2"/>
    <n v="1"/>
    <n v="0.5"/>
    <n v="0"/>
    <n v="0"/>
    <n v="0"/>
    <n v="1"/>
    <n v="1"/>
    <n v="0.5"/>
    <n v="2"/>
    <n v="1"/>
    <n v="1"/>
    <n v="3500000000"/>
    <s v="Recursos Propios"/>
    <n v="3176215792"/>
    <n v="0.9074902262857143"/>
  </r>
  <r>
    <x v="19"/>
    <x v="5"/>
    <s v="Bolívar Me Enamora en Seguridad"/>
    <s v="Seguridad ciudadana"/>
    <n v="4501"/>
    <s v="Fortalecimiento de la convivencia y la seguridad ciudadana"/>
    <s v="Justicia Y Seguridad"/>
    <n v="221"/>
    <s v="Reducción gradual de las estadísticas de delitos y comportamientos contrarios a la convivencia en aumento gradual en eldepartamento de Bolívar."/>
    <n v="4501077"/>
    <s v="Servicio de dotación para la movilidad operacional y el apoyo logístico"/>
    <s v="Unidades dotadas"/>
    <s v="Número"/>
    <n v="0"/>
    <n v="2024"/>
    <s v="DNP"/>
    <n v="1"/>
    <n v="2"/>
    <n v="1"/>
    <n v="0.5"/>
    <n v="0.4"/>
    <n v="0"/>
    <n v="0"/>
    <n v="0.6"/>
    <n v="1"/>
    <n v="0.5"/>
    <n v="2"/>
    <n v="1"/>
    <n v="1"/>
    <n v="500000000"/>
    <s v="Recursos Propios"/>
    <n v="268102115.10000038"/>
    <n v="0.53620423020000074"/>
  </r>
  <r>
    <x v="19"/>
    <x v="5"/>
    <s v="Bolívar Me Enamora en Seguridad"/>
    <s v="Seguridad ciudadana"/>
    <n v="3205"/>
    <s v="Ordenamiento ambiental territorial"/>
    <s v="Justicia y Seguridad"/>
    <n v="222"/>
    <s v="Servicio de educación informal en el marco de prevención minas antipersonas"/>
    <s v="3205023"/>
    <s v="Acciones orientadas a generar espacios para brindar capacitación y educación informal tanto a las comunidades como a las autoridades ambientales en el marco de la reducción y mitigación del riesgo de desastres."/>
    <s v="Personas capacitadas"/>
    <s v="Número "/>
    <n v="100"/>
    <n v="2024"/>
    <s v="Oficina del Alto Comisionado para la Paz"/>
    <n v="50"/>
    <n v="200"/>
    <n v="50"/>
    <n v="0.25"/>
    <n v="0"/>
    <n v="0"/>
    <n v="0"/>
    <n v="0"/>
    <n v="0"/>
    <n v="0"/>
    <n v="50"/>
    <n v="0"/>
    <n v="0.25"/>
    <n v="200000000"/>
    <s v="Recursos Propios"/>
    <n v="200000000"/>
    <n v="1"/>
  </r>
  <r>
    <x v="19"/>
    <x v="5"/>
    <s v="Bolívar Me Enamora en Seguridad"/>
    <s v="Seguridad ciudadana"/>
    <n v="4503"/>
    <s v="Gestión del riesgo de desastres y emergencias"/>
    <s v="Justicia y Seguridad"/>
    <n v="223"/>
    <s v="Reducir los detonantes de alertas tempranas en el Departamento de Bolivar."/>
    <n v="4503018"/>
    <s v="Servicio de monitoreo y seguimiento para la gestión del riesgo"/>
    <s v="Sistemas de Alerta Temprana implementados"/>
    <s v="NUMERO"/>
    <n v="24"/>
    <n v="2024"/>
    <s v="Defensoria del Pueblo"/>
    <n v="1"/>
    <n v="20"/>
    <n v="0"/>
    <n v="0"/>
    <n v="0"/>
    <n v="0"/>
    <n v="0"/>
    <n v="0"/>
    <n v="0"/>
    <n v="0"/>
    <n v="0"/>
    <n v="0"/>
    <n v="0"/>
    <n v="100000000"/>
    <s v="Recursos Propios"/>
    <n v="100000000"/>
    <n v="1"/>
  </r>
  <r>
    <x v="19"/>
    <x v="5"/>
    <s v="Bolívar Me Enamora en Seguridad"/>
    <s v="Seguridad ciudadana"/>
    <n v="4501"/>
    <s v="Fortalecimiento de la convivencia y la seguridad ciudadana"/>
    <s v="Justicia y Seguridad"/>
    <n v="224"/>
    <s v="Reducir el gasto implementado en investigaciones, mediante la entregas de recompensas."/>
    <n v="4501056"/>
    <s v="Servicio de apoyo financiero para la justicia y seguridad"/>
    <s v="Recompensas entregadas a la ciudadanía"/>
    <s v="NUMERO"/>
    <n v="0"/>
    <n v="2024"/>
    <s v="Debol"/>
    <n v="1"/>
    <n v="8"/>
    <n v="2"/>
    <n v="0.25"/>
    <n v="0"/>
    <n v="0"/>
    <n v="0"/>
    <n v="2"/>
    <n v="2"/>
    <n v="0.25"/>
    <n v="4"/>
    <n v="2"/>
    <n v="0.5"/>
    <n v="150000000"/>
    <s v="Recursos Propios"/>
    <n v="150000000"/>
    <n v="1"/>
  </r>
  <r>
    <x v="19"/>
    <x v="5"/>
    <s v="Bolívar Me Enamora en  Seguridad"/>
    <s v="Convivencia ciudadana"/>
    <n v="4501"/>
    <s v="Fortalecimiento de la convivencia y la seguridad ciudadana"/>
    <s v="Justicia Y Seguridad"/>
    <n v="225"/>
    <s v="Incluye la financiación monetaria de iniciativas ciudadanas que promuevan la convivencia y  seguridad ciudadana."/>
    <s v="4501049"/>
    <s v="Servicio de educación informal"/>
    <s v="Programas de educación informal en seguridad y convivencia ciudadana con enfoque de género realizados"/>
    <s v="Número"/>
    <s v="N/A"/>
    <n v="2024"/>
    <s v="Medicina Legal y DANE"/>
    <n v="15"/>
    <n v="35"/>
    <n v="9"/>
    <n v="0.25714285714285712"/>
    <n v="0"/>
    <n v="0"/>
    <n v="0"/>
    <n v="9"/>
    <n v="9"/>
    <n v="0.25714285714285712"/>
    <n v="18"/>
    <n v="0.6"/>
    <n v="0.51428571428571423"/>
    <n v="1081000000"/>
    <s v="Recursos Propios"/>
    <n v="695023235"/>
    <n v="0.64294471322849212"/>
  </r>
  <r>
    <x v="20"/>
    <x v="3"/>
    <s v="COMPONENTE BOLÍVAR ME ENAMORA EN DERECHO HUMANOS."/>
    <s v="AQUÍ CABEMOS TODOS "/>
    <s v="2,11,1"/>
    <s v="INCLUSIÓN SOCIAL Y PRODUCTIVA PARA LA POBLACIÓN EN SITUACIÓN DE VULNERABILIDAD "/>
    <s v="ATENCIÓN A GRUPOS VULNERABLES - PROMOCIÓN SOCIAL"/>
    <n v="396"/>
    <s v="400 PERSONAS ATENDIDAS CON LA OFERTA SOCIAL DE LA SECRETARIA "/>
    <n v="4103052"/>
    <s v="SERVICIO DE GESTIÓN PARA LA POBLACIÓN VULNERABLE "/>
    <s v="BENEFICIARIOS DE LA OFERTA SOCIAL ATENDIDOS "/>
    <s v="NUMERO"/>
    <n v="0"/>
    <s v="N/A"/>
    <s v="N/A"/>
    <n v="100"/>
    <n v="400"/>
    <n v="80"/>
    <n v="0.2"/>
    <n v="80"/>
    <n v="100"/>
    <n v="150"/>
    <n v="150"/>
    <n v="480"/>
    <n v="1.2"/>
    <n v="560"/>
    <n v="4.8"/>
    <n v="1.4"/>
    <n v="102000000"/>
    <s v=" GESTIÓN  "/>
    <n v="102000000"/>
    <n v="1"/>
  </r>
  <r>
    <x v="20"/>
    <x v="3"/>
    <s v="COMPONENTE BOLÍVAR ME ENAMORA EN DERECHO HUMANOS."/>
    <s v="AQUÍ CABEMOS TODOS "/>
    <s v="2,11,1"/>
    <s v="INCLUSIÓN SOCIAL Y PRODUCTIVA PARA LA POBLACIÓN EN SITUACIÓN DE VULNERABILIDAD "/>
    <s v="ATENCIÓN A GRUPOS VULNERABLES - PROMOCIÓN SOCIAL"/>
    <n v="407"/>
    <s v="COMUNIDADES ÉTNICAS CON ACOMPAÑAMIENTO COMUNITARIO "/>
    <n v="4103057"/>
    <s v="SERVICIO DE ACOMPAÑAMIENTO FAMILIAR Y COMUNITARIO PARA LA SUPERACIÓN DE LA POBLEZA "/>
    <s v="COMUNIDADES ÉTNICAS CON ACOMPAÑAMIENTO COMUNITARIO "/>
    <s v="NUMERO"/>
    <n v="0"/>
    <s v="N/A"/>
    <s v="N/A"/>
    <n v="4"/>
    <n v="12"/>
    <n v="19"/>
    <n v="1.58"/>
    <n v="5"/>
    <n v="11"/>
    <n v="8"/>
    <n v="2"/>
    <n v="26"/>
    <n v="2.17"/>
    <n v="45"/>
    <n v="6.5"/>
    <n v="3.75"/>
    <n v="102000000"/>
    <s v=" GESTIÓN  "/>
    <n v="97500000"/>
    <n v="0.96"/>
  </r>
  <r>
    <x v="20"/>
    <x v="3"/>
    <s v="COMPONENTE BOLÍVAR ME ENAMORA EN DERECHO HUMANOS."/>
    <s v="DISCAPACIDAD - BOLIVAR SIN BARRERAS"/>
    <s v="2,11,2"/>
    <s v="INCLUSIÓN SOCIAL Y PRODUCTIVA PARA LA POBLACIÓN EN SITUACIÓN DE VULNERABILIDAD "/>
    <s v="ATENCIÓN A GRUPOS VULNERABLES - PROMOCIÓN SOCIAL"/>
    <n v="408"/>
    <s v="12 ASISTENCIAS TÉNICAS A LOS COMITÉS MUNICIPALES DE DISCAPACIDAD "/>
    <n v="3702021"/>
    <s v="SERVICIO DE ASISTENCIA TÉCNICA "/>
    <n v="0"/>
    <s v="NUMERO"/>
    <n v="0"/>
    <s v="N/A"/>
    <s v="N/A"/>
    <n v="3"/>
    <n v="12"/>
    <n v="13"/>
    <n v="1.08"/>
    <n v="4"/>
    <n v="3"/>
    <n v="0"/>
    <n v="1"/>
    <n v="8"/>
    <n v="0.67"/>
    <n v="21"/>
    <n v="2.67"/>
    <n v="1.75"/>
    <n v="0"/>
    <s v=" GESTIÓN  "/>
    <n v="0"/>
    <n v="0"/>
  </r>
  <r>
    <x v="20"/>
    <x v="3"/>
    <s v="COMPONENTE BOLÍVAR ME ENAMORA EN DERECHO HUMANOS."/>
    <s v="DISCAPACIDAD - BOLIVAR SIN BARRERAS"/>
    <s v="2,11,2"/>
    <s v="INCLUSIÓN SOCIAL Y PRODUCTIVA PARA LA POBLACIÓN EN SITUACIÓN DE VULNERABILIDAD "/>
    <s v="ATENCIÓN A GRUPOS VULNERABLES - PROMOCIÓN SOCIAL"/>
    <n v="409"/>
    <s v="12 ASISTENCIAS TÉCNICAS A MUNICIPIOS EN POLITICAS PÚBLICAS DE DISCAPACIDAD "/>
    <n v="204019"/>
    <s v="SERVICIO DE ASISTENCIA TÉCNICA TERRITORIAL PARA GESTIÓN E IMPLEMENTACIÓN DE LA POLITICA PÚBLICA DE DISCAPACIDAD  "/>
    <s v="DOCUMENTO DE LINEAMIENTOS TÉCNICOS PARA LA INCORPORACIÓN DEL ENFOQUE DIFERENCIAL ELABORADOS "/>
    <s v="NUMERO"/>
    <n v="0"/>
    <s v="N/A"/>
    <s v="N/A"/>
    <n v="5"/>
    <n v="12"/>
    <n v="1"/>
    <n v="0.08"/>
    <n v="0"/>
    <n v="1"/>
    <n v="1"/>
    <n v="1"/>
    <n v="3"/>
    <n v="0.25"/>
    <n v="4"/>
    <n v="0.6"/>
    <n v="0.33333333333333331"/>
    <n v="68000000"/>
    <s v=" GESTIÓN  "/>
    <n v="68000000"/>
    <n v="1"/>
  </r>
  <r>
    <x v="20"/>
    <x v="3"/>
    <s v="COMPONENTE BOLÍVAR ME ENAMORA EN DERECHO HUMANOS."/>
    <s v="DISCAPACIDAD - BOLIVAR SIN BARRERAS"/>
    <s v="2,11,2"/>
    <s v="INCLUSIÓN SOCIAL Y PRODUCTIVA PARA LA POBLACIÓN EN SITUACIÓN DE VULNERABILIDAD "/>
    <s v="ATENCIÓN A GRUPOS VULNERABLES - PROMOCIÓN SOCIAL"/>
    <n v="410"/>
    <s v="REALIZAR ESPACIOS DE INCLUSIÓN, JORNADAS DE CAPACITACIÓN, SENSIBILIZACIÓN, TALLERES DE FORMACIÓN CON POBLACIÓN CON DISCAPACIDAD Y FUNCIONARIOS PÚBLICOS "/>
    <n v="204019"/>
    <s v="SERVICIO DE ASISTENCIA TÉCNICA TERRITORIAL PARA LA GESTIÓN E IMPLEMENTACIÓN DE LA POLITICA PÚBLICA DE DISCAPACIDAD "/>
    <s v="ENTIDADES ASISTIDAS TÉCNICAMENTE "/>
    <s v="NUMERO"/>
    <n v="0"/>
    <s v="N/A"/>
    <s v="N/A"/>
    <n v="18"/>
    <n v="60"/>
    <n v="4"/>
    <n v="7.0000000000000007E-2"/>
    <n v="9"/>
    <n v="6"/>
    <n v="8"/>
    <n v="4"/>
    <n v="27"/>
    <n v="0.45"/>
    <n v="31"/>
    <n v="1.5"/>
    <n v="0.51666666666666672"/>
    <n v="0"/>
    <s v=" GESTIÓN  "/>
    <n v="0"/>
    <n v="0"/>
  </r>
  <r>
    <x v="20"/>
    <x v="3"/>
    <s v="COMPONENTE BOLÍVAR ME ENAMORA EN DERECHO HUMANOS."/>
    <s v="TU CUIDAS, YO TE CUIDO "/>
    <s v="2,11,3"/>
    <s v="INCLUSIÓN SOCIAL Y PRODUCTIVA PARA LA POBLACIÓN EN SITUACIÓN DE VULNERABILIDAD "/>
    <s v="ATENCIÓN A GRUPOS VULNERABLES - PROMOCIÓN SOCIAL"/>
    <n v="411"/>
    <s v="REALIZAR ACOMPAÑAMIENTO SICOSOCIAL A 120 FAMILIAS DE CUIDADORES DE PCD "/>
    <n v="4102043"/>
    <s v="SERVICIO DE ASISTENCIA TÉCNICA A FAMILIAS CON DISCAPACIDAD EN TEMAS DE FORTALECIMIENTO DEL TEJIDO SOCIAL Y CONSTRUCCIÓN DE ESCENARIOS COMUNITARIOS PROTECTORES DE DERECHOS "/>
    <s v="FAMILIAS ATENDIDAS "/>
    <s v="NUMERO"/>
    <n v="0"/>
    <n v="120"/>
    <s v="N/A"/>
    <n v="120"/>
    <n v="120"/>
    <n v="120"/>
    <n v="1"/>
    <n v="50"/>
    <n v="250"/>
    <n v="150"/>
    <n v="110"/>
    <n v="560"/>
    <n v="4.67"/>
    <n v="680"/>
    <n v="4.67"/>
    <n v="5.666666666666667"/>
    <n v="0"/>
    <s v=" GESTIÓN  "/>
    <n v="0"/>
    <n v="0"/>
  </r>
  <r>
    <x v="20"/>
    <x v="3"/>
    <s v="COMPONENTE BOLÍVAR ME ENAMORA EN DERECHO HUMANOS."/>
    <s v="LIDERAZGO TRANSFORMADOR"/>
    <s v="2,11,4"/>
    <s v="INCLUSIÓN SOCIAL Y PRODUCTIVA PARA LA POBLACIÓN EN SITUACIÓN DE VULNERABILIDAD "/>
    <s v="ATENCIÓN A GRUPOS VULNERABLES - PROMOCIÓN SOCIAL"/>
    <n v="412"/>
    <s v="REALIZAR 20 JORNADAS DE ORIENTACIÓN Y ACOMPAÑAMIENTO REALIZADAS SOBRE DERECHOS HUMANOS "/>
    <n v="2502002"/>
    <s v="SERVICIO DE ASISTENCIA TÉCNICA  PARA ATENCIÓN, ORIENTACIÓN Y ASESORIA EN MATERIA DE DERECHOS HUMANOS, EL DERECHO INTERNACIONAL HUMANITARIO Y EN ESCENARIOS DE PAZ "/>
    <s v="JORNADAS DE ORIENTACIÓN TÉCNICA PARA LA ATENCIÓN, ORIENTACIÓN Y ASESORÍA EN MATERIA DE DERECHOS HUMANOS "/>
    <s v="NUMERO"/>
    <n v="0"/>
    <n v="20"/>
    <s v="N/A"/>
    <n v="5"/>
    <n v="20"/>
    <n v="9"/>
    <n v="0.45"/>
    <n v="5"/>
    <n v="3"/>
    <n v="5"/>
    <n v="0"/>
    <n v="13"/>
    <n v="0.65"/>
    <n v="22"/>
    <n v="2.6"/>
    <n v="1.1000000000000001"/>
    <n v="0"/>
    <s v=" GESTIÓN  "/>
    <n v="0"/>
    <n v="0"/>
  </r>
  <r>
    <x v="20"/>
    <x v="3"/>
    <s v="COMPONENTE BOLÍVAR ME ENAMORA EN DERECHO HUMANOS."/>
    <s v="MÁS CERCA DE TI "/>
    <s v="2,11,5"/>
    <s v="INCLUSIÓN SOCIAL Y PRODUCTIVA PARA LA POBLACIÓN EN SITUACIÓN DE VULNERABILIDAD "/>
    <s v="ATENCIÓN A GRUPOS VULNERABLES - PROMOCIÓN SOCIAL"/>
    <n v="413"/>
    <s v="60 ASISTENCIAS TÉCNICAS PARA GENERAR CULTURA EN DERECHOS HUMANOS "/>
    <n v="4601012"/>
    <s v="SERVICIO DE ASISTENCIA TÉCNICA "/>
    <s v="ASISTENCIAS TÉCNICAS REALIZADAS "/>
    <s v="NUMERO"/>
    <n v="0"/>
    <s v="N/A"/>
    <s v="N/A"/>
    <n v="11"/>
    <n v="60"/>
    <n v="24"/>
    <n v="0.4"/>
    <n v="9"/>
    <n v="10"/>
    <n v="9"/>
    <n v="6"/>
    <n v="34"/>
    <n v="0.56999999999999995"/>
    <n v="58"/>
    <n v="3.09"/>
    <n v="0.96666666666666667"/>
    <n v="0"/>
    <s v=" GESTIÓN  "/>
    <n v="0"/>
    <n v="0"/>
  </r>
  <r>
    <x v="20"/>
    <x v="3"/>
    <s v="COMPONENTE BOLÍVAR ME ENAMORA EN DERECHO HUMANOS."/>
    <s v="MÁS CERCA DE TI "/>
    <s v="2,11,5"/>
    <s v="INCLUSIÓN SOCIAL Y PRODUCTIVA PARA LA POBLACIÓN EN SITUACIÓN DE VULNERABILIDAD "/>
    <s v="ATENCIÓN A GRUPOS VULNERABLES - PROMOCIÓN SOCIAL"/>
    <n v="414"/>
    <s v="1 SISTEMA DE INFORMACIÓN IMPLEMENTACIÓN APRA GESTIÓN DE INFORMACIÓN DE DDHH Y POBLACIÓN VULNERABLE "/>
    <n v="4501007"/>
    <s v="DISEÑO E IMPLEMENTACIÓN DE LAS TICS ORIENTACIÓN A ATENDER LAS NECESIDADES DE LAS DEPENDENCIAS DE LA ENTIDAD EN SISTEMAS DE INFORMACIÓN, INFRAESTRUCTURA COMPUTACIONAL Y REDES, QUE APOYEN LOS PROCESOS DE TOMA DE DESICIONES Y LA ACCESIBILIDAD A LA CIUDADANIA. "/>
    <s v="SISTEMA DE INFORMACIÓN IMPLEMENTADOS "/>
    <s v="NUMERO"/>
    <n v="0"/>
    <s v="N/A"/>
    <s v="N/A"/>
    <n v="1"/>
    <n v="1"/>
    <n v="0"/>
    <n v="0"/>
    <n v="0"/>
    <n v="0"/>
    <n v="0"/>
    <n v="0"/>
    <n v="0"/>
    <n v="0"/>
    <n v="0"/>
    <n v="0"/>
    <n v="0"/>
    <n v="0"/>
    <s v=" GESTIÓN  "/>
    <n v="0"/>
    <n v="0"/>
  </r>
  <r>
    <x v="20"/>
    <x v="3"/>
    <s v="BOLÍVAR ME ENAMORA DIVERSO E INCLUSIVO."/>
    <s v="POLÍTICAS PÚBLICAS CON ENFOQUE DIFERENCIAL"/>
    <n v="301"/>
    <s v="INCLUSIÓN SOCIAL Y PRODUCTIVA PARA LA POBLACIÓN EN SITUACIÓN DE VULNERABILIDAD "/>
    <s v="ATENCIÓN A GRUPOS VULNERABLES - PROMOCIÓN SOCIAL"/>
    <n v="400"/>
    <s v="ELABORACIÓN POLÍTICA PÚBLICAS DE  DERECHOS HUMANOS 2) DISCAPACIDAD, 3) ETNÍAS   4) DIVERSIDAD"/>
    <n v="301011"/>
    <s v="DOCUMENTOS DE POLÍTICA PÚBLICA"/>
    <s v="DOCUMENTOS DE POLÍTICA PÚBLICA ELABORADOS"/>
    <s v="NUMERO"/>
    <n v="0"/>
    <n v="2010"/>
    <s v="DOCUMENTO DE POLITICA PUBLICA"/>
    <n v="1"/>
    <n v="1"/>
    <n v="1"/>
    <n v="1"/>
    <n v="0"/>
    <n v="0"/>
    <n v="0"/>
    <n v="0"/>
    <n v="0"/>
    <n v="0"/>
    <n v="1"/>
    <n v="0"/>
    <n v="1"/>
    <n v="49000000"/>
    <s v=" ICLD "/>
    <n v="49000000"/>
    <n v="1"/>
  </r>
  <r>
    <x v="20"/>
    <x v="3"/>
    <s v="BOLÍVAR ME ENAMORA DIVERSO E INCLUSIVO"/>
    <s v="POLÍTICAS PÚBLICAS CON ENFOQUE DIFERENCIAL"/>
    <n v="301"/>
    <s v="INCLUSIÓN SOCIAL Y PRODUCTIVA PARA LA POBLACIÓN EN SITUACIÓN DE VULNERABILIDAD "/>
    <s v="ATENCIÓN A GRUPOS VULNERABLES - PROMOCIÓN SOCIAL"/>
    <n v="400"/>
    <s v="ELABORACIÓN POLÍTICA PÚBLICAS DE  DERECHOS HUMANOS 2) DISCAPACIDAD, 3) ETNÍAS   4) DIVERSIDAD"/>
    <n v="301011"/>
    <s v="DOCUMENTOS DE POLÍTICA PÚBLICA"/>
    <s v="DOCUMENTOS DE POLÍTICA PÚBLICA ELABORADOS"/>
    <s v="NUMERO"/>
    <n v="0"/>
    <n v="2010"/>
    <s v="DOCUMENTO DE POLITICA PUBLICA"/>
    <n v="1"/>
    <n v="1"/>
    <n v="1"/>
    <n v="1"/>
    <n v="0"/>
    <n v="0"/>
    <n v="0"/>
    <n v="1"/>
    <n v="1"/>
    <n v="1"/>
    <n v="2"/>
    <n v="1"/>
    <n v="2"/>
    <n v="0"/>
    <s v=" ICLD "/>
    <n v="0"/>
    <n v="0"/>
  </r>
  <r>
    <x v="20"/>
    <x v="3"/>
    <s v="BOLÍVAR ME ENAMORA DIVERSO E INCLUSIVO"/>
    <s v="BOLIVAR MEJOR EMPRENDE DIVERSO"/>
    <n v="4502"/>
    <s v="INCLUSIÓN SOCIAL Y PRODUCTIVA PARA LA POBLACIÓN EN SITUACIÓN DE VULNERABILIDAD "/>
    <s v="ATENCIÓN A GRUPOS VULNERABLES - PROMOCIÓN SOCIAL"/>
    <n v="402"/>
    <s v="240 EMPRENDEDORES DE COMUNIDADES DIVERAS APOYADOS"/>
    <n v="4502039"/>
    <s v="SERVICIO DE APOYO FINANCIERO PARA EMPRESAS Y EMPRENDIMIENTOS PRODUCTIVOS"/>
    <s v="PERSONAS Y EMPRESAS BENEFICIADAS"/>
    <s v="NUMERO"/>
    <n v="0"/>
    <n v="2018"/>
    <s v="DANE"/>
    <n v="60"/>
    <n v="240"/>
    <n v="60"/>
    <n v="0.25"/>
    <n v="16"/>
    <n v="28"/>
    <n v="38"/>
    <n v="62"/>
    <n v="144"/>
    <n v="0.6"/>
    <n v="204"/>
    <n v="2.4"/>
    <n v="0.85"/>
    <n v="53000000"/>
    <s v=" ICLD "/>
    <n v="53000000"/>
    <n v="1"/>
  </r>
  <r>
    <x v="20"/>
    <x v="3"/>
    <s v="BOLÍVAR ME ENAMORA DIVERSO E INCLUSIVO"/>
    <s v="RESPETO AL SENTIR Y PENSAR DIFERENTE"/>
    <n v="4102"/>
    <s v="INCLUSIÓN SOCIAL Y PRODUCTIVA PARA LA POBLACIÓN EN SITUACIÓN DE VULNERABILIDAD "/>
    <s v="ATENCIÓN A GRUPOS VULNERABLES - PROMOCIÓN SOCIAL"/>
    <n v="403"/>
    <s v="REALIZAR 4  ACCIONES  PROTECTORASS DE DERECHOS DE LAS COMUNIDADES OSIG"/>
    <n v="4102042"/>
    <s v="FORTALECIMIENTO DEL TEJIDO SOCIAL Y CONSTRUCCIÓN DE ESCENARIOS COMUNITARIOS PROTECTORES DE DERECHOS"/>
    <s v="ACCIONES EJECUTADAS CON LAS COMUNIDADES"/>
    <s v="NUMERO"/>
    <n v="0"/>
    <n v="2018"/>
    <s v="DANE"/>
    <n v="1"/>
    <n v="4"/>
    <n v="1"/>
    <n v="0.25"/>
    <n v="1"/>
    <n v="1"/>
    <n v="1"/>
    <n v="1"/>
    <n v="4"/>
    <n v="1"/>
    <n v="5"/>
    <n v="4"/>
    <n v="1.25"/>
    <n v="0"/>
    <s v=" Gestion "/>
    <n v="0"/>
    <n v="0"/>
  </r>
  <r>
    <x v="20"/>
    <x v="3"/>
    <s v="BOLÍVAR ME ENAMORA DIVERSO E INCLUSIVO"/>
    <s v="CON MI FAMILIA SOY MEJOR, SOY MEJOR CUANDO CUENTO CONTIGO"/>
    <n v="4101"/>
    <s v="INCLUSIÓN SOCIAL Y PRODUCTIVA PARA LA POBLACIÓN EN SITUACIÓN DE VULNERABILIDAD "/>
    <s v="ATENCIÓN A GRUPOS VULNERABLES - PROMOCIÓN SOCIAL"/>
    <n v="404"/>
    <s v="ATENDER 100 FAMILAS CON MIEMBROS DE COMUNIDADES OSIG"/>
    <n v="4102043"/>
    <s v="SERVICIO DE PROMOCIÓN DE TEMAS DE DINÁMICA RELACIONAL Y DESARROLLO AUTÓNOMO"/>
    <s v="FAMILIAS ATENDIDAS"/>
    <s v="NUMERO"/>
    <n v="0"/>
    <n v="2018"/>
    <s v="DANE"/>
    <n v="25"/>
    <n v="100"/>
    <n v="25"/>
    <n v="0.25"/>
    <n v="0"/>
    <n v="15"/>
    <n v="60"/>
    <n v="20"/>
    <n v="95"/>
    <n v="0.95"/>
    <n v="120"/>
    <n v="3.8"/>
    <n v="1.2"/>
    <n v="0"/>
    <s v=" Gestion "/>
    <n v="0"/>
    <n v="0"/>
  </r>
  <r>
    <x v="20"/>
    <x v="3"/>
    <s v="BOLÍVAR ME ENAMORA DIVERSO E INCLUSIVO"/>
    <s v="EN LA RUTA LO MEJOR ES MI PROTECCIÓN"/>
    <n v="4101"/>
    <s v="INCLUSIÓN SOCIAL Y PRODUCTIVA PARA LA POBLACIÓN EN SITUACIÓN DE VULNERABILIDAD "/>
    <s v="ATENCIÓN A GRUPOS VULNERABLES - PROMOCIÓN SOCIAL"/>
    <n v="405"/>
    <s v="200 PERSONAS  CON AYUDAS HUMANITARIAS"/>
    <n v="4101025"/>
    <s v="SERVICIO DE AYUDA Y ATENCIÓN HUMANITARIA"/>
    <s v="PERSONAS CON ASISTENCIA HUMANITARIA"/>
    <s v="NUMERO"/>
    <n v="0"/>
    <n v="2018"/>
    <s v="DANE"/>
    <n v="50"/>
    <n v="200"/>
    <n v="50"/>
    <n v="0.25"/>
    <n v="0"/>
    <n v="2"/>
    <n v="10"/>
    <n v="20"/>
    <n v="32"/>
    <n v="0.16"/>
    <n v="82"/>
    <n v="0.64"/>
    <n v="0.41"/>
    <n v="0"/>
    <s v=" Gestion "/>
    <n v="0"/>
    <n v="0"/>
  </r>
  <r>
    <x v="20"/>
    <x v="3"/>
    <s v="BOLÍVAR ME ENAMORA DIVERSO E INCLUSIVO"/>
    <s v="BOLÍVAR ES MEJOR DIVERSO CON EDUCACIÓN"/>
    <n v="2202"/>
    <s v="INCLUSIÓN SOCIAL Y PRODUCTIVA PARA LA POBLACIÓN EN SITUACIÓN DE VULNERABILIDAD "/>
    <s v="ATENCIÓN A GRUPOS VULNERABLES - PROMOCIÓN SOCIAL"/>
    <n v="406"/>
    <s v="30 PERSONAS VULNERABLES CON ACCESO A LA EDUCACIÓN SUPERIOR"/>
    <n v="503026"/>
    <s v="SERVICIO DE APOYO FINANCIERO PARA EL ACCESO A LA EDUCACIÓN SUPERIOR O TERCIARIA"/>
    <s v="BENEFICIARIOS DE ESTRATEGIAS O PROGRAMAS DE  APOYO FINANCIERO PARA EL ACCESO A LA EDUCACIÓN SUPERIOR  O TERCIARIA"/>
    <s v="NUMERO"/>
    <n v="0"/>
    <n v="2018"/>
    <s v="DANE"/>
    <n v="10"/>
    <n v="30"/>
    <n v="0"/>
    <n v="0"/>
    <n v="0"/>
    <n v="2"/>
    <n v="0"/>
    <n v="4"/>
    <n v="6"/>
    <n v="0.2"/>
    <n v="6"/>
    <n v="0.6"/>
    <n v="0.2"/>
    <n v="0"/>
    <s v="Gestion"/>
    <n v="0"/>
    <n v="0"/>
  </r>
  <r>
    <x v="20"/>
    <x v="3"/>
    <s v="COMPONENTE DE JÓVENES CON FUTURO."/>
    <s v="JUVENTUD EMPODERADA"/>
    <s v="A.14"/>
    <s v="DESARROLLO INTEGRAL DE LA PRIMERA INFANCIA A LA JUVENTUD, Y FORTALECIMIENTO DE LAS CAPACIDADES DE LAS FAMILIAS DE NIÑAS, NIÑOS Y ADOLESCENTES"/>
    <s v="GRUPOS VULNERABLES"/>
    <s v="SG235"/>
    <s v="16 CAMPAÑAS DE PROTECCIÓN DELOS DERECHOS DE LA POBLACIÓN JÓVEN"/>
    <n v="4102046"/>
    <s v="&quot;SERVICIOS DE_x000d_PROMOCIÓN DELOS_x000d_DERECHOS DE LOS_x000d_NIÑOS, NIÑAS,_x000d_ADOLESCENTES Y_x000d_JÓVENES&quot;"/>
    <s v="CAMPAÑAS DE PROMOCIÓN_x000d_REALIZADAS"/>
    <s v="NUMERO"/>
    <n v="0"/>
    <n v="2025"/>
    <s v="DANE"/>
    <n v="4"/>
    <n v="16"/>
    <n v="4"/>
    <n v="0.25"/>
    <n v="1"/>
    <n v="1"/>
    <n v="1"/>
    <n v="1"/>
    <n v="4"/>
    <n v="0.25"/>
    <n v="8"/>
    <n v="1"/>
    <n v="0.5"/>
    <n v="41988550"/>
    <s v=" recursos propios "/>
    <n v="41988550"/>
    <n v="1"/>
  </r>
  <r>
    <x v="20"/>
    <x v="3"/>
    <s v="COMPONENTE DE JÓVENES CON FUTURO."/>
    <s v="IMPLEMENTACIÓN DE LA POLÍTICA JUVENIL"/>
    <s v="A.14"/>
    <s v="MEJORAMIENTO DE LA PLANEACIÓN TERRITORIAL,_x000d_SECTORIAL Y DE INVERSIÓN_x000d_PÚBLICA"/>
    <s v="GRUPOS VULNERABLES"/>
    <s v="G256"/>
    <s v="IMPLEMENTACIÓN DE POLÍTICADEJUVENTUDES"/>
    <n v="301008"/>
    <s v="SERVICIO DE SEGUIMIENTO A LA_x000d_POLÍTICAPÚBLICA"/>
    <s v="DOCUMENTOS DE SEGUIMIENTO ALA_x000d_POLÍTICA PÚBLICA_x000d_ELABORADOS"/>
    <s v="NUMERO"/>
    <n v="0"/>
    <n v="2025"/>
    <s v="DANE"/>
    <n v="1"/>
    <n v="1"/>
    <n v="0"/>
    <n v="0"/>
    <n v="0"/>
    <n v="1"/>
    <n v="1"/>
    <n v="1"/>
    <n v="3"/>
    <n v="3"/>
    <n v="3"/>
    <n v="3"/>
    <n v="3"/>
    <n v="132045800"/>
    <s v=" recursos propios "/>
    <n v="132045800"/>
    <n v="1"/>
  </r>
  <r>
    <x v="20"/>
    <x v="3"/>
    <s v="COMPONENTE DE JÓVENES CON FUTURO."/>
    <s v="SUPEREMPRENDEDORES"/>
    <s v="A.14"/>
    <s v="INCLUSIÓN SOCIAL Y PRODUCTIVA PARA LA POBLACIÓN EN SITUACIÓN DE VULNERABILIDAD"/>
    <s v="GRUPOS VULNERABLES"/>
    <s v="G218 "/>
    <s v="CAPACITAR 400 JÓVENES"/>
    <n v="3603002"/>
    <s v="SERVICIO DE FORMACIÓN PARA EL TRABAJO EN_x000d_COMPETENCIAS PARA LA_x000d_INSERCIÓN LABORAL"/>
    <s v="PERSONAS CERTIFICADAS"/>
    <s v="NUMERO"/>
    <n v="0"/>
    <n v="2025"/>
    <s v="DANE"/>
    <n v="100"/>
    <n v="400"/>
    <n v="80"/>
    <n v="0.2"/>
    <n v="100"/>
    <n v="50"/>
    <n v="80"/>
    <n v="20"/>
    <n v="250"/>
    <n v="0.63"/>
    <n v="330"/>
    <n v="2.5"/>
    <n v="0.82499999999999996"/>
    <n v="41988550"/>
    <s v=" recursos propios "/>
    <n v="41988550"/>
    <n v="1"/>
  </r>
  <r>
    <x v="20"/>
    <x v="3"/>
    <s v="COMPONENTE DE JÓVENES CON FUTURO."/>
    <s v="SUPEREMPRENDEDORES"/>
    <s v="A.14"/>
    <s v="INCLUSIÓN SOCIAL Y PRODUCTIVA PARA LA POBLACIÓN EN SITUACIÓN DE VULNERABILIDAD"/>
    <s v="GRUPOS VULNERABLES"/>
    <s v="G221"/>
    <s v="CON EL PROGRAMA JÓVENES VISIONARIOS, , - SE BUSCA_x000d_CAPITZAR 800 UNIDADES_x000d_PRODUCTIVA DE GRUPOS_x000d_JUVENILES VULNERABLES Y_x000d_SUJETOS DE PROTECCION_x000d_ESPECIAL CONSITUCIONAL"/>
    <n v="4103010"/>
    <s v="SERVICIO DE GESTIÓN PARA LA COLOCACIÓN DE EMPLEO"/>
    <s v="UNIDADES PRODUCTIVAS CREADAS"/>
    <s v="NUMERO"/>
    <n v="0"/>
    <n v="2025"/>
    <s v="DANE"/>
    <n v="200"/>
    <n v="800"/>
    <n v="80"/>
    <n v="0.1"/>
    <n v="0"/>
    <n v="5"/>
    <n v="20"/>
    <n v="25"/>
    <n v="50"/>
    <n v="0.06"/>
    <n v="130"/>
    <n v="0.25"/>
    <n v="0.16250000000000001"/>
    <n v="41988550"/>
    <s v=" recursos propios "/>
    <n v="41988550"/>
    <n v="1"/>
  </r>
  <r>
    <x v="20"/>
    <x v="3"/>
    <s v="COMPONENTE DE JÓVENES CON FUTURO."/>
    <s v="JOVENES CRECIENDO JUNTOS "/>
    <s v="A.14"/>
    <s v="INCLUSIÓN SOCIAL Y PRODUCTIVA PARA LA POBLACIÓN EN SITUACIÓN DE VULNERABILIDAD"/>
    <s v=" ATENCIÓN A GRUPOS VULNERABLES - PROMOCIÓN SOCIAL"/>
    <s v=" IG255"/>
    <s v=" CON EL PROGRAMA EMPLEO PARA LA IGUALDAD - SE BUSCA VINCULAR 65 JOVENES A EMPLEO FORMAL PARA POBLACIÓN VULNERABLE "/>
    <n v="3602004"/>
    <s v="SERVICIO DE COLOCACIÓN LABORAL "/>
    <s v=" COLOCACIONES DE JÓVENES A TRAVÉS DEL SERVICIO PÚBLICO DE EMPLEO"/>
    <s v="NUMERO"/>
    <n v="0"/>
    <n v="2025"/>
    <s v="DANE"/>
    <n v="16"/>
    <n v="65"/>
    <n v="20"/>
    <n v="0.31"/>
    <n v="10"/>
    <n v="10"/>
    <n v="10"/>
    <n v="143"/>
    <n v="173"/>
    <n v="2.66"/>
    <n v="193"/>
    <n v="10.81"/>
    <n v="2.9692307692307693"/>
    <n v="41988550"/>
    <s v="GESTIÓN "/>
    <n v="41988550"/>
    <n v="1"/>
  </r>
  <r>
    <x v="21"/>
    <x v="1"/>
    <s v="BOLÍVAR ME ENAMORA EN DESARROLLO ECONÓMICO"/>
    <s v="PROGRAMA DE PRODUCTIVIDAD"/>
    <n v="3602"/>
    <s v="GENERACIÓN Y FORMALIZACIÓN DEL EMPLEO"/>
    <s v="TRABAJO"/>
    <n v="360"/>
    <s v="FORTALECER LOS NEGOCIOS O EMPRENDIMIENTOS DEL DEPARTAMENTO"/>
    <n v="3602013"/>
    <s v="SERVICIO DE GESTIÓN PARA EL EMPRENDIMIENTO"/>
    <s v="PROYECTOS PRODUCTIVOS CON ACOMPAÑAMIENTO ATENDIDOS"/>
    <s v="Número"/>
    <n v="0"/>
    <s v="N/A"/>
    <s v="N/A"/>
    <n v="25"/>
    <n v="100"/>
    <n v="53"/>
    <n v="0.53"/>
    <n v="3"/>
    <n v="150"/>
    <n v="0"/>
    <n v="15"/>
    <n v="168"/>
    <n v="1.68"/>
    <n v="221"/>
    <n v="6.72"/>
    <n v="2.21"/>
    <n v="50000000"/>
    <n v="0"/>
    <n v="0"/>
    <n v="0"/>
  </r>
  <r>
    <x v="21"/>
    <x v="1"/>
    <s v="BOLÍVAR ME ENAMORA EN DESARROLLO ECONÓMICO"/>
    <s v="PROGRAMA DE EMPRENDIMIENTO"/>
    <n v="3502"/>
    <s v="PRODUCTIVIDAD Y COMPETITIVIDAD DE LAS EMPRESAS COLOMBIANAS"/>
    <s v="COMERCIO, INDUSTRIA Y TURISMO"/>
    <n v="350"/>
    <s v="LÍNEA DE CRÉDITO"/>
    <n v="3502004"/>
    <s v="SERVICIO DE APOYO FINANCIERO PARA EL MEJORAMIENTO DE PRODUCTOS O PROCESOS"/>
    <s v="EMPRESAS BENEFICIADAS POR EL FONDO DE FINANCIACIÓN Y DE EMPRENDIMIENTO"/>
    <s v="Número"/>
    <n v="0"/>
    <s v="N/A"/>
    <s v="N/A"/>
    <n v="200"/>
    <n v="200"/>
    <n v="0"/>
    <n v="0"/>
    <n v="0"/>
    <n v="0"/>
    <n v="46"/>
    <n v="13"/>
    <n v="59"/>
    <n v="0.29499999999999998"/>
    <n v="59"/>
    <n v="0.29499999999999998"/>
    <n v="0.29499999999999998"/>
    <n v="400000000"/>
    <s v="ICLD"/>
    <n v="400000000"/>
    <n v="1"/>
  </r>
  <r>
    <x v="21"/>
    <x v="1"/>
    <s v="BOLÍVAR ME ENAMORA EN DESARROLLO ECONÓMICO"/>
    <s v="PROGRAMA DE EMPRENDIMIENTO"/>
    <n v="3903"/>
    <s v="DESARROLLO TECNOLÓGICO E INNOVACIÓN PARA EL CRECIMIENTO EMPRESARIAL"/>
    <s v="CIENCIA, TECNOLOGÍA E INNOVACIÓN"/>
    <n v="358"/>
    <s v="PROMOVER LA GENERACIÓN DE IDEAS, MÉTODOS, Y HERRAMIENTAS QUE IMPACTAN EL DESARROLLO ECONÓMICO"/>
    <n v="3903002"/>
    <s v="SERVICIO DE APOYO PARA EL DESARROLLO TECNOLÓGICO Y LA INNOVACIÓN"/>
    <s v="PROYECTOS FINANCIADOS PARA EL DESARROLLO TECNOLÓGICO E INNOVACIÓN"/>
    <s v="Número"/>
    <n v="0"/>
    <s v="N/A"/>
    <s v="N/A"/>
    <n v="10"/>
    <n v="20"/>
    <n v="0"/>
    <n v="0"/>
    <n v="0"/>
    <n v="13"/>
    <n v="0"/>
    <n v="0"/>
    <n v="13"/>
    <n v="0.65"/>
    <n v="13"/>
    <n v="1.3"/>
    <n v="0.65"/>
    <n v="0"/>
    <s v="N/A"/>
    <n v="0"/>
    <n v="0"/>
  </r>
  <r>
    <x v="21"/>
    <x v="1"/>
    <s v="BOLÍVAR ME ENAMORA EN DESARROLLO ECONÓMICO"/>
    <s v="PROGRAMA DE APROVECHAMIENTO DE POTENCIALIDADES Y APUESTAS PRODUCTIVAS"/>
    <n v="3502"/>
    <s v="PRODUCTIVIDAD Y COMPETITIVIDAD DE LAS EMPRESAS COLOMBIANAS"/>
    <s v="COMERCIO, INDUSTRIA Y TURISMO"/>
    <n v="351"/>
    <s v="PLAN DE COMPETITIVIDAD DE CARTAGENA Y BOLÍVAR ACTUALIZADO"/>
    <n v="3502047"/>
    <s v="DOCUMENTOS DE PLANEACIÓN"/>
    <s v="DOCUMENTOS DE PLANEACIÓN ELABORADOS"/>
    <s v="Número"/>
    <n v="0"/>
    <s v="N/A"/>
    <s v="N/A"/>
    <n v="1"/>
    <n v="1"/>
    <n v="0"/>
    <n v="0"/>
    <n v="0"/>
    <n v="0"/>
    <n v="1"/>
    <n v="0"/>
    <n v="1"/>
    <n v="1"/>
    <n v="1"/>
    <n v="1"/>
    <n v="1"/>
    <n v="200000000"/>
    <s v="ICLD"/>
    <n v="200000000"/>
    <n v="1"/>
  </r>
  <r>
    <x v="21"/>
    <x v="1"/>
    <s v="BOLÍVAR ME ENAMORA EN DESARROLLO ECONÓMICO"/>
    <s v="PROGRAMA DE APROVECHAMIENTO DE POTENCIALIDADES Y APUESTAS PRODUCTIVAS"/>
    <n v="4599"/>
    <s v="FORTALECIMIENTO A LA GESTIÓN Y DIRECCIÓN DE LA ADMINISTRACIÓN PÚBLICA TERRITORIAL"/>
    <s v="COMERCIO, INDUSTRIA Y TURISMO"/>
    <n v="352"/>
    <s v="SISTEMA DE MONITOREO INDICADORES DE COMPETITIVIDAD"/>
    <n v="4599025"/>
    <s v="SERVICIOS DE INFORMACIÓN IMPLEMENTADOS"/>
    <s v="SISTEMAS DE INFORMACIÓN IMPLEMENTADOS"/>
    <s v="Número"/>
    <n v="0"/>
    <s v="N/A"/>
    <s v="N/A"/>
    <n v="1"/>
    <n v="1"/>
    <n v="0"/>
    <n v="0"/>
    <n v="0"/>
    <n v="0"/>
    <n v="0"/>
    <n v="1"/>
    <n v="1"/>
    <n v="1"/>
    <n v="1"/>
    <n v="1"/>
    <n v="1"/>
    <n v="0"/>
    <s v="N/A"/>
    <n v="0"/>
    <n v="0"/>
  </r>
  <r>
    <x v="21"/>
    <x v="1"/>
    <s v="BOLÍVAR ME ENAMORA EN DESARROLLO ECONÓMICO"/>
    <s v="PROGRAMA DE APROVECHAMIENTO DE POTENCIALIDADES Y APUESTAS PRODUCTIVAS"/>
    <n v="3502"/>
    <s v="INCLUSIÓN PRODUCTIVA DE PEQUEÑOS PRODUCTORES RURALES"/>
    <s v="COMERCIO, INDUSTRIA Y TURISMO"/>
    <n v="353"/>
    <s v="ASISTENCIA Y ACOMPAÑAMIENTO A EMPRENDEDORES Y EMPRESAS"/>
    <n v="1702038"/>
    <s v="SERVICIO DE APOYO A LA COMERCIALIZACIÓN"/>
    <s v="EVENTOS COMERCIALES APOYADOS"/>
    <s v="Número"/>
    <n v="0"/>
    <s v="N/A"/>
    <s v="N/A"/>
    <n v="2"/>
    <n v="6"/>
    <n v="3"/>
    <n v="0.5"/>
    <n v="0"/>
    <n v="2"/>
    <n v="1"/>
    <n v="2"/>
    <n v="5"/>
    <n v="0.83333333333333337"/>
    <n v="8"/>
    <n v="2.5"/>
    <n v="1.3333333333333333"/>
    <n v="200000000"/>
    <s v="ICLD"/>
    <n v="200000000"/>
    <n v="1"/>
  </r>
  <r>
    <x v="21"/>
    <x v="1"/>
    <s v="BOLÍVAR ME ENAMORA EN DESARROLLO ECONÓMICO"/>
    <s v="PROGRAMA DE ECONOMÍA CREATIVA"/>
    <n v="2022"/>
    <s v="CALIDAD Y FOMENTO DE LA EDUCACIÓN SUPERIOR"/>
    <s v="EDUCACIÓN"/>
    <n v="354"/>
    <s v="ESTRATEGIAS QUE VINCULEN LA EDUCACIÓN SUPERIOR CON EL SECTOR PRODUCTIVO"/>
    <n v="2202067"/>
    <s v="SERVICIO DE ARTICULACIÓN ENTRE LA EDUCACIÓN SUPERIOR Y EL SECTOR PRODUCTIVO"/>
    <s v="PROGRAMAS Y PROYECTOS DE EDUCACIÓN SUPERIOR ARTICULADOS CON EL SECTOR PRODUCTIVO"/>
    <s v="Número"/>
    <n v="0"/>
    <s v="N/A"/>
    <s v="N/A"/>
    <n v="2"/>
    <n v="5"/>
    <n v="1"/>
    <n v="0.2"/>
    <n v="0"/>
    <n v="0"/>
    <n v="0"/>
    <n v="0"/>
    <n v="0"/>
    <n v="0"/>
    <n v="1"/>
    <n v="0"/>
    <n v="0.2"/>
    <n v="0"/>
    <s v="N/A"/>
    <n v="0"/>
    <n v="0"/>
  </r>
  <r>
    <x v="21"/>
    <x v="1"/>
    <s v="BOLÍVAR ME ENAMORA EN DESARROLLO ECONÓMICO"/>
    <s v="PROGRAMA DE ECONOMÍA POPULAR"/>
    <n v="3502"/>
    <s v="PRODUCTIVIDAD Y COMPETITIVIDAD DE LAS EMPRESAS COLOMBIANAS"/>
    <s v="COMERCIO, INDUSTRIA Y TURISMO"/>
    <n v="355"/>
    <s v="ACTIVIDADES DE FORMACIÓN"/>
    <n v="3603002"/>
    <s v="SERVICIO DE FORMACIÓN PARA EL TRABAJO EN COMPETENCIAS PARA LA INSERCIÓN LABORAL"/>
    <s v="PERSONAS FORMADAS"/>
    <s v="Número"/>
    <n v="0"/>
    <s v="N/A"/>
    <s v="N/A"/>
    <n v="75"/>
    <n v="100"/>
    <n v="0"/>
    <n v="0"/>
    <n v="0"/>
    <n v="0"/>
    <n v="0"/>
    <n v="75"/>
    <n v="75"/>
    <n v="0.75"/>
    <n v="75"/>
    <n v="1"/>
    <n v="0.75"/>
    <n v="0"/>
    <s v="N/A"/>
    <n v="0"/>
    <n v="0"/>
  </r>
  <r>
    <x v="21"/>
    <x v="1"/>
    <s v="BOLÍVAR ME ENAMORA EN DESARROLLO ECONÓMICO"/>
    <s v="PROGRAMA DE GENERACIÓN DE INGRESOS"/>
    <n v="3602"/>
    <s v="GENERACIÓN Y FORMALIZACIÓN DEL EMPLEO"/>
    <s v="TRABAJO"/>
    <n v="357"/>
    <s v="DESARROLLO DE COMPETENCIAS Y PROMOCIÓN DE ACCESO AL TRABAJO"/>
    <n v="3603002"/>
    <s v="SERVICIO DE FORMACIÓN PARA EL TRABAJO EN COMPETENCIAS PARA LA INSERCIÓN LABORAL"/>
    <s v="PERSONAS FORMADAS"/>
    <s v="Número"/>
    <n v="0"/>
    <s v="N/A"/>
    <s v="N/A"/>
    <n v="100"/>
    <n v="250"/>
    <n v="83"/>
    <n v="0.33200000000000002"/>
    <n v="0"/>
    <n v="86"/>
    <n v="0"/>
    <n v="58"/>
    <n v="144"/>
    <n v="0.57599999999999996"/>
    <n v="227"/>
    <n v="1.44"/>
    <n v="0.90800000000000003"/>
    <n v="191832034"/>
    <s v="ICDL "/>
    <n v="0"/>
    <n v="0"/>
  </r>
  <r>
    <x v="21"/>
    <x v="1"/>
    <s v="BOLÍVAR ME ENAMORA EN DESARROLLO ECONÓMICO"/>
    <s v="PROGRAMA DE GENERACIÓN DE INGRESOS"/>
    <n v="3602"/>
    <s v="GENERACIÓN Y FORMALIZACIÓN DEL EMPLEO"/>
    <s v="TRABAJO"/>
    <n v="361"/>
    <s v="DESARROLLO DE ESTRATEGIAS E INSTRUMENTOS DE POLÍTICAS O INICIATIVAS PÚBLICO-PRIVADAS DE PROTECCIÓN AL CESANTE"/>
    <n v="3603002"/>
    <s v="SERVICIO DE APOYO AL DISEÑO E IMPLEMENTACIÓN DE POLÍTICA DE PROTECCIÓN AL CESANTE"/>
    <s v="ESTRATEGIAS DE PROTECCIÓN AL CESANTE REALIZADAS"/>
    <s v="Número"/>
    <n v="0"/>
    <s v="N/A"/>
    <s v="N/A"/>
    <n v="0.5"/>
    <n v="1"/>
    <n v="0"/>
    <n v="0"/>
    <n v="0"/>
    <n v="1"/>
    <n v="0"/>
    <n v="1"/>
    <n v="2"/>
    <n v="2"/>
    <n v="2"/>
    <n v="4"/>
    <n v="2"/>
    <n v="0"/>
    <s v="N/A"/>
    <n v="0"/>
    <n v="0"/>
  </r>
  <r>
    <x v="21"/>
    <x v="1"/>
    <s v="BOLÍVAR ME ENAMORA EN DESARROLLO ECONÓMICO"/>
    <s v="PROGRAMA DE INNOVACIÓN Y GENERACIÓN DE NUEVAS EMPRESAS"/>
    <n v="3502"/>
    <s v="PRODUCTIVIDAD Y COMPETITIVIDAD DE LAS EMPRESAS COLOMBIANAS"/>
    <s v="COMERCIO, INDUSTRIA Y TURISMO"/>
    <n v="356"/>
    <s v="PROMOCIÓN DE LA CULTURA DE LA FORMALIDAD"/>
    <n v="3502015"/>
    <s v="SERVICIO PARA LA FORMALIZACIÓN EMPRESARIAL Y DE PRODUCTOS Y/O SERVICIOS"/>
    <s v="EMPRESAS ASISTIDAS TÉCNICAMENTE EN TEMAS DE LEGALIDAD Y/O FORMALIZACIÓN"/>
    <s v="Número"/>
    <n v="0"/>
    <s v="N/A"/>
    <s v="N/A"/>
    <n v="30"/>
    <n v="100"/>
    <n v="53"/>
    <n v="0.53"/>
    <n v="3"/>
    <n v="46"/>
    <n v="0"/>
    <n v="0"/>
    <n v="49"/>
    <n v="0.49"/>
    <n v="102"/>
    <n v="1.6333333333333333"/>
    <n v="1.02"/>
    <n v="0"/>
    <s v="N/A"/>
    <n v="0"/>
    <n v="0"/>
  </r>
  <r>
    <x v="21"/>
    <x v="3"/>
    <s v="BOLÍVAR ME ENAMORA CON INSTRUMENTOS DE COOPERACIÓN INTERNACIONAL A NIVEL REGIONAL"/>
    <s v="PROGRAMA DE COOPERACIÓN INTERNACIONAL"/>
    <n v="4599"/>
    <s v="FORTALECIMIENTO A LA GESTIÓN Y DIRECCIÓN DE LA ADMINISTRACIÓN PÚBLICA TERRITORIAL"/>
    <s v="FORTALECIMIENTO INSTITUCIONAL"/>
    <s v="362"/>
    <s v="MESA DE COORDINACIÓN INTERINSTITUCIONAL"/>
    <s v="4502022"/>
    <s v="SERVICIO DE ASISTENCIA TÉCNICA"/>
    <s v="INSTANCIAS TERRITORIALES DE COORDINACIÓN INSTITUCIONAL ASISTIDAS Y APOYADAS"/>
    <s v="Número"/>
    <s v="0"/>
    <s v="N/A"/>
    <s v="N/A"/>
    <n v="1"/>
    <n v="1"/>
    <n v="0"/>
    <n v="0"/>
    <n v="0"/>
    <n v="0.1"/>
    <n v="0"/>
    <n v="0"/>
    <n v="0.1"/>
    <n v="0.1"/>
    <n v="0.1"/>
    <n v="0.1"/>
    <n v="0.1"/>
    <n v="0"/>
    <s v="N/A"/>
    <n v="0"/>
    <n v="0"/>
  </r>
  <r>
    <x v="21"/>
    <x v="3"/>
    <s v="BOLÍVAR ME ENAMORA CON INSTRUMENTOS DE COOPERACIÓN INTERNACIONAL A NIVEL REGIONAL"/>
    <s v="PROGRAMA DE COOPERACIÓN INTERNACIONAL"/>
    <n v="4599"/>
    <s v="FORTALECIMIENTO A LA GESTIÓN Y DIRECCIÓN DE LA ADMINISTRACIÓN PÚBLICA TERRITORIAL"/>
    <s v="CIENCIA, TECNOLOGÍA E INNOVACIÓN"/>
    <s v="363"/>
    <s v="CONSOLIDACIÓN DE UNA INSTITUCIONALIDAD HABILITANTE PARA LA CIENCIA TECNOLOGÍA E INNOVACIÓN (CTEI)"/>
    <s v="3901004"/>
    <s v="SERVICIO DE COOPERACIÓN INTERNACIONAL PARA LA CTEI"/>
    <s v="PROPUESTAS DE COOPERACIÓN INTERNACIONAL COFINANCIADOS"/>
    <s v="Número"/>
    <s v="0"/>
    <s v="N/A"/>
    <s v="N/A"/>
    <n v="4"/>
    <n v="12"/>
    <n v="0"/>
    <n v="0"/>
    <n v="0"/>
    <n v="0.05"/>
    <n v="1"/>
    <n v="4"/>
    <n v="5.05"/>
    <n v="0.42083333333333334"/>
    <n v="5.05"/>
    <n v="1.2625"/>
    <n v="0.42083333333333334"/>
    <n v="95000000"/>
    <s v="icld"/>
    <n v="95000000"/>
    <n v="1"/>
  </r>
  <r>
    <x v="21"/>
    <x v="2"/>
    <s v="BOLÍVAR ME ENAMORA EN LA PROTECCIÓN Y LA RESTAURACIÓN DE SISTEMAS AMBIENTALES"/>
    <s v="PROGRAMA DE PROTECCIÓN Y LA RESTAURACIÓN DE SISTEMAS AMBIENTALES"/>
    <n v="3202"/>
    <s v="CONSERVACIÓN DE LA BIODIVERSIDAD Y SUS SERVICIOS ECOSISTÉMICOS"/>
    <s v="MEDIO AMBIENTE"/>
    <s v="338"/>
    <s v="SIEMBRA, MANTENIMIENTO Y MONITOREO DE PLANTACIONES"/>
    <s v="3202006"/>
    <s v="SERVICIO DE REFORESTACIÓN DE ECOSISTEMAS"/>
    <s v="PLANTACIONES FORESTALES REALIZADAS"/>
    <s v="Número"/>
    <s v="186344"/>
    <s v="2023"/>
    <s v="EPA CARTAGENA"/>
    <n v="75000"/>
    <n v="225000"/>
    <n v="12800"/>
    <n v="5.6888888888888892E-2"/>
    <n v="650"/>
    <n v="3500"/>
    <n v="80"/>
    <n v="500"/>
    <n v="4730"/>
    <n v="2.1022222222222223E-2"/>
    <n v="17530"/>
    <n v="6.306666666666666E-2"/>
    <n v="7.7911111111111112E-2"/>
    <n v="0"/>
    <s v="N/A"/>
    <n v="0"/>
    <n v="0"/>
  </r>
  <r>
    <x v="21"/>
    <x v="2"/>
    <s v="BOLÍVAR ME ENAMORA EN LA PROTECCIÓN Y LA RESTAURACIÓN DE SISTEMAS AMBIENTALES"/>
    <s v="PROGRAMA DE PROTECCIÓN Y LA RESTAURACIÓN DE SISTEMAS AMBIENTALES"/>
    <n v="3202"/>
    <s v="CONSERVACIÓN DE LA BIODIVERSIDAD Y SUS SERVICIOS ECOSISTÉMICOS"/>
    <s v="MEDIO AMBIENTE"/>
    <s v="339"/>
    <s v="CAPACITACIONES A LOS AGENTES AMBIENTALES"/>
    <s v="3202014"/>
    <s v="SERVICIO DE EDUCACIÓN INFORMAL EN EL MARCO DE LA CONSERVACIÓN DE LA BIODIVERSIDAD Y"/>
    <s v="TALLERES REALIZADOS"/>
    <s v="Número"/>
    <s v="6"/>
    <s v="2023"/>
    <s v="DIRECCIÓN DE AMBIENTE Y DESARROLLO SOSTENIBLE"/>
    <n v="6"/>
    <n v="18"/>
    <n v="0"/>
    <n v="0"/>
    <n v="0"/>
    <n v="3"/>
    <n v="3"/>
    <n v="2"/>
    <n v="8"/>
    <n v="0.44444444444444442"/>
    <n v="8"/>
    <n v="1.3333333333333333"/>
    <n v="0.44444444444444442"/>
    <n v="0"/>
    <n v="0"/>
    <n v="0"/>
    <n v="0"/>
  </r>
  <r>
    <x v="21"/>
    <x v="2"/>
    <s v="BOLÍVAR ME ENAMORA EN LA PROTECCIÓN Y LA RESTAURACIÓN DE SISTEMAS AMBIENTALES"/>
    <s v="PROGRAMA DE PROTECCIÓN Y LA RESTAURACIÓN DE SISTEMAS AMBIENTALES"/>
    <n v="3202"/>
    <s v="CONSERVACIÓN DE LA BIODIVERSIDAD Y SUS SERVICIOS ECOSISTÉMICOS"/>
    <s v="MEDIO AMBIENTE"/>
    <s v="340"/>
    <s v="DISEÑO Y ENTREGA DE INSTRUMENTOS ECONÓMICOS A LOS USUARIOS DEL SUELO"/>
    <s v="3202043"/>
    <s v="SERVICIO APOYO FINANCIERO PARALA IMPLEMENTACIÓN DE ESQUEMAS DE PAGO POR SERVICIO AMBIENTALES"/>
    <s v="ÁREAS CON ESQUEMAS DE PAGO POR SERVICIOS AMBIENTALES IMPLEMENTADOS"/>
    <s v="Número"/>
    <s v="1"/>
    <s v="2014"/>
    <s v="SECRETARIA DE HÁBITAT – MEDIO AMBIENTE"/>
    <n v="0.33"/>
    <n v="1"/>
    <n v="0"/>
    <n v="0"/>
    <n v="0"/>
    <n v="0"/>
    <n v="0"/>
    <n v="0"/>
    <n v="0"/>
    <n v="0"/>
    <n v="0"/>
    <n v="0"/>
    <n v="0"/>
    <n v="0"/>
    <s v="N/A"/>
    <n v="0"/>
    <n v="0"/>
  </r>
  <r>
    <x v="21"/>
    <x v="2"/>
    <s v="BOLÍVAR ME ENAMORA EN LA PROTECCIÓN Y LA RESTAURACIÓN DE SISTEMAS AMBIENTALES"/>
    <s v="PROGRAMA DE PROTECCIÓN Y LA RESTAURACIÓN DE SISTEMAS AMBIENTALES"/>
    <n v="3201"/>
    <s v="FORTALECIMIENTO DEL DESEMPEÑO AMBIENTAL DE LOS SECTORES PRODUCTIVOS"/>
    <s v="MEDIO AMBIENTE"/>
    <s v="341"/>
    <s v="VERIFICACIÓN Y ASESORÍA TÉCNICA EN LA CONSOLIDACIÓN DE NEGOCIOS VERDES"/>
    <s v="3201003"/>
    <s v="SERVICIO DE ASISTENCIA TÉCNICA PARA LA CONSOLIDACIÓN DE NEGOCIOS VERDES"/>
    <s v="NEGOCIOS VERDES CONSOLIDADOS"/>
    <s v="Número"/>
    <s v="21"/>
    <s v="2023"/>
    <s v="PAI CARDIQUE"/>
    <n v="14"/>
    <n v="44"/>
    <n v="0"/>
    <n v="0"/>
    <n v="0"/>
    <n v="0"/>
    <n v="0"/>
    <n v="0"/>
    <n v="0"/>
    <n v="0"/>
    <n v="0"/>
    <n v="0"/>
    <n v="0"/>
    <n v="0"/>
    <s v="N/A"/>
    <n v="0"/>
    <n v="0"/>
  </r>
  <r>
    <x v="21"/>
    <x v="2"/>
    <s v="BOLÍVAR ME ENAMORA EN LA PROTECCIÓN Y LA RESTAURACIÓN DE SISTEMAS AMBIENTALES"/>
    <s v="PROGRAMA DE PROTECCIÓN Y LA RESTAURACIÓN DE SISTEMAS AMBIENTALES"/>
    <n v="3201"/>
    <s v="FORTALECIMIENTO DEL DESEMPEÑO AMBIENTAL DE LOS SECTORES PRODUCTIVOS"/>
    <s v="MEDIO AMBIENTE"/>
    <s v="342"/>
    <s v="PROMOCIÓN Y FOMENTO DE PROYECTOS DE RECICLAJE"/>
    <s v="3201009"/>
    <s v="SERVICIO DE SEGUIMIENTO Y EVALUACIÓN DE LOS PROGRAMAS DE RECOLECCIÓN DE RESIDUOS POS"/>
    <s v="PROGRAMAS DE RECOLECCIÓN DE RESIDUOS POS CONSUMO CON SEGUIMIENTO"/>
    <s v="Número"/>
    <s v="35"/>
    <s v="2023"/>
    <s v="PAI CARDIQUE"/>
    <n v="14"/>
    <n v="44"/>
    <n v="6"/>
    <n v="0.13636363636363635"/>
    <n v="1"/>
    <n v="1"/>
    <n v="5"/>
    <n v="4"/>
    <n v="11"/>
    <n v="0.25"/>
    <n v="17"/>
    <n v="0.7857142857142857"/>
    <n v="0.38636363636363635"/>
    <n v="200000000"/>
    <s v="ICLD"/>
    <n v="0"/>
    <n v="0"/>
  </r>
  <r>
    <x v="21"/>
    <x v="2"/>
    <s v="BOLÍVAR ME ENAMORA EN LA PROTECCIÓN Y LA RESTAURACIÓN DE SISTEMAS AMBIENTALES"/>
    <s v="PROGRAMA DE PROTECCIÓN Y LA RESTAURACIÓN DE SISTEMAS AMBIENTALES"/>
    <n v="3204"/>
    <s v="GESTIÓN DE LA INFORMACIÓN Y EL CONOCIMIENTO AMBIENTAL"/>
    <s v="MEDIO AMBIENTE"/>
    <s v="364"/>
    <s v="SISTEMAS DE INFORMACIÓN PARA EL CONOCIMIENTO AMBIENTAL EN CONJUNTO CON LAS AUTORIDADES AMBIENTALES"/>
    <s v="3204019"/>
    <s v="SERVICIO DE INFORMACIÓN EN BIODIVERSIDAD"/>
    <s v="SISTEMAS DE INFORMACIÓN EN BIODIVERSIDAD OPERANDO"/>
    <s v="Número"/>
    <s v="1"/>
    <s v="2023"/>
    <s v="DIRECCIÓN DE AMBIENTE Y DESARROLLO SOSTENIBLE"/>
    <n v="0.33"/>
    <n v="1"/>
    <n v="0"/>
    <n v="0"/>
    <n v="0"/>
    <n v="0"/>
    <n v="0"/>
    <n v="0"/>
    <n v="0"/>
    <n v="0"/>
    <n v="0"/>
    <n v="0"/>
    <n v="0"/>
    <n v="0"/>
    <s v="N/A"/>
    <n v="0"/>
    <n v="0"/>
  </r>
  <r>
    <x v="21"/>
    <x v="2"/>
    <s v="BOLÍVAR ME ENAMORA EN LA PROTECCIÓN Y LA RESTAURACIÓN DE SISTEMAS AMBIENTALES"/>
    <s v="PROGRAMA DE CUIDADO Y PROTECCIÓN DE FUENTES HÍDRICAS"/>
    <n v="3206"/>
    <s v="GESTIÓN DEL CAMBIO CLIMÁTICO PARA UN DESARROLLO BAJO EN CARBONO RESILIENTE AL CLIMA"/>
    <s v="MEDIO AMBIENTE"/>
    <s v="343"/>
    <s v="FORMULACIÓN E IMPLEMENTACIÓN DE INTERVENCIONES DE MITIGACIÓN Y ADAPTACIÓN AL CAMBIO CLIMÁTICO"/>
    <s v="3206003"/>
    <s v="SERVICIO DE APOYO TÉCNICO PARALA IMPLEMENTACIÓN DE ACCIONES DE MITIGACIÓN Y ADAPTACIÓN AL"/>
    <s v="PILOTOS CON ACCIONES DE MITIGACIÓN Y ADAPTACIÓN AL CAMBIO CLIMÁTICO DESARROLLADOS"/>
    <s v="Número"/>
    <s v="0"/>
    <s v="N/A"/>
    <s v="N/A"/>
    <n v="1"/>
    <n v="2"/>
    <n v="1"/>
    <n v="0.5"/>
    <n v="0"/>
    <n v="0"/>
    <n v="0"/>
    <n v="0"/>
    <n v="0"/>
    <n v="0"/>
    <n v="1"/>
    <n v="0"/>
    <n v="0.5"/>
    <n v="0"/>
    <s v="N/A"/>
    <n v="0"/>
    <n v="0"/>
  </r>
  <r>
    <x v="21"/>
    <x v="2"/>
    <s v="BOLÍVAR ME ENAMORA EN LA PROTECCIÓN Y LA RESTAURACIÓN DE SISTEMAS AMBIENTALES"/>
    <s v="PROGRAMA DE CUIDADO Y PROTECCIÓN DE FUENTES HÍDRICAS"/>
    <n v="3206"/>
    <s v="GESTIÓN DEL CAMBIO CLIMÁTICO PARA UN DESARROLLO BAJO EN CARBONO RESILIENTE AL CLIMA"/>
    <s v="MEDIO AMBIENTE"/>
    <s v="344"/>
    <s v="DIFUNDIR LA INFORMACIÓN EN GESTIÓN DEL CAMBIO CLIMÁTICO"/>
    <s v="3206005"/>
    <s v="SERVICIO DE DIVULGACIÓN DE LA INFORMACIÓN EN GESTIÓN DEL CAMBIO CLIMÁTICO PARA UN DESARROLLO"/>
    <s v="CAMPAÑAS DE INFORMACIÓN EN GESTIÓN DE CAMBIO CLIMÁTICO REALIZADAS"/>
    <s v="Número"/>
    <s v="1"/>
    <s v="2023"/>
    <s v="PAI CARDIQUE"/>
    <n v="0.66"/>
    <n v="2"/>
    <n v="0"/>
    <n v="0"/>
    <n v="0"/>
    <n v="0"/>
    <n v="0"/>
    <n v="0"/>
    <n v="0"/>
    <n v="0"/>
    <n v="0"/>
    <n v="0"/>
    <n v="0"/>
    <n v="0"/>
    <s v="N/A"/>
    <n v="0"/>
    <n v="0"/>
  </r>
  <r>
    <x v="21"/>
    <x v="2"/>
    <s v="BOLÍVAR ME ENAMORA EN LA PROTECCIÓN Y LA RESTAURACIÓN DE SISTEMAS AMBIENTALES"/>
    <s v="PROGRAMA DE CUIDADO Y PROTECCIÓN DE FUENTES HÍDRICAS"/>
    <n v="3502"/>
    <s v="PRODUCTIVIDAD Y COMPETITIVIDAD DE LAS EMPRESAS COLOMBIANAS"/>
    <s v="COMERCIO, INDUSTRIA Y TURISMO"/>
    <s v="346"/>
    <s v="PROMOVER, FOMENTAR Y APOYAR LA ECONOMÍA CIRCULAR"/>
    <s v="3502095"/>
    <s v="SERVICIOS DE APOYO PARA EL FOMENTO DE CAPACIDADES EN ECONOMÍA CIRCULAR Y"/>
    <s v="FUNCIONARIOS CAPACITADOS EN CULTURA ORGANIZACIONAL Y MENTALIDAD DEL CAMBIO EN TORNO A"/>
    <s v="Número"/>
    <s v="441"/>
    <s v="2023"/>
    <s v="DIRECCIÓN DE AMBIENTE Y DESARROLLO SOSTENIBLE"/>
    <n v="200"/>
    <n v="500"/>
    <n v="90"/>
    <n v="0.18"/>
    <n v="0"/>
    <n v="50"/>
    <n v="212"/>
    <n v="31"/>
    <n v="293"/>
    <n v="0.58599999999999997"/>
    <n v="383"/>
    <n v="1.4650000000000001"/>
    <n v="0.76600000000000001"/>
    <n v="0"/>
    <s v="N/A"/>
    <n v="0"/>
    <n v="0"/>
  </r>
  <r>
    <x v="21"/>
    <x v="2"/>
    <s v="BOLÍVAR ME ENAMORA EN LA PROTECCIÓN Y LA RESTAURACIÓN DE SISTEMAS AMBIENTALES"/>
    <s v="PROGRAMA DE PROTECCIÓN Y EL BIENESTAR ANIMAL"/>
    <n v="4501"/>
    <s v="FORTALECIMIENTO DE LA CONVIVENCIA Y LA SEGURIDAD CIUDADANA"/>
    <s v="FORTALECIMIENTO INSTITUCIONAL"/>
    <s v="347"/>
    <s v="OPERACIÓN DEL CENTRO DE BIENESTAR ANIMAL EL GUARDIÁN"/>
    <s v="4501061"/>
    <s v="SERVICIO DE ATENCIÓN INTEGRAL A LA FAUNA"/>
    <s v="ANIMALES ATENDIDOS EN SERVICIOS MÉDICOS VETERINARIOS"/>
    <s v="Número"/>
    <s v="3000"/>
    <s v="2023"/>
    <s v="DIRECCIÓN DE AMBIENTE Y DESARROLLO SOSTENIBLE"/>
    <n v="3000"/>
    <n v="12000"/>
    <n v="8869"/>
    <n v="0.73908333333333331"/>
    <n v="815"/>
    <n v="910"/>
    <n v="1664"/>
    <n v="1539"/>
    <n v="4928"/>
    <n v="0.41066666666666668"/>
    <n v="13797"/>
    <n v="1.6426666666666667"/>
    <n v="1.14975"/>
    <n v="1108400000"/>
    <s v="ICLD"/>
    <n v="1099663580"/>
    <n v="0.99211798989534461"/>
  </r>
  <r>
    <x v="21"/>
    <x v="2"/>
    <s v="BOLÍVAR ME ENAMORA EN LA PROTECCIÓN Y LA RESTAURACIÓN DE SISTEMAS AMBIENTALES"/>
    <s v="PROGRAMA DE PROTECCIÓN Y EL BIENESTAR ANIMAL"/>
    <n v="3208"/>
    <s v="EDUCACIÓN AMBIENTAL"/>
    <s v="MEDIO AMBIENTE"/>
    <s v="348"/>
    <s v="GENERAR UNA CULTURA DEL RESPETO HACIA LOS ANIMALES"/>
    <s v="3208008"/>
    <s v="SERVICIO DE DIVULGACIÓN DE LA INFORMACIÓN DE LA POLÍTICA NACIONAL DE EDUCACIÓN AMBIENTAL Y"/>
    <s v="CAMPAÑAS DE EDUCACIÓN AMBIENTAL Y PARTICIPACIÓN IMPLEMENTADAS"/>
    <s v="Número"/>
    <s v="4"/>
    <s v="2023"/>
    <s v="PAI CARDIQUE"/>
    <n v="0.33"/>
    <n v="1"/>
    <n v="0"/>
    <n v="0"/>
    <n v="0"/>
    <n v="2"/>
    <n v="0"/>
    <n v="6"/>
    <n v="8"/>
    <n v="8"/>
    <n v="8"/>
    <n v="24.242424242424242"/>
    <n v="8"/>
    <n v="40000000"/>
    <s v="ICLD"/>
    <n v="39994000"/>
    <n v="0.99985000000000002"/>
  </r>
  <r>
    <x v="21"/>
    <x v="3"/>
    <s v="BOLÍVAR ME ENAMORA EN HÁBITAT, VIVIENDA Y SERVICIOS PÚBLICOS"/>
    <s v="BOLIVAR MI CASA ME ENAMORA"/>
    <n v="4001"/>
    <s v="ACCESO A SOLUCIONES DE VIVIENDA"/>
    <s v="VIVIENDA"/>
    <s v="41"/>
    <s v="CONSTRUIR 100 VIVIENDAS"/>
    <s v="4001043"/>
    <s v="VIVIENDA DE INTERÉS SOCIAL CONSTRUIDAS EN SITIO PROPIO"/>
    <s v="VIVIENDA DE INTERÉS SOCIAL CONSTRUIDAS EN SITIO PROPIO"/>
    <s v="NUMERO"/>
    <s v="0"/>
    <s v="2025"/>
    <s v="N/A"/>
    <n v="23"/>
    <n v="100"/>
    <n v="0"/>
    <n v="0"/>
    <n v="0"/>
    <n v="0.17"/>
    <n v="0.42"/>
    <n v="0.41"/>
    <n v="1"/>
    <n v="0.23"/>
    <n v="0.23"/>
    <n v="1"/>
    <n v="0.23"/>
    <n v="6000000000"/>
    <s v="ICLD GOBERNACION DE BOLIVAR /  FONVIVIENDA/ SAN PABLO"/>
    <n v="600000000"/>
    <n v="0.1"/>
  </r>
  <r>
    <x v="21"/>
    <x v="3"/>
    <s v="BOLÍVAR ME ENAMORA EN HÁBITAT, VIVIENDA Y SERVICIOS PÚBLICOS"/>
    <s v="BOLIVAR MI CASA ME ENAMORA"/>
    <n v="4001"/>
    <s v="ACCESO A SOLUCIONES DE VIVIENDA"/>
    <s v="VIVIENDA"/>
    <s v="43"/>
    <s v="CAPACITAR, INFORMAR, ASESORAR, Y APOYAR A LAS DIFERENTES COMUNIDADES PARA FACILITAR SU ACCESO A LOS SUBSIDIOS, PROGRAMAS DE AUTOCONSTRUCCION, PROCESOS DE MEJORAMIENTO DE LA CALIDAD DE VIDA, ETC QUE OFRECE EL ESTADO."/>
    <s v="4001045"/>
    <s v="SERVICIO DE ASISTENCIA TÉCNICA PARA LA FORMULACIÓN E IMPLEMENTACIÓN DE LA POLÍTICA DE VIVIENDA"/>
    <s v="ASISTENCIAS TÉCNICAS REALIZADAS"/>
    <s v="NUMERO"/>
    <s v="0"/>
    <s v="2025"/>
    <s v="N/A"/>
    <n v="15"/>
    <n v="60"/>
    <n v="1"/>
    <n v="0.25"/>
    <n v="0.5"/>
    <n v="0.5"/>
    <n v="1"/>
    <n v="0"/>
    <n v="1"/>
    <n v="0.25"/>
    <n v="0.5"/>
    <n v="1"/>
    <n v="0.5"/>
    <n v="499200000"/>
    <s v="ICLD"/>
    <n v="499200000"/>
    <n v="1"/>
  </r>
  <r>
    <x v="22"/>
    <x v="1"/>
    <s v="Bolívar Me Enamora en  Infraestructura y movilidad"/>
    <s v="Bolivar Me Enamora en  Infraestructura de transporte y comunicaciones."/>
    <n v="2409"/>
    <s v="Seguridad de transporte"/>
    <s v="Transporte"/>
    <n v="76"/>
    <s v="Desarrollo de proyectos de señalización vertical, horizontal, reductores de volocidad, semaforización ,Instalación de equipos electrónicos , rocería,mantenimiento y reparcheo de las vías en el Departamento de Bolívar"/>
    <n v="2409003"/>
    <s v="Infraestructura de transporte para la seguridad vial mejorada"/>
    <s v="Infraestructura mejorada"/>
    <s v="Metros lineales"/>
    <n v="15"/>
    <n v="2023"/>
    <s v="Secretaria de Movilidad"/>
    <n v="5"/>
    <n v="20"/>
    <n v="20"/>
    <n v="1"/>
    <n v="0"/>
    <n v="5"/>
    <n v="0"/>
    <n v="0"/>
    <n v="5"/>
    <n v="0.25"/>
    <n v="25"/>
    <n v="1"/>
    <n v="1.25"/>
    <n v="500000000"/>
    <s v="ICLD"/>
    <n v="168576694"/>
    <n v="0.337153388"/>
  </r>
  <r>
    <x v="22"/>
    <x v="1"/>
    <s v="Bolívar Me Enamora en  Infraestructura y movilidad"/>
    <s v="Bolivar Me Enamora en  Infraestructura de transporte y comunicaciones."/>
    <n v="2409"/>
    <s v="Seguridad de transporte"/>
    <s v="Transporte"/>
    <n v="77"/>
    <s v="Realización de campañas pedagogicas, orientadas a concientizar a la población del uso del cinturon de seguridad, control de límites de velocidad,generar cultura ciudadana, mejora de sitios criticos intervenidos, cumplimiento de normas de segruridad vial"/>
    <n v="2409063"/>
    <s v="Servicio de educación informal"/>
    <s v="Estrategias pedagógicas implementadas"/>
    <s v="Número"/>
    <n v="11"/>
    <n v="2023"/>
    <s v="Secretaria de Movilidad"/>
    <n v="4"/>
    <n v="15"/>
    <n v="4"/>
    <n v="0.26666666666666666"/>
    <n v="1"/>
    <n v="3"/>
    <n v="2"/>
    <n v="1"/>
    <n v="7"/>
    <n v="0.46666666666666667"/>
    <n v="11"/>
    <n v="1.75"/>
    <n v="0.73333333333333328"/>
    <n v="205000000"/>
    <s v="ICLD"/>
    <n v="1076592426"/>
    <n v="5.2516703707317074"/>
  </r>
  <r>
    <x v="22"/>
    <x v="1"/>
    <s v="Bolívar Me Enamora en  Infraestructura y movilidad"/>
    <s v="Bolivar Me Enamora en  Infraestructura de transporte y comunicaciones."/>
    <n v="2409"/>
    <s v="Infraestructura yservicios de transporte aéreo"/>
    <s v="Transporte"/>
    <n v="78"/>
    <s v="Mejorar  la infraestructura y habilitar  los Aeropuertos Montemariano  del Carmen de Bolívar y Baracoa de Magangue "/>
    <n v="2403002"/>
    <s v="Aeropuertos mejorados"/>
    <s v="Aeropuertos mejorados "/>
    <s v="Número"/>
    <n v="1"/>
    <n v="2023"/>
    <s v="Secretaria de Movilidad"/>
    <n v="0"/>
    <n v="2"/>
    <n v="1"/>
    <n v="0.5"/>
    <n v="0"/>
    <n v="0"/>
    <n v="0"/>
    <n v="0"/>
    <n v="0"/>
    <n v="0"/>
    <n v="1"/>
    <n v="0"/>
    <n v="0.5"/>
    <n v="500000000"/>
    <s v="ICLD"/>
    <n v="0"/>
    <n v="0"/>
  </r>
  <r>
    <x v="22"/>
    <x v="1"/>
    <s v="Bolívar Me Enamora en  Infraestructura y movilidad"/>
    <s v="Bolivar Me Enamora en  Infraestructura de transporte y comunicaciones."/>
    <n v="2409"/>
    <s v="Infraestructura de transporte fluvial"/>
    <s v="Transporte"/>
    <n v="79"/>
    <s v="Creacion de nuevas terminales fluviales en el Departamento de Bolívar "/>
    <n v="2406060"/>
    <s v="Terminal fluvial mejorada"/>
    <s v="Terminal fluvial mejorada"/>
    <s v="Número "/>
    <s v="ND"/>
    <n v="2023"/>
    <s v="Secretaria de Movilidad"/>
    <n v="0"/>
    <n v="1"/>
    <n v="0"/>
    <n v="0"/>
    <n v="0"/>
    <n v="0"/>
    <n v="0"/>
    <n v="0"/>
    <n v="0"/>
    <n v="0"/>
    <n v="0"/>
    <n v="0"/>
    <n v="0"/>
    <n v="0"/>
    <s v="ICLD"/>
    <n v="0"/>
    <e v="#DIV/0!"/>
  </r>
  <r>
    <x v="22"/>
    <x v="1"/>
    <s v="Bolívar Me Enamora en  Infraestructura y movilidad"/>
    <s v="Bolivar Me Enamora en  Infraestructura de transporte y comunicaciones."/>
    <n v="2409"/>
    <s v="Seguridad de transporte"/>
    <s v="Transporte"/>
    <n v="80"/>
    <s v="Desarrollar campañas a traves de proyecto de concientización de la no utilización de transporte de tracción animal y reemplazo de este medio irregular de transporte."/>
    <n v="4103057"/>
    <s v="Servicio de apoyo a unidades productivas individuales para la generación de ingresos"/>
    <s v="Unidades productivas capitalizadas"/>
    <s v="NUMERO"/>
    <s v="ND"/>
    <n v="2023"/>
    <s v="Secretaria de Movilidad"/>
    <n v="0"/>
    <n v="17"/>
    <n v="0"/>
    <n v="0"/>
    <n v="0"/>
    <n v="0"/>
    <n v="0"/>
    <n v="0"/>
    <n v="0"/>
    <n v="0"/>
    <n v="0"/>
    <n v="0"/>
    <n v="0"/>
    <n v="125000000"/>
    <s v="ICLD"/>
    <n v="0"/>
    <n v="0"/>
  </r>
</pivotCacheRecords>
</file>

<file path=xl/pivotCache/pivotCacheRecords2.xml><?xml version="1.0" encoding="utf-8"?>
<pivotCacheRecords xmlns="http://schemas.openxmlformats.org/spreadsheetml/2006/main" xmlns:r="http://schemas.openxmlformats.org/officeDocument/2006/relationships" count="381">
  <r>
    <x v="0"/>
    <x v="0"/>
    <s v="BOLÍVAR ME ENAMORA  CON  ATENCIÓN A VÍCTMAS"/>
    <s v="ATENCIÓN, ASISTENCIA  Y REPARACIÓN INTEGRAL A LAS VÍCTIMAS"/>
    <s v="4101"/>
    <s v="ATENCIÓN, ASISTENCIA  Y REPARACIÓN INTEGRAL A LAS VÍCTIMAS"/>
    <s v="EQUIPAMENTO"/>
    <n v="120"/>
    <s v="CONSTRUCCIÓN DEL CENTRO REGIONAL DE ATENCIÓN A VÍCTIMAS"/>
    <n v="4101017"/>
    <s v="CENTROS REGIONALES DE ATENCIÓN A VÍCTIMAS CONSTRUIDOS"/>
    <s v="CENTROS REGIONALES DE ATENCIÓN A VÍCTIMAS CONSTRUIDOS "/>
    <s v="NUMERO"/>
    <n v="4.3999999999999997E-2"/>
    <n v="2020"/>
    <s v="DNP"/>
    <n v="1"/>
    <n v="1"/>
    <n v="0"/>
    <n v="0"/>
    <s v="0"/>
    <n v="0"/>
    <n v="0"/>
    <n v="0"/>
    <n v="0"/>
    <n v="0"/>
    <n v="0"/>
    <n v="0"/>
    <n v="0"/>
    <n v="4500000000"/>
    <s v="N/A"/>
    <n v="0"/>
    <n v="0"/>
  </r>
  <r>
    <x v="0"/>
    <x v="0"/>
    <s v="BOLÍVAR ME ENAMORA  CON  ATENCIÓN A VÍCTMAS"/>
    <s v="ATENCIÓN, ASISTENCIA  Y REPARACIÓN INTEGRAL A LAS VÍCTIMAS"/>
    <s v="4101"/>
    <s v="ATENCIÓN, ASISTENCIA  Y REPARACIÓN INTEGRAL A LAS VÍCTIMAS"/>
    <s v="EQUIPAMENTO"/>
    <n v="121"/>
    <s v="DOTACIÓN DEL CRAV CENTRO REGIONAL DE ATENCIÓN A VÍCTIMAS"/>
    <n v="4101018"/>
    <s v="CENTROS REGIONALES O PUNTOS DE ATENCIÓN A VÍCTIMAS DOTADOS"/>
    <s v="DOTACIÓN DE INFRAESTRUCTURA EN LA CUAL SE REÚNE LA OFERTA INSTITUCIONAL DEL NIVEL NACIONAL Y TERRITORIAL QUE TIENE COMO OBJETIVO ATENDER, ORIENTAR, REMITIR Y ACOMPAÑAR A LAS VÍCTIMAS DEL CONFLICTO."/>
    <s v="NUMERO"/>
    <n v="4.3999999999999997E-2"/>
    <n v="2020"/>
    <s v="DNP"/>
    <n v="1"/>
    <n v="1"/>
    <n v="0"/>
    <n v="0"/>
    <s v="0"/>
    <n v="0"/>
    <n v="0"/>
    <n v="0"/>
    <n v="0"/>
    <n v="0"/>
    <n v="0"/>
    <n v="0"/>
    <n v="0"/>
    <n v="500000000"/>
    <s v="N/A"/>
    <n v="0"/>
    <n v="0"/>
  </r>
  <r>
    <x v="0"/>
    <x v="0"/>
    <s v="BOLÍVAR ME ENAMORA  CON  ATENCIÓN A VÍCTMAS"/>
    <s v="ATENCIÓN, ASISTENCIA  Y REPARACIÓN INTEGRAL A LAS VÍCTIMAS"/>
    <s v="4101"/>
    <s v="ATENCIÓN, ASISTENCIA  Y REPARACIÓN INTEGRAL A LAS VÍCTIMAS"/>
    <s v="ATENCIÓN A GRUPOS VULNERABLES - PROMOCIÓN SOCIAL "/>
    <n v="122"/>
    <s v="MEJORAMIENTO Y/O COSTRUCCIÓN DE PUNTOS DE ATENCIÓN A VÍCTIMAS Y/O CENTRO REGIONAL DE ATENCIÓN A VÍCTIMAS "/>
    <n v="4101018"/>
    <s v="CENTROS REGIONALES O PUNTOS DE ATENCIÓN A VÍCTIMAS DOTADOS"/>
    <s v="PUNTOS DE ATENCIÓN A VÍCTIMAS DOTADOS"/>
    <s v="NUMERO"/>
    <n v="4.3999999999999997E-2"/>
    <n v="2020"/>
    <s v="DNP"/>
    <n v="2"/>
    <n v="4"/>
    <n v="0"/>
    <n v="0"/>
    <s v="0"/>
    <n v="0"/>
    <n v="0"/>
    <n v="0"/>
    <n v="0"/>
    <n v="0"/>
    <n v="0"/>
    <n v="0"/>
    <n v="0"/>
    <n v="20000000"/>
    <s v="N/A"/>
    <n v="0"/>
    <n v="0"/>
  </r>
  <r>
    <x v="0"/>
    <x v="1"/>
    <s v="BOLÍVAR ME ENAMORA EN  INFRAESTRUCTURA Y MOVILIDAD"/>
    <s v="  INFRAESTRUCTURA DE TRANSPORTE Y COMUNICACIONES."/>
    <n v="2402"/>
    <s v="INFRAESTRUCTURA RED VIAL REGIONAL"/>
    <s v="MEJORAMIENTO DE VÍAS "/>
    <n v="280"/>
    <s v="INTERVENIR VÍAS TERCIARIAS "/>
    <n v="2402041"/>
    <s v="VÍA TERCIARIA MEJORADA"/>
    <s v="VÍA TERCIARIA MEJORADA"/>
    <s v="KM"/>
    <n v="3.4"/>
    <n v="2023"/>
    <s v="MINISTERIO DE TRANSPORTE"/>
    <n v="50"/>
    <n v="200"/>
    <n v="82"/>
    <n v="0.41"/>
    <n v="5.66"/>
    <n v="11.149999999999999"/>
    <n v="14.5"/>
    <n v="5"/>
    <n v="36.31"/>
    <n v="0.18155000000000002"/>
    <n v="118.31"/>
    <n v="0.72620000000000007"/>
    <n v="0.59155000000000002"/>
    <n v="278000000000"/>
    <s v="Recursos SGR: $98,927,687,006_x000d_Recursos Nación: _x000d_$ 10,098,831,527_x000d_Recursos Propios: _x000d_$ 29,114,288,381"/>
    <n v="66229293514"/>
    <n v="0.23823486875539568"/>
  </r>
  <r>
    <x v="0"/>
    <x v="1"/>
    <s v="BOLÍVAR ME ENAMORA EN  INFRAESTRUCTURA Y MOVILIDAD"/>
    <s v="  INFRAESTRUCTURA DE TRANSPORTE Y COMUNICACIONES."/>
    <n v="2402"/>
    <s v="INFRAESTRUCTURA RED VIAL REGIONAL"/>
    <s v="MEJORAMIENTO DE VÍAS "/>
    <n v="281"/>
    <s v="INTERVENTIR VÍAS SECUNDARIAS"/>
    <n v="2402006"/>
    <s v="VÍA SECUNDARIA MEJORADA"/>
    <s v="VÍA SECUNDARIA MEJORADA"/>
    <s v="KM"/>
    <n v="3.4"/>
    <n v="2023"/>
    <s v="MINISTERIO DE TRANSPORTE"/>
    <n v="4"/>
    <n v="12"/>
    <n v="0"/>
    <n v="0"/>
    <s v="0"/>
    <n v="0"/>
    <n v="0"/>
    <n v="4"/>
    <n v="4"/>
    <n v="0.33333333333333331"/>
    <n v="4"/>
    <n v="1"/>
    <n v="0.33333333333333331"/>
    <n v="30000000000"/>
    <s v="SGR_x000d_"/>
    <n v="26402193831"/>
    <n v="0.88007312770000001"/>
  </r>
  <r>
    <x v="0"/>
    <x v="1"/>
    <s v="BOLÍVAR ME ENAMORA EN  INFRAESTRUCTURA Y MOVILIDAD"/>
    <s v="  INFRAESTRUCTURA DE TRANSPORTE Y COMUNICACIONES."/>
    <n v="2402"/>
    <s v="INFRAESTRUCTURA RED VIAL REGIONAL"/>
    <s v="MEJORAMIENTO DE VÍAS "/>
    <n v="282"/>
    <s v="INTERVENIR LA INFRAESTRUCTURA VÍAL URBANA"/>
    <n v="2402113"/>
    <s v="VÍA URBANA CONSTRUIDA"/>
    <s v="VÍA URBANA CONSTRUIDA "/>
    <s v="KM"/>
    <n v="3.4"/>
    <n v="2023"/>
    <s v="MINISTERIO DE TRANSPORTE"/>
    <n v="10"/>
    <n v="30"/>
    <n v="0"/>
    <n v="0"/>
    <n v="1.7"/>
    <n v="4.5999999999999996"/>
    <n v="4"/>
    <n v="5"/>
    <n v="15.3"/>
    <n v="0.51"/>
    <n v="15.3"/>
    <n v="1.53"/>
    <n v="0.51"/>
    <n v="30000000000"/>
    <s v="Recursos Crédito: $26,837,664,131_x000d_Recursos SGR: $10,239,680,596"/>
    <n v="66229293514"/>
    <n v="2.2076431171333333"/>
  </r>
  <r>
    <x v="0"/>
    <x v="1"/>
    <s v="BOLÍVAR ME ENAMORA EN  INFRAESTRUCTURA Y MOVILIDAD"/>
    <s v="  INFRAESTRUCTURA DE TRANSPORTE Y COMUNICACIONES."/>
    <n v="2402"/>
    <s v="INFRAESTRUCTURA RED VIAL REGIONAL"/>
    <s v="MEJORAMIENTO DE VÍAS "/>
    <n v="283"/>
    <s v="REALIZAR LOS ESTUDIOS Y DISEÑOS DE PUENTES"/>
    <s v="2402118"/>
    <s v="ESTUDIOS Y DISEÑOS"/>
    <s v="ESTUDIOS DE PREINVERSIÓN REALIZADOS"/>
    <s v="NRO DE ESTUDIOS"/>
    <n v="3.4"/>
    <n v="2023"/>
    <s v="MINISTERIO DE TRANSPORTE"/>
    <n v="2"/>
    <n v="3"/>
    <n v="0"/>
    <n v="0"/>
    <n v="0"/>
    <n v="0"/>
    <n v="4"/>
    <n v="0"/>
    <n v="4"/>
    <n v="1.3333333333333333"/>
    <n v="4"/>
    <n v="2"/>
    <n v="1.3333333333333333"/>
    <n v="7000000000"/>
    <s v="Recursos propios"/>
    <n v="9799496654"/>
    <n v="1.3999280934285714"/>
  </r>
  <r>
    <x v="0"/>
    <x v="2"/>
    <s v="BOLÍVAR ME ENAMORA ALREDEDOR DEL AGUA"/>
    <s v="PROTECCIÓN Y LA RESTAURACIÓN DE  SISTEMAS AMBIENTALES"/>
    <s v="3205"/>
    <s v="ORDENAMIENTO AMBIENTAL TERRITORIAL"/>
    <s v="CONSERVACIÓN, PROTECCIÓN, RESTAURACIÓN Y APROVECHAMIENTO DE RECURSOS NATURALES Y DEL MEDIO AMBIENTE "/>
    <n v="285"/>
    <s v="INTERVENIR CUERPOS DE AGUA PARA REVERTIR LOS DAÑOS PRODUCIDOS A UN ECOSISTEMA"/>
    <s v="3205026"/>
    <s v="SERVICIO DE RECUPERACIÓN DE CUERPOS DE AGUA LÉNTICOS Y LÓTICOS"/>
    <s v="CUERPOS DE AGUA RECUPERADOS"/>
    <s v="HECTÁREA"/>
    <n v="31.96"/>
    <n v="2016"/>
    <s v="DNP"/>
    <n v="15"/>
    <n v="15"/>
    <n v="0"/>
    <n v="0"/>
    <s v="0"/>
    <n v="0"/>
    <n v="0"/>
    <n v="0"/>
    <n v="0"/>
    <n v="0"/>
    <n v="0"/>
    <n v="0"/>
    <n v="0"/>
    <n v="14000000000"/>
    <s v="N/A"/>
    <n v="84500000"/>
    <n v="6.0357142857142857E-3"/>
  </r>
  <r>
    <x v="0"/>
    <x v="2"/>
    <s v="BOLÍVAR ME ENAMORA EN  GESTIÓN DE RIESGO DE DESASTRES"/>
    <s v="SISTEMA DEPARTAMENTAL DE GESTIÓN DEL RIESGO"/>
    <s v="3205"/>
    <s v="ORDENAMIENTO AMBIENTAL TERRITORIAL"/>
    <s v="EJECUCIÓN DE OBRAS DE REDUCCIÓN DEL RIESGO DE DESASTRES "/>
    <n v="286"/>
    <s v="MEJORAR LA ESTABILIZACIÓN Y PROTECCIÓN DE TALUDES"/>
    <s v="3205021"/>
    <s v="OBRAS DE INFRAESTRUCTURA PARA MITIGACIÓN Y ATENCIÓN A DESASTRES"/>
    <s v="PROTECCIONES DE ORILLAS REALIZADAS"/>
    <s v="NÚMERO DE OBRAS"/>
    <s v="2,75"/>
    <n v="2019"/>
    <s v="DNP"/>
    <n v="1"/>
    <n v="2"/>
    <n v="0.47"/>
    <n v="0.23499999999999999"/>
    <n v="0"/>
    <n v="0"/>
    <n v="0"/>
    <n v="1.53"/>
    <n v="1.53"/>
    <n v="0.76500000000000001"/>
    <n v="2"/>
    <n v="1.53"/>
    <n v="1"/>
    <n v="37000000000"/>
    <s v="Recursos SGR: $15,633,788,906,69_x000d_Recursos Propios: $3,200,000,000,00"/>
    <n v="25200344066"/>
    <n v="0.68109038016216217"/>
  </r>
  <r>
    <x v="0"/>
    <x v="3"/>
    <s v="BOLIVAR ME ENAMORA EN  RECREACIÓN Y DEPORTE"/>
    <s v="INFRESTRUCTURA DEPORTIVA Y RECREATIVA"/>
    <n v="4301"/>
    <s v="FORMACIÓN Y PREPARACIÓN DE DEPORTISTAS"/>
    <s v="DEPORTE Y RECREACIÓN"/>
    <n v="287"/>
    <s v="CONSTRUIR PARQUES"/>
    <s v="4301009"/>
    <s v="PARQUES RECREATIVOS CONSTRUIDOS"/>
    <s v="PARQUES CONSTRUIDOS"/>
    <s v="NÚMERO DE OBRAS"/>
    <n v="5"/>
    <n v="2023"/>
    <s v="IDERBOL"/>
    <n v="0"/>
    <n v="1"/>
    <n v="0.95"/>
    <n v="0.95"/>
    <n v="5.0000000000000044E-2"/>
    <n v="0"/>
    <n v="0"/>
    <n v="0"/>
    <n v="5.0000000000000044E-2"/>
    <n v="5.0000000000000044E-2"/>
    <n v="1"/>
    <n v="0.05"/>
    <n v="1"/>
    <n v="0"/>
    <s v="N/A"/>
    <n v="1800000000"/>
    <n v="0"/>
  </r>
  <r>
    <x v="0"/>
    <x v="3"/>
    <s v="BOLIVAR ME ENAMORA EN  RECREACIÓN Y DEPORTE"/>
    <s v="INFRESTRUCTURA DEPORTIVA Y RECREATIVA"/>
    <n v="4301"/>
    <s v="FORMACIÓN Y PREPARACIÓN DE DEPORTISTAS"/>
    <s v="DEPORTE Y RECREACIÓN"/>
    <n v="288"/>
    <s v="MEJORAR UNA CANCHA DEPORTIVA"/>
    <s v="4301029"/>
    <s v="CANCHA MEJORADA"/>
    <s v="CANCHA MEJORADA"/>
    <s v="NÚMERO DE OBRAS"/>
    <n v="5"/>
    <n v="2023"/>
    <s v="IDERBOL"/>
    <n v="0"/>
    <n v="1"/>
    <n v="0.75"/>
    <n v="0.75"/>
    <n v="0"/>
    <n v="0"/>
    <n v="0.25"/>
    <n v="0"/>
    <n v="0.25"/>
    <n v="0.25"/>
    <n v="1"/>
    <n v="0.25"/>
    <n v="1"/>
    <n v="0"/>
    <s v="SGR_x000d_"/>
    <n v="8586735761"/>
    <n v="0"/>
  </r>
  <r>
    <x v="0"/>
    <x v="3"/>
    <s v="BOLÍVAR ME ENAMORA EN  FAMILIA, PRIMERA INFANCIA Y ADOLESCENCIA"/>
    <s v=" FAMILIA, PRIMERA INFACIA Y ADOLESCENCIA"/>
    <n v="4102"/>
    <s v="DESARROLLO INTEGRAL DE LA PRIMERA INFANCIA A LA JUVENTUD, Y FORTALECIMIENTO DE LAS CAPACIDADES DE LAS FAMILIAS DE NIÑAS, NIÑOS Y ADOLESCENTES"/>
    <s v="PROTECCIÓN INTEGRAL A LA PRIMERA INFANCIA "/>
    <n v="289"/>
    <s v="CONSTRUIR CENTROS  DE ATENCIÓN INTEGRAL PARA LA PRIMERA INFANCIA"/>
    <n v="4102004"/>
    <s v="EDIFICACIONES PARA LA ATENCIÓN INTEGRAL A LA PRIMERA INFANCIA CONSTRUIDAS"/>
    <s v="EDIFICACIONES DE ATENCIÓN INTEGRAL A LA PRIMERA INFANCIA CONSTRUIDAS"/>
    <s v="NUMERO DE EDIFICACIONES"/>
    <n v="9"/>
    <n v="2023"/>
    <s v="N/A"/>
    <n v="5"/>
    <n v="12"/>
    <n v="0"/>
    <n v="0"/>
    <s v="0"/>
    <n v="0"/>
    <n v="0"/>
    <n v="0"/>
    <n v="0"/>
    <n v="0"/>
    <n v="0"/>
    <n v="0"/>
    <n v="0"/>
    <n v="20000000000"/>
    <s v="N/A"/>
    <n v="752526764"/>
    <n v="3.7626338199999998E-2"/>
  </r>
  <r>
    <x v="1"/>
    <x v="1"/>
    <s v="BOLIVAR ME ENAMORA EN  DESARROLLO AGROPECUARIO"/>
    <s v="BOLIVAR ME ENAMORA CON AGRICULTURA TECNIFICADA Y SOLIDARIA"/>
    <s v="1702"/>
    <s v="INCLUSIÓN PRODUCTIVA DE PEQUEÑOS PRODUCTORES RURALES "/>
    <s v="AGROPECUARIO"/>
    <n v="11"/>
    <s v="REALIZAR UN ESTUDIO DE PREINVERSION PARA LA REAHBILITACION,COMPLEMENTACION Y /O MODERNIZACION DE HECTAREAS CON DISTRITOS DE RIEGO"/>
    <n v="1702022"/>
    <s v="ESTUDIOS DE PREINVERSIÓN"/>
    <s v="ESTUDIOS DE PREINVERSIÓN REALIZADO"/>
    <s v="NUMERO"/>
    <n v="0"/>
    <s v="N/A"/>
    <s v="N/A"/>
    <n v="1"/>
    <n v="1"/>
    <n v="0"/>
    <n v="0"/>
    <s v="0"/>
    <n v="1"/>
    <n v="0"/>
    <n v="0"/>
    <n v="1"/>
    <n v="1"/>
    <n v="1"/>
    <n v="1"/>
    <n v="1"/>
    <n v="0"/>
    <s v="N/A"/>
    <n v="0"/>
    <n v="0"/>
  </r>
  <r>
    <x v="1"/>
    <x v="1"/>
    <s v="BOLIVAR ME ENAMORA EN  DESARROLLO AGROPECUARIO"/>
    <s v="BOLIVAR ME ENAMORA CON AGRICULTURA TECNIFICADA Y SOLIDARIA"/>
    <s v="1702"/>
    <s v="INFRAESTRUCTURA PRODUCTIVA Y COMERCIALIZACIÓN"/>
    <s v="AGROPECUARIO"/>
    <n v="12"/>
    <s v="REHABILITAR, COMPLEMENTAR Y/O MODERNIZAR 1000 HECTÁREAS DE DISTRITOS CON   ADECUACIÓN DE TIERRAS"/>
    <n v="1702022"/>
    <s v="DISTRITOS DE ADECUACIÓN DE TIERRAS REHABILITADOS, COMPLEMENTADOS Y MODERNIZADOS"/>
    <s v="HECTÁREAS CON DISTRITOS DE ADECUACIÓN DE TIERRAS REHABILITADOS, COMPLEMENTADOS Y MODERNIZADOS"/>
    <s v="HECTÁREA"/>
    <n v="6900"/>
    <n v="2023"/>
    <s v="SADR"/>
    <n v="250"/>
    <n v="1000"/>
    <n v="0"/>
    <n v="0"/>
    <s v="0"/>
    <n v="0"/>
    <n v="0"/>
    <n v="0"/>
    <n v="0"/>
    <n v="0"/>
    <n v="0"/>
    <n v="0"/>
    <n v="0"/>
    <n v="4550000001"/>
    <s v="Banca Comercial"/>
    <n v="0"/>
    <n v="0"/>
  </r>
  <r>
    <x v="1"/>
    <x v="1"/>
    <s v="BOLIVAR ME ENAMORA EN  DESARROLLO AGROPECUARIO"/>
    <s v="BOLIVAR ME ENAMORA CON AGRICULTURA TECNIFICADA Y SOLIDARIA"/>
    <s v="1702"/>
    <s v="INCLUSIÓN PRODUCTIVA DE PEQUEÑOS PRODUCTORES RURALES "/>
    <s v="AGROPECUARIO"/>
    <n v="13"/>
    <s v="ENTREGAR 5 MAQUINARIA Y/O EQUIPOS"/>
    <n v="1702014"/>
    <s v="SERVICIO DE APOYO PARA EL ACCESO A MAQUINARIA Y EQUIPOS"/>
    <s v="MAQUINARIA Y EQUIPOS ENTREGADOS"/>
    <s v="NUMERO"/>
    <s v="N/A"/>
    <s v="N/A"/>
    <s v="N/A"/>
    <n v="2"/>
    <n v="5"/>
    <n v="0"/>
    <n v="0"/>
    <s v="0"/>
    <n v="0"/>
    <n v="0"/>
    <n v="0"/>
    <n v="0"/>
    <n v="0"/>
    <n v="0"/>
    <n v="0"/>
    <n v="0"/>
    <n v="0"/>
    <s v="N/A"/>
    <n v="0"/>
    <n v="0"/>
  </r>
  <r>
    <x v="1"/>
    <x v="1"/>
    <s v="BOLIVAR ME ENAMORA EN  DESARROLLO AGROPECUARIO"/>
    <s v="BOLIVAR ME ENAMORA CON AGRICULTURA TECNIFICADA Y SOLIDARIA"/>
    <s v="1702"/>
    <s v="INCLUSIÓN PRODUCTIVA DE PEQUEÑOS PRODUCTORES RURALES "/>
    <s v="AGROPECUARIO"/>
    <n v="14"/>
    <s v="APOYAR 20 ASOCIACIONES DE PEQUEÑOS PRODUCTORES PARA EL FOMENTO DE LA ASOCIATIVIDAD"/>
    <n v="1702016"/>
    <s v="SERVICIO DE APOYO PARA EL FOMENTO DE LA ASOCIATIVIDAD"/>
    <s v="ASOCIACIONES APOYADAS"/>
    <s v="NUMERO"/>
    <n v="1"/>
    <n v="2023"/>
    <s v="SADR"/>
    <n v="7"/>
    <n v="20"/>
    <n v="0"/>
    <n v="0"/>
    <s v="0"/>
    <n v="8"/>
    <n v="0"/>
    <n v="0"/>
    <n v="8"/>
    <n v="0.4"/>
    <n v="8"/>
    <n v="1.1428571428571428"/>
    <n v="0.4"/>
    <n v="0"/>
    <s v="N/A"/>
    <n v="0"/>
    <n v="0"/>
  </r>
  <r>
    <x v="1"/>
    <x v="1"/>
    <s v="BOLIVAR ME ENAMORA EN  DESARROLLO AGROPECUARIO"/>
    <s v="BOLIVAR ME ENAMORA CON EXTENSION AGROPECUARIA"/>
    <s v="1702"/>
    <s v="CIENCIA, TECNOLOGÍA E INNOVACIÓN AGROPECUARIA"/>
    <s v="AGROPECUARIO"/>
    <n v="16"/>
    <s v="FORTALECER LAS CAPACIDADES TÉCNICAS, PRODUCTIVAS Y TECNOLÓGICAS DE 4.000  PRODUCTORES  MEDIANTE EXTENSIÓN AGROPECUARIA"/>
    <n v="1708041"/>
    <s v="SERVICIO DE EXTENSIÓN AGROPECUARIA"/>
    <s v="PRODUCTORES ATENDIDOS CON SERVICIO DE EXTENSIÓN AGROPECUARIA"/>
    <s v="NUMERO"/>
    <n v="11565"/>
    <n v="2023"/>
    <s v="ADR, SADR"/>
    <n v="1000"/>
    <n v="4000"/>
    <n v="0"/>
    <n v="0"/>
    <s v="0"/>
    <n v="0"/>
    <n v="5568"/>
    <n v="0"/>
    <n v="5568"/>
    <n v="1.3919999999999999"/>
    <n v="5568"/>
    <n v="5.5679999999999996"/>
    <n v="1.3919999999999999"/>
    <n v="0"/>
    <s v="AGENCIA DE DESARROLLO RURAL"/>
    <n v="6346929808"/>
    <n v="0"/>
  </r>
  <r>
    <x v="1"/>
    <x v="1"/>
    <s v="BOLIVAR ME ENAMORA EN  DESARROLLO AGROPECUARIO"/>
    <s v="BOLÍVAR ME ENAMORA CON PRODUCTIVIDAD, COMPETITIVIDAD Y COMERCIALIZACIÓN"/>
    <s v="1702"/>
    <s v="INCLUSIÓN PRODUCTIVA DE PEQUEÑOS PRODUCTORES RURALES"/>
    <s v="AGROPECUARIO"/>
    <n v="17"/>
    <s v="COFINANCIAR 20 PROYECTOS PRODUCTIVOS  "/>
    <n v="1702007"/>
    <s v="SERVICIO DE APOYO FINANCIERO PARA PROYECTOS PRODUCTIVOS"/>
    <s v="PROYECTOS PRODUCTIVOS COFINANCIADOS"/>
    <s v="NUMERO"/>
    <n v="30"/>
    <n v="2023"/>
    <s v="SADR"/>
    <n v="7"/>
    <n v="20"/>
    <n v="1"/>
    <n v="0.05"/>
    <n v="0"/>
    <n v="0"/>
    <n v="0"/>
    <n v="1"/>
    <n v="1"/>
    <n v="0.05"/>
    <n v="2"/>
    <n v="0.14285714285714285"/>
    <n v="0.1"/>
    <n v="456000000"/>
    <s v="ICLD"/>
    <n v="156000000"/>
    <n v="0.34210526315789475"/>
  </r>
  <r>
    <x v="1"/>
    <x v="1"/>
    <s v="BOLIVAR ME ENAMORA EN  DESARROLLO AGROPECUARIO"/>
    <s v="BOLÍVAR ME ENAMORA CON PRODUCTIVIDAD, COMPETITIVIDAD Y COMERCIALIZACIÓN"/>
    <s v="1702"/>
    <s v="INCLUSIÓN PRODUCTIVA DE PEQUEÑOS PRODUCTORES RURALES"/>
    <s v="AGROPECUARIO"/>
    <n v="18"/>
    <s v="REALIZAR 15 MERCADOS CAMPESINOS EN EL DEPARTAMENTO DE BOLÍVAR"/>
    <n v="1702038"/>
    <s v="SERVICIO DE APOYO A LA COMERCIALIZACIÓN"/>
    <s v="MERCADOS CAMPESINOS REALIZADOS"/>
    <s v="NUMERO"/>
    <n v="10"/>
    <n v="2023"/>
    <s v="SADR"/>
    <n v="5"/>
    <n v="15"/>
    <n v="2"/>
    <n v="0.13333333333333333"/>
    <n v="1"/>
    <n v="1"/>
    <n v="1"/>
    <n v="2"/>
    <n v="5"/>
    <n v="0.33333333333333331"/>
    <n v="7"/>
    <n v="1"/>
    <n v="0.46666666666666667"/>
    <n v="340000000"/>
    <s v="ICLD"/>
    <n v="253410000"/>
    <n v="0.74532352941176472"/>
  </r>
  <r>
    <x v="1"/>
    <x v="1"/>
    <s v="BOLIVAR ME ENAMORA EN  DESARROLLO AGROPECUARIO"/>
    <s v="BOLÍVAR ME ENAMORA CON PRODUCTIVIDAD, COMPETITIVIDAD Y COMERCIALIZACIÓN"/>
    <s v="1702"/>
    <s v="INCLUSIÓN PRODUCTIVA DE PEQUEÑOS PRODUCTORES RURALES"/>
    <s v="AGROPECUARIO"/>
    <n v="19"/>
    <s v="REALIZAR RUEDAS DE NEGOCIOS "/>
    <n v="1702038"/>
    <s v="SERVICIO DE APOYO A LA COMERCIALIZACIÓN"/>
    <s v="RUEDAS DE NEGOCIOS REALIZADAS"/>
    <s v="NUMERO"/>
    <n v="4"/>
    <n v="2023"/>
    <s v="SADR"/>
    <n v="2"/>
    <n v="7"/>
    <n v="2"/>
    <n v="0.2857142857142857"/>
    <s v="0"/>
    <n v="1"/>
    <n v="0"/>
    <n v="1"/>
    <n v="2"/>
    <n v="0.2857142857142857"/>
    <n v="4"/>
    <n v="1"/>
    <n v="0.5714285714285714"/>
    <n v="0"/>
    <s v="N/A"/>
    <n v="17430000"/>
    <n v="0"/>
  </r>
  <r>
    <x v="1"/>
    <x v="1"/>
    <s v="BOLIVAR ME ENAMORA EN  DESARROLLO AGROPECUARIO"/>
    <s v="BOLÍVAR ME ENAMORA CON PRODUCTIVIDAD, COMPETITIVIDAD Y COMERCIALIZACIÓN"/>
    <s v="1702"/>
    <s v="INCLUSIÓN PRODUCTIVA DE PEQUEÑOS PRODUCTORES RURALES"/>
    <s v="AGROPECUARIO"/>
    <n v="20"/>
    <s v="SEMBRAR 5.000.000 DE ALEVINOS EN CUERPOS DE AGUA DEL DEPARTAMENTO DE BOLÍVAR"/>
    <n v="1709001"/>
    <s v="ALEVINOS"/>
    <s v="ALEVINOS UTILIZADOS EN ACTIVIDADES DE REPOBLAMIENTO"/>
    <s v="NUMERO"/>
    <n v="4000000"/>
    <n v="2023"/>
    <s v="ESTACIÓN BAJO MAGDALENA AUNAP, SADR"/>
    <n v="1500000"/>
    <n v="5000000"/>
    <n v="400000"/>
    <n v="0.08"/>
    <s v="0"/>
    <n v="0"/>
    <n v="0"/>
    <s v="1.730.000"/>
    <n v="1730000"/>
    <n v="0.34599999999999997"/>
    <n v="2130000"/>
    <n v="1.1533333333333333"/>
    <n v="0.42599999999999999"/>
    <n v="0"/>
    <s v="N/A"/>
    <n v="0"/>
    <n v="0"/>
  </r>
  <r>
    <x v="1"/>
    <x v="0"/>
    <s v="ATENCION,ASISTENCIA Y REPARACION INTEGRAL A LAS VICTIMAS"/>
    <s v="INCLUSION SOCILA Y PRODUCTIVA PARA LA POBLACION EN SITUACION DE VULNERABILIDAD"/>
    <s v="4103"/>
    <s v="INCLUSIÓN SOCIAL Y PRODUCTIVA PARA LA POBLACIÓN EN SITUACIÓN DE VULNERABILIDAD"/>
    <s v="DESARROLLO DE PROGRAMAS Y PROYECTOS PRODUCTIVOS EN EL MARCO DEL PLAN AGROPECUARIO  "/>
    <n v="124"/>
    <s v="PROYECTOS PRODUCTIVOS A POBLACIÓN VICTIMA"/>
    <n v="4103005"/>
    <s v="SERVICIO DE ASISTENCIA TÉCNICA PARA EL EMPRENDIMIENTO"/>
    <s v="PROYECTOS PRODUCTIVOS FORMULADOS PARA POBLACIÓN VÍCTIMAS DEL DESPLAZAMIENTO FORZADO"/>
    <s v="NUMERO"/>
    <n v="1365"/>
    <n v="2023"/>
    <s v="SEC DE VICTIMAS"/>
    <n v="50"/>
    <n v="200"/>
    <n v="0"/>
    <n v="0"/>
    <s v="0"/>
    <n v="0"/>
    <n v="0"/>
    <n v="57"/>
    <n v="57"/>
    <n v="0.28499999999999998"/>
    <n v="57"/>
    <n v="1.1399999999999999"/>
    <n v="0.28499999999999998"/>
    <n v="408000"/>
    <s v="ICLD"/>
    <n v="394916667"/>
    <n v="967.93300735294122"/>
  </r>
  <r>
    <x v="1"/>
    <x v="0"/>
    <s v="ATENCION,ASISTENCIA Y REPARACION INTEGRAL A LAS VICTIMAS"/>
    <s v="INCLUSION SOCILA Y PRODUCTIVA PARA LA POBLACION EN SITUACION DE VULNERABILIDAD"/>
    <s v="4101"/>
    <s v="INCLUSIÓN SOCIAL Y PRODUCTIVA PARA LA POBLACIÓN EN SITUACIÓN DE VULNERABILIDAD"/>
    <s v="DESARROLLO DE PROGRAMAS Y PROYECTOS PRODUCTIVOS EN EL MARCO DEL PLAN AGROPECUARIO  "/>
    <n v="125"/>
    <s v="PROYECTOS PRODUCTIVOS CON ENFOQUE ÉTNICO Y DIFERENCIAL PARA LA GENERACIÓN DE INGRESOS"/>
    <s v="4101031"/>
    <s v="SERVICIO DE APOYO PARA LA GENERACIÓN DE INGRESOS"/>
    <s v="HOGARES CON ASISTENCIA TÉCNICA PARA LA GENERACIÓN DE INGRESOS"/>
    <s v="NUMERO"/>
    <n v="10"/>
    <n v="2023"/>
    <s v="SEC DE VICTIMAS"/>
    <n v="20"/>
    <n v="50"/>
    <n v="0"/>
    <n v="0"/>
    <s v="0"/>
    <n v="0"/>
    <n v="0"/>
    <n v="90"/>
    <n v="90"/>
    <n v="1.8"/>
    <n v="90"/>
    <n v="4.5"/>
    <n v="1.8"/>
    <n v="0"/>
    <s v="N/A"/>
    <n v="0"/>
    <n v="0"/>
  </r>
  <r>
    <x v="1"/>
    <x v="0"/>
    <s v="ATENCION,ASISTENCIA Y REPARACION INTEGRAL A LAS VICTIMAS"/>
    <s v="INCLUSION SOCILA Y PRODUCTIVA PARA LA POBLACION EN SITUACION DE VULNERABILIDAD"/>
    <s v="4103"/>
    <s v="INCLUSIÓN SOCIAL Y PRODUCTIVA PARA LA POBLACIÓN EN SITUACIÓN DE VULNERABILIDAD"/>
    <s v="ATENCIÓN A GRUPOS VULNERABLES - PROMOCIÓN SOCIAL "/>
    <n v="130"/>
    <s v="DESARROLLO DE PROYECTOS DE SEGURIDAD ALIMENTARIA PARA POBLACIÓN VÍCTIMA"/>
    <n v="4101042"/>
    <s v="SERVICIO DE APOYO PARA LA SEGURIDAD ALIMENTARIA"/>
    <s v="HOGARES VÍCTIMAS QUE RECIBEN RECURSOS MONETARIOS PARA SEGURIDAD ALIMENTARIA"/>
    <s v="NUMERO"/>
    <n v="926"/>
    <n v="2023"/>
    <s v="SEC DE VICTIMAS"/>
    <n v="500"/>
    <n v="1500"/>
    <n v="0"/>
    <n v="0"/>
    <s v="0"/>
    <n v="0"/>
    <n v="0"/>
    <n v="0"/>
    <n v="0"/>
    <n v="0"/>
    <n v="0"/>
    <n v="0"/>
    <n v="0"/>
    <n v="0"/>
    <s v="N/A"/>
    <n v="0"/>
    <n v="0"/>
  </r>
  <r>
    <x v="1"/>
    <x v="0"/>
    <s v="ATENCION,ASISTENCIA Y REPARACION INTEGRAL A LAS VICTIMAS"/>
    <s v="FORMALIZACIÓN, ORDENAMIENTO SOCIAL Y USO PRODUCTIVO DEL TERRITORIO RURAL"/>
    <n v="1704"/>
    <s v=" ORDENAMIENTO SOCIAL Y USO PRODUCTIVO DEL TERRITORIO RURAL"/>
    <s v="AGROPECUARIO"/>
    <n v="290"/>
    <s v="APOYAR LA GESTIÓN PARA LA ZONIFICACIÓN Y EVALUACIÓN DE TIERRAS MEDIANTE MAPAS CARTOGRÁFICOS"/>
    <s v="1704001"/>
    <s v="CARTOGRAFÍA DE ZONIFICACIÓN Y EVALUACIÓN DE TIERRAS"/>
    <s v="MAPAS DE ZONIFICACIÓN ELABORADOS"/>
    <s v="NUMERO"/>
    <s v="N/A"/>
    <s v="N/A"/>
    <s v="N/A"/>
    <n v="1"/>
    <n v="4"/>
    <n v="0"/>
    <n v="0"/>
    <s v="0"/>
    <n v="0"/>
    <n v="2"/>
    <n v="0"/>
    <n v="2"/>
    <n v="0.5"/>
    <n v="2"/>
    <n v="2"/>
    <n v="0.5"/>
    <n v="0"/>
    <s v="N/A"/>
    <n v="0"/>
    <n v="0"/>
  </r>
  <r>
    <x v="1"/>
    <x v="0"/>
    <s v="ATENCION,ASISTENCIA Y REPARACION INTEGRAL A LAS VICTIMAS"/>
    <s v="FORMALIZACIÓN, ORDENAMIENTO SOCIAL Y USO PRODUCTIVO DEL TERRITORIO RURAL"/>
    <s v="1704"/>
    <s v=" ORDENAMIENTO SOCIAL Y USO PRODUCTIVO DEL TERRITORIO RURAL"/>
    <s v="AGROPECUARIO"/>
    <n v="291"/>
    <s v="APOYAR LA FORMALIZACIÓN DE PREDIOS RURALES PARA EL USO PRODUCTIVO "/>
    <s v="1704010"/>
    <s v="SERVICIO DE APOYO FINANCIERO PARA LA FORMALIZACIÓN DE LA PROPIEDAD"/>
    <s v="PREDIOS FORMALIZADOS O REGULARIZADOS PARA EL DESARROLLO RURAL"/>
    <s v="NUMERO"/>
    <s v="N/A"/>
    <s v="N/A"/>
    <s v="N/A"/>
    <n v="50"/>
    <n v="150"/>
    <n v="0"/>
    <n v="0"/>
    <s v="0"/>
    <n v="0"/>
    <n v="0"/>
    <n v="146"/>
    <n v="146"/>
    <n v="0.97333333333333338"/>
    <n v="146"/>
    <n v="2.92"/>
    <n v="0.97333333333333338"/>
    <n v="0"/>
    <s v="N/A"/>
    <n v="0"/>
    <n v="0"/>
  </r>
  <r>
    <x v="1"/>
    <x v="0"/>
    <s v="ATENCION,ASISTENCIA Y REPARACION INTEGRAL A LAS VICTIMAS"/>
    <s v="FORMALIZACIÓN, ORDENAMIENTO SOCIAL Y USO PRODUCTIVO DEL TERRITORIO RURAL"/>
    <s v="1704"/>
    <s v=" ORDENAMIENTO SOCIAL Y USO PRODUCTIVO DEL TERRITORIO RURAL"/>
    <s v="AGROPECUARIO"/>
    <n v="336"/>
    <s v="APOYAR LA FORMALIZACIÓN DE PREDIOS RURALES PARA EL USO PRODUCTIVO "/>
    <s v="1202002"/>
    <s v="SERVICIO DE JUSTICIA A LOS CIUDADANOS"/>
    <s v="CIUDADANOS CON SERVICIO DE JUSTICIA PRESTADO"/>
    <s v="NUMERO"/>
    <s v="N/A"/>
    <s v="N/A"/>
    <s v="N/A"/>
    <n v="130"/>
    <n v="400"/>
    <n v="0"/>
    <n v="0"/>
    <n v="152"/>
    <n v="0"/>
    <n v="0"/>
    <n v="0"/>
    <n v="152"/>
    <n v="0.38"/>
    <n v="152"/>
    <n v="1.1692307692307693"/>
    <n v="0.38"/>
    <n v="0"/>
    <s v="N/A"/>
    <n v="0"/>
    <n v="0"/>
  </r>
  <r>
    <x v="2"/>
    <x v="3"/>
    <s v="BOLIVAR ME ENAMORA EN  RECREACIÓN Y DEPORTE"/>
    <s v=" Altos logros y Liderazgo Deportivo"/>
    <n v="4302"/>
    <s v="FORMACIÓN Y PREPARACIÓN DE DEPORTISTAS"/>
    <s v="DEPORTE Y RECREACIÓN"/>
    <n v="174"/>
    <s v="Corresponde a la preparación para las competencias de alto rendimiento deportivas que debe garantizarle al deportista un entrenador, preparador fisico,ciencias aplicadas ( fisioterapeuta, nutricionista, medico deportologo, ortopeda, psicologo), traductores, ayudas erogenicas, una concentración deportiva para su entrenamiento y hospedaje"/>
    <s v="4302001"/>
    <s v="Servicio de preparación deportiva"/>
    <s v="Atletas preparados"/>
    <s v="NUMERO"/>
    <n v="826"/>
    <n v="2023"/>
    <s v="IDERBOL"/>
    <n v="909"/>
    <n v="889"/>
    <n v="466"/>
    <n v="0.5241844769403825"/>
    <n v="0"/>
    <n v="483"/>
    <n v="166"/>
    <n v="161"/>
    <n v="810"/>
    <n v="0.91113610798650169"/>
    <n v="1276"/>
    <n v="0.8910891089108911"/>
    <n v="1.4353205849268842"/>
    <n v="206000206"/>
    <s v="Recursos propios"/>
    <n v="237331578"/>
    <n v="1.1520938867410646"/>
  </r>
  <r>
    <x v="2"/>
    <x v="3"/>
    <s v="BOLIVAR ME ENAMORA EN  RECREACIÓN Y DEPORTE"/>
    <s v=" Altos logros y Liderazgo Deportivo"/>
    <n v="4302"/>
    <s v="FORMACIÓN Y PREPARACIÓN DE DEPORTISTAS"/>
    <s v="DEPORTE Y RECREACIÓN"/>
    <n v="175"/>
    <s v="Corresponde a los estímulos económicos entregados a los deportistas para que éstos tengan una buena preparación y oportunidades para competir. Es el promedio de estimulos entregados a los Deportistas por cada vigencia."/>
    <s v="4302002"/>
    <s v="Servicio de apoyo financiero a atletas"/>
    <s v="Estímulos entregados"/>
    <s v="NUMERO"/>
    <n v="228"/>
    <n v="2023"/>
    <s v="IDERBOL"/>
    <n v="230"/>
    <n v="235"/>
    <n v="292"/>
    <n v="1.2425531914893617"/>
    <n v="0"/>
    <n v="483"/>
    <n v="166"/>
    <n v="161"/>
    <n v="810"/>
    <n v="3.4468085106382977"/>
    <n v="1102"/>
    <n v="3.5217391304347827"/>
    <n v="4.6893617021276599"/>
    <n v="103001047.51000001"/>
    <s v="SGR"/>
    <m/>
    <n v="0"/>
  </r>
  <r>
    <x v="2"/>
    <x v="3"/>
    <s v="BOLIVAR ME ENAMORA EN  RECREACIÓN Y DEPORTE"/>
    <s v=" Altos logros y Liderazgo Deportivo"/>
    <n v="4302"/>
    <s v="FORMACIÓN Y PREPARACIÓN DE DEPORTISTAS"/>
    <s v="DEPORTE Y RECREACIÓN"/>
    <n v="176"/>
    <s v="Corresponde a los estímulos económicos entregados a los deportistas para que éstos tengan una buena preparación y oportunidades para competir.Es el promedio de estimulos entregados a los Deportistas por cada vigencia."/>
    <s v="4302002"/>
    <s v="Servicio de apoyo financiero a atletas"/>
    <s v="Atletas beneficiados con estímulos financieros"/>
    <s v="NUMERO"/>
    <n v="228"/>
    <n v="2023"/>
    <s v="IDERBOL"/>
    <n v="230"/>
    <n v="235"/>
    <n v="292"/>
    <n v="1.2425531914893617"/>
    <n v="0"/>
    <n v="164"/>
    <n v="166"/>
    <n v="161"/>
    <n v="491"/>
    <n v="2.0893617021276594"/>
    <n v="783"/>
    <n v="2.1347826086956521"/>
    <n v="3.3319148936170211"/>
    <n v="107269350"/>
    <s v="Recursos propios"/>
    <m/>
    <n v="0"/>
  </r>
  <r>
    <x v="2"/>
    <x v="3"/>
    <s v="BOLIVAR ME ENAMORA EN  RECREACIÓN Y DEPORTE"/>
    <s v=" Altos logros y Liderazgo Deportivo"/>
    <n v="4302"/>
    <s v="FORMACIÓN Y PREPARACIÓN DE DEPORTISTAS"/>
    <s v="DEPORTE Y RECREACIÓN"/>
    <n v="177"/>
    <s v="Es el proceso a través del cual se individualizan personas dotadas de talento y actitudes favorables para el deporte con ayuda de entrenadores especializados y pruebas físicas, fisiológicas y de destrezas. "/>
    <s v="4302073"/>
    <s v="Servicio de identificación de talentos deportivos"/>
    <s v="Personas con talento deportivo identificadas"/>
    <s v="NUMERO"/>
    <n v="16"/>
    <n v="2023"/>
    <s v="IDERBOL"/>
    <n v="32"/>
    <n v="118"/>
    <n v="124"/>
    <n v="1.0508474576271187"/>
    <n v="0"/>
    <n v="268"/>
    <n v="166"/>
    <n v="161"/>
    <n v="595"/>
    <n v="5.0423728813559325"/>
    <n v="719"/>
    <n v="18.59375"/>
    <n v="6.093220338983051"/>
    <n v="206000000"/>
    <s v="Recursos propios"/>
    <n v="0"/>
    <n v="0"/>
  </r>
  <r>
    <x v="2"/>
    <x v="3"/>
    <s v="BOLIVAR ME ENAMORA EN  RECREACIÓN Y DEPORTE"/>
    <s v=" Altos logros y Liderazgo Deportivo"/>
    <n v="4302"/>
    <s v="FORMACIÓN Y PREPARACIÓN DE DEPORTISTAS"/>
    <s v="DEPORTE Y RECREACIÓN"/>
    <n v="178"/>
    <s v="Corresponde al fortalecimiento de las Federaciones, Clubes y Ligas deportivas en Colombia. Incluye la capacitación y formación del recurso humano técnico, de jueces y de dirigentes deportivos."/>
    <s v="4302075"/>
    <s v="Servicio de asistencia técnica para la promoción del deporte"/>
    <s v="Organismos deportivos asistidos "/>
    <s v="NUMERO"/>
    <n v="37"/>
    <n v="2023"/>
    <s v="IDERBOL"/>
    <n v="37"/>
    <n v="151"/>
    <n v="21"/>
    <n v="0.13907284768211919"/>
    <n v="0"/>
    <n v="15"/>
    <n v="13"/>
    <n v="4"/>
    <n v="32"/>
    <n v="0.2119205298013245"/>
    <n v="53"/>
    <n v="0.86486486486486491"/>
    <n v="0.35099337748344372"/>
    <n v="153934272.5"/>
    <s v="Impuesto Nacional al Consumo"/>
    <n v="81000000"/>
    <n v="0.52619860856522382"/>
  </r>
  <r>
    <x v="2"/>
    <x v="3"/>
    <s v="BOLIVAR ME ENAMORA EN  RECREACIÓN Y DEPORTE"/>
    <s v=" Altos logros y Liderazgo Deportivo"/>
    <n v="4302"/>
    <s v="FORMACIÓN Y PREPARACIÓN DE DEPORTISTAS"/>
    <s v="DEPORTE Y RECREACIÓN"/>
    <n v="179"/>
    <s v="Corresponde al fortalecimiento de las Federaciones, Clubes y Ligas deportivas en Colombia. Incluye la capacitación y formación del recurso humano técnico, de jueces y de dirigentes deportivos."/>
    <s v="4302075"/>
    <s v="Servicio de asistencia técnica para la promoción del deporte"/>
    <s v="Asistencias técnicas realizadas a los organismos deportivos"/>
    <s v="NUMERO"/>
    <n v="21"/>
    <n v="2023"/>
    <s v="IDERBOL"/>
    <n v="6"/>
    <n v="25"/>
    <n v="22"/>
    <n v="0.88"/>
    <n v="0"/>
    <n v="15"/>
    <n v="13"/>
    <n v="4"/>
    <n v="32"/>
    <n v="1.28"/>
    <n v="54"/>
    <n v="5.333333333333333"/>
    <n v="2.16"/>
    <n v="103000000"/>
    <s v="Recursos propios"/>
    <n v="81000000"/>
    <n v="0.78640776699029125"/>
  </r>
  <r>
    <x v="2"/>
    <x v="3"/>
    <s v="BOLIVAR ME ENAMORA EN  RECREACIÓN Y DEPORTE"/>
    <s v=" Altos logros y Liderazgo Deportivo"/>
    <n v="4302"/>
    <s v="FORMACIÓN Y PREPARACIÓN DE DEPORTISTAS"/>
    <s v="DEPORTE Y RECREACIÓN"/>
    <n v="180"/>
    <s v="Corresponde a la planeación, organización y realización de eventos deportivos con sede en Colombia y eventos internacionales. Es el promedio de Deportistas  que participan en eventos por cada vigencia."/>
    <s v="4302004"/>
    <s v="Servicio de organización de eventos deportivos de alto rendimiento"/>
    <s v="Deportistas que participan en eventos deportivos de alto rendimiento con sede en Colombia o Internacionales"/>
    <s v="NUMERO"/>
    <n v="826"/>
    <n v="2023"/>
    <s v="IDERBOL"/>
    <n v="909"/>
    <n v="848"/>
    <n v="390"/>
    <n v="0.45990566037735847"/>
    <n v="0"/>
    <n v="268"/>
    <n v="155"/>
    <n v="150"/>
    <n v="573"/>
    <n v="0.6757075471698113"/>
    <n v="963"/>
    <n v="0.63036303630363033"/>
    <n v="1.1356132075471699"/>
    <n v="271471159.99000001"/>
    <s v="Recursos propios"/>
    <n v="0"/>
    <n v="0"/>
  </r>
  <r>
    <x v="2"/>
    <x v="3"/>
    <s v="BOLIVAR ME ENAMORA EN  RECREACIÓN Y DEPORTE"/>
    <s v=" Altos logros y Liderazgo Deportivo"/>
    <n v="4302"/>
    <s v="Fomento a la recreación, la actividad física y el deporte"/>
    <s v="DEPORTE Y RECREACIÓN"/>
    <n v="181"/>
    <s v="Dentro del marco de los planes, programas y proyectos de la entidad se entregan diferentes incentivos a los integrantes del sistema nacional deportes y a los participantes o deportistas éstos pueden ser artículos deportivos, artículos tecnológicos, ademas de apoyar financieramente la realización e implementación de los mismos. Es el promedio de Deportistas  apoyados con articulos deportivos por cada vigencia."/>
    <s v="4301001"/>
    <s v="Servicio de apoyo a la actividad física, la recreación y el deporte"/>
    <s v="Organismos deportivos apoyados"/>
    <s v="NUMERO"/>
    <n v="826"/>
    <n v="2023"/>
    <s v="IDERBOL"/>
    <n v="200"/>
    <n v="2076"/>
    <n v="239"/>
    <n v="0.11512524084778419"/>
    <n v="0"/>
    <n v="13"/>
    <n v="7"/>
    <n v="4"/>
    <n v="24"/>
    <n v="1.1560693641618497E-2"/>
    <n v="263"/>
    <n v="0.12"/>
    <n v="0.12668593448940269"/>
    <n v="242240919.77000001"/>
    <s v="Recursos propios"/>
    <n v="81000000"/>
    <n v="0.33437785852574742"/>
  </r>
  <r>
    <x v="2"/>
    <x v="3"/>
    <s v="BOLIVAR ME ENAMORA EN  RECREACIÓN Y DEPORTE"/>
    <s v="INFRESTRUCTURA DEPORTIVA Y RECREATIVA"/>
    <n v="4301"/>
    <s v="FORMACIÓN Y PREPARACIÓN DE DEPORTISTAS"/>
    <s v="DEPORTE Y RECREACIÓN"/>
    <n v="182"/>
    <s v="Corresponde al acceso y uso de la infraestructura deportiva para garantizar su operación por parte de las Entidades Territoriales. Implica la sostenibilidad del escenario entregado (servicios públicos, seguridad de los escenarios, garantías de la funcionalidad de la implementación deportiva necesaria para la práctica de la actividad física y  vías de acceso)."/>
    <s v="4301004"/>
    <s v="Servicio de mantenimiento a la infraestructura deportiva"/>
    <s v="Infraestructura deportiva mantenida"/>
    <s v="NUMERO"/>
    <n v="1"/>
    <n v="2023"/>
    <s v="IDERBOL"/>
    <n v="0"/>
    <n v="2"/>
    <n v="2"/>
    <n v="1"/>
    <n v="0"/>
    <n v="0"/>
    <n v="1"/>
    <n v="0"/>
    <n v="1"/>
    <n v="0.5"/>
    <n v="3"/>
    <n v="0.5"/>
    <n v="1.5"/>
    <n v="2304249790.5700002"/>
    <s v="Recursos propios"/>
    <n v="0"/>
    <n v="0"/>
  </r>
  <r>
    <x v="2"/>
    <x v="3"/>
    <s v="BOLIVAR ME ENAMORA EN  RECREACIÓN Y DEPORTE"/>
    <s v="INFRESTRUCTURA DEPORTIVA Y RECREATIVA"/>
    <n v="4302"/>
    <s v="FORMACIÓN Y PREPARACIÓN DE DEPORTISTAS"/>
    <s v="DEPORTE Y RECREACIÓN"/>
    <n v="183"/>
    <s v="Corresponde al acceso y uso de la infraestructura deportiva para garantizar su operación por parte de las Entidades Territoriales. Implica la sostenibilidad del escenario entregado (servicios públicos, seguridad de los escenarios, garantías de la funcionalidad de la implementación deportiva necesaria para la práctica de la actividad física y  vías de acceso)."/>
    <s v="4302083"/>
    <s v="Complejo deportivo de alto rendimiento construido y dotado"/>
    <s v="Complejo deportivo de alto rendimiento construido y dotado"/>
    <s v="NUMERO"/>
    <n v="0"/>
    <n v="2023"/>
    <s v="IDERBOL"/>
    <n v="0"/>
    <n v="1"/>
    <n v="0"/>
    <n v="0"/>
    <n v="0"/>
    <n v="0"/>
    <n v="0"/>
    <n v="0"/>
    <n v="0"/>
    <n v="0"/>
    <n v="0"/>
    <n v="0"/>
    <n v="0"/>
    <n v="2060000000"/>
    <s v="Recursos propios"/>
    <n v="0"/>
    <n v="0"/>
  </r>
  <r>
    <x v="2"/>
    <x v="3"/>
    <s v="BOLIVAR ME ENAMORA EN  RECREACIÓN Y DEPORTE"/>
    <s v="INFRESTRUCTURA DEPORTIVA Y RECREATIVA"/>
    <n v="4302"/>
    <s v="FORMACIÓN Y PREPARACIÓN DE DEPORTISTAS"/>
    <s v="DEPORTE Y RECREACIÓN"/>
    <n v="184"/>
    <s v="Mantenimiento de la infraestructura deportiva competencia de las Entidades Territoriales.  Garantizar las condiciones de funcionalidad del escenario deportivo, mejoramiento en pintura recuperación de implementación deportiva, mejoramiento de condiciones de cerramiento, funcionalidad de los servicios públicos, recuperación de mobiliario, mantenimiento de las zonas de juego)."/>
    <s v="4302074"/>
    <s v="Servicio de mantenimiento a la infraestructura deportiva"/>
    <s v="Centro de alto Rendimiento construido y dotado"/>
    <s v="NUMERO"/>
    <n v="0"/>
    <n v="2023"/>
    <s v="IDERBOL"/>
    <n v="0"/>
    <n v="1"/>
    <n v="0"/>
    <n v="0"/>
    <n v="0"/>
    <n v="0"/>
    <n v="0"/>
    <n v="0"/>
    <n v="0"/>
    <n v="0"/>
    <n v="0"/>
    <n v="0"/>
    <n v="0"/>
    <n v="1404287696.3900001"/>
    <s v="Recursos propios"/>
    <n v="0"/>
    <m/>
  </r>
  <r>
    <x v="2"/>
    <x v="3"/>
    <s v="BOLIVAR ME ENAMORA EN  RECREACIÓN Y DEPORTE"/>
    <s v="INFRESTRUCTURA DEPORTIVA Y RECREATIVA"/>
    <n v="4301"/>
    <s v="Fomento a la recreación, la actividad física y el deporte"/>
    <s v="DEPORTE Y RECREACIÓN"/>
    <n v="185"/>
    <s v="Mantenimiento de la infraestructura deportiva competencia de las Entidades Territoriales.  Garantizar las condiciones de funcionalidad del escenario deportivo, mejoramiento en pintura recuperación de implementación deportiva, mejoramiento de condiciones de cerramiento, funcionalidad de los servicios públicos, recuperación de mobiliario, mantenimiento de las zonas de juego)."/>
    <s v="4301004"/>
    <s v="Servicio de mantenimiento a la infraestructura deportiva"/>
    <s v="Intervenciones realizadas a infraestructura deportiva"/>
    <s v="NUMERO"/>
    <n v="5"/>
    <n v="2023"/>
    <s v="IDERBOL"/>
    <n v="7"/>
    <n v="23"/>
    <n v="2"/>
    <n v="8.6956521739130432E-2"/>
    <n v="1"/>
    <n v="7"/>
    <n v="8"/>
    <n v="0"/>
    <n v="16"/>
    <n v="0.69565217391304346"/>
    <n v="18"/>
    <n v="2.2857142857142856"/>
    <n v="0.78260869565217395"/>
    <n v="2622794829.4099998"/>
    <s v="Recursos propios"/>
    <n v="0"/>
    <n v="0"/>
  </r>
  <r>
    <x v="2"/>
    <x v="3"/>
    <s v="BOLIVAR ME ENAMORA EN  RECREACIÓN Y DEPORTE"/>
    <s v=" Fomento del Deporte social y comunitario, la Recreacion, la Actividad Fisica  y la Participacion Ciudadana"/>
    <n v="4301"/>
    <s v="Fomento a la recreación, la actividad física y el deporte"/>
    <s v="DEPORTE Y RECREACIÓN"/>
    <n v="186"/>
    <s v="Corresponde a los procesos de iniciación, fundamentación y perfeccionamiento deportivos a partir de  las clases donde se practica la actividad física, la recreación y/o el deporte."/>
    <s v="4301007"/>
    <s v="Servicio de Escuelas Deportivas"/>
    <s v="Número de niños, niñas, adolescentes y jóvenes en Escuela Deportivas_x000d_"/>
    <s v="NUMERO"/>
    <n v="200"/>
    <n v="2023"/>
    <s v="IDERBOL"/>
    <n v="310"/>
    <n v="1040"/>
    <n v="200"/>
    <n v="0.19230769230769232"/>
    <n v="0"/>
    <n v="0"/>
    <n v="0"/>
    <n v="0"/>
    <n v="0"/>
    <n v="0"/>
    <n v="200"/>
    <n v="0"/>
    <n v="0.19230769230769232"/>
    <n v="300000000"/>
    <m/>
    <n v="0"/>
    <n v="0"/>
  </r>
  <r>
    <x v="2"/>
    <x v="3"/>
    <s v="BOLIVAR ME ENAMORA EN  RECREACIÓN Y DEPORTE"/>
    <s v=" Fomento del Deporte social y comunitario, la Recreacion, la Actividad Fisica  y la Participacion Ciudadana"/>
    <n v="4301"/>
    <s v="Fomento a la recreación, la actividad física y el deporte"/>
    <s v="DEPORTE Y RECREACIÓN"/>
    <n v="187"/>
    <s v="Corresponde a los procesos de iniciación, fundamentación y perfeccionamiento deportivos a partir de  las clases donde se practica la actividad física, la recreación y/o el deporte. Es el promedio de Escuelas Deportivas a atender por cada vigencia.Es el promedio de Municipios donde se practica actividad fisica, recreacion y/o deporte por cada vigencia."/>
    <s v="4301007"/>
    <s v="Servicio de Escuelas Deportivas"/>
    <s v="Municipios con Escuelas Deportivas"/>
    <s v="NUMERO"/>
    <n v="12"/>
    <n v="2023"/>
    <s v="IDERBOL"/>
    <n v="24"/>
    <n v="22"/>
    <n v="5"/>
    <n v="0.22727272727272727"/>
    <n v="0"/>
    <n v="0"/>
    <n v="0"/>
    <n v="0"/>
    <n v="0"/>
    <n v="0"/>
    <n v="5"/>
    <n v="0"/>
    <n v="0.22727272727272727"/>
    <n v="68635448"/>
    <m/>
    <n v="0"/>
    <n v="0"/>
  </r>
  <r>
    <x v="2"/>
    <x v="3"/>
    <s v="BOLIVAR ME ENAMORA EN  RECREACIÓN Y DEPORTE"/>
    <s v=" Fomento del Deporte social y comunitario, la Recreacion, la Actividad Fisica  y la Participacion Ciudadana"/>
    <n v="4301"/>
    <s v="Fomento a la recreación, la actividad física y el deporte"/>
    <s v="DEPORTE Y RECREACIÓN"/>
    <n v="188"/>
    <s v="Corresponde a los procesos de iniciación, fundamentación y perfeccionamiento deportivos a partir de  las clases donde se practica la actividad física, la recreación y/o el deporte.Es el promedio de Disciplinas por Escuelas Deportivas a atender por cada vigencia."/>
    <s v="4301007"/>
    <s v="Servicio de Escuelas Deportivas"/>
    <s v="Disciplinas por Escuela Deportiva"/>
    <s v="NUMERO"/>
    <n v="0"/>
    <n v="2023"/>
    <s v="IDERBOL"/>
    <n v="5"/>
    <n v="5"/>
    <n v="2"/>
    <n v="0.4"/>
    <n v="0"/>
    <n v="0"/>
    <n v="0"/>
    <n v="0"/>
    <n v="0"/>
    <n v="0"/>
    <n v="2"/>
    <n v="0"/>
    <n v="0.4"/>
    <n v="296022023"/>
    <m/>
    <n v="0"/>
    <n v="0"/>
  </r>
  <r>
    <x v="2"/>
    <x v="3"/>
    <s v="BOLIVAR ME ENAMORA EN  RECREACIÓN Y DEPORTE"/>
    <s v=" Fomento del Deporte social y comunitario, la Recreacion, la Actividad Fisica  y la Participacion Ciudadana"/>
    <n v="4301"/>
    <s v="Fomento a la recreación, la actividad física y el deporte"/>
    <s v="DEPORTE Y RECREACIÓN"/>
    <n v="189"/>
    <s v="Corresponde a la planeación, organización y realización de eventos deportivos en las diferentes disciplinas con la comunidad de poblacion general y diferencial"/>
    <s v="4301032"/>
    <s v="Servicio de organización de eventos deportivos comunitarios"/>
    <s v="Personas beneficiadas"/>
    <s v="NUMERO"/>
    <n v="484"/>
    <n v="2023"/>
    <s v="IDERBOL"/>
    <n v="830"/>
    <n v="3186"/>
    <n v="2000"/>
    <n v="0.62774639045825487"/>
    <n v="210"/>
    <n v="90"/>
    <n v="200"/>
    <n v="0"/>
    <n v="500"/>
    <n v="0.15693659761456372"/>
    <n v="2500"/>
    <n v="0.60240963855421692"/>
    <n v="0.78468298807281855"/>
    <n v="2788263"/>
    <m/>
    <n v="0"/>
    <n v="0"/>
  </r>
  <r>
    <x v="2"/>
    <x v="3"/>
    <s v="BOLIVAR ME ENAMORA EN  RECREACIÓN Y DEPORTE"/>
    <s v=" Fomento del Deporte social y comunitario, la Recreacion, la Actividad Fisica  y la Participacion Ciudadana"/>
    <n v="4301"/>
    <s v="Fomento a la recreación, la actividad física y el deporte"/>
    <s v="DEPORTE Y RECREACIÓN"/>
    <n v="190"/>
    <s v="Corresponde a la formación a la ciudadanía  en recreación, actividad física, deportes social comunitario y/o aprovechamiento del tiempo libre con enfoque diferencial."/>
    <s v="4301035"/>
    <s v="Servicio de educación informal en recreación"/>
    <s v="Personas capacitadas"/>
    <s v="NUMERO"/>
    <n v="0"/>
    <n v="2023"/>
    <s v="IDERBOL"/>
    <n v="400"/>
    <n v="1600"/>
    <n v="0"/>
    <n v="0"/>
    <n v="120"/>
    <n v="90"/>
    <n v="200"/>
    <n v="0"/>
    <n v="410"/>
    <n v="0.25624999999999998"/>
    <n v="410"/>
    <n v="1.0249999999999999"/>
    <n v="0.25624999999999998"/>
    <n v="900000000"/>
    <m/>
    <n v="0"/>
    <n v="0"/>
  </r>
  <r>
    <x v="2"/>
    <x v="3"/>
    <s v="BOLIVAR ME ENAMORA EN  RECREACIÓN Y DEPORTE"/>
    <s v=" Fomento del Deporte social y comunitario, la Recreacion, la Actividad Fisica  y la Participacion Ciudadana"/>
    <n v="4301"/>
    <s v="Fomento a la recreación, la actividad física y el deporte"/>
    <s v="DEPORTE Y RECREACIÓN"/>
    <n v="191"/>
    <s v="Corresponde a la formación a la ciudadanía  en recreación, actividad física, deportes social comunitario y/o aprovechamiento del tiempo libre con enfoque diferencial."/>
    <s v="4301035"/>
    <s v="Servicio de educación informal en recreación"/>
    <s v="Eventos de capacitación desarrollados"/>
    <s v="NUMERO"/>
    <n v="0"/>
    <n v="2023"/>
    <s v="IDERBOL"/>
    <n v="4"/>
    <n v="16"/>
    <n v="0"/>
    <n v="0"/>
    <n v="3"/>
    <n v="4"/>
    <n v="1"/>
    <n v="0"/>
    <n v="8"/>
    <n v="0.5"/>
    <n v="8"/>
    <n v="2"/>
    <n v="0.5"/>
    <n v="200000000"/>
    <m/>
    <n v="0"/>
    <n v="0"/>
  </r>
  <r>
    <x v="2"/>
    <x v="3"/>
    <s v="BOLIVAR ME ENAMORA EN  RECREACIÓN Y DEPORTE"/>
    <s v=" Fomento del Deporte social y comunitario, la Recreacion, la Actividad Fisica  y la Participacion Ciudadana"/>
    <n v="4301"/>
    <s v="Fomento a la recreación, la actividad física y el deporte"/>
    <s v="DEPORTE Y RECREACIÓN"/>
    <n v="192"/>
    <s v="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 corresponde al numero de municipios total anualmente, que estan vinculados a participar en los superate intercolegiados."/>
    <s v="4301037"/>
    <s v="Servicio de promoción de la actividad física, la recreación y el deporte"/>
    <s v="Municipios vinculados al programa Supérate-Intercolegiados"/>
    <s v="NUMERO"/>
    <n v="36"/>
    <n v="2023"/>
    <s v="IDERBOL"/>
    <n v="23"/>
    <n v="23"/>
    <n v="41"/>
    <n v="1.7826086956521738"/>
    <n v="0"/>
    <n v="45"/>
    <n v="33"/>
    <n v="0"/>
    <n v="78"/>
    <n v="3.3913043478260869"/>
    <n v="119"/>
    <n v="3.3913043478260869"/>
    <n v="5.1739130434782608"/>
    <n v="100"/>
    <m/>
    <n v="0"/>
    <n v="0"/>
  </r>
  <r>
    <x v="2"/>
    <x v="3"/>
    <s v="BOLIVAR ME ENAMORA EN  RECREACIÓN Y DEPORTE"/>
    <s v=" Fomento del Deporte social y comunitario, la Recreacion, la Actividad Fisica  y la Participacion Ciudadana"/>
    <n v="4301"/>
    <s v="Fomento a la recreación, la actividad física y el deporte"/>
    <s v="DEPORTE Y RECREACIÓN"/>
    <n v="193"/>
    <s v="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
    <s v="4301037"/>
    <s v="Servicio de promoción de la actividad física, la recreación y el deporte"/>
    <s v="Instituciones educativas vinculadas al programa Supérate-Intercolegiados"/>
    <s v="NUMERO"/>
    <n v="352"/>
    <n v="2023"/>
    <s v="IDERBOL"/>
    <n v="410"/>
    <n v="420"/>
    <n v="305"/>
    <n v="0.72619047619047616"/>
    <n v="0"/>
    <n v="247"/>
    <n v="205"/>
    <n v="0"/>
    <n v="452"/>
    <n v="1.0761904761904761"/>
    <n v="757"/>
    <n v="1.102439024390244"/>
    <n v="1.8023809523809524"/>
    <n v="400000000"/>
    <m/>
    <n v="0"/>
    <n v="0"/>
  </r>
  <r>
    <x v="2"/>
    <x v="3"/>
    <s v="BOLIVAR ME ENAMORA EN  RECREACIÓN Y DEPORTE"/>
    <s v=" Fomento del Deporte social y comunitario, la Recreacion, la Actividad Fisica  y la Participacion Ciudadana"/>
    <n v="4301"/>
    <s v="Fomento a la recreación, la actividad física y el deporte"/>
    <s v="DEPORTE Y RECREACIÓN"/>
    <n v="194"/>
    <s v="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
    <s v="4301037"/>
    <s v="Servicio de promoción de la actividad física, la recreación y el deporte"/>
    <s v="Personas atendidas por los programas de recreación, deporte social comunitario, actividad física y aprovechamiento del tiempo libre"/>
    <s v="NUMERO"/>
    <n v="3000"/>
    <n v="2023"/>
    <s v="IDERBOL"/>
    <n v="1750"/>
    <n v="7000"/>
    <n v="0"/>
    <n v="0"/>
    <n v="910"/>
    <n v="1050"/>
    <n v="792"/>
    <n v="5485"/>
    <n v="8237"/>
    <n v="1.1767142857142858"/>
    <n v="8237"/>
    <n v="4.7068571428571433"/>
    <n v="1.1767142857142858"/>
    <n v="300000000"/>
    <n v="0"/>
    <m/>
    <n v="0"/>
  </r>
  <r>
    <x v="2"/>
    <x v="3"/>
    <s v="BOLIVAR ME ENAMORA EN  RECREACIÓN Y DEPORTE"/>
    <s v=" Fomento del Deporte social y comunitario, la Recreacion, la Actividad Fisica  y la Participacion Ciudadana"/>
    <n v="4301"/>
    <s v="Fomento a la recreación, la actividad física y el deporte"/>
    <s v="DEPORTE Y RECREACIÓN"/>
    <n v="195"/>
    <s v="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
    <s v="4301037"/>
    <s v="Servicio de promoción de la actividad física, la recreación y el deporte"/>
    <s v="Municipios implementando  programas de recreación, actividad física y deporte social comunitario"/>
    <s v="NUMERO"/>
    <n v="0"/>
    <n v="2023"/>
    <s v="IDERBOL"/>
    <n v="6"/>
    <n v="25"/>
    <n v="3"/>
    <n v="0.12"/>
    <n v="4"/>
    <n v="1"/>
    <n v="3"/>
    <n v="10"/>
    <n v="18"/>
    <n v="0.72"/>
    <n v="21"/>
    <n v="3"/>
    <n v="0.84"/>
    <n v="100000000"/>
    <m/>
    <m/>
    <n v="0"/>
  </r>
  <r>
    <x v="2"/>
    <x v="3"/>
    <s v="BOLIVAR ME ENAMORA EN  RECREACIÓN Y DEPORTE"/>
    <s v=" Fomento del Deporte social y comunitario, la Recreacion, la Actividad Fisica  y la Participacion Ciudadana"/>
    <n v="4301"/>
    <s v="Fomento a la recreación, la actividad física y el deporte"/>
    <s v="DEPORTE Y RECREACIÓN"/>
    <n v="196"/>
    <s v="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
    <s v="4301037"/>
    <s v="Servicio de promoción de la actividad física, la recreación y el deporte"/>
    <s v="Sedes educativas apoyadas con programas de fomento"/>
    <s v="NUMERO"/>
    <n v="0"/>
    <s v="N/A"/>
    <s v="IDERBOL"/>
    <n v="1"/>
    <n v="2"/>
    <n v="0"/>
    <n v="0"/>
    <n v="4"/>
    <n v="2"/>
    <n v="1"/>
    <n v="1"/>
    <n v="8"/>
    <n v="4"/>
    <n v="8"/>
    <n v="8"/>
    <n v="4"/>
    <n v="392967165"/>
    <m/>
    <n v="0"/>
    <n v="0"/>
  </r>
  <r>
    <x v="2"/>
    <x v="3"/>
    <s v="BOLIVAR ME ENAMORA EN  RECREACIÓN Y DEPORTE"/>
    <s v=" Fomento del Deporte social y comunitario, la Recreacion, la Actividad Fisica  y la Participacion Ciudadana"/>
    <n v="4301"/>
    <s v="Fomento a la recreación, la actividad física y el deporte"/>
    <s v="DEPORTE Y RECREACIÓN"/>
    <n v="197"/>
    <s v="Corresponde a la planeación, organización y realización de eventos recreativos y de esparcimiento del tiempo libre con la comunidad."/>
    <s v="4301038"/>
    <s v="Servicio de organización de eventos recreativos comunitarios"/>
    <s v="Eventos recreativos comunitarios realizados"/>
    <s v="NUMERO"/>
    <n v="6"/>
    <n v="2023"/>
    <s v="IDERBOL"/>
    <n v="3"/>
    <n v="12"/>
    <n v="0"/>
    <n v="0"/>
    <n v="2"/>
    <n v="4"/>
    <n v="0"/>
    <n v="0"/>
    <n v="6"/>
    <n v="0.5"/>
    <n v="6"/>
    <n v="2"/>
    <n v="0.5"/>
    <n v="200000000"/>
    <m/>
    <n v="0"/>
    <n v="0"/>
  </r>
  <r>
    <x v="2"/>
    <x v="3"/>
    <s v="BOLIVAR ME ENAMORA EN  RECREACIÓN Y DEPORTE"/>
    <s v=" Fomento del Deporte social y comunitario, la Recreacion, la Actividad Fisica  y la Participacion Ciudadana"/>
    <n v="4301"/>
    <s v="Fomento a la recreación, la actividad física y el deporte"/>
    <s v="DEPORTE Y RECREACIÓN"/>
    <n v="198"/>
    <s v="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
    <s v="4301037"/>
    <s v="Servicio de promoción de la actividad física, la recreación y el deporte"/>
    <s v=" Personas atendidas por los programas de recreación, deporte social comunitario, actividad física y aprovechamiento del tiempo libre"/>
    <s v="NUMERO"/>
    <n v="170"/>
    <n v="2023"/>
    <s v="IDERBOL"/>
    <n v="250"/>
    <n v="1100"/>
    <n v="0"/>
    <n v="0"/>
    <n v="750"/>
    <n v="731"/>
    <n v="350"/>
    <n v="0"/>
    <n v="1831"/>
    <n v="1.6645454545454546"/>
    <n v="1831"/>
    <n v="7.3239999999999998"/>
    <n v="1.6645454545454546"/>
    <n v="200000000"/>
    <m/>
    <n v="0"/>
    <n v="0"/>
  </r>
  <r>
    <x v="2"/>
    <x v="3"/>
    <s v="BOLIVAR ME ENAMORA EN  RECREACIÓN Y DEPORTE"/>
    <s v=" Fomento del Deporte social y comunitario, la Recreacion, la Actividad Fisica  y la Participacion Ciudadana"/>
    <n v="4301"/>
    <s v="Fomento a la recreación, la actividad física y el deporte"/>
    <s v="DEPORTE Y RECREACIÓN"/>
    <n v="199"/>
    <s v="Corresponde a la planeación, organización y realización de eventos recreativos y de esparcimiento del tiempo libre con la comunidad."/>
    <s v="4301038"/>
    <s v="Servicio de organización de eventos recreativos comunitarios"/>
    <s v="Eventos recreativos comunitarios realizados"/>
    <s v="NUMERO"/>
    <n v="0"/>
    <n v="2023"/>
    <s v="IDERBOL"/>
    <n v="1"/>
    <n v="4"/>
    <n v="0"/>
    <n v="0"/>
    <n v="0"/>
    <n v="0"/>
    <n v="2"/>
    <n v="0"/>
    <n v="2"/>
    <n v="0.5"/>
    <n v="2"/>
    <n v="2"/>
    <n v="0.5"/>
    <n v="200000000"/>
    <m/>
    <n v="0"/>
    <n v="0"/>
  </r>
  <r>
    <x v="2"/>
    <x v="3"/>
    <s v="BOLIVAR ME ENAMORA EN  RECREACIÓN Y DEPORTE"/>
    <s v="Promoción de Habitos y Estilos de Vida Saludable &quot;Por tu salud, ponte pilas&quot;"/>
    <n v="4302"/>
    <s v="FORMACIÓN Y PREPARACIÓN DE DEPORTISTAS"/>
    <s v="DEPORTE Y RECREACIÓN"/>
    <n v="200"/>
    <s v="Capacitaciones en deporte, en hábitos de salud, en recreación, entre otros."/>
    <s v="4302062"/>
    <s v="Servicio de educación informal"/>
    <s v="Capacitaciones realizadas"/>
    <s v="NUMERO"/>
    <n v="4"/>
    <n v="2023"/>
    <s v="IDERBOL"/>
    <n v="2"/>
    <n v="8"/>
    <n v="0"/>
    <n v="0"/>
    <n v="0"/>
    <n v="0"/>
    <n v="2"/>
    <n v="1"/>
    <n v="3"/>
    <n v="0.375"/>
    <n v="3"/>
    <n v="1.5"/>
    <n v="0.375"/>
    <n v="350000000"/>
    <m/>
    <n v="0"/>
    <n v="0"/>
  </r>
  <r>
    <x v="2"/>
    <x v="3"/>
    <s v="BOLIVAR ME ENAMORA EN  RECREACIÓN Y DEPORTE"/>
    <s v="Promoción de Habitos y Estilos de Vida Saludable &quot;Por tu salud, ponte pilas&quot;"/>
    <n v="4302"/>
    <s v="FORMACIÓN Y PREPARACIÓN DE DEPORTISTAS"/>
    <s v="DEPORTE Y RECREACIÓN"/>
    <n v="201"/>
    <s v="Capacitaciones en deporte, en hábitos de salud, en recreación, entre otros."/>
    <s v="4302062"/>
    <s v="Servicio de educación informal"/>
    <s v="Personas capacitadas"/>
    <s v="NUMERO"/>
    <n v="600"/>
    <n v="2023"/>
    <s v="IDERBOL"/>
    <n v="200"/>
    <n v="850"/>
    <n v="0"/>
    <n v="0"/>
    <n v="0"/>
    <n v="0"/>
    <n v="1216"/>
    <n v="40"/>
    <n v="1256"/>
    <n v="1.4776470588235293"/>
    <n v="1256"/>
    <n v="6.28"/>
    <n v="1.4776470588235293"/>
    <n v="33472746"/>
    <m/>
    <n v="0"/>
    <n v="0"/>
  </r>
  <r>
    <x v="2"/>
    <x v="3"/>
    <s v="BOLIVAR ME ENAMORA EN  RECREACIÓN Y DEPORTE"/>
    <s v="Promoción de Habitos y Estilos de Vida Saludable &quot;Por tu salud, ponte pilas&quot;"/>
    <n v="4301"/>
    <s v="FORMACIÓN Y PREPARACIÓN DE DEPORTISTAS"/>
    <s v="DEPORTE Y RECREACIÓN"/>
    <n v="202"/>
    <s v="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
    <s v="4301037"/>
    <s v="Servicio de promoción de la actividad física, la recreación y el deporte"/>
    <s v="Personas atendidas por los programas de recreación, deporte social comunitario, actividad física y aprovechamiento del tiempo libre"/>
    <s v="NUMERO"/>
    <n v="1350"/>
    <n v="2023"/>
    <s v="IDERBOL"/>
    <n v="1250"/>
    <n v="4000"/>
    <n v="1112"/>
    <n v="0.27800000000000002"/>
    <n v="5058"/>
    <n v="110"/>
    <n v="600"/>
    <n v="1633"/>
    <n v="7401"/>
    <n v="1.85025"/>
    <n v="8513"/>
    <n v="5.9207999999999998"/>
    <n v="2.12825"/>
    <n v="300000100"/>
    <m/>
    <n v="0"/>
    <n v="0"/>
  </r>
  <r>
    <x v="2"/>
    <x v="3"/>
    <s v="BOLIVAR ME ENAMORA EN  RECREACIÓN Y DEPORTE"/>
    <s v="Promoción de Habitos y Estilos de Vida Saludable &quot;Por tu salud, ponte pilas&quot;"/>
    <n v="4301"/>
    <s v="Fomento a la recreación, la actividad física y el deporte"/>
    <s v="DEPORTE Y RECREACIÓN"/>
    <n v="203"/>
    <s v="Corresponde a la planeación, organización y realización de eventos recreativos y de esparcimiento del tiempo libre con la comunidad."/>
    <s v="4301038"/>
    <s v="Servicio de organización de eventos recreativos comunitarios"/>
    <s v="Eventos recreativos comunitarios realizados"/>
    <s v="NUMERO"/>
    <n v="7"/>
    <n v="2023"/>
    <s v="IDERBOL"/>
    <n v="7"/>
    <n v="28"/>
    <n v="3"/>
    <n v="0.10714285714285714"/>
    <n v="3"/>
    <n v="1"/>
    <n v="1"/>
    <n v="10"/>
    <n v="15"/>
    <n v="0.5357142857142857"/>
    <n v="18"/>
    <n v="2.1428571428571428"/>
    <n v="0.6428571428571429"/>
    <n v="200001500"/>
    <m/>
    <n v="0"/>
    <n v="0"/>
  </r>
  <r>
    <x v="2"/>
    <x v="3"/>
    <s v="BOLIVAR ME ENAMORA EN  RECREACIÓN Y DEPORTE"/>
    <s v="Promoción de Habitos y Estilos de Vida Saludable &quot;Por tu salud, ponte pilas&quot;"/>
    <n v="4301"/>
    <s v="Fomento a la recreación, la actividad física y el deporte"/>
    <s v="DEPORTE Y RECREACIÓN"/>
    <n v="204"/>
    <s v="Aprovechamiento del deporte, la recreación y la actividad física con fines de esparcimiento y desarrollo físico procurando la integración el descanso mediante la realización de actividades deportivas y la promoción de espacios con  la participación comunitaria. y corresponde al promedio por vigencia de los municipios a implementar el programa."/>
    <s v="4301037"/>
    <s v="Servicio de promoción de la actividad física, la recreación y el deporte"/>
    <s v="Municipios implementando  programas de recreación, actividad física y deporte social comunitario"/>
    <s v="NUMERO"/>
    <n v="12"/>
    <n v="2023"/>
    <s v="IDERBOL"/>
    <n v="20"/>
    <n v="18"/>
    <n v="6"/>
    <n v="0.33333333333333331"/>
    <n v="2"/>
    <n v="1"/>
    <n v="1"/>
    <n v="11"/>
    <n v="15"/>
    <n v="0.83333333333333337"/>
    <n v="21"/>
    <n v="0.75"/>
    <n v="1.1666666666666667"/>
    <n v="224712847"/>
    <m/>
    <n v="0"/>
    <n v="0"/>
  </r>
  <r>
    <x v="2"/>
    <x v="3"/>
    <s v="BOLIVAR ME ENAMORA EN  RECREACIÓN Y DEPORTE"/>
    <s v=" Fomento del Deporte social y comunitario, la Recreacion, la Actividad Fisica  y la Participacion Ciudadana"/>
    <n v="4301"/>
    <s v="Fomento a la recreación, la actividad física y el deporte"/>
    <s v="FOMENTO, DESARROLLO Y PRÁCTICA DEL DEPORTE, LA RECREACIÓN Y EL APROVECHAMIENTO DEL TIEMPO LIBRE "/>
    <n v="335"/>
    <s v="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
    <n v="4301037"/>
    <s v="Servicio de promoción de la actividad física, la recreación y el deporte"/>
    <s v="Instituciones educativas vinculadas al programa Supérate-Intercolegiados"/>
    <s v="Número"/>
    <n v="1"/>
    <n v="2023"/>
    <s v="N/A"/>
    <n v="45"/>
    <n v="45"/>
    <n v="41"/>
    <n v="0.91111111111111109"/>
    <n v="0"/>
    <n v="45"/>
    <n v="33"/>
    <n v="0"/>
    <n v="78"/>
    <n v="1.7333333333333334"/>
    <n v="119"/>
    <n v="1.7333333333333334"/>
    <n v="2.6444444444444444"/>
    <n v="0"/>
    <m/>
    <n v="0"/>
    <n v="0"/>
  </r>
  <r>
    <x v="3"/>
    <x v="3"/>
    <s v="Educación Integral"/>
    <s v=" Calidad y fomento de la educación superior"/>
    <s v="3301"/>
    <s v="PROMOCIÓN Y ACCESO EFECTIVO A PROCESOS CULTURALES Y ARTÍSTICOS"/>
    <s v="DESARROLLO COMUNITARIO"/>
    <s v="90"/>
    <s v="AMPLIACIÓN DE LA COBERTURA DE LOS PROGRAMAS DE PROYECCIÓN SOCIAL DE UNIBAC"/>
    <s v="3301087"/>
    <s v="SEDES DE INSTITUCIONES DE EDUCACIÓN SUPERIOR MEJORADAS"/>
    <s v="PERSONAS CAPACITADAS"/>
    <s v="Número "/>
    <s v="8206"/>
    <n v="2023"/>
    <s v="UNIBAC"/>
    <n v="2174"/>
    <n v="8696"/>
    <n v="2174"/>
    <n v="0.25"/>
    <n v="0"/>
    <n v="0"/>
    <n v="0"/>
    <n v="3000"/>
    <n v="3000"/>
    <n v="0.34498620055197793"/>
    <n v="5174"/>
    <n v="1.3799448022079117"/>
    <n v="0.59498620055197793"/>
    <n v="4621212746"/>
    <s v="Recursos Propios "/>
    <n v="760256858"/>
    <n v="0.16451457653795712"/>
  </r>
  <r>
    <x v="3"/>
    <x v="3"/>
    <s v="Educación Integral"/>
    <s v=" Calidad y fomento de la educación superior"/>
    <s v="2202"/>
    <s v="CALIDAD Y FOMENTO DE LA EDUCACIÓN SUPERIOR (BOLÍVAR MEJOR EN CALIDAD Y COBERTURA EN EDUCACIÓN SUPERIOR)"/>
    <s v="DESARROLLO COMUNITARIO"/>
    <s v="91"/>
    <s v="INFRAESTRUCTURA DE LA UNIVERSIDAD DE BELLAS ARTES Y CIENCIAS DE BOLÍVAR (UNIBAC) EN MATUNA"/>
    <s v="2202072"/>
    <s v="SEDES DE INSTITUCIONES DE EDUCACIÓN SUPERIOR MEJORADAS"/>
    <s v="SEDES  DE INSTITUCIONES DE EDUCACIÓN  SUPERIOR MEJORADAS"/>
    <s v="Número"/>
    <s v="2"/>
    <n v="2023"/>
    <s v="UNIBAC"/>
    <n v="0"/>
    <n v="1"/>
    <n v="0"/>
    <n v="0"/>
    <n v="0"/>
    <n v="0.2"/>
    <n v="0"/>
    <n v="0.1"/>
    <n v="0.30000000000000004"/>
    <n v="0.30000000000000004"/>
    <n v="0.30000000000000004"/>
    <n v="0.3"/>
    <n v="0.30000000000000004"/>
    <n v="6000000000"/>
    <s v="Recursos Propios "/>
    <n v="0"/>
    <n v="0"/>
  </r>
  <r>
    <x v="3"/>
    <x v="3"/>
    <s v="Educación Integral"/>
    <s v=" Calidad y fomento de la educación superior"/>
    <s v="2202"/>
    <s v="CALIDAD Y FOMENTO DE LA EDUCACIÓN SUPERIOR (BOLÍVAR MEJOR EN CALIDAD Y COBERTURA EN EDUCACIÓN SUPERIOR)"/>
    <s v="EDUCACIÓN"/>
    <s v="92"/>
    <s v="CREACIÓN DE UN NUEVO PROGRAMA PROFESIONAL PARA EL DEPARTAMENTO DE BOLÍVAR"/>
    <s v="2202066"/>
    <s v="SERVICIO DE ACREDITACIÓN DE LA CALIDAD DE LA EDUCACIÓN SUPERIOR "/>
    <s v="PROGRAMAS ACADÉMICOS EN CONDICIONES PARA EXPEDICIÓN DE REGISTRO CALIFICADO"/>
    <s v="Número"/>
    <s v="6"/>
    <n v="2023"/>
    <s v="UNIBAC"/>
    <n v="1"/>
    <n v="1"/>
    <n v="0"/>
    <n v="0"/>
    <n v="0.2"/>
    <n v="0.2"/>
    <n v="0"/>
    <n v="0"/>
    <n v="0.4"/>
    <n v="0.4"/>
    <n v="0.4"/>
    <n v="0.4"/>
    <n v="0.4"/>
    <n v="2600000000"/>
    <s v="Recursos Propios "/>
    <n v="0"/>
    <n v="0"/>
  </r>
  <r>
    <x v="3"/>
    <x v="3"/>
    <s v="Educación Integral"/>
    <s v=" Calidad y fomento de la educación superior"/>
    <s v="2202"/>
    <s v="CALIDAD Y FOMENTO DE LA EDUCACIÓN SUPERIOR (BOLÍVAR MEJOR EN CALIDAD Y COBERTURA EN EDUCACIÓN SUPERIOR)"/>
    <s v="EDUCACIÓN"/>
    <s v="94"/>
    <s v="ACREDITACIÓN DEL PROGRAMA PROFESIONAL DE ARTES ESCÉNICAS EN ALTA CALIDAD"/>
    <s v="2202066"/>
    <s v="SERVICIO DE ACREDITACIÓN DE LA CALIDAD DE LA EDUCACIÓN SUPERIOR "/>
    <s v="PROGRAMAS ACADÉMICOS CON ACREDITACIÓN DE ALTA CALIDAD EVALUADOS"/>
    <s v="Número "/>
    <s v="1"/>
    <n v="2023"/>
    <s v="UNIBAC"/>
    <n v="1"/>
    <n v="1"/>
    <n v="0.5"/>
    <n v="0.5"/>
    <n v="0.5"/>
    <n v="0"/>
    <n v="0"/>
    <n v="0"/>
    <n v="0.5"/>
    <n v="0.5"/>
    <n v="1"/>
    <n v="0.5"/>
    <n v="1"/>
    <n v="1000000000"/>
    <s v="Recursos Propios "/>
    <n v="0"/>
    <n v="0"/>
  </r>
  <r>
    <x v="3"/>
    <x v="3"/>
    <s v="Educación Integral"/>
    <s v=" Calidad y fomento de la educación superior"/>
    <s v="2202"/>
    <s v="CALIDAD Y FOMENTO DE LA EDUCACIÓN SUPERIOR (BOLÍVAR MEJOR EN CALIDAD Y COBERTURA EN EDUCACIÓN SUPERIOR)"/>
    <s v="EDUCACIÓN"/>
    <s v="94"/>
    <s v="ACREDITACIÓN DEL PROGRAMA PROFESIONAL DE ARTES PLÁSTICAS EN ALTA CALIDAD"/>
    <s v="2202066"/>
    <s v="SERVICIO DE ACREDITACIÓN DE LA CALIDAD DE LA EDUCACIÓN SUPERIOR "/>
    <s v="PROGRAMAS ACADÉMICOS CON ACREDITACIÓN DE ALTA CALIDAD EVALUADOS"/>
    <s v="Número "/>
    <s v="1"/>
    <n v="2023"/>
    <s v="UNIBAC"/>
    <n v="1"/>
    <n v="1"/>
    <n v="0.5"/>
    <n v="0.5"/>
    <n v="0.5"/>
    <n v="0"/>
    <n v="0"/>
    <n v="0"/>
    <n v="0.5"/>
    <n v="0.5"/>
    <n v="1"/>
    <n v="0.5"/>
    <n v="1"/>
    <n v="1000000000"/>
    <s v="Recursos Propios "/>
    <n v="0"/>
    <n v="0"/>
  </r>
  <r>
    <x v="4"/>
    <x v="3"/>
    <s v="Bolívar me enamora en arte, cultura y patrimonio."/>
    <s v="Cultura de Paz"/>
    <n v="3301"/>
    <s v="PROMOCIÓN Y ACCESO EFECTIVO A PROCESOS CULTURALES Y ARTÍSTICOS"/>
    <s v="FORMACIÓN, CAPACITACIÓN E INVESTIGACIÓN ARTÍSTICA Y CULTURAL"/>
    <n v="45"/>
    <s v="Oferta educativa entregada a agentes culturales "/>
    <n v="3301051"/>
    <s v="Servicio de educación informal al sector artístico y cultural"/>
    <s v="Gestores culturales capacitados"/>
    <s v="Número de personas"/>
    <n v="250"/>
    <n v="2023"/>
    <s v="ICULTUR"/>
    <n v="100"/>
    <n v="300"/>
    <n v="344"/>
    <n v="1.1466666666666667"/>
    <n v="30"/>
    <n v="37"/>
    <n v="120"/>
    <n v="500"/>
    <n v="687"/>
    <n v="2.29"/>
    <n v="1031"/>
    <n v="6.87"/>
    <n v="3.4366666666666665"/>
    <n v="9000000"/>
    <s v="Recursos propios"/>
    <n v="2000000"/>
    <n v="0.22222222222222221"/>
  </r>
  <r>
    <x v="4"/>
    <x v="3"/>
    <s v="Bolívar me enamora en arte, cultura y patrimonio."/>
    <s v="Cultura de Paz"/>
    <n v="3301"/>
    <s v="PROMOCIÓN Y ACCESO EFECTIVO A PROCESOS CULTURALES Y ARTÍSTICOS"/>
    <s v="FOMENTO, APOYO Y DIFUSIÓN DE EVENTOS Y EXPRESIONES ARTÍSTICAS Y CULTURALES"/>
    <n v="48"/>
    <s v="estímulos económicos entregados a los actores del sector artístico y cultural, "/>
    <n v="3301054"/>
    <s v="Servicio de apoyo financiero al sector artístico y cultural"/>
    <s v="Estímulos otorgados"/>
    <s v="Número"/>
    <n v="131"/>
    <n v="2023"/>
    <s v="ICULTUR"/>
    <n v="125"/>
    <n v="400"/>
    <n v="0"/>
    <n v="0"/>
    <n v="0"/>
    <n v="0"/>
    <n v="23"/>
    <n v="7"/>
    <n v="30"/>
    <n v="7.4999999999999997E-2"/>
    <n v="30"/>
    <n v="0.24"/>
    <n v="7.4999999999999997E-2"/>
    <n v="4000000000"/>
    <s v="SGR"/>
    <n v="0"/>
    <n v="0"/>
  </r>
  <r>
    <x v="4"/>
    <x v="3"/>
    <s v="Bolívar me enamora en arte, cultura y patrimonio."/>
    <s v="MEMORIA, SABERESY TERRITORIOS BIOCULTURALES"/>
    <n v="3302"/>
    <s v="PROMOCIÓN Y ACCESO EFECTIVO A PROCESOS CULTURALES Y ARTÍSTICOS"/>
    <s v="FORMACIÓN, CAPACITACIÓN E INVESTIGACIÓN ARTÍSTICA Y CULTURAL"/>
    <n v="46"/>
    <s v=" beneficio económico periódico entregado a los creadores y gestores culturales"/>
    <n v="3301128"/>
    <s v="Servicio de apoyo financiero para creadores y gestores culturales"/>
    <s v="Creadores y gestores culturales beneficiados"/>
    <s v="Número"/>
    <n v="250"/>
    <n v="2023"/>
    <s v="ICULTUR"/>
    <n v="30"/>
    <n v="150"/>
    <n v="0"/>
    <n v="0"/>
    <n v="0"/>
    <n v="0"/>
    <n v="0"/>
    <n v="49"/>
    <n v="49"/>
    <n v="0.32666666666666666"/>
    <n v="49"/>
    <n v="1.6333333333333333"/>
    <n v="0.32666666666666666"/>
    <n v="959458220"/>
    <s v="Recursos propios"/>
    <n v="0"/>
    <n v="0"/>
  </r>
  <r>
    <x v="4"/>
    <x v="3"/>
    <s v="Bolívar me enamora en arte, cultura y patrimonio."/>
    <s v="MEMORIA, SABERESY TERRITORIOS BIOCULTURALES"/>
    <n v="3302"/>
    <s v="Gestión, protección y salvaguardia del patrimonio cultural colombiano"/>
    <s v="FOMENTO, APOYO Y DIFUSIÓN DE EVENTOS Y EXPRESIONES ARTÍSTICAS Y CULTURALES"/>
    <n v="49"/>
    <s v="Hace referencia a las visitas de asistencia técnica a la institucionalidad cultural brindadas a los consejos y territoriales de cultura y a los gestores culturales, en temas relacionados con procesos de planeación, formulación de proyectos, fuentes de financiación, formación y participación ciudadana."/>
    <n v="3301095"/>
    <s v="Servicio de asistencia técnica en gestión artística y cultural"/>
    <s v="Consejos Territoriales asistidos técnicamente"/>
    <s v="Número"/>
    <n v="1"/>
    <n v="2023"/>
    <s v="ICULTUR"/>
    <n v="1"/>
    <n v="1"/>
    <n v="7"/>
    <n v="7"/>
    <n v="0"/>
    <n v="3"/>
    <n v="0"/>
    <n v="6"/>
    <n v="9"/>
    <n v="9"/>
    <n v="16"/>
    <n v="9"/>
    <n v="16"/>
    <n v="9000000"/>
    <s v="Recursos propios"/>
    <n v="0"/>
    <n v="0"/>
  </r>
  <r>
    <x v="4"/>
    <x v="3"/>
    <s v="Bolívar me enamora en arte, cultura y patrimonio."/>
    <s v="MEMORIA, SABERESY TERRITORIOS BIOCULTURALES"/>
    <n v="3302"/>
    <s v="PROMOCIÓN Y ACCESO EFECTIVO A PROCESOS CULTURALES Y ARTÍSTICOS"/>
    <s v="FOMENTO, APOYO Y DIFUSIÓN DE EVENTOS Y EXPRESIONES ARTÍSTICAS Y CULTURALES"/>
    <n v="50"/>
    <s v="Corresponde a la generación de condiciones para la creación, gestión, producción, difusión, circulación y apropiación de las prácticas artísticas y contenidos culturales mediáticos. Incluye la creación de obras, coproducciones y la producción y circulación de exhibiciones, de los agentes del sector artístico y cultural, así como la circulación de contenidos culturales mediáticos apoyados por el Ministerio de Cultura."/>
    <n v="3302002"/>
    <s v="Documentos de lineamientos técnicos"/>
    <s v="Documentos de lineamientos técnicos"/>
    <s v="Número"/>
    <n v="0"/>
    <n v="2023"/>
    <s v="ICULTUR"/>
    <n v="1"/>
    <n v="3"/>
    <n v="0"/>
    <n v="0"/>
    <n v="0"/>
    <n v="0"/>
    <n v="0"/>
    <n v="0"/>
    <n v="0"/>
    <n v="0"/>
    <n v="0"/>
    <n v="0"/>
    <n v="0"/>
    <n v="57293600"/>
    <s v="Impuesto Nacional al Consumo"/>
    <n v="0"/>
    <n v="0"/>
  </r>
  <r>
    <x v="4"/>
    <x v="3"/>
    <s v="Bolívar me enamora en arte, cultura y patrimonio."/>
    <s v=" ECONOMÍA POPULAR CULTURAL"/>
    <n v="3301"/>
    <s v="PROMOCIÓN Y ACCESO EFECTIVO A PROCESOS CULTURALES Y ARTÍSTICOS"/>
    <s v="FOMENTO, APOYO Y DIFUSIÓN DE EVENTOS Y EXPRESIONES ARTÍSTICAS Y CULTURALES"/>
    <n v="51"/>
    <s v="Corresponde a la organización y desarrollo de  actividades culturales de carácter patrimonial, literario, artístico, musical, entre otros. También la realización de eventos y actividades con libreros y organizaciones responsables de ferias. Así como actividades culturales para el goce de los ciudadanos."/>
    <n v="3301053"/>
    <s v="Servicio de promoción de actividades culturales"/>
    <s v="Eventos de promoción de actividades culturales realizados"/>
    <s v="Número"/>
    <n v="15"/>
    <n v="2023"/>
    <s v="ICULTUR"/>
    <n v="15"/>
    <n v="15"/>
    <n v="15"/>
    <n v="1"/>
    <n v="4"/>
    <n v="6"/>
    <n v="3"/>
    <n v="7"/>
    <n v="20"/>
    <n v="1.3333333333333333"/>
    <n v="35"/>
    <n v="1.3333333333333333"/>
    <n v="2.3333333333333335"/>
    <n v="6863899000"/>
    <s v="Recursos propios"/>
    <n v="1009713600"/>
    <n v="0.14710496177172769"/>
  </r>
  <r>
    <x v="4"/>
    <x v="3"/>
    <s v="Bolívar me enamora en arte, cultura y patrimonio."/>
    <s v=" ECONOMÍA POPULAR CULTURAL"/>
    <n v="3301"/>
    <s v="PROMOCIÓN Y ACCESO EFECTIVO A PROCESOS CULTURALES Y ARTÍSTICOS"/>
    <s v="FOMENTO, APOYO Y DIFUSIÓN DE EVENTOS Y EXPRESIONES ARTÍSTICAS Y CULTURALES"/>
    <n v="52"/>
    <s v="Se refiere a actividades culturales relacionadas con las exposiciones que se realizan y de demás actividades de interés educativo en los Museos del Ministerio de Cultura ubicados en las regiones del país (Talleres de dibujo, bordado, pintura al oleo, música, ciclos de teatro, conciertos, conferencias, etc.)."/>
    <n v="3302044"/>
    <s v="Servicio de promoción de actividades culturales."/>
    <s v="Actividades culturales realizadas en Museos del Ministerio de Cultura"/>
    <s v="Número"/>
    <s v="ND"/>
    <n v="2023"/>
    <s v="ICULTUR"/>
    <n v="21"/>
    <n v="21"/>
    <n v="21"/>
    <n v="1"/>
    <n v="0"/>
    <n v="12"/>
    <n v="7"/>
    <n v="1"/>
    <n v="20"/>
    <n v="0.95238095238095233"/>
    <n v="41"/>
    <n v="0.95238095238095233"/>
    <n v="1.9523809523809523"/>
    <n v="36000000"/>
    <s v="Recursos propios"/>
    <n v="0"/>
    <n v="0"/>
  </r>
  <r>
    <x v="4"/>
    <x v="3"/>
    <s v="Bolívar me enamora en arte, cultura y patrimonio."/>
    <s v=" INFRAESTRUCTURAS CULTURALES PARA LA VIDA"/>
    <n v="3301"/>
    <s v="PROMOCIÓN Y ACCESO EFECTIVO A PROCESOS CULTURALES Y ARTÍSTICOS"/>
    <s v="CONSTRUCCIÓN, MANTENIMIENTO Y ADECUACIÓN DE LA INFRAESTRUCTURA ARTÍSTICA Y CULTURAL"/>
    <n v="47"/>
    <s v="Ajuste o adaptación de una Infraestructura Cultural"/>
    <n v="3301068"/>
    <s v="Servicio de educación formal al sector artístico y cultural"/>
    <s v="Infraestructura cultural intervenida"/>
    <s v="Número"/>
    <n v="0"/>
    <n v="2023"/>
    <s v="ICULTUR"/>
    <n v="0"/>
    <n v="1"/>
    <n v="0"/>
    <n v="0"/>
    <n v="0"/>
    <n v="0"/>
    <n v="0"/>
    <n v="0"/>
    <n v="0"/>
    <n v="0"/>
    <n v="0"/>
    <n v="0"/>
    <n v="0"/>
    <n v="100000000"/>
    <s v="Recursos propios"/>
    <m/>
    <m/>
  </r>
  <r>
    <x v="4"/>
    <x v="3"/>
    <s v="Bolívar me enamora en arte, cultura y patrimonio."/>
    <s v=" INFRAESTRUCTURAS CULTURALES PARA LA VIDA"/>
    <n v="3301"/>
    <s v="PROMOCIÓN Y ACCESO EFECTIVO A PROCESOS CULTURALES Y ARTÍSTICOS"/>
    <s v="FORMACIÓN, CAPACITACIÓN E INVESTIGACIÓN ARTÍSTICA Y CULTURAL "/>
    <n v="53"/>
    <s v="Asistencias técnicas a bibliotecarios, administraciones locales, entidades públicas y privadas entre otros, en el campo de las bibliotecas públicas y la lectura."/>
    <n v="3301065"/>
    <s v="Servicio de asistencia técnica en asuntos de gestión de bibliotecas públicas y lectura."/>
    <s v="Personas asistidas técnicamente"/>
    <s v="Personas asistidas técnicamente"/>
    <s v="ND"/>
    <n v="2023"/>
    <s v="ICULTUR"/>
    <n v="52"/>
    <n v="52"/>
    <n v="52"/>
    <n v="1"/>
    <n v="3"/>
    <n v="52"/>
    <n v="52"/>
    <n v="52"/>
    <n v="159"/>
    <n v="3.0576923076923075"/>
    <n v="211"/>
    <n v="3.0576923076923075"/>
    <n v="4.0576923076923075"/>
    <n v="627858219.60000002"/>
    <s v="Recursos propios"/>
    <n v="36000000"/>
    <n v="5.7337785627677398E-2"/>
  </r>
  <r>
    <x v="4"/>
    <x v="3"/>
    <s v="Bolívar me enamora en arte, cultura y patrimonio."/>
    <s v=" INFRAESTRUCTURAS CULTURALES PARA LA VIDA"/>
    <n v="3301"/>
    <s v="PROMOCIÓN Y ACCESO EFECTIVO A PROCESOS CULTURALES Y ARTÍSTICOS"/>
    <s v="FORMACIÓN, CAPACITACIÓN E INVESTIGACIÓN ARTÍSTICA Y CULTURAL "/>
    <n v="54"/>
    <s v="Son todas aquellas infraestructuras culturales que se construyan en un predio o terreno donde no existen elementos o construcciones previstas. "/>
    <n v="3301075"/>
    <s v="Bibliotecas construidas y dotadas"/>
    <s v="Bibliotecas construidas y dotadas"/>
    <s v="Número"/>
    <s v="ND"/>
    <n v="2023"/>
    <s v="ICULTUR"/>
    <n v="20"/>
    <n v="52"/>
    <n v="0"/>
    <n v="0"/>
    <n v="0"/>
    <n v="0"/>
    <n v="52"/>
    <n v="0"/>
    <n v="52"/>
    <n v="1"/>
    <n v="52"/>
    <n v="2.6"/>
    <n v="1"/>
    <n v="331600000"/>
    <s v="Recursos propios"/>
    <n v="0"/>
    <n v="0"/>
  </r>
  <r>
    <x v="4"/>
    <x v="3"/>
    <s v="Bolívar me enamora en arte, cultura y patrimonio."/>
    <s v=" Aprovechamiento de potencialidades y apuesta productivas"/>
    <n v="3502"/>
    <s v="PROMOCIÓN Y ACCESO EFECTIVO A PROCESOS CULTURALES Y ARTÍSTICOS"/>
    <s v="PROTECCIÓN DEL PATRIMONIO CULTURAL  "/>
    <n v="330"/>
    <s v="fortalecimiento de procesos culturales, artísticos, formación en los municipios a través de dotación de instrumentos  elementos, o desarrollo de procesos de formación"/>
    <n v="3301126"/>
    <s v="Servicio de apoyo al proceso de formación artística y cultural"/>
    <s v="Procesos de formación atendidos"/>
    <s v="Número"/>
    <s v="ND"/>
    <n v="2023"/>
    <s v="ICULTUR"/>
    <n v="5"/>
    <n v="46"/>
    <n v="5"/>
    <n v="0.10869565217391304"/>
    <n v="0"/>
    <n v="9"/>
    <n v="9"/>
    <n v="1"/>
    <n v="19"/>
    <n v="0.41304347826086957"/>
    <n v="24"/>
    <n v="3.8"/>
    <n v="0.52173913043478259"/>
    <n v="6000000"/>
    <s v="Recursos propios"/>
    <n v="0"/>
    <n v="0"/>
  </r>
  <r>
    <x v="4"/>
    <x v="1"/>
    <s v="Bolívar Me Enamora en  Turismo"/>
    <s v=" Turismo de talla mundial"/>
    <n v="3502"/>
    <s v="Productividad y competitividad de las empresas colombianas"/>
    <s v="PROMOCIÓN DEL DESARROLLO TURÍSTICO "/>
    <n v="55"/>
    <s v="Asistencia y acompañamiento a los Entes Territoriales para la promoción y competitividad turística de sus regiones."/>
    <n v="3502039"/>
    <s v="Servicio de asistencia técnica a los entes territoriales para el desarrollo turístico"/>
    <s v="Proyectos de infraestructura turística apoyados"/>
    <s v="Número"/>
    <n v="0"/>
    <n v="2023"/>
    <s v="ICULTUR"/>
    <n v="12"/>
    <n v="45"/>
    <n v="31"/>
    <n v="0.68888888888888888"/>
    <n v="1"/>
    <n v="2"/>
    <n v="1"/>
    <n v="0"/>
    <n v="4"/>
    <n v="8.8888888888888892E-2"/>
    <n v="35"/>
    <n v="0.33333333333333331"/>
    <n v="0.77777777777777779"/>
    <n v="0"/>
    <m/>
    <n v="0"/>
    <n v="0"/>
  </r>
  <r>
    <x v="4"/>
    <x v="1"/>
    <s v="Bolívar Me Enamora en  Turismo"/>
    <s v=" Turismo de talla mundial"/>
    <n v="3502"/>
    <s v="Productividad y competitividad de las empresas colombianas"/>
    <s v="PROMOCIÓN DEL DESARROLLO TURÍSTICO "/>
    <n v="56"/>
    <s v="Eventos realizados para intercambio de experiencias y generación de alianzas entre iniciativas clústeres"/>
    <n v="3502007"/>
    <s v="Servicio de asistencia técnica para el desarrollo de iniciativas clústeres"/>
    <s v="Programas de gestión empresarial ejecutados en unidades productivas"/>
    <s v="Número"/>
    <n v="0"/>
    <n v="2023"/>
    <s v="ICULTUR"/>
    <n v="35"/>
    <n v="120"/>
    <n v="112"/>
    <n v="0.93333333333333335"/>
    <n v="0"/>
    <n v="52"/>
    <n v="35"/>
    <n v="1"/>
    <n v="88"/>
    <n v="0.73333333333333328"/>
    <n v="200"/>
    <n v="2.5142857142857142"/>
    <n v="1.6666666666666667"/>
    <n v="0"/>
    <m/>
    <n v="0"/>
    <n v="0"/>
  </r>
  <r>
    <x v="4"/>
    <x v="1"/>
    <s v="Bolívar Me Enamora en  Turismo"/>
    <s v=" Turismo de talla mundial"/>
    <n v="3502"/>
    <s v="Productividad y competitividad de las empresas colombianas"/>
    <s v="PROMOCIÓN DEL DESARROLLO TURÍSTICO "/>
    <n v="57"/>
    <s v="Corresponde a documentos que contengan planes, estrategias, política públicas sobre asuntos del sector."/>
    <n v="3502047"/>
    <s v="Documentos de planeación"/>
    <s v="Documentos de planeación elaborados"/>
    <s v="Número"/>
    <n v="2"/>
    <n v="2024"/>
    <s v="ICULTUR"/>
    <n v="2"/>
    <n v="8"/>
    <n v="4"/>
    <n v="0.5"/>
    <n v="1"/>
    <n v="1"/>
    <n v="1"/>
    <n v="0"/>
    <n v="3"/>
    <n v="0.375"/>
    <n v="7"/>
    <n v="1.5"/>
    <n v="0.875"/>
    <n v="0"/>
    <m/>
    <n v="0"/>
    <n v="0"/>
  </r>
  <r>
    <x v="4"/>
    <x v="1"/>
    <s v="Bolívar Me Enamora en  Turismo"/>
    <s v=" Turismo de talla mundial"/>
    <n v="3502"/>
    <s v="Productividad y competitividad de las empresas colombianas"/>
    <s v="PROMOCIÓN DEL DESARROLLO TURÍSTICO "/>
    <n v="58"/>
    <s v="Asistencia y acompañamiento a los Entes Territoriales para la promoción y competitividad turística de sus regiones."/>
    <n v="3502039"/>
    <s v="Servicio de asistencia técnica a los entes territoriales para el desarrollo turístico"/>
    <s v="Viajes de Familiarización realizados"/>
    <s v="Número"/>
    <n v="16"/>
    <n v="2023"/>
    <s v="ICULTUR"/>
    <n v="2"/>
    <n v="8"/>
    <n v="0"/>
    <n v="0"/>
    <n v="0"/>
    <n v="3"/>
    <n v="2"/>
    <n v="0"/>
    <n v="5"/>
    <n v="0.625"/>
    <n v="5"/>
    <n v="2.5"/>
    <n v="0.625"/>
    <n v="0"/>
    <m/>
    <n v="0"/>
    <n v="0"/>
  </r>
  <r>
    <x v="4"/>
    <x v="1"/>
    <s v="Bolívar Me Enamora en  Turismo"/>
    <s v=" Turismo de talla mundial"/>
    <n v="3502"/>
    <s v="Productividad y competitividad de las empresas colombianas"/>
    <s v="PROMOCIÓN DEL DESARROLLO TURÍSTICO "/>
    <n v="59"/>
    <s v="Corresponde a campañas de divulgación y promoción de los atractivos turísticos de la zonas, así como las actividades para el posicionamiento de las regiones, departamentos y municipios como destinos turísticos."/>
    <n v="3502046"/>
    <s v="Servicio de promoción turística"/>
    <s v="Eventos de promoción realizados"/>
    <s v="Número"/>
    <n v="0"/>
    <n v="2023"/>
    <s v="ICULTUR"/>
    <n v="1"/>
    <n v="4"/>
    <n v="3"/>
    <n v="0.75"/>
    <n v="1"/>
    <n v="1"/>
    <n v="0"/>
    <n v="0"/>
    <n v="2"/>
    <n v="0.5"/>
    <n v="5"/>
    <n v="2"/>
    <n v="1.25"/>
    <n v="0"/>
    <m/>
    <n v="0"/>
    <n v="0"/>
  </r>
  <r>
    <x v="4"/>
    <x v="1"/>
    <s v="Bolívar Me Enamora en  Turismo"/>
    <s v=" Turismo de talla mundial"/>
    <n v="3502"/>
    <s v="Productividad y competitividad de las empresas colombianas"/>
    <s v="PROMOCIÓN DEL DESARROLLO TURÍSTICO "/>
    <n v="60"/>
    <s v="Asistencia y acompañamiento a los Entes Territoriales para la promoción y competitividad turística de sus regiones."/>
    <n v="3502039"/>
    <s v="Servicio de asistencia técnica a los entes territoriales para el desarrollo turístico"/>
    <s v="Redes Temáticas de Turismo apoyadas"/>
    <s v="Número"/>
    <n v="0"/>
    <n v="2023"/>
    <s v="ICULTUR"/>
    <n v="1"/>
    <n v="1"/>
    <n v="0"/>
    <n v="0"/>
    <n v="0"/>
    <n v="0"/>
    <n v="0"/>
    <n v="0"/>
    <n v="0"/>
    <n v="0"/>
    <n v="0"/>
    <n v="0"/>
    <n v="0"/>
    <n v="0"/>
    <m/>
    <n v="0"/>
    <n v="0"/>
  </r>
  <r>
    <x v="4"/>
    <x v="1"/>
    <s v="Bolívar Me Enamora en  Turismo"/>
    <s v=" Turismo de talla mundial"/>
    <n v="3502"/>
    <s v="Productividad y competitividad de las empresas colombianas"/>
    <s v="PROMOCIÓN DEL DESARROLLO TURÍSTICO "/>
    <n v="62"/>
    <s v="Asistencia técnica dirigida a emprendedores con empresas en etapa temprana (menores de 5 años)."/>
    <n v="3502007"/>
    <s v="Servicio de asistencia técnica para emprendedores y/o empresas en edad temprana"/>
    <s v="Empresas asistidas técnicamente"/>
    <s v="Número"/>
    <n v="0"/>
    <n v="2023"/>
    <s v="ICULTUR"/>
    <n v="5"/>
    <n v="30"/>
    <n v="125"/>
    <n v="4.166666666666667"/>
    <n v="0"/>
    <n v="0"/>
    <n v="110"/>
    <n v="0"/>
    <n v="110"/>
    <n v="3.6666666666666665"/>
    <n v="235"/>
    <n v="22"/>
    <n v="7.833333333333333"/>
    <n v="0"/>
    <m/>
    <n v="0"/>
    <n v="0"/>
  </r>
  <r>
    <x v="4"/>
    <x v="1"/>
    <s v="Bolívar Me Enamora en  Turismo"/>
    <s v=" Turismo de talla mundial"/>
    <n v="3502"/>
    <s v="Productividad y competitividad de las empresas colombianas"/>
    <s v="PROMOCIÓN DEL DESARROLLO TURÍSTICO "/>
    <n v="63"/>
    <s v="Corresponde a la asistencia técnica que se les ofrece a las unidades productivas con el fin de alcanzar mayores niveles de productividad, a través de intervenciones en ejes tales como gestión de la calidad, logística, sostenibilidad ambiental, productividad operacional, transformación digital, eficiencia energética, productividad laboral, desarrollo y sofisticación de productos, gestión comercial, entre otros. Cada intervención incluye un diagnóstico, un plan de acción y una medición final."/>
    <n v="3502009"/>
    <s v="Servicio de apoyo para la transferencia y/o implementación de metodologías de aumento de la productividad"/>
    <s v="Unidades productivas  beneficiadas en la implementación de estrategias para incrementar su productividad "/>
    <s v="Número"/>
    <n v="0"/>
    <n v="2023"/>
    <s v="ICULTUR"/>
    <n v="15"/>
    <n v="60"/>
    <n v="1"/>
    <n v="1.6666666666666666E-2"/>
    <n v="3"/>
    <n v="3"/>
    <n v="1"/>
    <n v="0"/>
    <n v="7"/>
    <n v="0.11666666666666667"/>
    <n v="8"/>
    <n v="0.46666666666666667"/>
    <n v="0.13333333333333333"/>
    <n v="0"/>
    <m/>
    <n v="0"/>
    <n v="0"/>
  </r>
  <r>
    <x v="4"/>
    <x v="1"/>
    <s v="Bolívar Me Enamora en  Turismo"/>
    <s v=" Turismo de talla mundial"/>
    <n v="3502"/>
    <s v="Productividad y competitividad de las empresas colombianas"/>
    <s v="PROMOCIÓN DEL DESARROLLO TURÍSTICO "/>
    <n v="64"/>
    <s v="Asistencia y acompañamiento a los Entes Territoriales para la promoción y competitividad turística de sus regiones."/>
    <n v="3502039"/>
    <s v="Servicio de asistencia técnica a los entes territoriales para el desarrollo turístico"/>
    <s v="Entidades territoriales asistidas técnicamente"/>
    <s v="Número"/>
    <n v="0"/>
    <n v="2023"/>
    <s v="ICULTUR"/>
    <n v="3"/>
    <n v="8"/>
    <n v="1"/>
    <n v="0.125"/>
    <n v="0"/>
    <n v="2"/>
    <n v="0"/>
    <n v="1"/>
    <n v="3"/>
    <n v="0.375"/>
    <n v="4"/>
    <n v="1"/>
    <n v="0.5"/>
    <n v="0"/>
    <m/>
    <n v="0"/>
    <n v="0"/>
  </r>
  <r>
    <x v="4"/>
    <x v="1"/>
    <s v="Bolívar Me Enamora en  Turismo"/>
    <s v=" Turismo de talla mundial"/>
    <n v="3502"/>
    <s v="Productividad y competitividad de las empresas colombianas"/>
    <s v="PROMOCIÓN DEL DESARROLLO TURÍSTICO "/>
    <n v="65"/>
    <s v="Asistencia y acompañamiento a los Entes Territoriales para la promoción y competitividad turística de sus regiones."/>
    <n v="3502039"/>
    <s v="Servicio de asistencia técnica a los entes territoriales para el desarrollo turístico"/>
    <s v="Redes Temáticas de Turismo apoyadas"/>
    <s v="Número"/>
    <n v="0"/>
    <n v="2023"/>
    <s v="ICULTUR"/>
    <n v="1"/>
    <n v="5"/>
    <n v="0"/>
    <n v="0"/>
    <n v="2"/>
    <n v="0"/>
    <n v="0"/>
    <n v="0"/>
    <n v="2"/>
    <n v="0.4"/>
    <n v="2"/>
    <n v="2"/>
    <n v="0.4"/>
    <n v="0"/>
    <m/>
    <n v="0"/>
    <n v="0"/>
  </r>
  <r>
    <x v="4"/>
    <x v="1"/>
    <s v="Bolívar Me Enamora en  Turismo"/>
    <s v=" Turismo de talla mundial"/>
    <n v="3502"/>
    <s v="Productividad y competitividad de las empresas colombianas"/>
    <s v="PROMOCIÓN DEL DESARROLLO TURÍSTICO "/>
    <n v="66"/>
    <s v="Asistencia y acompañamiento a los Entes Territoriales para la promoción y competitividad turística de sus regiones."/>
    <n v="3502039"/>
    <s v="Servicio de asistencia técnica a los entes territoriales para el desarrollo turístico"/>
    <s v="Convenios, alianzas estratégicas y suscripciones realizadas"/>
    <s v="Número"/>
    <n v="0"/>
    <n v="2023"/>
    <s v="ICULTUR"/>
    <n v="1"/>
    <n v="4"/>
    <n v="1"/>
    <n v="0.25"/>
    <n v="0"/>
    <n v="0"/>
    <n v="0"/>
    <n v="0"/>
    <n v="0"/>
    <n v="0"/>
    <n v="1"/>
    <n v="0"/>
    <n v="0.25"/>
    <n v="0"/>
    <m/>
    <n v="0"/>
    <n v="0"/>
  </r>
  <r>
    <x v="5"/>
    <x v="0"/>
    <s v="BOLÍVAR ME ENAMORA  CON  ATENCIÓN A VÍCTMAS"/>
    <s v="ATENCIÓN, ASISTENCIA  Y REPARACIÓN INTEGRAL A LAS VÍCTIMAS"/>
    <s v="4101"/>
    <s v="ATENCIÓN, ASISTENCIA  Y REPARACIÓN INTEGRAL A LAS VÍCTIMAS"/>
    <s v="ATENCIÓN A GRUPOS VULNERABLES - PROMOCIÓN SOCIAL "/>
    <n v="116"/>
    <s v="Atención humanitaria por subsidiariedad"/>
    <n v="410102507"/>
    <s v="Servicio de ayuda y atención humanitaria"/>
    <s v="Recursos de atención humanitaria por subsidiariedad otorgados"/>
    <s v="pesos"/>
    <n v="4.3999999999999997E-2"/>
    <n v="2021"/>
    <s v="DNP"/>
    <n v="250000000"/>
    <n v="1000000000"/>
    <n v="125000000"/>
    <n v="0.125"/>
    <n v="75000000"/>
    <n v="95000000"/>
    <n v="110000000"/>
    <n v="45000000"/>
    <n v="325000000"/>
    <n v="0.32500000000000001"/>
    <n v="450000000"/>
    <n v="1.3"/>
    <n v="0.45"/>
    <n v="250000000"/>
    <s v="Recursos propios"/>
    <n v="325000000"/>
    <n v="1.3"/>
  </r>
  <r>
    <x v="5"/>
    <x v="0"/>
    <s v="BOLÍVAR ME ENAMORA  CON  ATENCIÓN A VÍCTMAS"/>
    <s v="ATENCIÓN, ASISTENCIA  Y REPARACIÓN INTEGRAL A LAS VÍCTIMAS"/>
    <s v="4101"/>
    <s v="ATENCIÓN, ASISTENCIA  Y REPARACIÓN INTEGRAL A LAS VÍCTIMAS"/>
    <s v="EQUIPAMENTO"/>
    <n v="117"/>
    <s v="Dotación de Albergue Temporal a las víctimas que soliciten ("/>
    <n v="4101082"/>
    <s v="Edificaciones para alojamiento temporal de víctimas desplazadas por el conflicto construidas y dotadas"/>
    <s v="Infraestructura para alojamiento temporal de víctimas desplazadas por el conflicto construidas y dotadas"/>
    <s v="NUMERO"/>
    <n v="4.3999999999999997E-2"/>
    <n v="2020"/>
    <s v="DNP"/>
    <n v="1"/>
    <n v="2"/>
    <n v="0"/>
    <n v="0"/>
    <n v="0"/>
    <n v="0"/>
    <n v="2"/>
    <n v="0"/>
    <n v="2"/>
    <n v="1"/>
    <n v="2"/>
    <n v="2"/>
    <n v="1"/>
    <n v="10000000"/>
    <s v="Recursos propios"/>
    <n v="0"/>
    <n v="0"/>
  </r>
  <r>
    <x v="5"/>
    <x v="0"/>
    <s v="BOLÍVAR ME ENAMORA  CON  ATENCIÓN A VÍCTMAS"/>
    <s v="ATENCIÓN, ASISTENCIA  Y REPARACIÓN INTEGRAL A LAS VÍCTIMAS"/>
    <s v="4101"/>
    <s v="ATENCIÓN, ASISTENCIA  Y REPARACIÓN INTEGRAL A LAS VÍCTIMAS"/>
    <s v="ATENCIÓN A GRUPOS VULNERABLES - PROMOCIÓN SOCIAL "/>
    <n v="118"/>
    <s v="Asistencia Funeraria "/>
    <n v="4101027"/>
    <s v="Servicio de asistencia funeraria"/>
    <s v="Hogares subsidiados en asistencia funeraria "/>
    <s v="NUMERO"/>
    <n v="4.3999999999999997E-2"/>
    <n v="2020"/>
    <s v="DNP"/>
    <n v="1"/>
    <n v="4"/>
    <n v="4"/>
    <n v="1"/>
    <n v="0"/>
    <n v="0"/>
    <n v="0"/>
    <n v="0"/>
    <n v="0"/>
    <n v="0"/>
    <n v="4"/>
    <n v="0"/>
    <n v="1"/>
    <n v="25000000"/>
    <s v="Recursos propios"/>
    <n v="0"/>
    <n v="0"/>
  </r>
  <r>
    <x v="5"/>
    <x v="0"/>
    <s v="BOLÍVAR ME ENAMORA  CON  ATENCIÓN A VÍCTMAS"/>
    <s v="Justicia transicional"/>
    <s v="1204"/>
    <s v="Justicia transicional"/>
    <s v="ATENCIÓN A GRUPOS VULNERABLES - PROMOCIÓN SOCIAL "/>
    <n v="119"/>
    <s v="Jornadas de Atención y Asistencia Itinerante Transformadoras del Territorio"/>
    <n v="1204016"/>
    <s v="Servicio itinerante de oferta interinstitucional en materia de justicia transicional"/>
    <s v="Jornadas móviles de atención, orientación y acceso a la justicia a las víctimas del conflicto armado realizadas"/>
    <s v="NUMERO"/>
    <n v="4.3999999999999997E-2"/>
    <n v="2020"/>
    <s v="DNP"/>
    <n v="15"/>
    <n v="60"/>
    <n v="22"/>
    <n v="0.36666666666666664"/>
    <n v="3"/>
    <n v="10"/>
    <n v="13"/>
    <n v="0"/>
    <n v="26"/>
    <n v="0.43333333333333335"/>
    <n v="48"/>
    <n v="1.7333333333333334"/>
    <n v="0.8"/>
    <n v="200000000"/>
    <s v="Recursos propios"/>
    <n v="300000000"/>
    <n v="1.5"/>
  </r>
  <r>
    <x v="5"/>
    <x v="0"/>
    <s v="BOLÍVAR ME ENAMORA  CON  ATENCIÓN A VÍCTMAS"/>
    <s v="ATENCIÓN, ASISTENCIA  Y REPARACIÓN INTEGRAL A LAS VÍCTIMAS"/>
    <s v="4101"/>
    <s v="ATENCIÓN, ASISTENCIA  Y REPARACIÓN INTEGRAL A LAS VÍCTIMAS"/>
    <s v="EQUIPAMENTO"/>
    <n v="120"/>
    <s v="Construcción del Centro Regional de Atención a Víctimas"/>
    <n v="4101017"/>
    <s v="Centros regionales de atención a víctimas construidos"/>
    <s v="Centros regionales de atención a víctimas construidos "/>
    <s v="NUMERO"/>
    <n v="4.3999999999999997E-2"/>
    <n v="2020"/>
    <s v="DNP"/>
    <n v="1"/>
    <n v="1"/>
    <n v="0"/>
    <n v="0"/>
    <n v="0"/>
    <n v="0"/>
    <n v="0"/>
    <n v="0"/>
    <n v="0"/>
    <n v="0"/>
    <n v="0"/>
    <n v="0"/>
    <n v="0"/>
    <n v="4500000000"/>
    <s v="Recursos propios"/>
    <n v="0"/>
    <n v="0"/>
  </r>
  <r>
    <x v="5"/>
    <x v="0"/>
    <s v="BOLÍVAR ME ENAMORA  CON  ATENCIÓN A VÍCTMAS"/>
    <s v="ATENCIÓN, ASISTENCIA  Y REPARACIÓN INTEGRAL A LAS VÍCTIMAS"/>
    <s v="4101"/>
    <s v="ATENCIÓN, ASISTENCIA  Y REPARACIÓN INTEGRAL A LAS VÍCTIMAS"/>
    <s v="EQUIPAMENTO"/>
    <n v="121"/>
    <s v="Dotación del CRAV Centro Regional de Atención a Víctimas"/>
    <n v="4101018"/>
    <s v="Centros regionales o puntos de atención a víctimas dotados"/>
    <s v="Dotación de infraestructura en la cual se reúne la oferta institucional del nivel nacional y territorial que tiene como objetivo atender, orientar, remitir y acompañar a las víctimas del conflicto."/>
    <s v="NUMERO"/>
    <n v="4.3999999999999997E-2"/>
    <n v="2020"/>
    <s v="DNP"/>
    <n v="1"/>
    <n v="1"/>
    <n v="0"/>
    <n v="0"/>
    <n v="0"/>
    <n v="0"/>
    <n v="0"/>
    <n v="0"/>
    <n v="0"/>
    <n v="0"/>
    <n v="0"/>
    <n v="0"/>
    <n v="0"/>
    <n v="500000000"/>
    <s v="Recursos propios"/>
    <n v="0"/>
    <n v="0"/>
  </r>
  <r>
    <x v="5"/>
    <x v="0"/>
    <s v="BOLÍVAR ME ENAMORA  CON  ATENCIÓN A VÍCTMAS"/>
    <s v="ATENCIÓN, ASISTENCIA  Y REPARACIÓN INTEGRAL A LAS VÍCTIMAS"/>
    <s v="4101"/>
    <s v="ATENCIÓN, ASISTENCIA  Y REPARACIÓN INTEGRAL A LAS VÍCTIMAS"/>
    <s v="ATENCIÓN A GRUPOS VULNERABLES - PROMOCIÓN SOCIAL "/>
    <n v="122"/>
    <s v="Mejoramiento y/o costrucción de Puntos de Atención a víctimas y/o Centro Regional de Atención a Víctimas "/>
    <n v="4101018"/>
    <s v="Centros regionales o puntos de atención a víctimas dotados"/>
    <s v="Puntos de atención a víctimas dotados"/>
    <s v="NUMERO"/>
    <n v="4.3999999999999997E-2"/>
    <n v="2020"/>
    <s v="DNP"/>
    <n v="1"/>
    <n v="4"/>
    <n v="1"/>
    <n v="0.25"/>
    <n v="0"/>
    <n v="0"/>
    <n v="1"/>
    <n v="0"/>
    <n v="1"/>
    <n v="0.25"/>
    <n v="2"/>
    <n v="1"/>
    <n v="0.5"/>
    <n v="20000000"/>
    <s v="Recursos propios"/>
    <n v="30000000"/>
    <n v="1.5"/>
  </r>
  <r>
    <x v="5"/>
    <x v="0"/>
    <s v="BOLÍVAR ME ENAMORA  CON  ATENCIÓN A VÍCTMAS"/>
    <s v="Calidad y fomento de la educación superior"/>
    <s v="2202"/>
    <s v="Calidad y fomento de la educación superior"/>
    <s v="EDUCACIÓN SUPERIOR"/>
    <n v="123"/>
    <s v="Becas para el ingreso de la Educación Superior acorde resolución UDC con Enfoque Etnico y Diferencial"/>
    <n v="2202061"/>
    <s v="Servicio de apoyo financiero para la permanencia a la educación superior "/>
    <s v="Población víctima del conflicto armado, beneficiaria de subsidios para la permanencia en programas nacionales"/>
    <s v="NUMERO"/>
    <n v="4.3999999999999997E-2"/>
    <n v="2020"/>
    <s v="DNP"/>
    <n v="100"/>
    <n v="400"/>
    <n v="4402"/>
    <n v="11.005000000000001"/>
    <n v="0"/>
    <n v="2687"/>
    <n v="0"/>
    <n v="0"/>
    <n v="2687"/>
    <n v="6.7175000000000002"/>
    <n v="7089"/>
    <n v="26.87"/>
    <n v="17.7225"/>
    <n v="2000000"/>
    <s v="Recursos propios"/>
    <n v="0"/>
    <n v="0"/>
  </r>
  <r>
    <x v="5"/>
    <x v="0"/>
    <s v="BOLÍVAR ME ENAMORA  CON  ATENCIÓN A VÍCTMAS"/>
    <s v="Inclusión social y productiva para la población en situación de vulnerabilidad"/>
    <s v="4103"/>
    <s v="INCLUSIÓN SOCIAL Y PRODUCTIVA PARA LA POBLACIÓN EN SITUACIÓN DE VULNERABILIDAD"/>
    <s v="DESARROLLO DE PROGRAMAS Y PROYECTOS PRODUCTIVOS EN EL MARCO DEL PLAN AGROPECUARIO  "/>
    <n v="124"/>
    <s v="Proyectos Productivos a población victima"/>
    <n v="4103005"/>
    <s v="Servicio de asistencia técnica para el emprendimiento"/>
    <s v="Proyectos productivos formulados para población víctimas del desplazamiento forzado"/>
    <s v="NUMERO"/>
    <n v="4.3999999999999997E-2"/>
    <n v="2020"/>
    <s v="DNP"/>
    <n v="50"/>
    <n v="200"/>
    <n v="110"/>
    <n v="0.55000000000000004"/>
    <n v="76"/>
    <n v="31"/>
    <n v="0"/>
    <n v="0"/>
    <n v="107"/>
    <n v="0.53500000000000003"/>
    <n v="217"/>
    <n v="2.14"/>
    <n v="1.085"/>
    <n v="50000000"/>
    <s v="Recursos propios"/>
    <n v="0"/>
    <n v="0"/>
  </r>
  <r>
    <x v="5"/>
    <x v="0"/>
    <s v="BOLÍVAR ME ENAMORA  CON  ATENCIÓN A VÍCTMAS"/>
    <s v="ATENCIÓN, ASISTENCIA  Y REPARACIÓN INTEGRAL A LAS VÍCTIMAS"/>
    <s v="4101"/>
    <s v="ATENCIÓN, ASISTENCIA  Y REPARACIÓN INTEGRAL A LAS VÍCTIMAS"/>
    <s v="DESARROLLO DE PROGRAMAS Y PROYECTOS PRODUCTIVOS EN EL MARCO DEL PLAN AGROPECUARIO  "/>
    <n v="125"/>
    <s v="Proyectos productivos con enfoque étnico y diferencial para la generación de ingresos"/>
    <n v="4101073"/>
    <s v="Servicio de apoyo para la generación de ingresos"/>
    <s v="Hogares con asistencia técnica para la generación de ingresos"/>
    <s v="NUMERO"/>
    <n v="4.3999999999999997E-2"/>
    <n v="2020"/>
    <s v="DNP"/>
    <n v="20"/>
    <n v="50"/>
    <n v="62"/>
    <n v="1.24"/>
    <n v="0"/>
    <n v="5"/>
    <n v="0"/>
    <n v="5568"/>
    <n v="5573"/>
    <n v="111.46"/>
    <n v="5635"/>
    <n v="278.64999999999998"/>
    <n v="112.7"/>
    <n v="50000000"/>
    <s v="Recursos propios"/>
    <n v="0"/>
    <n v="0"/>
  </r>
  <r>
    <x v="5"/>
    <x v="0"/>
    <s v="BOLÍVAR ME ENAMORA  CON  ATENCIÓN A VÍCTMAS"/>
    <s v="Inclusión social y productiva para la población en situación de vulnerabilidad"/>
    <s v="4103"/>
    <s v="INCLUSIÓN SOCIAL Y PRODUCTIVA PARA LA POBLACIÓN EN SITUACIÓN DE VULNERABILIDAD"/>
    <s v="ATENCIÓN A GRUPOS VULNERABLES - PROMOCIÓN SOCIAL "/>
    <n v="126"/>
    <s v="Asistencia Técnica en Elaboración de Proyectos"/>
    <n v="4103005"/>
    <s v="Servicio de asistencia técnica para el emprendimiento"/>
    <s v="Personas asistidas técnicamente"/>
    <s v="NUMERO"/>
    <n v="4.3999999999999997E-2"/>
    <n v="2020"/>
    <s v="DNP"/>
    <n v="150"/>
    <n v="450"/>
    <n v="179"/>
    <n v="0.39777777777777779"/>
    <n v="0"/>
    <n v="27"/>
    <n v="19"/>
    <n v="0"/>
    <n v="46"/>
    <n v="0.10222222222222223"/>
    <n v="225"/>
    <n v="0.30666666666666664"/>
    <n v="0.5"/>
    <n v="50000000"/>
    <s v="Recursos propios"/>
    <n v="0"/>
    <n v="0"/>
  </r>
  <r>
    <x v="5"/>
    <x v="0"/>
    <s v="BOLÍVAR ME ENAMORA  CON  ATENCIÓN A VÍCTMAS"/>
    <s v="Inclusión social y productiva para la población en situación de vulnerabilidad"/>
    <s v="4103"/>
    <s v="INCLUSIÓN SOCIAL Y PRODUCTIVA PARA LA POBLACIÓN EN SITUACIÓN DE VULNERABILIDAD"/>
    <s v="ATENCIÓN A GRUPOS VULNERABLES - PROMOCIÓN SOCIAL "/>
    <n v="127"/>
    <s v="Víctimas colocadas laboralmente "/>
    <n v="4103010"/>
    <s v="Servicio de gestión para la colocación de empleo"/>
    <s v="Personas vinculadas a empleo formal para población vulnerable"/>
    <s v="NUMERO"/>
    <n v="4.3999999999999997E-2"/>
    <n v="2020"/>
    <s v="DNP"/>
    <n v="750"/>
    <n v="3000"/>
    <n v="1101"/>
    <n v="0.36699999999999999"/>
    <n v="0"/>
    <n v="255"/>
    <n v="0"/>
    <n v="526"/>
    <n v="781"/>
    <n v="0.26033333333333336"/>
    <n v="1882"/>
    <n v="1.0413333333333334"/>
    <n v="0.6273333333333333"/>
    <n v="100000000"/>
    <s v="Recursos propios"/>
    <n v="0"/>
    <n v="0"/>
  </r>
  <r>
    <x v="5"/>
    <x v="0"/>
    <s v="BOLÍVAR ME ENAMORA  CON  ATENCIÓN A VÍCTMAS"/>
    <s v="Inclusión social y productiva para la población en situación de vulnerabilidad"/>
    <s v="4103"/>
    <s v="INCLUSIÓN SOCIAL Y PRODUCTIVA PARA LA POBLACIÓN EN SITUACIÓN DE VULNERABILIDAD"/>
    <s v="EDUCACIÓN SUPERIOR"/>
    <n v="128"/>
    <s v="Víctimas del conflicto armado VINCULADAS con centros de formación para el Trabajo y Desarrollo Humano con enfoque Etnico y Diferencial"/>
    <n v="4103004"/>
    <s v="Servicio de educación para el trabajo a la población vulnerable"/>
    <s v="Personas inscritas"/>
    <s v="NUMERO"/>
    <n v="4.3999999999999997E-2"/>
    <n v="2020"/>
    <s v="DNP"/>
    <n v="3750"/>
    <n v="15000"/>
    <n v="68103"/>
    <n v="4.5401999999999996"/>
    <n v="0"/>
    <n v="645"/>
    <n v="0"/>
    <n v="252"/>
    <n v="897"/>
    <n v="5.9799999999999999E-2"/>
    <n v="69000"/>
    <n v="0.2392"/>
    <n v="4.5999999999999996"/>
    <n v="100000000"/>
    <s v="Recursos propios"/>
    <n v="0"/>
    <n v="0"/>
  </r>
  <r>
    <x v="5"/>
    <x v="0"/>
    <s v="BOLÍVAR ME ENAMORA  CON  ATENCIÓN A VÍCTMAS"/>
    <s v="Inclusión social y productiva para la población en situación de vulnerabilidad"/>
    <s v="4103"/>
    <s v="INCLUSIÓN SOCIAL Y PRODUCTIVA PARA LA POBLACIÓN EN SITUACIÓN DE VULNERABILIDAD"/>
    <s v="ATENCIÓN A GRUPOS VULNERABLES - PROMOCIÓN SOCIAL "/>
    <n v="129"/>
    <s v="Mejoramiento de las condiciones de habitabilidad a población víctima"/>
    <s v="4103062"/>
    <s v="Servicio de apoyo para el mejoramiento de condiciones físicas o dotación de vivienda de hogares  vulnerables rurales"/>
    <s v="Hogares vulnerables con mejoramiento de las condiciones físicas o dotación de vivienda realizados"/>
    <s v="NUMERO"/>
    <n v="4.3999999999999997E-2"/>
    <n v="2020"/>
    <s v="DNP"/>
    <n v="15"/>
    <n v="50"/>
    <n v="5"/>
    <n v="0.1"/>
    <n v="0"/>
    <n v="0"/>
    <n v="0"/>
    <n v="0"/>
    <n v="0"/>
    <n v="0"/>
    <n v="5"/>
    <n v="0"/>
    <n v="0.1"/>
    <n v="225000000"/>
    <s v="Recursos propios"/>
    <n v="0"/>
    <n v="0"/>
  </r>
  <r>
    <x v="5"/>
    <x v="0"/>
    <s v="BOLÍVAR ME ENAMORA  CON  ATENCIÓN A VÍCTMAS"/>
    <s v="Inclusión social y productiva para la población en situación de vulnerabilidad"/>
    <s v="4103"/>
    <s v="INCLUSIÓN SOCIAL Y PRODUCTIVA PARA LA POBLACIÓN EN SITUACIÓN DE VULNERABILIDAD"/>
    <s v="ATENCIÓN A GRUPOS VULNERABLES - PROMOCIÓN SOCIAL "/>
    <n v="130"/>
    <s v="Desarrollo de proyectos de seguridad alimentaria para población víctima"/>
    <n v="4101042"/>
    <s v="Servicio de apoyo para la seguridad alimentaria"/>
    <s v="Hogares víctimas que reciben recursos monetarios para seguridad alimentaria"/>
    <s v="NUMERO"/>
    <n v="4.3999999999999997E-2"/>
    <n v="2020"/>
    <s v="DNP"/>
    <n v="500"/>
    <n v="1500"/>
    <n v="300"/>
    <n v="0.2"/>
    <n v="0"/>
    <n v="60"/>
    <n v="0"/>
    <n v="0"/>
    <n v="60"/>
    <n v="0.04"/>
    <n v="360"/>
    <n v="0.12"/>
    <n v="0.24"/>
    <n v="300000000"/>
    <s v="Recursos propios"/>
    <n v="0"/>
    <n v="0"/>
  </r>
  <r>
    <x v="5"/>
    <x v="0"/>
    <s v="BOLÍVAR ME ENAMORA  CON  ATENCIÓN A VÍCTMAS"/>
    <s v="Inclusión social y productiva para la población en situación de vulnerabilidad"/>
    <s v="4103"/>
    <s v="INCLUSIÓN SOCIAL Y PRODUCTIVA PARA LA POBLACIÓN EN SITUACIÓN DE VULNERABILIDAD"/>
    <s v="ATENCIÓN A GRUPOS VULNERABLES - PROMOCIÓN SOCIAL "/>
    <n v="131"/>
    <s v="Construcción de vivienda nueva a población víctima rural y urbana"/>
    <s v="4103062"/>
    <s v="Servicio de apoyo para el mejoramiento de condiciones físicas o dotación de vivienda de hogares  vulnerables rurales"/>
    <s v="Hogares víctimas vulnerables con asistencia técnica para el mejoramiento de las  condiciones físicas o dotación de vivienda"/>
    <s v="NUMERO"/>
    <n v="4.3999999999999997E-2"/>
    <n v="2020"/>
    <s v="DNP"/>
    <n v="10"/>
    <n v="40"/>
    <n v="10"/>
    <n v="0.25"/>
    <n v="0"/>
    <n v="300"/>
    <n v="0"/>
    <n v="0"/>
    <n v="300"/>
    <n v="7.5"/>
    <n v="310"/>
    <n v="30"/>
    <n v="7.75"/>
    <n v="0"/>
    <s v="Recursos propios"/>
    <n v="0"/>
    <n v="0"/>
  </r>
  <r>
    <x v="5"/>
    <x v="0"/>
    <s v="BOLÍVAR ME ENAMORA  CON  ATENCIÓN A VÍCTMAS"/>
    <s v="ATENCIÓN, ASISTENCIA  Y REPARACIÓN INTEGRAL A LAS VÍCTIMAS"/>
    <s v="4502"/>
    <s v="Fortalecimiento del buen gobierno para el respeto y garantía de los derechos humanos"/>
    <s v="ATENCIÓN A GRUPOS VULNERABLES - PROMOCIÓN SOCIAL "/>
    <n v="132"/>
    <s v="Articulación con la Secretaria de Interior la construcción y actualización del Plan Integral de Prevención y Protección de Violación de los Derechos Humanos"/>
    <n v="4502038"/>
    <s v="Servicio de promoción de la garantía de derechos"/>
    <s v="Estrategias de promoción de la garantía de derechos implementadas"/>
    <s v="NUMERO"/>
    <n v="4.3999999999999997E-2"/>
    <n v="2020"/>
    <s v="DNP"/>
    <n v="1"/>
    <n v="4"/>
    <n v="1"/>
    <n v="0.25"/>
    <n v="0"/>
    <n v="0"/>
    <n v="1"/>
    <n v="0"/>
    <n v="1"/>
    <n v="0.25"/>
    <n v="2"/>
    <n v="1"/>
    <n v="0.5"/>
    <n v="2000000"/>
    <s v="Recursos propios"/>
    <n v="0"/>
    <n v="0"/>
  </r>
  <r>
    <x v="5"/>
    <x v="0"/>
    <s v="BOLÍVAR ME ENAMORA  CON  ATENCIÓN A VÍCTMAS"/>
    <s v="ATENCIÓN, ASISTENCIA  Y REPARACIÓN INTEGRAL A LAS VÍCTIMAS"/>
    <n v="4502"/>
    <s v="Fortalecimiento del buen gobierno para el respeto y garantía de los derechos humanos"/>
    <s v="ATENCIÓN A GRUPOS VULNERABLES - PROMOCIÓN SOCIAL "/>
    <n v="133"/>
    <s v="Construcción y actualización del Plan de Contingencia para la Atención Inmediata a Víctimas del Conflicto Armado"/>
    <n v="4502038"/>
    <s v="Servicio de promoción de la garantía de derechos"/>
    <s v="Rutas de atención implementadas"/>
    <s v="NUMERO"/>
    <n v="4.3999999999999997E-2"/>
    <n v="2020"/>
    <s v="DNP"/>
    <n v="1"/>
    <n v="4"/>
    <n v="1"/>
    <n v="0.25"/>
    <n v="0"/>
    <n v="1"/>
    <n v="0"/>
    <n v="0"/>
    <n v="1"/>
    <n v="0.25"/>
    <n v="2"/>
    <n v="1"/>
    <n v="0.5"/>
    <n v="2000000"/>
    <s v="Recursos propios"/>
    <n v="0"/>
    <n v="0"/>
  </r>
  <r>
    <x v="5"/>
    <x v="0"/>
    <s v="BOLÍVAR ME ENAMORA  CON  ATENCIÓN A VÍCTMAS"/>
    <s v="ATENCIÓN, ASISTENCIA  Y REPARACIÓN INTEGRAL A LAS VÍCTIMAS"/>
    <s v="3702"/>
    <s v="Fortalecimiento a la gobernabilidad territorial para la seguridad, convivencia ciudadana, paz y postconflicto"/>
    <s v="ATENCIÓN A GRUPOS VULNERABLES - PROMOCIÓN SOCIAL "/>
    <n v="134"/>
    <s v="Articulación con Secretaría del Interior y/o Secretaria de Igualdad para definir las medidas para garantizar los derechos a la vida, libertad, integridad y seguridad de víctimas defensoras y defensores de derechos humanos"/>
    <n v="3702026"/>
    <s v="Servicio de apoyo financiero para la construcción de Escenarios de paz, convivencia ciudadana e inclusión social"/>
    <s v="Número de Escenarios de paz, Convivencia Ciudadana e inclusión social financiados"/>
    <s v="NUMERO"/>
    <n v="4.3999999999999997E-2"/>
    <n v="2020"/>
    <s v="DNP"/>
    <n v="1"/>
    <n v="4"/>
    <n v="1"/>
    <n v="0.25"/>
    <n v="0"/>
    <n v="1"/>
    <n v="0"/>
    <n v="0"/>
    <n v="1"/>
    <n v="0.25"/>
    <n v="2"/>
    <n v="1"/>
    <n v="0.5"/>
    <n v="2000000"/>
    <s v="Recursos propios"/>
    <n v="0"/>
    <n v="0"/>
  </r>
  <r>
    <x v="5"/>
    <x v="0"/>
    <s v="BOLÍVAR ME ENAMORA  CON  ATENCIÓN A VÍCTMAS"/>
    <s v="ATENCIÓN, ASISTENCIA  Y REPARACIÓN INTEGRAL A LAS VÍCTIMAS"/>
    <s v="4502"/>
    <s v="Fortalecimiento del buen gobierno para el respeto y garantía de los derechos humanos"/>
    <s v="ATENCIÓN A GRUPOS VULNERABLES - PROMOCIÓN SOCIAL "/>
    <n v="135"/>
    <s v="Articular con Secretaria del Interior para garantizar la inclusión del plan de acción para la implementación y territorialización del Programa Integral de Garantías de Mujeres Lideresas y Defensoras de Derechos Humanos en el departamento de Bolívar"/>
    <n v="4502038"/>
    <s v="Servicio de promoción de la garantía de derechos"/>
    <s v="Estrategias de promoción de la garantía de derechos implementadas"/>
    <s v="NUMERO"/>
    <n v="4.3999999999999997E-2"/>
    <n v="2020"/>
    <s v="DNP"/>
    <n v="1"/>
    <n v="4"/>
    <n v="1"/>
    <n v="0.25"/>
    <n v="0"/>
    <n v="1"/>
    <n v="0"/>
    <n v="0"/>
    <n v="1"/>
    <n v="0.25"/>
    <n v="2"/>
    <n v="1"/>
    <n v="0.5"/>
    <n v="2000000"/>
    <s v="Recursos propios"/>
    <n v="0"/>
    <n v="0"/>
  </r>
  <r>
    <x v="5"/>
    <x v="0"/>
    <s v="BOLÍVAR ME ENAMORA  CON  ATENCIÓN A VÍCTMAS"/>
    <s v="ATENCIÓN, ASISTENCIA  Y REPARACIÓN INTEGRAL A LAS VÍCTIMAS"/>
    <s v="4502"/>
    <s v="Fortalecimiento del buen gobierno para el respeto y garantía de los derechos humanos"/>
    <s v="ATENCIÓN A GRUPOS VULNERABLES - PROMOCIÓN SOCIAL "/>
    <n v="136"/>
    <s v="Asistencia Técnica para la construcción y/o actualización de los planes de Prevención y Protección y Contingencia a municipios"/>
    <n v="4502038"/>
    <s v="Servicio de promoción de la garantía de derechos"/>
    <s v="Estrategias de promoción de la garantía de derechos implementadas"/>
    <s v="NUMERO"/>
    <n v="4.3999999999999997E-2"/>
    <n v="2020"/>
    <s v="DNP"/>
    <n v="8"/>
    <n v="28"/>
    <n v="34"/>
    <n v="1.2142857142857142"/>
    <n v="0"/>
    <n v="4"/>
    <n v="0"/>
    <n v="0"/>
    <n v="4"/>
    <n v="0.14285714285714285"/>
    <n v="38"/>
    <n v="0.5"/>
    <n v="1.3571428571428572"/>
    <n v="2000000"/>
    <s v="Recursos propios"/>
    <n v="0"/>
    <n v="0"/>
  </r>
  <r>
    <x v="5"/>
    <x v="0"/>
    <s v="BOLÍVAR ME ENAMORA  CON  ATENCIÓN A VÍCTMAS"/>
    <s v="ATENCIÓN, ASISTENCIA  Y REPARACIÓN INTEGRAL A LAS VÍCTIMAS"/>
    <s v="4101"/>
    <s v="ATENCIÓN, ASISTENCIA  Y REPARACIÓN INTEGRAL A LAS VÍCTIMAS"/>
    <s v="ATENCIÓN A GRUPOS VULNERABLES - PROMOCIÓN SOCIAL "/>
    <n v="137"/>
    <s v="Acompañar y articular el seguimiento de las alertas tempranas emanadas por la Defensoría del Pueblo"/>
    <n v="4101100"/>
    <s v="Servicio de asistencia humanitaria a víctimas del conflicto armado"/>
    <s v="Hogares víctimas con atención humanitaria"/>
    <s v="NUMERO"/>
    <n v="4.3999999999999997E-2"/>
    <n v="2020"/>
    <s v="DNP"/>
    <n v="1000"/>
    <n v="3000"/>
    <n v="1192"/>
    <n v="0.39733333333333332"/>
    <n v="1922"/>
    <n v="0"/>
    <n v="0"/>
    <n v="0"/>
    <n v="1922"/>
    <n v="0.64066666666666672"/>
    <n v="3114"/>
    <n v="1.9219999999999999"/>
    <n v="1.038"/>
    <n v="40000000"/>
    <s v="Recursos propios"/>
    <n v="0"/>
    <n v="0"/>
  </r>
  <r>
    <x v="5"/>
    <x v="0"/>
    <s v="BOLÍVAR ME ENAMORA  CON  ATENCIÓN A VÍCTMAS"/>
    <s v="ATENCIÓN, ASISTENCIA  Y REPARACIÓN INTEGRAL A LAS VÍCTIMAS"/>
    <s v="4502"/>
    <s v="Fortalecimiento del buen gobierno para el respeto y garantía de los derechos humanos"/>
    <s v="ATENCIÓN A GRUPOS VULNERABLES - PROMOCIÓN SOCIAL "/>
    <n v="138"/>
    <s v="Informes de acompañamiento y seguimiento PIRC"/>
    <n v="4502038"/>
    <s v="Servicio de promoción de la garantía de derechos"/>
    <s v="Estrategias de promoción de la garantía de derechos implementadas"/>
    <s v="NUMERO"/>
    <n v="4.3999999999999997E-2"/>
    <n v="2020"/>
    <s v="DNP"/>
    <n v="2"/>
    <n v="8"/>
    <n v="1"/>
    <n v="0.125"/>
    <n v="0"/>
    <n v="1"/>
    <n v="1"/>
    <n v="0"/>
    <n v="2"/>
    <n v="0.25"/>
    <n v="3"/>
    <n v="1"/>
    <n v="0.375"/>
    <n v="30000000"/>
    <s v="Recursos propios"/>
    <n v="0"/>
    <n v="0"/>
  </r>
  <r>
    <x v="5"/>
    <x v="0"/>
    <s v="BOLÍVAR ME ENAMORA  CON  ATENCIÓN A VÍCTMAS"/>
    <s v="ATENCIÓN, ASISTENCIA  Y REPARACIÓN INTEGRAL A LAS VÍCTIMAS"/>
    <s v="4502"/>
    <s v="Fortalecimiento del buen gobierno para el respeto y garantía de los derechos humanos"/>
    <s v="ATENCIÓN A GRUPOS VULNERABLES - PROMOCIÓN SOCIAL "/>
    <n v="139"/>
    <s v="Acciones para el cumplimiento de los PIRC"/>
    <n v="4502038"/>
    <s v="Servicio de promoción de la garantía de derechos"/>
    <s v="Rutas de atención implementadas"/>
    <s v="NUMERO"/>
    <n v="4.3999999999999997E-2"/>
    <n v="2020"/>
    <s v="DNP"/>
    <n v="15"/>
    <n v="40"/>
    <n v="9"/>
    <n v="0.22500000000000001"/>
    <n v="0"/>
    <n v="0"/>
    <n v="13"/>
    <n v="11"/>
    <n v="24"/>
    <n v="0.6"/>
    <n v="33"/>
    <n v="1.6"/>
    <n v="0.82499999999999996"/>
    <n v="150000000"/>
    <s v="Recursos propios"/>
    <n v="150000000"/>
    <n v="1"/>
  </r>
  <r>
    <x v="5"/>
    <x v="0"/>
    <s v="BOLÍVAR ME ENAMORA  CON  ATENCIÓN A VÍCTMAS"/>
    <s v="ATENCIÓN, ASISTENCIA  Y REPARACIÓN INTEGRAL A LAS VÍCTIMAS"/>
    <s v="4502"/>
    <s v="Fortalecimiento del buen gobierno para el respeto y garantía de los derechos humanos"/>
    <s v="ATENCIÓN A GRUPOS VULNERABLES - PROMOCIÓN SOCIAL "/>
    <n v="140"/>
    <s v="Acciones para el retorno, reubicaciones y/o integración local"/>
    <n v="4502039"/>
    <s v="Servicio de promoción de la garantía de derechos"/>
    <s v="Estrategias de promoción de la garantía de derechos implementadas"/>
    <s v="NUMERO"/>
    <n v="4.3999999999999997E-2"/>
    <n v="2020"/>
    <s v="DNP"/>
    <n v="5"/>
    <n v="30"/>
    <n v="3"/>
    <n v="0.1"/>
    <n v="0"/>
    <n v="2"/>
    <n v="19"/>
    <n v="10"/>
    <n v="31"/>
    <n v="1.0333333333333334"/>
    <n v="34"/>
    <n v="6.2"/>
    <n v="1.1333333333333333"/>
    <n v="150000000"/>
    <s v="Recursos propios"/>
    <n v="150000000"/>
    <n v="1"/>
  </r>
  <r>
    <x v="5"/>
    <x v="0"/>
    <s v="BOLÍVAR ME ENAMORA  CON  ATENCIÓN A VÍCTMAS"/>
    <s v="ATENCIÓN, ASISTENCIA  Y REPARACIÓN INTEGRAL A LAS VÍCTIMAS"/>
    <s v="4101"/>
    <s v="ATENCIÓN, ASISTENCIA  Y REPARACIÓN INTEGRAL A LAS VÍCTIMAS"/>
    <s v="ATENCIÓN A GRUPOS VULNERABLES - PROMOCIÓN SOCIAL "/>
    <n v="141"/>
    <s v="Acciones de Recuperación emocional Social Comunitaria"/>
    <n v="4101031"/>
    <s v="Servicios de implementaciónde medidas de satisfacción y acompañamiento a las víctimas del conflicto armado"/>
    <s v="Víctimas reconocidas, recordadas y dignificadas por el Estado."/>
    <s v="NUMERO"/>
    <n v="4.3999999999999997E-2"/>
    <n v="2020"/>
    <s v="DNP"/>
    <n v="1"/>
    <n v="4"/>
    <n v="2"/>
    <n v="0.5"/>
    <n v="1"/>
    <n v="1"/>
    <n v="0"/>
    <n v="0"/>
    <n v="2"/>
    <n v="0.5"/>
    <n v="4"/>
    <n v="2"/>
    <n v="1"/>
    <n v="0"/>
    <s v="Recursos propios"/>
    <n v="0"/>
    <n v="0"/>
  </r>
  <r>
    <x v="5"/>
    <x v="0"/>
    <s v="BOLÍVAR ME ENAMORA  CON  ATENCIÓN A VÍCTMAS"/>
    <s v="ATENCIÓN, ASISTENCIA  Y REPARACIÓN INTEGRAL A LAS VÍCTIMAS"/>
    <s v="4101"/>
    <s v="ATENCIÓN, ASISTENCIA  Y REPARACIÓN INTEGRAL A LAS VÍCTIMAS"/>
    <s v="ATENCIÓN A GRUPOS VULNERABLES - PROMOCIÓN SOCIAL "/>
    <n v="142"/>
    <s v="Acciones para cumplimiento de medidas de satisfacción, Reparación simbólica y Construcción de la Memoria Histórica."/>
    <n v="4101031"/>
    <s v="Servicios de implementaciónde medidas de satisfacción y acompañamiento a las víctimas del conflicto armado"/>
    <s v="Acciones realizadas en cumplimiento de las medidas de satisfacción, distintas al mensaje estatal de reconocimiento."/>
    <s v="NUMERO"/>
    <n v="4.3999999999999997E-2"/>
    <n v="2020"/>
    <s v="DNP"/>
    <n v="10"/>
    <n v="40"/>
    <n v="9"/>
    <n v="0.22500000000000001"/>
    <n v="0"/>
    <n v="3"/>
    <n v="13"/>
    <n v="2"/>
    <n v="18"/>
    <n v="0.45"/>
    <n v="27"/>
    <n v="1.8"/>
    <n v="0.67500000000000004"/>
    <n v="387192000"/>
    <s v="Recursos propios"/>
    <n v="387192"/>
    <n v="1E-3"/>
  </r>
  <r>
    <x v="5"/>
    <x v="0"/>
    <s v="BOLÍVAR ME ENAMORA  CON  ATENCIÓN A VÍCTMAS"/>
    <s v="ATENCIÓN, ASISTENCIA  Y REPARACIÓN INTEGRAL A LAS VÍCTIMAS"/>
    <s v="4502"/>
    <s v="Fortalecimiento del buen gobierno para el respeto y garantía de los derechos humanos"/>
    <s v="ATENCIÓN A GRUPOS VULNERABLES - PROMOCIÓN SOCIAL "/>
    <n v="143"/>
    <s v="Seguimiento al cumplimiento de sentencias de restitución de tierras"/>
    <n v="4502038"/>
    <s v="Servicio de promoción de la garantía de derechos"/>
    <s v="Estrategias de promoción de la garantía de derechos implementadas"/>
    <s v="NUMERO"/>
    <n v="4.3999999999999997E-2"/>
    <n v="2020"/>
    <s v="DNP"/>
    <n v="1"/>
    <n v="1"/>
    <n v="0"/>
    <n v="0"/>
    <n v="0"/>
    <n v="1"/>
    <n v="0"/>
    <n v="0"/>
    <n v="1"/>
    <n v="1"/>
    <n v="1"/>
    <n v="1"/>
    <n v="1"/>
    <n v="2000000"/>
    <s v="Recursos propios"/>
    <n v="2000000"/>
    <n v="1"/>
  </r>
  <r>
    <x v="5"/>
    <x v="0"/>
    <s v="BOLÍVAR ME ENAMORA  CON  ATENCIÓN A VÍCTMAS"/>
    <s v="ATENCIÓN, ASISTENCIA  Y REPARACIÓN INTEGRAL A LAS VÍCTIMAS"/>
    <s v="3502"/>
    <s v="Productividad y competitividad de las empresas colombianas"/>
    <s v="ATENCIÓN A GRUPOS VULNERABLES - PROMOCIÓN SOCIAL "/>
    <n v="144"/>
    <s v="Consolidación de información de comunidades con Ruta Campesina y étnicas "/>
    <n v="3502019"/>
    <s v="Servicio de asistencia técnica y acompañamiento productivo y empresarial"/>
    <s v="Unidades productivas de grupos étnicos beneficiados "/>
    <s v="NUMERO"/>
    <n v="4.3999999999999997E-2"/>
    <n v="2020"/>
    <s v="DNP"/>
    <n v="1"/>
    <n v="4"/>
    <n v="0"/>
    <n v="0"/>
    <n v="0"/>
    <n v="0"/>
    <n v="1"/>
    <n v="0"/>
    <n v="1"/>
    <n v="0.25"/>
    <n v="1"/>
    <n v="1"/>
    <n v="0.25"/>
    <n v="2000001"/>
    <s v="Recursos propios"/>
    <n v="2000001"/>
    <n v="1"/>
  </r>
  <r>
    <x v="5"/>
    <x v="0"/>
    <s v="BOLÍVAR ME ENAMORA  CON  ATENCIÓN A VÍCTMAS"/>
    <s v="ATENCIÓN, ASISTENCIA  Y REPARACIÓN INTEGRAL A LAS VÍCTIMAS"/>
    <s v="4502"/>
    <s v="Fortalecimiento del buen gobierno para el respeto y garantía de los derechos humanos"/>
    <s v="ATENCIÓN A GRUPOS VULNERABLES - PROMOCIÓN SOCIAL "/>
    <n v="145"/>
    <s v="Estrategia de Identificación de Víctimas y su núcleo familiar con Sentencias de Restitución de tierras"/>
    <n v="4502038"/>
    <s v="Servicio de promoción de la garantía de derechos"/>
    <s v="Estrategias de promoción de la garantía de derechos implementadas"/>
    <s v="NUMERO"/>
    <n v="4.3999999999999997E-2"/>
    <n v="2020"/>
    <s v="DNP"/>
    <n v="1"/>
    <n v="1"/>
    <n v="1"/>
    <n v="1"/>
    <n v="0"/>
    <n v="0"/>
    <n v="1"/>
    <n v="0"/>
    <n v="1"/>
    <n v="1"/>
    <n v="2"/>
    <n v="1"/>
    <n v="2"/>
    <n v="2000002"/>
    <s v="Recursos propios"/>
    <n v="2000002"/>
    <n v="1"/>
  </r>
  <r>
    <x v="5"/>
    <x v="0"/>
    <s v="BOLÍVAR ME ENAMORA  CON  ATENCIÓN A VÍCTMAS"/>
    <s v="ATENCIÓN, ASISTENCIA  Y REPARACIÓN INTEGRAL A LAS VÍCTIMAS"/>
    <s v="4001"/>
    <s v="Acceso a soluciones de vivienda"/>
    <s v="ATENCIÓN A GRUPOS VULNERABLES - PROMOCIÓN SOCIAL "/>
    <n v="146"/>
    <s v="Articulación con Dirección de VIvienda  para la implementación de programas de construcción y mejoramiento de vivienda urbana y rural para atender las sentencias de restitución  "/>
    <n v="4001031"/>
    <s v="Servicio de apoyo financiero para adquisición de vivienda"/>
    <s v="Hogares beneficiados con adquisición de vivienda "/>
    <s v="NUMERO"/>
    <n v="4.3999999999999997E-2"/>
    <n v="2020"/>
    <s v="DNP"/>
    <n v="10"/>
    <n v="40"/>
    <n v="0"/>
    <n v="0"/>
    <n v="0"/>
    <n v="1"/>
    <n v="21"/>
    <n v="0"/>
    <n v="22"/>
    <n v="0.55000000000000004"/>
    <n v="22"/>
    <n v="2.2000000000000002"/>
    <n v="0.55000000000000004"/>
    <n v="300000000"/>
    <s v="Recursos propios"/>
    <n v="5000000"/>
    <n v="1.6666666666666666E-2"/>
  </r>
  <r>
    <x v="5"/>
    <x v="0"/>
    <s v="BOLÍVAR ME ENAMORA  CON  ATENCIÓN A VÍCTMAS"/>
    <s v="ATENCIÓN, ASISTENCIA  Y REPARACIÓN INTEGRAL A LAS VÍCTIMAS"/>
    <s v="4001"/>
    <s v="Acceso a soluciones de vivienda"/>
    <s v="ATENCIÓN A GRUPOS VULNERABLES - PROMOCIÓN SOCIAL "/>
    <n v="147"/>
    <s v="Articulación con Secretaría de Vivienda  para la implementación de programas de construcción y mejoramiento de vivienda urbana y rural para atender las sentencias de restitución  "/>
    <n v="4001032"/>
    <s v="Servicio de apoyo financiero para mejoramiento de vivienda"/>
    <s v="Hogares beneficiados con mejoramiento de una vivienda  "/>
    <s v="NUMERO"/>
    <n v="4.3999999999999997E-2"/>
    <n v="2020"/>
    <s v="DNP"/>
    <n v="10"/>
    <n v="40"/>
    <n v="0"/>
    <n v="0"/>
    <n v="0"/>
    <n v="0"/>
    <n v="21"/>
    <n v="0"/>
    <n v="21"/>
    <n v="0.52500000000000002"/>
    <n v="21"/>
    <n v="2.1"/>
    <n v="0.52500000000000002"/>
    <n v="50000000"/>
    <s v="Recursos propios"/>
    <n v="5000000"/>
    <n v="0.1"/>
  </r>
  <r>
    <x v="5"/>
    <x v="0"/>
    <s v="BOLÍVAR ME ENAMORA  CON  ATENCIÓN A VÍCTMAS"/>
    <s v="ATENCIÓN, ASISTENCIA  Y REPARACIÓN INTEGRAL A LAS VÍCTIMAS"/>
    <s v="1704"/>
    <s v="Ordenamiento social y uso productivo del territorio rural"/>
    <s v="ATENCIÓN A GRUPOS VULNERABLES - PROMOCIÓN SOCIAL "/>
    <n v="148"/>
    <s v="acciones interinstitucionales  con Secretaria de Agricultura, Agencia Nacional de Tierras, Instituto Geográfico Agustín Codazzi, Superintendencia de Notariado y Registro, con el fin de fortalecer los procesos de regularización de la propiedad rural."/>
    <n v="1704017"/>
    <s v="Servicio de apoyo para el fomento de la formalidad"/>
    <s v="Municipíos sensibilizadas en la formalización "/>
    <s v="NUMERO"/>
    <n v="4.3999999999999997E-2"/>
    <n v="2020"/>
    <s v="DNP"/>
    <n v="2"/>
    <n v="8"/>
    <n v="0"/>
    <n v="0"/>
    <n v="0"/>
    <n v="1"/>
    <n v="1"/>
    <n v="0"/>
    <n v="2"/>
    <n v="0.25"/>
    <n v="2"/>
    <n v="1"/>
    <n v="0.25"/>
    <n v="2000000"/>
    <s v="Recursos propios"/>
    <n v="2000000"/>
    <n v="1"/>
  </r>
  <r>
    <x v="5"/>
    <x v="0"/>
    <s v="BOLÍVAR ME ENAMORA  CON  ATENCIÓN A VÍCTMAS"/>
    <s v="ATENCIÓN, ASISTENCIA  Y REPARACIÓN INTEGRAL A LAS VÍCTIMAS"/>
    <s v="4101"/>
    <s v="ATENCIÓN, ASISTENCIA  Y REPARACIÓN INTEGRAL A LAS VÍCTIMAS"/>
    <s v="ATENCIÓN A GRUPOS VULNERABLES - PROMOCIÓN SOCIAL "/>
    <n v="149"/>
    <s v="Espacios de participación e incidencia  en la implementación de la política pública de víctimas por parte de la mesa departamental de víctimas"/>
    <s v="4101038"/>
    <s v="Servicio de asistencia técnica para la participación de las víctimas"/>
    <s v="Mesas de participación en funcionamiento"/>
    <s v="Número"/>
    <n v="4.3999999999999997E-2"/>
    <n v="2020"/>
    <s v="DNP"/>
    <n v="36"/>
    <n v="140"/>
    <n v="36"/>
    <n v="0.25714285714285712"/>
    <n v="0"/>
    <n v="8"/>
    <n v="13"/>
    <n v="15"/>
    <n v="36"/>
    <n v="0.25714285714285712"/>
    <n v="72"/>
    <n v="1"/>
    <n v="0.51428571428571423"/>
    <n v="300000000"/>
    <s v="Recursos propios"/>
    <n v="300000000"/>
    <n v="1"/>
  </r>
  <r>
    <x v="5"/>
    <x v="0"/>
    <s v="BOLÍVAR ME ENAMORA  CON  ATENCIÓN A VÍCTMAS"/>
    <s v="ATENCIÓN, ASISTENCIA  Y REPARACIÓN INTEGRAL A LAS VÍCTIMAS"/>
    <s v="4101"/>
    <s v="ATENCIÓN, ASISTENCIA  Y REPARACIÓN INTEGRAL A LAS VÍCTIMAS"/>
    <s v="ATENCIÓN A GRUPOS VULNERABLES - PROMOCIÓN SOCIAL "/>
    <n v="150"/>
    <s v="Asistencia Técnica a las Mesas Municipales"/>
    <s v="4101038"/>
    <s v="Servicio de asistencia técnica para la participación de las víctimas"/>
    <s v="Mesas de participación en funcionamiento"/>
    <s v="Número"/>
    <n v="4.3999999999999997E-2"/>
    <n v="2020"/>
    <s v="DNP"/>
    <n v="15"/>
    <n v="45"/>
    <n v="8"/>
    <n v="0.17777777777777778"/>
    <n v="0"/>
    <n v="4"/>
    <n v="7"/>
    <n v="4"/>
    <n v="15"/>
    <n v="0.33333333333333331"/>
    <n v="23"/>
    <n v="1"/>
    <n v="0.51111111111111107"/>
    <n v="12000000"/>
    <s v="Recursos propios"/>
    <n v="12000000"/>
    <n v="1"/>
  </r>
  <r>
    <x v="5"/>
    <x v="0"/>
    <s v="BOLÍVAR ME ENAMORA  CON  ATENCIÓN A VÍCTMAS"/>
    <s v="ATENCIÓN, ASISTENCIA  Y REPARACIÓN INTEGRAL A LAS VÍCTIMAS"/>
    <s v="4101"/>
    <s v="ATENCIÓN, ASISTENCIA  Y REPARACIÓN INTEGRAL A LAS VÍCTIMAS"/>
    <s v="ATENCIÓN A GRUPOS VULNERABLES - PROMOCIÓN SOCIAL "/>
    <n v="151"/>
    <s v="Plan de Acción de Mesa Departamental concertado y ejecutado"/>
    <s v="4101038"/>
    <s v="Servicio de asistencia técnica para la participación de las víctimas"/>
    <s v="Eventos de participación realizados"/>
    <s v="Número"/>
    <n v="4.3999999999999997E-2"/>
    <n v="2020"/>
    <s v="DNP"/>
    <n v="1"/>
    <n v="4"/>
    <n v="1"/>
    <n v="0.25"/>
    <n v="0"/>
    <n v="1"/>
    <n v="0"/>
    <n v="0"/>
    <n v="1"/>
    <n v="0.25"/>
    <n v="2"/>
    <n v="1"/>
    <n v="0.5"/>
    <n v="50000000"/>
    <s v="Recursos propios"/>
    <n v="50000000"/>
    <n v="1"/>
  </r>
  <r>
    <x v="5"/>
    <x v="0"/>
    <s v="BOLÍVAR ME ENAMORA  CON  ATENCIÓN A VÍCTMAS"/>
    <s v="ATENCIÓN, ASISTENCIA  Y REPARACIÓN INTEGRAL A LAS VÍCTIMAS"/>
    <s v="4101"/>
    <s v="ATENCIÓN, ASISTENCIA  Y REPARACIÓN INTEGRAL A LAS VÍCTIMAS"/>
    <s v="ATENCIÓN A GRUPOS VULNERABLES - PROMOCIÓN SOCIAL "/>
    <n v="152"/>
    <s v="Asistencia Técnica a Entidades Territoriales en Protocolos de Participación, Ley 1448 y Decretos Reglamentarios"/>
    <s v="4101038"/>
    <s v="Servicio de asistencia técnica para la participación de las víctimas"/>
    <s v="Mesas de participación en funcionamiento"/>
    <s v="Número"/>
    <n v="4.3999999999999997E-2"/>
    <n v="2020"/>
    <s v="DNP"/>
    <n v="15"/>
    <n v="60"/>
    <n v="8"/>
    <n v="0.13333333333333333"/>
    <n v="0"/>
    <n v="4"/>
    <n v="7"/>
    <n v="4"/>
    <n v="15"/>
    <n v="0.25"/>
    <n v="23"/>
    <n v="1"/>
    <n v="0.38333333333333336"/>
    <n v="12000000"/>
    <s v="Recursos propios"/>
    <n v="12000000"/>
    <n v="1"/>
  </r>
  <r>
    <x v="5"/>
    <x v="0"/>
    <s v="BOLÍVAR ME ENAMORA  CON  ATENCIÓN A VÍCTMAS"/>
    <s v="ATENCIÓN, ASISTENCIA  Y REPARACIÓN INTEGRAL A LAS VÍCTIMAS"/>
    <s v="4101"/>
    <s v="ATENCIÓN, ASISTENCIA  Y REPARACIÓN INTEGRAL A LAS VÍCTIMAS"/>
    <s v="ATENCIÓN A GRUPOS VULNERABLES - PROMOCIÓN SOCIAL "/>
    <n v="153"/>
    <s v="Asistencia Técnica Mesas Municipales de Víctimas y Entidades Territoriales en Decretos Ley 4635 y 4633 de 2011 para comunidades Étnicas"/>
    <s v="4101038"/>
    <s v="Servicio de asistencia técnica para la participación de las víctimas"/>
    <s v="Mesas de participación en funcionamiento"/>
    <s v="Número"/>
    <n v="4.3999999999999997E-2"/>
    <n v="2020"/>
    <s v="DNP"/>
    <n v="12"/>
    <n v="46"/>
    <n v="11"/>
    <n v="0.2391304347826087"/>
    <n v="0"/>
    <n v="4"/>
    <n v="7"/>
    <n v="1"/>
    <n v="12"/>
    <n v="0.2608695652173913"/>
    <n v="23"/>
    <n v="1"/>
    <n v="0.5"/>
    <n v="12000000"/>
    <s v="Recursos propios"/>
    <n v="12000000"/>
    <n v="1"/>
  </r>
  <r>
    <x v="5"/>
    <x v="0"/>
    <s v="BOLÍVAR ME ENAMORA  CON  ATENCIÓN A VÍCTMAS"/>
    <s v="ATENCIÓN, ASISTENCIA  Y REPARACIÓN INTEGRAL A LAS VÍCTIMAS"/>
    <s v="4599"/>
    <s v="Fortalecimiento a la gestión y dirección de la administración pública territorial"/>
    <s v="ATENCIÓN A GRUPOS VULNERABLES - PROMOCIÓN SOCIAL "/>
    <n v="155"/>
    <s v="Modernización Administrativa de la Secretaria de Víctimas y Reconciliación"/>
    <n v="4599023"/>
    <s v="Servicio de Implementación Sistemas de Gestión"/>
    <s v="Sistema de Gestión implementado"/>
    <s v="Número"/>
    <n v="4.3999999999999997E-2"/>
    <n v="2020"/>
    <s v="DNP"/>
    <n v="0"/>
    <n v="1"/>
    <n v="1"/>
    <n v="0"/>
    <n v="0"/>
    <n v="0"/>
    <n v="0"/>
    <n v="0"/>
    <n v="1"/>
    <n v="0"/>
    <n v="1"/>
    <n v="0"/>
    <n v="1"/>
    <n v="4000000"/>
    <s v="Recursos propios"/>
    <n v="0"/>
    <n v="0"/>
  </r>
  <r>
    <x v="5"/>
    <x v="0"/>
    <s v="BOLÍVAR ME ENAMORA  CON  ATENCIÓN A VÍCTMAS"/>
    <s v="ATENCIÓN, ASISTENCIA  Y REPARACIÓN INTEGRAL A LAS VÍCTIMAS"/>
    <s v="4101"/>
    <s v="ATENCIÓN, ASISTENCIA  Y REPARACIÓN INTEGRAL A LAS VÍCTIMAS"/>
    <s v="ATENCIÓN A GRUPOS VULNERABLES - PROMOCIÓN SOCIAL "/>
    <n v="156"/>
    <s v="Asistencia Técnica a municipios para la caracterización de las víctimas con enfoque diferencial y étnico"/>
    <n v="4101014"/>
    <s v="Servicio de caracterización de la población víctima para su posterior atención, asistencia y reparación integral"/>
    <s v="Víctimas caracterizadas"/>
    <s v="Número"/>
    <n v="4.3999999999999997E-2"/>
    <n v="2020"/>
    <s v="DNP"/>
    <n v="10"/>
    <n v="20"/>
    <n v="0"/>
    <n v="0"/>
    <n v="0"/>
    <n v="0"/>
    <n v="0"/>
    <n v="0"/>
    <n v="0"/>
    <n v="0"/>
    <n v="0"/>
    <n v="0"/>
    <n v="0"/>
    <n v="4000000"/>
    <s v="Recursos propios"/>
    <n v="4000000"/>
    <n v="1"/>
  </r>
  <r>
    <x v="5"/>
    <x v="0"/>
    <s v="BOLÍVAR ME ENAMORA  CON  ATENCIÓN A VÍCTMAS"/>
    <s v="ATENCIÓN, ASISTENCIA  Y REPARACIÓN INTEGRAL A LAS VÍCTIMAS"/>
    <s v="4103"/>
    <s v="INCLUSIÓN SOCIAL Y PRODUCTIVA PARA LA POBLACIÓN EN SITUACIÓN DE VULNERABILIDAD"/>
    <s v="ATENCIÓN A GRUPOS VULNERABLES - PROMOCIÓN SOCIAL "/>
    <n v="158"/>
    <s v="Seguimiento del modelo de gestión transversal para garantizar la implementación de la política pública de víctimas y garantías de no repetición"/>
    <n v="4103054"/>
    <s v="Servicio de monitoreo y seguimiento a las intervenciones implementadas para la inclusión social y productiva de la población en situación de vulnerabilidad"/>
    <s v="Informes de monitoreo y seguimiento elaborados"/>
    <s v="NUMERO"/>
    <n v="4.3999999999999997E-2"/>
    <n v="2020"/>
    <s v="DNP"/>
    <n v="1"/>
    <n v="1"/>
    <n v="1"/>
    <n v="1"/>
    <n v="0.25"/>
    <n v="0.25"/>
    <n v="0.25"/>
    <n v="0.25"/>
    <n v="1"/>
    <n v="1"/>
    <n v="2"/>
    <n v="1"/>
    <n v="2"/>
    <n v="2000000"/>
    <s v="Recursos propios"/>
    <n v="2000000"/>
    <n v="1"/>
  </r>
  <r>
    <x v="5"/>
    <x v="0"/>
    <s v="BOLÍVAR ME ENAMORA  CON  ATENCIÓN A VÍCTMAS"/>
    <s v="ATENCIÓN, ASISTENCIA  Y REPARACIÓN INTEGRAL A LAS VÍCTIMAS"/>
    <s v="4103"/>
    <s v="INCLUSIÓN SOCIAL Y PRODUCTIVA PARA LA POBLACIÓN EN SITUACIÓN DE VULNERABILIDAD"/>
    <s v="ATENCIÓN A GRUPOS VULNERABLES - PROMOCIÓN SOCIAL "/>
    <n v="159"/>
    <s v="Sistemas de Información actualizados en las plataformas acordes a los cronogramas del orden nacional"/>
    <s v="4103054"/>
    <s v="Servicio de monitoreo y seguimiento a las intervenciones implementadas para la inclusión social y productiva de la población en situación de vulnerabilidad"/>
    <s v="Sistemas de información implementados"/>
    <s v="NUMERO"/>
    <n v="4.3999999999999997E-2"/>
    <n v="2020"/>
    <s v="DNP"/>
    <n v="1"/>
    <n v="1"/>
    <n v="1"/>
    <n v="1"/>
    <n v="0.25"/>
    <n v="0.25"/>
    <n v="0.25"/>
    <n v="0.25"/>
    <n v="1"/>
    <n v="1"/>
    <n v="2"/>
    <n v="1"/>
    <n v="2"/>
    <n v="2000000"/>
    <s v="Recursos propios"/>
    <n v="2000000"/>
    <n v="1"/>
  </r>
  <r>
    <x v="5"/>
    <x v="0"/>
    <s v="BOLÍVAR ME ENAMORA  CON  ATENCIÓN A VÍCTMAS"/>
    <s v="ATENCIÓN, ASISTENCIA  Y REPARACIÓN INTEGRAL A LAS VÍCTIMAS"/>
    <s v="4103"/>
    <s v="INCLUSIÓN SOCIAL Y PRODUCTIVA PARA LA POBLACIÓN EN SITUACIÓN DE VULNERABILIDAD"/>
    <s v="ATENCIÓN A GRUPOS VULNERABLES - PROMOCIÓN SOCIAL "/>
    <n v="160"/>
    <s v="Asistencia Técnica a Municipios que lo requieran para la construcción de los PAT municipales en acompañamiento con la unidad para las victimas "/>
    <s v="4103054"/>
    <s v="Servicio de monitoreo y seguimiento a las intervenciones implementadas para la inclusión social y productiva de la población en situación de vulnerabilidad"/>
    <s v="Informes de monitoreo y seguimiento elaborados"/>
    <s v="Número"/>
    <n v="4.3999999999999997E-2"/>
    <n v="2020"/>
    <s v="DNP"/>
    <n v="5"/>
    <n v="20"/>
    <n v="10"/>
    <n v="0.5"/>
    <n v="0"/>
    <n v="3"/>
    <n v="2"/>
    <n v="0"/>
    <n v="5"/>
    <n v="0.25"/>
    <n v="15"/>
    <n v="1"/>
    <n v="0.75"/>
    <n v="2000000"/>
    <s v="Recursos propios"/>
    <n v="2000000"/>
    <n v="1"/>
  </r>
  <r>
    <x v="5"/>
    <x v="0"/>
    <s v="BOLÍVAR ME ENAMORA  CON  ATENCIÓN A VÍCTMAS"/>
    <s v="ATENCIÓN, ASISTENCIA  Y REPARACIÓN INTEGRAL A LAS VÍCTIMAS"/>
    <s v="4103"/>
    <s v="INCLUSIÓN SOCIAL Y PRODUCTIVA PARA LA POBLACIÓN EN SITUACIÓN DE VULNERABILIDAD"/>
    <s v="ATENCIÓN A GRUPOS VULNERABLES - PROMOCIÓN SOCIAL "/>
    <n v="161"/>
    <s v="Asistencia Técnica a_x000d_municipios para la_x000d_formulación, ejecución y_x000d_seguimiento del plan de_x000d_acción territorial,_x000d_contingencia, Prevención y_x000d_protección."/>
    <s v="4103054"/>
    <s v="Servicio de monitoreo y seguimiento a las intervenciones implementadas para la inclusión social y productiva de la población en situación de vulnerabilidad"/>
    <s v="Informes de monitoreo y seguimiento elaborados"/>
    <s v="Número"/>
    <n v="4.3999999999999997E-2"/>
    <n v="2020"/>
    <s v="DNP"/>
    <n v="5"/>
    <n v="20"/>
    <n v="5"/>
    <n v="0.25"/>
    <n v="0"/>
    <n v="3"/>
    <n v="2"/>
    <n v="0"/>
    <n v="5"/>
    <n v="0.25"/>
    <n v="10"/>
    <n v="1"/>
    <n v="0.5"/>
    <n v="2000000"/>
    <s v="Recursos propios"/>
    <n v="2000000"/>
    <n v="1"/>
  </r>
  <r>
    <x v="5"/>
    <x v="0"/>
    <s v="BOLÍVAR ME ENAMORA  CON  ATENCIÓN A VÍCTMAS"/>
    <s v="Inclusión social y productiva para la población en situación de vulnerabilidad"/>
    <n v="1204"/>
    <s v="Justicia Transicional "/>
    <s v="ATENCIÓN A GRUPOS VULNERABLES - PROMOCIÓN SOCIAL "/>
    <n v="162"/>
    <s v="funcionarios sensibilizados en tema de Atención a Víctimas,  Derechos Humanos, Paz y Reconciliación"/>
    <n v="1204009"/>
    <s v="Servicio de educación informal en temas de justicia transicional"/>
    <s v="Eventos de formación a los operadores de justicia y autoridades locales realizados"/>
    <s v="NUMERO"/>
    <n v="4.3999999999999997E-2"/>
    <n v="2020"/>
    <s v="DNP"/>
    <n v="50"/>
    <n v="300"/>
    <n v="200"/>
    <n v="0.66666666666666663"/>
    <n v="15"/>
    <n v="100"/>
    <n v="52"/>
    <n v="0"/>
    <n v="167"/>
    <n v="0.55666666666666664"/>
    <n v="367"/>
    <n v="3.34"/>
    <n v="1.2233333333333334"/>
    <n v="2000000"/>
    <s v="Recursos propios"/>
    <n v="0"/>
    <n v="0"/>
  </r>
  <r>
    <x v="5"/>
    <x v="0"/>
    <s v="BOLÍVAR ME ENAMORA  CON  ATENCIÓN A VÍCTMAS"/>
    <s v="Inclusión social y productiva para la población en situación de vulnerabilidad"/>
    <s v="1204"/>
    <s v="Justicia transicional"/>
    <s v="ATENCIÓN A GRUPOS VULNERABLES - PROMOCIÓN SOCIAL "/>
    <n v="163"/>
    <s v="Sensibilización a Enlaces Municipales de Víctimas de las Alcaldías en atención a Víctimas con enfoque diferencial"/>
    <n v="1204009"/>
    <s v="Servicio de educación informal en temas de justicia transicional"/>
    <s v="Eventos de fortalecimiento a la ciudadanía en al acceso a la justicia en materia de justicia transicional realizados"/>
    <s v="NUMERO"/>
    <n v="4.3999999999999997E-2"/>
    <n v="2020"/>
    <s v="DNP"/>
    <n v="12"/>
    <n v="46"/>
    <n v="15"/>
    <n v="0.32608695652173914"/>
    <n v="0"/>
    <n v="18"/>
    <n v="9"/>
    <n v="0"/>
    <n v="27"/>
    <n v="0.58695652173913049"/>
    <n v="42"/>
    <n v="2.25"/>
    <n v="0.91304347826086951"/>
    <n v="2000000"/>
    <s v="Recursos propios"/>
    <n v="0"/>
    <n v="0"/>
  </r>
  <r>
    <x v="5"/>
    <x v="0"/>
    <s v="BOLÍVAR ME ENAMORA  CON  ATENCIÓN A VÍCTMAS"/>
    <s v="Inclusión social y productiva para la población en situación de vulnerabilidad"/>
    <s v="1204"/>
    <s v="Justicia transicional"/>
    <s v="ATENCIÓN A GRUPOS VULNERABLES - PROMOCIÓN SOCIAL "/>
    <n v="164"/>
    <s v="Gestión de Proyecto de Paz, Reconciliación y Memoria Histórica para municipios PDET"/>
    <n v="1204018"/>
    <s v="Servicio de asistencia técnica para la articulación de los mecanismos de justicia transicional"/>
    <s v="Asistencias técnicas realizadas"/>
    <s v="NUMERO"/>
    <n v="4.3999999999999997E-2"/>
    <n v="2020"/>
    <s v="DNP"/>
    <n v="1"/>
    <n v="4"/>
    <n v="0"/>
    <n v="0"/>
    <n v="0"/>
    <n v="0"/>
    <n v="1"/>
    <n v="0"/>
    <n v="1"/>
    <n v="0.25"/>
    <n v="1"/>
    <n v="1"/>
    <n v="0.25"/>
    <n v="2000000000"/>
    <s v="Recursos propios"/>
    <n v="0"/>
    <n v="0"/>
  </r>
  <r>
    <x v="5"/>
    <x v="0"/>
    <s v="BOLÍVAR ME ENAMORA  CON  ATENCIÓN A VÍCTMAS"/>
    <s v="Inclusión social y productiva para la población en situación de vulnerabilidad"/>
    <s v="4102"/>
    <s v="DESARROLLO INTEGRAL DE LA PRIMERA INFANCIA A LA JUVENTUD, Y FORTALECIMIENTO DE LAS CAPACIDADES DE LAS FAMILIAS DE NIÑAS, NIÑOS Y ADOLESCENTES"/>
    <s v="ATENCIÓN A GRUPOS VULNERABLES - PROMOCIÓN SOCIAL "/>
    <n v="165"/>
    <s v="Jornadas para Promover la cultura de la legalidad para la sustitución de economías ilícitas"/>
    <n v="4102052"/>
    <s v="Servicio de protección integral a niños, niñas, adolescentes y jóvenes"/>
    <s v="Niños, niñas, adolescentes y jóvenes beneficiados"/>
    <s v="NUMERO"/>
    <n v="4.3999999999999997E-2"/>
    <n v="2020"/>
    <s v="DNP"/>
    <n v="1"/>
    <n v="4"/>
    <n v="0"/>
    <n v="0"/>
    <n v="0"/>
    <n v="1"/>
    <n v="1"/>
    <n v="0"/>
    <n v="2"/>
    <n v="0.5"/>
    <n v="2"/>
    <n v="2"/>
    <n v="0.5"/>
    <n v="0"/>
    <s v="Recursos propios"/>
    <n v="0"/>
    <n v="0"/>
  </r>
  <r>
    <x v="5"/>
    <x v="0"/>
    <s v="BOLÍVAR ME ENAMORA  CON  ATENCIÓN A VÍCTMAS"/>
    <s v="Inclusión social y productiva para la población en situación de vulnerabilidad"/>
    <s v="4103"/>
    <s v="INCLUSIÓN SOCIAL Y PRODUCTIVA PARA LA POBLACIÓN EN SITUACIÓN DE VULNERABILIDAD"/>
    <s v="ATENCIÓN A GRUPOS VULNERABLES - PROMOCIÓN SOCIAL "/>
    <n v="166"/>
    <s v="Jornadas de Lectura para la Paz"/>
    <n v="4103004"/>
    <s v="Servicio de educación para el trabajo a la población vulnerable"/>
    <s v="Personas inscritas"/>
    <s v="Número"/>
    <n v="4.3999999999999997E-2"/>
    <n v="2020"/>
    <s v="DNP"/>
    <n v="5"/>
    <n v="20"/>
    <n v="20"/>
    <n v="1"/>
    <n v="0"/>
    <n v="2"/>
    <n v="0"/>
    <n v="0"/>
    <n v="2"/>
    <n v="0.1"/>
    <n v="22"/>
    <n v="0.4"/>
    <n v="1.1000000000000001"/>
    <n v="0"/>
    <s v="Recursos propios"/>
    <n v="0"/>
    <n v="0"/>
  </r>
  <r>
    <x v="5"/>
    <x v="0"/>
    <s v="BOLÍVAR ME ENAMORA  CON  ATENCIÓN A VÍCTMAS"/>
    <s v="Inclusión social y productiva para la población en situación de vulnerabilidad"/>
    <s v="4102"/>
    <s v="DESARROLLO INTEGRAL DE LA PRIMERA INFANCIA A LA JUVENTUD, Y FORTALECIMIENTO DE LAS CAPACIDADES DE LAS FAMILIAS DE NIÑAS, NIÑOS Y ADOLESCENTES"/>
    <s v="ATENCIÓN A GRUPOS VULNERABLES - PROMOCIÓN SOCIAL "/>
    <n v="167"/>
    <s v="Cumplimiento del Auto 068 de la JEP"/>
    <n v="4101031"/>
    <s v="Servicios de implementaciónde medidas de satisfacción y acompañamiento a las víctimas del conflicto armado"/>
    <s v="Víctimas reconocidas, recordadas y dignificadas por el Estado."/>
    <s v="Número"/>
    <n v="4.3999999999999997E-2"/>
    <n v="2020"/>
    <s v="DNP"/>
    <n v="1"/>
    <n v="1"/>
    <n v="0"/>
    <n v="0"/>
    <n v="0"/>
    <n v="0.5"/>
    <n v="0"/>
    <n v="0"/>
    <n v="0.5"/>
    <n v="0.5"/>
    <n v="0.5"/>
    <n v="0.5"/>
    <n v="0.5"/>
    <n v="0"/>
    <s v="Recursos propios"/>
    <n v="0"/>
    <n v="0"/>
  </r>
  <r>
    <x v="5"/>
    <x v="0"/>
    <s v="BOLÍVAR ME ENAMORA  CON  ATENCIÓN A VÍCTMAS"/>
    <s v="Inclusión social y productiva para la población en situación de vulnerabilidad"/>
    <s v="1204"/>
    <s v="Justicia transicional"/>
    <s v="JUSTICIA Y SEGURIDAD"/>
    <n v="168"/>
    <s v="Gestiones ante la Dirección de vivienda y el Ministerio Público para la implementación de programas de construcción y mejoramiento de vivienda urbana y rural para atender a población Firmante de Paz"/>
    <n v="1204002"/>
    <s v="Servicio para la articulación de los mecanismos de justicia transicional"/>
    <s v="Espacios de articulación interinstitucional celebrados"/>
    <s v="Número"/>
    <n v="4.3999999999999997E-2"/>
    <n v="2020"/>
    <s v="DNP"/>
    <n v="1"/>
    <n v="4"/>
    <n v="1"/>
    <n v="0.25"/>
    <n v="0"/>
    <n v="0"/>
    <n v="0"/>
    <n v="0"/>
    <n v="0"/>
    <n v="0"/>
    <n v="1"/>
    <n v="0"/>
    <n v="0.25"/>
    <n v="0"/>
    <s v="Recursos propios"/>
    <n v="0"/>
    <n v="0"/>
  </r>
  <r>
    <x v="5"/>
    <x v="0"/>
    <s v="BOLÍVAR ME ENAMORA  CON  ATENCIÓN A VÍCTMAS"/>
    <s v="Inclusión social y productiva para la población en situación de vulnerabilidad"/>
    <s v="4103"/>
    <s v="INCLUSIÓN SOCIAL Y PRODUCTIVA PARA LA POBLACIÓN EN SITUACIÓN DE VULNERABILIDAD"/>
    <s v="JUSTICIA Y SEGURIDAD"/>
    <n v="169"/>
    <s v="Elección del Consejo de Paz del Departamento de Bolívar"/>
    <n v="4103052"/>
    <s v="Servicio de gestión de oferta social para la población vulnerable"/>
    <s v="Planes de acción territoriales de acompañamiento social para los proyectos del Subsidio Familiar de Vivienda en Especie  aprobados y con seguimiento"/>
    <s v="Número"/>
    <n v="4.3999999999999997E-2"/>
    <n v="2020"/>
    <s v="DNP"/>
    <n v="1"/>
    <n v="1"/>
    <n v="0"/>
    <n v="0"/>
    <n v="0"/>
    <n v="0"/>
    <n v="1"/>
    <n v="0"/>
    <n v="1"/>
    <n v="1"/>
    <n v="1"/>
    <n v="1"/>
    <n v="1"/>
    <n v="0"/>
    <s v="Recursos propios"/>
    <n v="0"/>
    <n v="0"/>
  </r>
  <r>
    <x v="5"/>
    <x v="0"/>
    <s v="BOLÍVAR ME ENAMORA  CON  ATENCIÓN A VÍCTMAS"/>
    <s v="Inclusión social y productiva para la población en situación de vulnerabilidad"/>
    <s v="1202"/>
    <s v=" Promoción al acceso a la justicia"/>
    <s v="JUSTICIA Y SEGURIDAD"/>
    <n v="170"/>
    <s v="Fortalecimiento y Funcionamiento del Consejo de Paz de Bolívar"/>
    <n v="1202032"/>
    <s v="Servicio de articulación entre la Rama Ejecutiva y la Rama Judicial"/>
    <s v="Compromisos suscritos"/>
    <s v="Número"/>
    <n v="4.3999999999999997E-2"/>
    <n v="2020"/>
    <s v="DNP"/>
    <n v="3"/>
    <n v="12"/>
    <n v="4"/>
    <n v="0.33333333333333331"/>
    <n v="0"/>
    <n v="0"/>
    <n v="1"/>
    <n v="2"/>
    <n v="3"/>
    <n v="0.25"/>
    <n v="7"/>
    <n v="1"/>
    <n v="0.58333333333333337"/>
    <n v="0"/>
    <s v="Recursos propios"/>
    <n v="0"/>
    <n v="0"/>
  </r>
  <r>
    <x v="5"/>
    <x v="0"/>
    <s v="BOLÍVAR ME ENAMORA  CON  ATENCIÓN A VÍCTMAS"/>
    <s v="Inclusión social y productiva para la población en situación de vulnerabilidad"/>
    <s v="1202"/>
    <s v=" Promoción al acceso a la justicia"/>
    <s v="JUSTICIA Y SEGURIDAD"/>
    <n v="171"/>
    <s v="Ruedas de Negocio para la promoción y comercialización de los proyectos Productivos de los Firmantes de Paz"/>
    <n v="1202032"/>
    <s v="Servicio de articulación entre la Rama Ejecutiva y la Rama Judicial"/>
    <s v="Compromisos suscritos"/>
    <s v="Número"/>
    <n v="4.3999999999999997E-2"/>
    <n v="2020"/>
    <s v="DNP"/>
    <n v="1"/>
    <n v="2"/>
    <n v="0"/>
    <n v="0"/>
    <n v="0"/>
    <n v="0"/>
    <n v="0"/>
    <n v="0"/>
    <n v="0"/>
    <n v="0"/>
    <n v="0"/>
    <n v="0"/>
    <n v="0"/>
    <n v="0"/>
    <s v="Recursos propios"/>
    <n v="0"/>
    <n v="0"/>
  </r>
  <r>
    <x v="5"/>
    <x v="0"/>
    <s v="BOLÍVAR ME ENAMORA  CON  ATENCIÓN A VÍCTMAS"/>
    <s v="Inclusión social y productiva para la población en situación de vulnerabilidad"/>
    <s v="1203"/>
    <s v=" Promoción al acceso a la justicia"/>
    <s v="JUSTICIA Y SEGURIDAD"/>
    <n v="172"/>
    <s v="Realización de la Mesa Técnica de Reincorporación del Departamento de Bolívar"/>
    <n v="1202032"/>
    <s v="Servicio de articulación entre la Rama Ejecutiva y la Rama Judicial"/>
    <s v="Compromisos suscritos"/>
    <s v="Número"/>
    <n v="4.3999999999999997E-2"/>
    <n v="2020"/>
    <s v="DNP"/>
    <n v="3"/>
    <n v="12"/>
    <n v="3"/>
    <n v="0.25"/>
    <n v="0"/>
    <n v="2"/>
    <n v="2"/>
    <n v="0"/>
    <n v="4"/>
    <n v="0.33333333333333331"/>
    <n v="7"/>
    <n v="1.3333333333333333"/>
    <n v="0.58333333333333337"/>
    <n v="4444444434"/>
    <s v="Recursos propios"/>
    <n v="0"/>
    <n v="0"/>
  </r>
  <r>
    <x v="5"/>
    <x v="0"/>
    <s v="BOLÍVAR ME ENAMORA  CON  ATENCIÓN A VÍCTMAS"/>
    <s v="Inclusión social y productiva para la población en situación de vulnerabilidad"/>
    <s v="4101"/>
    <s v="ATENCIÓN, ASISTENCIA  Y REPARACIÓN INTEGRAL A LAS VÍCTIMAS"/>
    <s v="JUSTICIA Y SEGURIDAD"/>
    <n v="173"/>
    <s v="Fortalecer las garantías para la participación política de diversos sectores, entre ellos, mujeres y excombatientes"/>
    <n v="4101038"/>
    <s v="Servicio de asistencia técnica para la participación de las víctimas"/>
    <s v="Eventos de participación realizados"/>
    <s v="Número"/>
    <n v="4.3999999999999997E-2"/>
    <n v="2020"/>
    <s v="DNP"/>
    <n v="2"/>
    <n v="4"/>
    <n v="1"/>
    <n v="0.25"/>
    <n v="0"/>
    <n v="0"/>
    <n v="0"/>
    <n v="0"/>
    <n v="0"/>
    <n v="0"/>
    <n v="1"/>
    <n v="0"/>
    <n v="0.25"/>
    <n v="0"/>
    <s v="Recursos propios"/>
    <n v="0"/>
    <n v="0"/>
  </r>
  <r>
    <x v="5"/>
    <x v="0"/>
    <s v="Bolívar Me Enamora  Paz y Reconciliación"/>
    <s v="ATENCIÓN, ASISTENCIA  Y REPARACIÓN INTEGRAL A LAS VÍCTIMAS"/>
    <s v="1204"/>
    <s v="Justicia transicional"/>
    <s v="JUSTICIA Y SEGURIDAD "/>
    <n v="369"/>
    <s v="Articular acciones de difusión, pedagogía y apropiación territorial del mandato de la UBPD extrajudicial, humanitario y confidencial."/>
    <n v="120402"/>
    <s v="Servicio para la articulación de los mecanismos de justicia transicional"/>
    <s v="Espacios de articulación interinstitucional celebrados"/>
    <s v="NUMERO"/>
    <n v="4.3999999999999997E-2"/>
    <n v="2020"/>
    <s v="DNP"/>
    <n v="4"/>
    <n v="8"/>
    <n v="2"/>
    <n v="0.25"/>
    <n v="0"/>
    <n v="1"/>
    <n v="0"/>
    <n v="0"/>
    <n v="1"/>
    <n v="0.125"/>
    <n v="3"/>
    <n v="0.25"/>
    <n v="0.375"/>
    <n v="0"/>
    <s v="Recursos propios"/>
    <n v="0"/>
    <n v="0"/>
  </r>
  <r>
    <x v="5"/>
    <x v="0"/>
    <s v="Bolívar Me Enamora  Paz y Reconciliación"/>
    <s v="Inclusión social y productiva para la población en situación de vulnerabilidad"/>
    <s v="1204"/>
    <s v="Justicia transicional"/>
    <s v="JUSTICIA Y SEGURIDAD "/>
    <n v="370"/>
    <s v="Apoyo en la gestión y acompañamiento a la UBPD en el acceso y protección de sitios de interés forense para la búsqueda de personas dadas por desaparecidas en el marco y en razón del conflicto armado."/>
    <n v="120402"/>
    <s v="Servicio para la articulación de los mecanismos de justicia transicional"/>
    <s v="Espacios de articulación interinstitucional celebrados"/>
    <s v="NUMERO"/>
    <n v="9.2999999999999992E-3"/>
    <n v="2014"/>
    <s v="DNP"/>
    <n v="4"/>
    <n v="8"/>
    <n v="0"/>
    <n v="0"/>
    <n v="0"/>
    <n v="2"/>
    <n v="0"/>
    <n v="0"/>
    <n v="2"/>
    <n v="0.25"/>
    <n v="2"/>
    <n v="0.5"/>
    <n v="0.25"/>
    <n v="0"/>
    <s v="Recursos propios"/>
    <n v="0"/>
    <n v="0"/>
  </r>
  <r>
    <x v="5"/>
    <x v="0"/>
    <s v="Bolívar Me Enamora  Paz y Reconciliación"/>
    <s v="Inclusión social y productiva para la población en situación de vulnerabilidad"/>
    <n v="4103"/>
    <s v="INCLUSIÓN SOCIAL Y PRODUCTIVA PARA LA POBLACIÓN EN SITUACIÓN DE VULNERABILIDAD"/>
    <s v="PROGRAMAS Y PROYECTOS DE ASISTENCIA TÉCNICA DIRECTA RURAL "/>
    <n v="371"/>
    <s v="Asistencia Técnica y fortalecimiento en proyectos a población Firmante de PAZ"/>
    <n v="4103005"/>
    <s v="Servicio de asistencia técnica para el emprendimiento"/>
    <s v="Personas asistidas técnicamente"/>
    <s v="NUMERO"/>
    <n v="4.3999999999999997E-2"/>
    <n v="2020"/>
    <s v="DNP"/>
    <n v="4"/>
    <n v="8"/>
    <n v="0"/>
    <n v="0"/>
    <n v="0"/>
    <n v="0"/>
    <n v="0"/>
    <n v="0"/>
    <n v="0"/>
    <n v="0"/>
    <n v="0"/>
    <n v="0"/>
    <n v="0"/>
    <n v="0"/>
    <s v="Recursos propios"/>
    <n v="0"/>
    <n v="0"/>
  </r>
  <r>
    <x v="6"/>
    <x v="1"/>
    <s v="Bolívar Me Enamora en  Minería sostenible y nuevas fuentes de energías limpias"/>
    <s v="Minería con sostenibilidad"/>
    <n v="2104"/>
    <s v="Consolidación productiva del sector minero"/>
    <s v="PROMOCIÓN DEL DESARROLLO "/>
    <n v="67"/>
    <s v="FORMALIZACIÓN DE LA ACTIVIDAD MINERA EN EL DEPARTAMENTO DE BOLIVAR"/>
    <n v="2104009"/>
    <s v="Servicio de divulgación del sector minero"/>
    <s v="Eventos de divulgación realizados"/>
    <s v="NUMERO"/>
    <n v="0.66"/>
    <n v="2011"/>
    <s v="CENSO MINERO 2011"/>
    <n v="5"/>
    <n v="20"/>
    <n v="5"/>
    <n v="0.25"/>
    <n v="1"/>
    <n v="1"/>
    <n v="1"/>
    <n v="2"/>
    <n v="5"/>
    <n v="0.25"/>
    <n v="10"/>
    <n v="1"/>
    <n v="0.5"/>
    <n v="0"/>
    <s v="ND"/>
    <n v="0"/>
    <n v="0"/>
  </r>
  <r>
    <x v="6"/>
    <x v="1"/>
    <s v="Bolívar Me Enamora en  Minería sostenible y nuevas fuentes de energías limpias"/>
    <s v="Minería con sostenibilidad"/>
    <n v="2104"/>
    <s v="Consolidación productiva del sector minero"/>
    <s v="PROMOCIÓN DEL DESARROLLO "/>
    <n v="68"/>
    <s v="ASISTIR TECNICA Y TECNOLOGICAMENTE A LOS PEQUEÑOS MINEROS EN EL SUR DE BOLÍVAR"/>
    <n v="2104004"/>
    <s v="Servicio de asistencia técnica en actividades de explotación minera de pequeña y mediana escala"/>
    <s v="Unidades de producción minera asistidas técnicamente"/>
    <s v="NUMERO"/>
    <n v="0"/>
    <s v="N/A"/>
    <s v="ND"/>
    <n v="375"/>
    <n v="1500"/>
    <n v="380"/>
    <n v="0.25333333333333335"/>
    <n v="0"/>
    <n v="85"/>
    <n v="170"/>
    <n v="225"/>
    <n v="480"/>
    <n v="0.32"/>
    <n v="860"/>
    <n v="1.28"/>
    <n v="0.57333333333333336"/>
    <n v="1675200000"/>
    <s v="ICLD"/>
    <n v="1581800000"/>
    <n v="0.9442454632282713"/>
  </r>
  <r>
    <x v="6"/>
    <x v="1"/>
    <s v="Bolívar Me Enamora en  Minería sostenible y nuevas fuentes de energías limpias"/>
    <s v="Minería con sostenibilidad"/>
    <n v="2104"/>
    <s v="Consolidación productiva del sector minero"/>
    <s v="ATENCIÓN Y APOYO A LA MUJER "/>
    <n v="70"/>
    <s v="PREVENCIÓN DEL TRABAJO INFANTIL Y FORTALECIMIENTO SOCIAL Y ECONOMICO DE LA MUJER MINERA"/>
    <n v="2104018"/>
    <s v="Servicio de asistencia técnica para la regularización de las actividades mineras"/>
    <s v="Trabajadores infantiles erradicados de la actividad minera"/>
    <s v="NUMERO"/>
    <n v="0"/>
    <s v="N/A"/>
    <s v="ND"/>
    <n v="125"/>
    <n v="500"/>
    <n v="129"/>
    <n v="0.25800000000000001"/>
    <n v="0"/>
    <n v="0"/>
    <n v="0"/>
    <n v="150"/>
    <n v="150"/>
    <n v="0.3"/>
    <n v="279"/>
    <n v="1.2"/>
    <n v="0.55800000000000005"/>
    <n v="0"/>
    <s v="ND"/>
    <n v="0"/>
    <n v="0"/>
  </r>
  <r>
    <x v="6"/>
    <x v="1"/>
    <s v="Bolívar Me Enamora en  Minería sostenible y nuevas fuentes de energías limpias"/>
    <s v="Minería con sostenibilidad"/>
    <n v="2105"/>
    <s v="Desarrollo ambiental sostenible del sector minero energético"/>
    <s v="FOMENTO Y APOYO A LA APROPIACIÓN DE TECNOLOGÍA EN PROCESOS EMPRESARIALES "/>
    <n v="71"/>
    <s v="MEJORAR LA PRODUCTIVIDAD, COMPETITIVIDAD  Y REDUCIR LOS INDICES DE CONTAMINACIÓN MEDIANTE LA CONSTRUCCIÓN DE UNA PLANTA PILOTO DE BENEFICIOS PARA LA ELIMINACIÓN DEL USO DEL MERCURIO"/>
    <n v="2104026"/>
    <s v="Plantas de beneficio comunitarias construidas y dotadas"/>
    <s v="Plantas de beneficio construidas y dotadas"/>
    <s v="NUMERO"/>
    <n v="0"/>
    <s v="N/A"/>
    <s v="ND"/>
    <n v="1"/>
    <n v="1"/>
    <n v="0"/>
    <n v="0"/>
    <n v="0"/>
    <n v="0"/>
    <n v="1"/>
    <n v="0"/>
    <n v="1"/>
    <n v="1"/>
    <n v="1"/>
    <n v="1"/>
    <n v="1"/>
    <n v="0"/>
    <s v="ND"/>
    <n v="0"/>
    <n v="0"/>
  </r>
  <r>
    <x v="6"/>
    <x v="1"/>
    <s v="Bolívar Me Enamora en  Minería sostenible y nuevas fuentes de energías limpias"/>
    <s v="TRANSICION ENERGETICA"/>
    <n v="2101"/>
    <s v="Acceso al servicio público domiciliario de gas combustible"/>
    <s v="SERVICIOS PÚBLICOS DIFERENTES A ACUEDUCTO ALCANTARILLADO Y ASEO (SIN INCLUIR PROYECTOS DE VIVIENDA DE INTERÉS SOCIAL) "/>
    <n v="73"/>
    <s v="AUMENTAR LA COBERTURA GAS NATURAL DEL DEPARTAMENTO DE BOLÍVAR"/>
    <n v="2101016"/>
    <s v="Redes domiciliarias de gas combustible instaladas"/>
    <s v="Viviendas conectadas a la red local de gas combustible"/>
    <s v="NUMERO"/>
    <n v="4521000"/>
    <n v="2023"/>
    <s v="SURTIGAS"/>
    <n v="1090"/>
    <n v="1890"/>
    <n v="0"/>
    <n v="0"/>
    <n v="0"/>
    <n v="0"/>
    <n v="981"/>
    <n v="109"/>
    <n v="1090"/>
    <n v="0.57671957671957674"/>
    <n v="1090"/>
    <n v="1"/>
    <n v="0.57671957671957674"/>
    <n v="1711300000"/>
    <s v="ICLD"/>
    <n v="1540170000"/>
    <n v="0.9"/>
  </r>
  <r>
    <x v="6"/>
    <x v="1"/>
    <s v="Bolívar Me Enamora en  Minería sostenible y nuevas fuentes de energías limpias"/>
    <s v="TRANSICION ENERGETICA"/>
    <n v="2102"/>
    <s v="Consolidación productiva del sector de energía eléctrica"/>
    <s v="OBRAS DE ELECTRIFICACIÓN RURAL "/>
    <n v="74"/>
    <s v="AUMENTAR LA COBERTURA ELECTRICA CON SISTEMA DE ENERGÍA RENOVABLE DEL DEPARTAMENTO DE BOLÍVAR"/>
    <n v="2102045"/>
    <s v="Unidades de generación fotovoltaica de energía eléctrica instaladas"/>
    <s v="Unidades de generación fotovoltaica de energía eléctrica instaladas"/>
    <s v="NUMERO"/>
    <n v="30354"/>
    <n v="2023"/>
    <s v="UPME"/>
    <n v="400"/>
    <n v="400"/>
    <n v="0"/>
    <n v="0"/>
    <n v="0"/>
    <n v="0"/>
    <n v="500"/>
    <n v="0"/>
    <n v="500"/>
    <n v="1.25"/>
    <n v="500"/>
    <n v="1.25"/>
    <n v="1.25"/>
    <n v="0"/>
    <s v="FONDO FENOGE -MIN MINAS"/>
    <n v="0"/>
    <n v="0"/>
  </r>
  <r>
    <x v="7"/>
    <x v="3"/>
    <s v="TIC, CONECTIVIDAD, HABILIDADES DIGITALES, CIUDADES, TERRITORIOS INTELIGENTES Y GOVTECH"/>
    <s v="BOLIVAR INTELIGENTE Y TRANSFORMADO"/>
    <n v="2302"/>
    <s v="FOMENTO DEL DESARROLLO DE  APLICACIONES, SOFTWARE Y CONTENIDOS _x000d_PARA IMPULSAR LA APROPIACIÓN DE LAS (TIC)"/>
    <s v="FORTALECIMIENTO INSTITUCIONAL"/>
    <n v="372"/>
    <s v="GENERAR ESTRATEGIA DE CIUDADES Y TERRITORIOS INTELIGENTES "/>
    <n v="2302101"/>
    <s v="SERVICIOS TECNOLÓGICOS"/>
    <s v="INDICE DE CAPACIDAD EN LA PRESTACIÓN DE SERVICIOS DE TECNOLOGÍA"/>
    <s v="Número"/>
    <n v="0"/>
    <s v="N/A"/>
    <s v="N/A"/>
    <n v="2"/>
    <n v="8"/>
    <n v="4"/>
    <n v="0.5"/>
    <n v="1"/>
    <n v="0"/>
    <n v="1"/>
    <n v="0"/>
    <n v="2"/>
    <n v="0.25"/>
    <n v="6"/>
    <n v="1"/>
    <n v="0.75"/>
    <n v="2000000000"/>
    <s v="Cofinanciación"/>
    <n v="1945966587"/>
    <n v="0.97298329350000001"/>
  </r>
  <r>
    <x v="7"/>
    <x v="3"/>
    <s v="TIC, CONECTIVIDAD, HABILIDADES DIGITALES, CIUDADES, TERRITORIOS INTELIGENTES Y GOVTECH"/>
    <s v="BOLIVAR INTELIGENTE Y TRANSFORMADO"/>
    <n v="2301"/>
    <s v="FOMENTO DEL DESARROLLO DE  APLICACIONES, SOFTWARE Y CONTENIDOS _x000d_PARA IMPULSAR LA APROPIACIÓN DE LAS (TIC)"/>
    <s v="PROMOCIÓN DEL DESARROLLO"/>
    <n v="373"/>
    <s v="FACILITAR EL ACCESO Y USO DE LAS TECNOLOGÍAS DE LA INFORMACIÓN Y LAS COMUNICACIONES EN TODO EL TERRITORIO NACIONAL "/>
    <n v="2301061"/>
    <s v="CENTRO INTEGRADO DE SERVICIOS ADECUADO"/>
    <s v="CENTRO INTEGRADO DE SERVICIOS ADECUADO"/>
    <s v="NÚMERO DE CENTROS"/>
    <n v="0"/>
    <n v="2023"/>
    <s v="N/A"/>
    <n v="1"/>
    <n v="4"/>
    <n v="0"/>
    <n v="0"/>
    <n v="1"/>
    <n v="0"/>
    <n v="0"/>
    <n v="0"/>
    <n v="1"/>
    <n v="0.25"/>
    <n v="1"/>
    <n v="1"/>
    <n v="0.25"/>
    <n v="0"/>
    <m/>
    <n v="0"/>
    <n v="0"/>
  </r>
  <r>
    <x v="7"/>
    <x v="3"/>
    <s v="TIC, CONECTIVIDAD, HABILIDADES DIGITALES, CIUDADES, TERRITORIOS INTELIGENTES Y GOVTECH"/>
    <s v="BOLIVAR INTELIGENTE Y TRANSFORMADO"/>
    <n v="2302"/>
    <s v="FOMENTO DEL DESARROLLO DE  APLICACIONES, SOFTWARE Y CONTENIDOS _x000d_PARA IMPULSAR LA APROPIACIÓN DE LAS (TIC)"/>
    <s v="FORTALECIMIENTO INSTITUCIONAL"/>
    <n v="374"/>
    <s v="ASISTENCIA EN LA IMPLEMENTACIÓN DE LA ESTRATEGIA DE GOBIERNO DIGITAL"/>
    <n v="2302024"/>
    <s v="SERVICIO DE ASISTENCIA TÉCNICA _x000d_PARA LA IMPLEMENTACIÓN DE _x000d_LA ESTRATEGIA DE GOBIERNO _x000d_DIGITAL"/>
    <s v="ENTIDADES ASISTIDAS TÉCNICAMENTE"/>
    <s v="Número"/>
    <n v="0"/>
    <n v="2022"/>
    <s v="N/A"/>
    <n v="9"/>
    <n v="30"/>
    <n v="30"/>
    <n v="1"/>
    <n v="7"/>
    <n v="8"/>
    <n v="0"/>
    <n v="0"/>
    <n v="15"/>
    <n v="0.5"/>
    <n v="45"/>
    <n v="1.6666666666666667"/>
    <n v="1.5"/>
    <n v="602000000"/>
    <s v="Propios"/>
    <n v="602000000"/>
    <n v="1"/>
  </r>
  <r>
    <x v="7"/>
    <x v="3"/>
    <s v="TIC, CONECTIVIDAD, HABILIDADES DIGITALES, CIUDADES, TERRITORIOS INTELIGENTES Y GOVTECH"/>
    <s v="ACCESO Y USO DE LAS _x000d_TECNOLOGÍAS DE LA INFORMACIÓN Y LAS _x000d_COMUNICACIONES EN EL _x000d_TERRITORIO "/>
    <n v="2301"/>
    <s v="SERVICIO DE ACCESO ZONAS _x000d_DIGITALES"/>
    <s v="PROMOCIÓN DEL DESARROLLO"/>
    <n v="375"/>
    <s v="INFRAESTRUCTURA DE RED DE TELECOMUNICACIONES   PARA CONECTAR MUNICIPIOS Y ÁREAS NO MUNICIPALIZADAS "/>
    <n v="2301028"/>
    <s v=" SERVICIO DE CONEXIONES A _x000d_REDES DE SERVICIO PORTADOR"/>
    <s v="MUNICIPIOS Y ÁREAS NO _x000d_MUNICIPALIZADAS CONECTADOS A _x000d_REDES DE SERVICIO"/>
    <s v="Número"/>
    <n v="0"/>
    <s v="N/A"/>
    <s v="N/A"/>
    <n v="10"/>
    <n v="40"/>
    <n v="17"/>
    <n v="0.42499999999999999"/>
    <n v="0"/>
    <n v="6"/>
    <n v="0"/>
    <n v="12"/>
    <n v="18"/>
    <n v="0.45"/>
    <n v="35"/>
    <n v="1.8"/>
    <n v="0.875"/>
    <n v="0"/>
    <m/>
    <n v="0"/>
    <n v="0"/>
  </r>
  <r>
    <x v="7"/>
    <x v="3"/>
    <s v="TIC, CONECTIVIDAD, HABILIDADES DIGITALES, CIUDADES, TERRITORIOS INTELIGENTES Y GOVTECH"/>
    <s v="ACCESO Y USO DE LAS _x000d_TECNOLOGÍAS DE LA INFORMACIÓN Y LAS _x000d_COMUNICACIONES EN EL _x000d_TERRITORIO"/>
    <n v="2301"/>
    <s v="FACILITAR EL ACCESO Y USO DE LAS TECNOLOGÍAS DE LA INFORMACIÓN Y LAS COMUNICACIONES EN EL TERRITORIO"/>
    <s v="PROMOCIÓN DEL DESARROLLO"/>
    <n v="376"/>
    <s v=" SERVICIO DE ASISTENCIA TÉCNICA PARA LA PROMOCIÓN DEL DESPLIEGUE DE INFRAESTRUCTURA TIC EN LOS POT, PBOT Y EOT "/>
    <n v="2301014"/>
    <s v="SERVICIO DE ASISTENCIA TÉCNICA PARA PROMOCIONAR EL DESPLIEGUE DE INFRAESTRUCTURA DE LAS TECNOLOGÍAS DE LA INFORMACIÓN Y LAS COMUNICACIONES"/>
    <s v="MUNICIPIOS ASISTIDOS EN DESPLIEGUE DE INFRAESTRUCTURA"/>
    <s v="NÚMERO DE MUNICIPIOS"/>
    <n v="0"/>
    <n v="2023"/>
    <s v="N/A"/>
    <n v="10"/>
    <n v="24"/>
    <n v="24"/>
    <n v="1"/>
    <n v="18"/>
    <n v="4"/>
    <n v="0"/>
    <n v="0"/>
    <n v="22"/>
    <n v="0.91666666666666663"/>
    <n v="46"/>
    <n v="2.2000000000000002"/>
    <n v="1.9166666666666667"/>
    <n v="0"/>
    <m/>
    <n v="0"/>
    <n v="0"/>
  </r>
  <r>
    <x v="7"/>
    <x v="3"/>
    <s v="TIC, CONECTIVIDAD, HABILIDADES DIGITALES, CIUDADES, TERRITORIOS INTELIGENTES Y GOVTECH"/>
    <s v="INFRAESTRUCTURA DE TELECOMUNICACIONES DE ÚLTIMA MILLA "/>
    <n v="2301"/>
    <s v="FACILITAR EL ACCESO Y USO DE LAS TECNOLOGÍAS DE LA INFORMACIÓN Y LAS COMUNICACIONES EN EL TERRITORIO"/>
    <s v="DESARROLLO COMUNITARIO"/>
    <n v="377"/>
    <s v="CONEXIÓN EN LAS ZONAS MÁS APARTADAS  TENIENDO COMO ALIADAS A LAS COMUNIDADES DE CONECTIVIDAD Y EMPRESAS DE MENOR TAMAÑO"/>
    <n v="2301027"/>
    <s v="INFRAESTRUCTURA DE TELECOMUNICACIONES DE ÚLTIMA MILLA Y TERMINAL DE USUARIO PARA PERMITIR EL ACCESO A INTERNET EN HOGARES DE BAJOS INGRESOS"/>
    <s v="CONEXIONES A INTERNET FIJO Y / O MÓVIL"/>
    <s v="Número"/>
    <n v="0"/>
    <n v="2023"/>
    <s v="MINTIC"/>
    <n v="4200"/>
    <n v="7000"/>
    <n v="0"/>
    <n v="0"/>
    <n v="0"/>
    <n v="2903"/>
    <n v="725"/>
    <n v="653"/>
    <n v="4281"/>
    <n v="0.61157142857142854"/>
    <n v="4281"/>
    <n v="1.0192857142857144"/>
    <n v="0.61157142857142854"/>
    <n v="0"/>
    <m/>
    <n v="0"/>
    <n v="0"/>
  </r>
  <r>
    <x v="7"/>
    <x v="3"/>
    <s v="TIC, CONECTIVIDAD, HABILIDADES DIGITALES, CIUDADES, TERRITORIOS INTELIGENTES Y GOVTECH"/>
    <s v="CONECTIVIDAD Y HERRAMIENTAS TIC PARA LA EDUCACIÓN"/>
    <n v="2301"/>
    <s v=" ACCESO A INTERNET A SEDES  EDUCATIVAS OFICIALES, BIBLIOTECAS Y CASAS DE LA CULTURA REGIONALES"/>
    <s v="EDUCACIÓN"/>
    <n v="378"/>
    <s v="INFRAESTRUCTURA DE TELECOMUNICACIONES PARA BRINDAR EL SERVICIO DE ACCESO A INTERNET A SEDES  EDUCATIVAS OFICIALES, BIBLIOTECAS Y CASAS DE LA CULTURA REGIONALES"/>
    <n v="2301027"/>
    <s v="SERVICIO A SEDES EDUCATIVAS, BIBLIOTECAS Y CASAS DE CULTURA CON EQUIPOS DE CÓMPUTO, TECNOLOGÍAS EMERGENTES Y CONTENIDOS DIGITALES PARA LA MEJORA DE LA CALIDAD DE LA EDUCACIÓN."/>
    <s v="CONEXIONES A INTENET DE BIBLIOTECAS PUBLICAS"/>
    <s v="Número"/>
    <n v="0"/>
    <n v="2023"/>
    <s v="MINTIC"/>
    <n v="6"/>
    <n v="12"/>
    <n v="0"/>
    <n v="0"/>
    <n v="0"/>
    <n v="0"/>
    <n v="0"/>
    <n v="0"/>
    <n v="0"/>
    <n v="0"/>
    <n v="0"/>
    <n v="0"/>
    <n v="0"/>
    <n v="0"/>
    <m/>
    <n v="0"/>
    <n v="0"/>
  </r>
  <r>
    <x v="7"/>
    <x v="3"/>
    <s v="TIC, CONECTIVIDAD, HABILIDADES DIGITALES, CIUDADES, TERRITORIOS INTELIGENTES Y GOVTECH"/>
    <s v="CONECTIVIDAD Y HERRAMIENTAS TIC PARA LA EDUCACIÓN"/>
    <n v="2302"/>
    <s v="FOMENTO DEL DESARROLLO DE  APLICACIONES, SOFTWARE Y CONTENIDOS _x000d_PARA IMPULSAR LA APROPIACIÓN DE LAS (TIC)"/>
    <s v="EDUCACIÓN"/>
    <n v="379"/>
    <s v="SERVICIO A SEDES EDUCATIVAS, BIBLIOTECAS Y CASAS DE CULTURA CON EQUIPOS DE CÓMPUTO, TECNOLOGÍAS EMERGENTES Y CONTENIDOS DIGITALES PARA LA MEJORA DE LA CALIDAD DE LA EDUCACIÓN."/>
    <n v="2301062"/>
    <s v="SERVICIO DE APOYO EN TECNOLOGÍAS TIC PARA LA EDUCACIÓN BÁSICA Y SECUNDARIA"/>
    <s v="ESTUDIANTES EN SEDES EDUCATIVAS OFICIALES BENEFICIADOS CON EL SERVICIO DE APOYO TIC PARA LA EDUCACIÓN"/>
    <s v="NÚMERO DE ESTUDIANTES"/>
    <n v="11987"/>
    <n v="2023"/>
    <s v="SECRETARIA DE EDUCACIÓN"/>
    <n v="2000"/>
    <n v="16987"/>
    <n v="766"/>
    <n v="4.5093306646258907E-2"/>
    <n v="580"/>
    <n v="1108"/>
    <n v="100"/>
    <n v="3795"/>
    <n v="5583"/>
    <n v="0.32866309530817683"/>
    <n v="6349"/>
    <n v="2.7915000000000001"/>
    <n v="0.37375640195443577"/>
    <n v="0"/>
    <m/>
    <n v="0"/>
    <n v="0"/>
  </r>
  <r>
    <x v="7"/>
    <x v="3"/>
    <s v="TIC, CONECTIVIDAD, HABILIDADES DIGITALES, CIUDADES, TERRITORIOS INTELIGENTES Y GOVTECH"/>
    <s v="ZONAS COMUNITARIAS PARA LA PAZ"/>
    <n v="2301"/>
    <s v=" ACCESO A INTERNET A SEDES  EDUCATIVAS OFICIALES, BIBLIOTECAS Y CASAS DE LA CULTURA REGIONALES"/>
    <s v="EDUCACIÓN"/>
    <n v="380"/>
    <s v="ZONAS COMUNITARIAS PARA LA PAZ CON INTERNET PARA LLEVAR ACCESO A LA POBLACIÓN Y CONECTIVIDAD A ESCUELAS"/>
    <n v="2301027"/>
    <s v="SERVICIO DE CONEXIONES A _x000d_REDES DE ACCESO"/>
    <s v="CONEXIONES A INTENET DE SEDES _x000d_EDUCATIVAS OFICIALES"/>
    <s v="Número"/>
    <n v="220"/>
    <n v="2023"/>
    <s v="MINTIC"/>
    <n v="80"/>
    <n v="540"/>
    <n v="622"/>
    <n v="1.1518518518518519"/>
    <n v="0"/>
    <n v="0"/>
    <n v="0"/>
    <n v="0"/>
    <n v="0"/>
    <n v="0"/>
    <n v="622"/>
    <n v="0"/>
    <n v="1.1518518518518519"/>
    <n v="0"/>
    <m/>
    <n v="0"/>
    <n v="0"/>
  </r>
  <r>
    <x v="7"/>
    <x v="1"/>
    <s v="TIC, CONECTIVIDAD, HABILIDADES DIGITALES, CIUDADES, TERRITORIOS INTELIGENTES Y GOVTECH"/>
    <s v="TIC+"/>
    <n v="2302"/>
    <s v="FOMENTO DEL DESARROLLO DE  APLICACIONES, SOFTWARE Y CONTENIDOS _x000d_PARA IMPULSAR LA APROPIACIÓN DE LAS (TIC)"/>
    <s v="PROMOCIÓN DEL DESARROLLO"/>
    <n v="381"/>
    <s v="SERVICIO DE EDUCACIÓN  INFORMAL PARA AUMENTAR LA _x000d_CALIDAD Y CANTIDAD DE TALENTO  HUMANO PARA LA INDUSTRIA TI"/>
    <n v="2302068"/>
    <s v="CAPACITACIONES Y SENSIBILIZACIONES PARA AUMENTAR LA CALIDAD Y CANTIDAD DE TALENTO HUMANO PARA LA_x000d_INDUSTRIA TI"/>
    <s v="PERSONAS CAPACITADAS EN PROGRAMAS INFORMALES DE TECNOLOGÍAS DE LA INFORMACIÓN"/>
    <s v="Número"/>
    <n v="0"/>
    <n v="2023"/>
    <s v="N/A"/>
    <n v="500"/>
    <n v="2000"/>
    <n v="838"/>
    <n v="0.41899999999999998"/>
    <n v="413"/>
    <n v="244"/>
    <n v="961"/>
    <n v="98"/>
    <n v="1716"/>
    <n v="0.85799999999999998"/>
    <n v="2554"/>
    <n v="3.4319999999999999"/>
    <n v="1.2769999999999999"/>
    <n v="0"/>
    <m/>
    <n v="0"/>
    <n v="0"/>
  </r>
  <r>
    <x v="7"/>
    <x v="1"/>
    <s v="TIC, CONECTIVIDAD, HABILIDADES DIGITALES, CIUDADES, TERRITORIOS INTELIGENTES Y GOVTECH"/>
    <s v="  MIPYMES DIGITALES"/>
    <n v="2302"/>
    <s v="FOMENTO DEL DESARROLLO DE  APLICACIONES, SOFTWARE Y CONTENIDOS _x000d_PARA IMPULSAR LA APROPIACIÓN DE LAS (TIC)"/>
    <s v="PROMOCIÓN DEL DESARROLLO"/>
    <n v="382"/>
    <s v="SERVICIO DE ASISTENCIA _x000d_TÉCNICAS A EMPRENDEDORES Y _x000d_EMPRESAS"/>
    <n v="2302021"/>
    <s v="EMPRENDEDORES Y EMPRESAS _x000d_ASISTIDAS TÉCNICAMENTE"/>
    <s v="NÚMERO DE EMPRENDEDORES Y EMPRESAS ASISTIDAS"/>
    <s v="Número"/>
    <n v="0"/>
    <n v="2023"/>
    <s v="N/A"/>
    <n v="15"/>
    <n v="60"/>
    <n v="58"/>
    <n v="0.96666666666666667"/>
    <n v="15"/>
    <n v="0"/>
    <n v="37"/>
    <n v="56"/>
    <n v="108"/>
    <n v="1.8"/>
    <n v="166"/>
    <n v="7.2"/>
    <n v="2.7666666666666666"/>
    <n v="0"/>
    <m/>
    <n v="0"/>
    <n v="0"/>
  </r>
  <r>
    <x v="8"/>
    <x v="4"/>
    <s v="TRANSPARENCIA, ÉTICA PÚBLICA, EFICIENCIA Y PLANEACIÓN INSTITUCIONAL"/>
    <s v="TRANSPARENCIA INSTITUCIONAL"/>
    <n v="4599"/>
    <s v="FORTALECIMIENTO A LA GESTIÓN Y_x000d_DIRECCIÓN DE LA_x000d_ADMINISTRACIÓN PÚBLICA_x000d_TERRITORIAL"/>
    <s v="DESARROLLO COMUNITARIO"/>
    <n v="21"/>
    <s v="IMPLEMENTAR UNA PLATAFORMA PARA CIUDADANOS NO PRENSENCIALES EN EL DEPARTAMENTO DE BOLÍVAR"/>
    <n v="4599025"/>
    <s v="SERVICIOS DE INFORMACIÓN IMPLEMENTADOS"/>
    <s v="SISTEMAS DE INFORMACIÓN IMPLEMENTADOS"/>
    <s v="NUMERO"/>
    <n v="0"/>
    <s v="N/A"/>
    <s v="N/A"/>
    <n v="1"/>
    <n v="1"/>
    <n v="0"/>
    <n v="0"/>
    <n v="0"/>
    <n v="0"/>
    <n v="0.5"/>
    <n v="0.5"/>
    <n v="1"/>
    <n v="1"/>
    <n v="1"/>
    <n v="1"/>
    <n v="1"/>
    <n v="309600000"/>
    <s v="ICLD"/>
    <n v="309600000"/>
    <n v="1"/>
  </r>
  <r>
    <x v="8"/>
    <x v="4"/>
    <s v="TRANSPARENCIA, ÉTICA PÚBLICA, EFICIENCIA Y PLANEACIÓN INSTITUCIONAL"/>
    <s v="TRANSPARENCIA INSTITUCIONAL"/>
    <n v="4599"/>
    <s v="FORTALECIMIENTO A LA GESTIÓN Y_x000d_DIRECCIÓN DE LA_x000d_ADMINISTRACIÓN PÚBLICA_x000d_TERRITORIAL"/>
    <s v="FORTALECIMIENTO INSTITUCIONAL"/>
    <n v="22"/>
    <s v="REALIZAR 2 JORNADAS ANUALES PARA LA EXPEDICIÓN DE PASAPORTES"/>
    <n v="4599029"/>
    <s v="SERVICIO DE INTEGRACIÓN DE LA OFERTA PÚBLICA"/>
    <s v="ESPACIOS DE INTEGRACIÓN DE OFERTA PÚBLICA GENERADOS"/>
    <s v="NUMERO"/>
    <n v="0"/>
    <s v="N/A"/>
    <s v="N/A"/>
    <n v="2"/>
    <n v="8"/>
    <n v="3"/>
    <n v="0.375"/>
    <n v="0"/>
    <n v="2"/>
    <n v="1"/>
    <n v="3"/>
    <n v="6"/>
    <n v="0.75"/>
    <n v="9"/>
    <n v="3"/>
    <n v="1.125"/>
    <n v="0"/>
    <s v="ICLD"/>
    <n v="0"/>
    <n v="0"/>
  </r>
  <r>
    <x v="8"/>
    <x v="4"/>
    <s v="TRANSPARENCIA, ÉTICA PÚBLICA, EFICIENCIA Y PLANEACIÓN INSTITUCIONAL"/>
    <s v="FORTALECIMIENTO DE CAPACIDADES INSTITUCIONALES"/>
    <n v="4599"/>
    <s v="FORTALECIMIENTO A LA GESTIÓN Y_x000d_DIRECCIÓN DE LA_x000d_ADMINISTRACIÓN PÚBLICA_x000d_TERRITORIAL"/>
    <s v="FORTALECIMIENTO INSTITUCIONAL"/>
    <n v="24"/>
    <s v="5 PLANES DE MANTENIMIENTO INTEGRAL, 1 POR SEDE POR AÑO, SEDES:  CAD, PROCLAMACIÓN, MODENA, MAGANGUE, EL CARMEN"/>
    <n v="4599016"/>
    <s v="SEDES MANTENIDAS"/>
    <s v="SEDES MANTENIDAS"/>
    <s v="NUMERO"/>
    <n v="3"/>
    <n v="2023"/>
    <s v="SECRETARÍA GENERAL - DIRECCIÓN ADMINISTRATIVA LOGISTICA DAL"/>
    <n v="1"/>
    <n v="5"/>
    <n v="1"/>
    <n v="0.2"/>
    <n v="0.4"/>
    <n v="0.3"/>
    <n v="0.2"/>
    <n v="0.1"/>
    <n v="0.99999999999999989"/>
    <n v="0.19999999999999998"/>
    <n v="2"/>
    <n v="0.99999999999999989"/>
    <n v="0.4"/>
    <n v="3121020000"/>
    <s v="ICLD"/>
    <n v="2528410319"/>
    <n v="0.81012307482810109"/>
  </r>
  <r>
    <x v="8"/>
    <x v="4"/>
    <s v="TRANSPARENCIA, ÉTICA PÚBLICA, EFICIENCIA Y PLANEACIÓN INSTITUCIONAL"/>
    <s v="FORTALECIMIENTO DE CAPACIDADES INSTITUCIONALES"/>
    <n v="4599"/>
    <s v="FORTALECIMIENTO A LA GESTIÓN Y_x000d_DIRECCIÓN DE LA_x000d_ADMINISTRACIÓN PÚBLICA_x000d_TERRITORIAL"/>
    <s v="FORTALECIMIENTO INSTITUCIONAL"/>
    <n v="29"/>
    <s v="REALIZAR INTERVENCIÓN PARA RESTAURAR LOS BIENES DE INTERES CULTURAL - BIC EN PROPIEDAD DE LA GOBERNACIÓN, CASA DE LA ASAMBLEA, CASA DEL CONSULADO, COLEGIO COPPERATIVO, TEATRO MOMPOX."/>
    <n v="4599013"/>
    <s v="SEDES RESTAURADAS"/>
    <s v="SEDES RESTAURADAS"/>
    <s v="NUMERO"/>
    <n v="0"/>
    <n v="2023"/>
    <s v="SECRETARÍA GENERAL - DIRECCIÓN ADMINISTRATIVA LOGISTICA DAL"/>
    <n v="1"/>
    <n v="4"/>
    <n v="1"/>
    <n v="0.25"/>
    <n v="0.3"/>
    <n v="0.3"/>
    <n v="0.2"/>
    <n v="0.2"/>
    <n v="1"/>
    <n v="0.25"/>
    <n v="2"/>
    <n v="1"/>
    <n v="0.5"/>
    <n v="2460000000"/>
    <s v="ICLD"/>
    <n v="2455166667"/>
    <n v="0.99803523048780485"/>
  </r>
  <r>
    <x v="8"/>
    <x v="4"/>
    <s v="TRANSPARENCIA, ÉTICA PÚBLICA, EFICIENCIA Y PLANEACIÓN INSTITUCIONAL"/>
    <s v="TRANSPARENCIA INSTITUCIONAL"/>
    <n v="4599"/>
    <s v="FORTALECIMIENTO A LA GESTIÓN Y_x000d_DIRECCIÓN DE LA_x000d_ADMINISTRACIÓN PÚBLICA_x000d_TERRITORIAL"/>
    <s v="FORTALECIMIENTO INSTITUCIONAL"/>
    <n v="23"/>
    <s v="SERVICIO DE ASISTENCIA TECNICA (FORTALECIMIENTO INSTITUCIONAL DE LA SECRETARIA GENERAL)"/>
    <n v="4599031"/>
    <s v="SERVICIO DE ASISTENCIA TECNICA"/>
    <s v=" Entidades, organismos y dependencias asistidos técnicamente"/>
    <s v="NUMERO "/>
    <n v="0"/>
    <s v="N/A"/>
    <s v="N/A"/>
    <n v="1"/>
    <n v="1"/>
    <n v="0"/>
    <n v="0"/>
    <n v="0"/>
    <n v="0"/>
    <n v="0.5"/>
    <n v="0.5"/>
    <n v="1"/>
    <n v="1"/>
    <n v="1"/>
    <n v="1"/>
    <n v="1"/>
    <n v="2400000000"/>
    <s v="ICLD"/>
    <n v="2360283300"/>
    <n v="0.98345137500000002"/>
  </r>
  <r>
    <x v="8"/>
    <x v="4"/>
    <s v="TRANSPARENCIA, ÉTICA PÚBLICA, EFICIENCIA Y PLANEACIÓN INSTITUCIONAL"/>
    <s v="TRANSPARENCIA INSTITUCIONAL"/>
    <n v="4599"/>
    <s v="FORTALECIMIENTO A LA GESTIÓN Y_x000d_DIRECCIÓN DE LA_x000d_ADMINISTRACIÓN PÚBLICA_x000d_TERRITORIAL"/>
    <s v="FORTALECIMIENTO INSTITUCIONAL"/>
    <n v="23"/>
    <s v="Implementar el Archivo_x000d_Historico de la Gobernación_x000d_de Bolívar"/>
    <n v="4599017"/>
    <s v="Servicio de_x000d_gestión_x000d_documental"/>
    <s v="Sistema de gestión_x000d_documental_x000d_implementado"/>
    <s v="NUMERO"/>
    <n v="0"/>
    <s v="N/A"/>
    <s v="N/A"/>
    <n v="1"/>
    <n v="1"/>
    <n v="0"/>
    <n v="0"/>
    <n v="0"/>
    <n v="0"/>
    <n v="0"/>
    <n v="1"/>
    <n v="1"/>
    <n v="1"/>
    <n v="1"/>
    <n v="1"/>
    <n v="1"/>
    <n v="1100000000"/>
    <s v="ICLD"/>
    <n v="1100000000"/>
    <n v="1"/>
  </r>
  <r>
    <x v="8"/>
    <x v="4"/>
    <s v="COMPONENTE DE TRANSPARENCIA, ÉTICA PÚBLICA, EFICIENCIA Y PLANEACIÓN INSTITUCIONAL_x000d_"/>
    <s v="FORTALECIMIENTO DE CAPACIDADES INSTITUCIONALES"/>
    <n v="4599"/>
    <s v="FORTALECIMIENTO A LA GESTIÓN Y_x000d_DIRECCIÓN DE LA_x000d_ADMINISTRACIÓN PÚBLICA_x000d_TERRITORIAL"/>
    <s v="FORTALECIMIENTO INSTITUCIONAL"/>
    <n v="25"/>
    <s v="MEJORAMIENTO INTEGRAL AL CAD_x000d_CON INTERVENCIÓN A TODOS LOS_x000d_SUBSISTEMAS"/>
    <n v="4599011"/>
    <s v="Sedes adecuadas"/>
    <s v="Numero de sedes "/>
    <s v="NUMERO "/>
    <n v="0"/>
    <n v="2023"/>
    <s v="Secretaria_x000d_General -_x000d_Dirección_x000d_Administrativa_x000d_Logistica - DAL"/>
    <n v="1"/>
    <n v="1"/>
    <n v="0"/>
    <n v="0"/>
    <n v="0"/>
    <n v="0"/>
    <n v="0"/>
    <n v="1"/>
    <n v="1"/>
    <n v="1"/>
    <n v="1"/>
    <n v="1"/>
    <n v="1"/>
    <n v="3899969765"/>
    <s v="ICLD"/>
    <n v="3812000521"/>
    <n v="0.97744360871987424"/>
  </r>
  <r>
    <x v="9"/>
    <x v="2"/>
    <s v="BOLÍVAR ME ENAMORA EN  GESTIÓN DE RIESGO DE DESASTRES"/>
    <s v=" CONOCIMIENTO DE RIESGO DE DESASTRE"/>
    <s v="4503"/>
    <s v="GESTIÓN DEL RIESGO DE DESASTRES Y EMERGENCIAS"/>
    <s v="ATENCIÓN A GRUPOS VULNERABLES - PROMOCIÓN SOCIAL"/>
    <s v="81"/>
    <s v="INCREMENTAR EL NÚMERO DE BENEFICIADOS CON EDUCACIÓN Y/O CAPACITACIÓN EN TEMAS DE GRD "/>
    <s v="4503002"/>
    <s v="SERVICIO DE EDUCACIÓN INFORMAL"/>
    <s v="PERSONAS CAPACITADAS"/>
    <s v="Número de personas"/>
    <s v="0"/>
    <s v="N/A"/>
    <s v="N/A"/>
    <n v="200"/>
    <n v="800"/>
    <n v="670"/>
    <n v="3.35"/>
    <n v="0"/>
    <n v="89"/>
    <n v="80"/>
    <n v="31"/>
    <n v="200"/>
    <n v="0.25"/>
    <n v="870"/>
    <n v="1"/>
    <n v="1.0874999999999999"/>
    <n v="500000000"/>
    <s v="ICLD"/>
    <n v="498924833"/>
    <n v="0.99784966600000002"/>
  </r>
  <r>
    <x v="9"/>
    <x v="2"/>
    <s v="BOLÍVAR ME ENAMORA EN  GESTIÓN DE RIESGO DE DESASTRES"/>
    <s v=" CONOCIMIENTO DE RIESGO DE DESASTRE"/>
    <s v="4503"/>
    <s v="GESTIÓN DEL RIESGO DE DESASTRES Y EMERGENCIAS"/>
    <s v="ATENCIÓN A GRUPOS VULNERABLES - PROMOCIÓN SOCIAL"/>
    <s v="82"/>
    <s v="BRINDARE ASISTENCIA TECNICA ANUALMENTE A LOS 46 COMITES MUNICIPALES DE GESTION DEL RIESGO DE DESASTRES, EN LA FORMULACION DE PROGRAMAS DE APOYO, ASESORÍAS, PLANES Y PROYECTOS."/>
    <s v="4503003"/>
    <s v="SERVICIO DE ASISTENCIA TÉCNICA"/>
    <s v="INSTANCIAS TERRITORIALES ASISTIDAS"/>
    <s v="NÚMERO DE INSTANCIAS TERRITORIALES"/>
    <s v="0"/>
    <s v="N/A"/>
    <s v="N/A"/>
    <n v="46"/>
    <n v="0"/>
    <n v="46"/>
    <n v="1"/>
    <n v="7"/>
    <n v="37"/>
    <n v="1"/>
    <n v="1"/>
    <n v="46"/>
    <n v="0"/>
    <n v="92"/>
    <n v="1"/>
    <n v="0.92"/>
    <n v="100000000"/>
    <s v="ICLD"/>
    <n v="848250000"/>
    <n v="8.4824999999999999"/>
  </r>
  <r>
    <x v="9"/>
    <x v="2"/>
    <s v="BOLÍVAR ME ENAMORA EN  GESTIÓN DE RIESGO DE DESASTRES"/>
    <s v=" ATENCIÓN DE DESASTRE"/>
    <s v="4503"/>
    <s v="GESTIÓN DEL RIESGO DE DESASTRES Y EMERGENCIAS"/>
    <s v="ATENCIÓN A GRUPOS VULNERABLES - PROMOCIÓN SOCIAL"/>
    <s v="83"/>
    <s v="FORTALECER LAS ENTIDADES OPERATIVAS CON DOTACIONES Y EQUIPOS DE EMERGENCIAS Y DESASTRES."/>
    <s v="4503016"/>
    <s v="SERVICIO DE FORTALECIMIENTO A LAS SALAS DE CRISIS TERRITORIAL"/>
    <s v="ORGANISMOS DE ATENCIÓN DE EMERGENCIAS FORTALECIDOS"/>
    <s v="NÚMERO DE ORGANISMOS"/>
    <s v="0"/>
    <s v="N/A"/>
    <s v="N/A"/>
    <n v="1"/>
    <n v="0"/>
    <n v="0"/>
    <n v="0"/>
    <n v="0"/>
    <n v="0"/>
    <n v="0"/>
    <n v="0"/>
    <n v="0"/>
    <n v="0"/>
    <n v="0"/>
    <n v="0"/>
    <n v="0"/>
    <n v="150000000"/>
    <s v="ICLD"/>
    <n v="0"/>
    <n v="0"/>
  </r>
  <r>
    <x v="9"/>
    <x v="2"/>
    <s v="BOLÍVAR ME ENAMORA EN  GESTIÓN DE RIESGO DE DESASTRES"/>
    <s v=" ATENCIÓN DE DESASTRE"/>
    <s v="4503"/>
    <s v="GESTIÓN DEL RIESGO DE DESASTRES Y EMERGENCIAS"/>
    <s v="ATENCIÓN A GRUPOS VULNERABLES - PROMOCIÓN SOCIAL"/>
    <s v="84"/>
    <s v="IMPLEMENTAR GRADUALMENTE  UN SISTEMA DE RECOLECCION DE DATOS DE EVENTOS NATURALES Y FACTORES AMBIENTALES PARA PROYECCION DE MEDIDAS DE INTERVENCIÓN"/>
    <s v="4503019"/>
    <s v="SERVICIOS DE INFORMACIÓN IMPLEMENTADOS"/>
    <s v="SISTEMAS DE INFORMACIÓN IMPLEMENTADOS"/>
    <s v="NÚMERO DE SISTEMAS"/>
    <s v="0"/>
    <s v="N/A"/>
    <s v="N/A"/>
    <n v="0.25"/>
    <n v="0"/>
    <n v="0"/>
    <n v="0"/>
    <n v="0"/>
    <n v="0"/>
    <n v="0"/>
    <n v="0"/>
    <n v="0"/>
    <n v="0"/>
    <n v="0"/>
    <n v="0"/>
    <n v="0"/>
    <n v="125000000"/>
    <s v="ICLD"/>
    <n v="0"/>
    <n v="0"/>
  </r>
  <r>
    <x v="9"/>
    <x v="2"/>
    <s v="BOLÍVAR ME ENAMORA EN  GESTIÓN DE RIESGO DE DESASTRES"/>
    <s v=" ATENCIÓN DE DESASTRE"/>
    <s v="4503"/>
    <s v="GESTIÓN DEL RIESGO DE DESASTRES Y EMERGENCIAS"/>
    <s v="ATENCIÓN A GRUPOS VULNERABLES - PROMOCIÓN SOCIAL"/>
    <s v="85"/>
    <s v="PROPENDER POR DISMINUIR LA ENTREGA DE RECURSOS EN ESPECIE O MONETARIOS A LA POBLACIÓN AFECTADA POR SITUACIONES  DE EMERGENCIAS SANITARIAS, NATURALES,  EVENTOS CATASTRÓFICOS O CALAMIDAD PÚBLICA DECLARADA."/>
    <s v="4503028"/>
    <s v="SERVICIOS DE APOYO PARA ATENCIÓN DE  POBLACIÓN AFECTADA POR SITUACIONES DE EMERGENCIA, DESASTRE O DECLARATORIAS DE CALAMIDAD PÚBLICA"/>
    <s v="PERSONAS AFECTADAS POR SITUACIONES DE EMERGENCIA, DESASTRE O DECLARATORIAS DE CALAMIDAD PÚBLICA APOYADAS"/>
    <s v="Número de personas"/>
    <s v="0"/>
    <s v="N/A"/>
    <s v="N/A"/>
    <n v="2500"/>
    <n v="0"/>
    <n v="4296"/>
    <n v="1.7183999999999999"/>
    <n v="516"/>
    <n v="1462"/>
    <n v="21"/>
    <n v="102"/>
    <n v="2101"/>
    <n v="0"/>
    <n v="6397"/>
    <n v="0.84040000000000004"/>
    <n v="0"/>
    <n v="200000000"/>
    <s v="ICLD"/>
    <n v="2042209960"/>
    <n v="10.2110498"/>
  </r>
  <r>
    <x v="9"/>
    <x v="2"/>
    <s v="BOLÍVAR ME ENAMORA EN  GESTIÓN DE RIESGO DE DESASTRES"/>
    <s v=" REDUCCIÓN DE RIESGO DE DESASTRE"/>
    <s v="4503"/>
    <s v="GESTIÓN DEL RIESGO DE DESASTRES Y EMERGENCIAS"/>
    <s v="ATENCIÓN A GRUPOS VULNERABLES - PROMOCIÓN SOCIAL"/>
    <s v="86"/>
    <s v="IMPLEMENTAR ACCIONES DE MEDIDAS DE REDUCCION DEL RIESGO POR MEDIO DE INTERVENCIONES CORRECTIVAS CONSIDERANDO LAS SOLUCIONES BASADAS EN LA NATURALEZA (SBN) CON ENFASIS EN ECO-REDUCCION (ECO RRD)"/>
    <s v="4503022"/>
    <s v="OBRAS DE INFRAESTRUCTURA PARA LA REDUCCIÓN DEL RIESGO DE DESASTRES"/>
    <s v="OBRAS DE INFRAESTRUCTURA PARA LA REDUCCIÓN DEL RIESGO DE DESASTRES REALIZADAS"/>
    <s v="NÚMERO DE OBRAS"/>
    <s v="0"/>
    <s v="N/A"/>
    <s v="N/A"/>
    <n v="5"/>
    <n v="20"/>
    <n v="3"/>
    <n v="0.6"/>
    <n v="2"/>
    <n v="2"/>
    <n v="0"/>
    <n v="1"/>
    <n v="5"/>
    <n v="0.25"/>
    <n v="8"/>
    <n v="1"/>
    <n v="0.4"/>
    <n v="8800000000"/>
    <s v="ICLD"/>
    <n v="39030898768.059998"/>
    <n v="4.4353294054613635"/>
  </r>
  <r>
    <x v="9"/>
    <x v="2"/>
    <s v="BOLÍVAR ME ENAMORA EN  GESTIÓN DE RIESGO DE DESASTRES"/>
    <s v=" REDUCCIÓN DE RIESGO DE DESASTRE"/>
    <s v="4503"/>
    <s v="GESTIÓN DEL RIESGO DE DESASTRES Y EMERGENCIAS"/>
    <s v="ATENCIÓN A GRUPOS VULNERABLES - PROMOCIÓN SOCIAL"/>
    <s v="87"/>
    <s v="FORMULAR LA ESTRATEGIA DEPARTAMENAL (EDRE) PARA LA RESPUESTA DE EMERGENCIA, ARTICULADA CON EL PLAN DEPARTAMENTAL DE GESTION DEL RIESGO (PDGRD)"/>
    <s v="4503023"/>
    <s v="DOCUMENTOS DE PLANEACIÓN"/>
    <s v="ESTRATEGIA PARA LA RESPUESTA A EMERGENCIAS FORMULADA"/>
    <s v="NÚMERO DE DOCUMENTOS"/>
    <s v="0"/>
    <s v="N/A"/>
    <s v="N/A"/>
    <n v="0.25"/>
    <n v="0"/>
    <n v="0"/>
    <n v="0"/>
    <n v="0"/>
    <n v="0"/>
    <n v="0"/>
    <n v="0"/>
    <n v="0"/>
    <n v="0"/>
    <n v="0"/>
    <n v="0"/>
    <n v="0"/>
    <n v="100000000"/>
    <s v="ICLD"/>
    <n v="0"/>
    <n v="0"/>
  </r>
  <r>
    <x v="9"/>
    <x v="2"/>
    <s v="BOLÍVAR ME ENAMORA EN  GESTIÓN DE RIESGO DE DESASTRES"/>
    <s v=" REDUCCIÓN DE RIESGO DE DESASTRE"/>
    <s v="4503"/>
    <s v="GESTIÓN DEL RIESGO DE DESASTRES Y EMERGENCIAS"/>
    <s v="ATENCIÓN A GRUPOS VULNERABLES - PROMOCIÓN SOCIAL"/>
    <s v="88"/>
    <s v="IMPLEMENTAR GRADUALMENTE UN SISTEMA DE ALERTAS TEMPRANA Y MONITOREO POR FENOMENOS HIDROMETEREOLOGICOS CON COBERTURA DEPARTAMENTAL"/>
    <s v="4503018"/>
    <s v="SERVICIO DE MONITOREO Y SEGUIMIENTO PARA LA GESTIÓN DEL RIESGO"/>
    <s v="SISTEMAS DE ALERTA TEMPRANA IMPLEMENTADOS"/>
    <s v="NÚMERO DE SISTEMAS"/>
    <s v="0"/>
    <s v="N/A"/>
    <s v="N/A"/>
    <n v="0.25"/>
    <n v="0"/>
    <n v="0"/>
    <n v="0"/>
    <n v="0"/>
    <n v="0"/>
    <n v="0.25"/>
    <n v="0"/>
    <n v="0.25"/>
    <n v="0"/>
    <n v="0.25"/>
    <n v="1"/>
    <n v="1"/>
    <n v="2325000000"/>
    <s v="ICLD"/>
    <n v="0"/>
    <n v="0"/>
  </r>
  <r>
    <x v="10"/>
    <x v="4"/>
    <s v="TRANSPARENCIA ÉTICA PÚBLICA EFICIENCIA Y PLANEACIÓN INSTITUCIONAL"/>
    <s v="PROGRAMA DE FINANZAS PÚBLICAS."/>
    <n v="4599"/>
    <s v="FORTALECIMIENTO A LA GESTIÓN Y DIRECCIÓN DE LA ADMINISTRACIÓN PÚBLICA TERRITORIAL"/>
    <s v="FORTALECIMIENTO INSTITUCIONAL"/>
    <n v="108"/>
    <s v="NÚMERO DE SISTEMAS FINANCIEROS Y CONTABLES FORTALECIDOS"/>
    <n v="4599028"/>
    <s v="SERVICIO DE INFORMACIÓN ACTUALIZADO"/>
    <s v="SISTEMAS DE INFORMACIÓN ACTUALIZADOS"/>
    <s v="NUMERO"/>
    <n v="3"/>
    <n v="2023"/>
    <s v="SECRETARÍA DE HACIENDA"/>
    <n v="2"/>
    <n v="4"/>
    <n v="0"/>
    <n v="0"/>
    <n v="0.25"/>
    <n v="0.25"/>
    <n v="0.75"/>
    <n v="1"/>
    <n v="2.25"/>
    <n v="0.5625"/>
    <n v="2.25"/>
    <n v="1.125"/>
    <n v="0.5625"/>
    <n v="76625000"/>
    <s v=" ICLD "/>
    <n v="76625000"/>
    <n v="1"/>
  </r>
  <r>
    <x v="10"/>
    <x v="4"/>
    <s v="TRANSPARENCIA ÉTICA PÚBLICA EFICIENCIA Y PLANEACIÓN INSTITUCIONAL"/>
    <s v="PROGRAMA DE FINANZAS PÚBLICAS."/>
    <n v="4599"/>
    <s v="FORTALECIMIENTO A LA GESTIÓN Y DIRECCIÓN DE LA ADMINISTRACIÓN PÚBLICA TERRITORIAL"/>
    <s v="FORTALECIMIENTO INSTITUCIONAL"/>
    <n v="383"/>
    <s v="ACTUALIZACIÓN DEL ESTATUTO TRIBUTARIO,  Y ORDENANZAS QUE PROMUEVAN UNA BUENA GESTIÓN TRIBUTARIA"/>
    <n v="4599021"/>
    <s v="DOCUMENTOS NORMATIVOS"/>
    <s v="DOCUMENTOS NORMATIVOS REALIZADOS"/>
    <s v="NUMERO"/>
    <s v="NA"/>
    <s v="N/A"/>
    <s v="SECRETARÍA DE HACIENDA"/>
    <n v="2"/>
    <n v="2"/>
    <n v="2"/>
    <n v="1"/>
    <n v="0"/>
    <n v="0"/>
    <n v="0"/>
    <n v="0"/>
    <n v="0"/>
    <n v="0"/>
    <n v="2"/>
    <n v="0"/>
    <n v="1"/>
    <n v="0"/>
    <s v=" ICLD "/>
    <n v="0"/>
    <n v="0"/>
  </r>
  <r>
    <x v="10"/>
    <x v="4"/>
    <s v="TRANSPARENCIA ÉTICA PÚBLICA EFICIENCIA Y PLANEACIÓN INSTITUCIONAL"/>
    <s v="PROGRAMA DE FINANZAS PÚBLICAS."/>
    <n v="4599"/>
    <s v="FORTALECIMIENTO A LA GESTIÓN Y DIRECCIÓN DE LA ADMINISTRACIÓN PÚBLICA TERRITORIAL"/>
    <s v="FORTALECIMIENTO INSTITUCIONAL"/>
    <n v="423"/>
    <s v="IMPLEMENTACIÓN DE PROGRAMAS DE SANEAMIENTO FISCAL"/>
    <n v="4599002"/>
    <s v="SERVICIO DE SANEAMIENTO FISCAL Y FINANCIERO"/>
    <s v="PROGRAMA DE SANEMIENTO FISCAL Y FINANCIERO EJECUTADO"/>
    <s v="PORCENTAJE"/>
    <n v="0.97330000000000005"/>
    <n v="2023"/>
    <s v="SECRETARÍA DE HACIENDA"/>
    <n v="1"/>
    <n v="100"/>
    <n v="25"/>
    <n v="0.25"/>
    <n v="0.14000000000000001"/>
    <n v="0.45"/>
    <n v="0.3"/>
    <n v="0.12"/>
    <n v="1.0100000000000002"/>
    <n v="1.0100000000000003E-2"/>
    <n v="26.01"/>
    <n v="1.0100000000000002"/>
    <n v="0.2601"/>
    <n v="374388333"/>
    <s v=" ICLD "/>
    <n v="374388333"/>
    <n v="1"/>
  </r>
  <r>
    <x v="10"/>
    <x v="4"/>
    <s v="TRANSPARENCIA ÉTICA PÚBLICA EFICIENCIA Y PLANEACIÓN INSTITUCIONAL"/>
    <s v="PROGRAMA DE FINANZAS PÚBLICAS."/>
    <n v="4599"/>
    <s v="FORTALECIMIENTO A LA GESTIÓN Y DIRECCIÓN DE LA ADMINISTRACIÓN PÚBLICA TERRITORIAL"/>
    <s v="FORTALECIMIENTO INSTITUCIONAL"/>
    <n v="424"/>
    <s v="CONVENIOS PARA EL APOYO FINANCIERO Y OPERATIVO DE LA SECRETARÍA DE HACIENDA PARA LUCHA CONTRA EL CONTRABANDO Y LA EVASIÓN."/>
    <n v="4599002"/>
    <s v="SERVICIO DE SANEAMIENTO FISCAL Y FINANCIERO"/>
    <s v="PROGRAMA DE SANEMIENTO FISCAL Y FINANCIERO EJECUTADO"/>
    <s v="NUMERO"/>
    <s v="NA"/>
    <n v="2023"/>
    <s v="SECRETARÍA DE HACIENDA"/>
    <n v="1"/>
    <n v="4"/>
    <n v="1"/>
    <n v="0.25"/>
    <n v="0"/>
    <n v="0"/>
    <n v="0"/>
    <n v="1"/>
    <n v="1"/>
    <n v="0.25"/>
    <n v="2"/>
    <n v="1"/>
    <n v="0.5"/>
    <n v="106662968"/>
    <s v=" FND "/>
    <n v="103776256"/>
    <n v="0.97293613656053524"/>
  </r>
  <r>
    <x v="10"/>
    <x v="4"/>
    <s v="TRANSPARENCIA ÉTICA PÚBLICA EFICIENCIA Y PLANEACIÓN INSTITUCIONAL"/>
    <s v="PROGRAMA DE FINANZAS PÚBLICAS."/>
    <n v="4599"/>
    <s v="FORTALECIMIENTO A LA GESTIÓN Y DIRECCIÓN DE LA ADMINISTRACIÓN PÚBLICA TERRITORIAL"/>
    <s v="FORTALECIMIENTO INSTITUCIONAL"/>
    <n v="425"/>
    <s v="MEJORAMIENTO DE PROCESOS FINANCIEROS, PRESUPUESTALES, DE RECAUDO DE INGRESOS, CONTABLES Y DE TESORERÍA"/>
    <n v="4599031"/>
    <s v="SERVICIO DE ASISTENCIA TÉCNICA  "/>
    <s v="ENTIDADES, ORGANISMOS Y DEPENDENCIAS ASISTIDOS TÉCNICAMENTE"/>
    <s v="NUMERO"/>
    <s v="NA"/>
    <s v="N/A"/>
    <s v="SECRETARÍA DE HACIENDA"/>
    <n v="2"/>
    <n v="5"/>
    <n v="0"/>
    <n v="0"/>
    <n v="0.3"/>
    <n v="0.5"/>
    <n v="1"/>
    <n v="0.5"/>
    <n v="2.2999999999999998"/>
    <n v="0.45999999999999996"/>
    <n v="2.2999999999999998"/>
    <n v="1.1499999999999999"/>
    <n v="0.45999999999999996"/>
    <n v="500000000"/>
    <s v=" ICLD "/>
    <n v="499845000"/>
    <n v="0.99968999999999997"/>
  </r>
  <r>
    <x v="10"/>
    <x v="4"/>
    <s v="TRANSPARENCIA ÉTICA PÚBLICA EFICIENCIA Y PLANEACIÓN INSTITUCIONAL"/>
    <s v="PROGRAMA DE FINANZAS PÚBLICAS."/>
    <n v="4599"/>
    <s v="FORTALECIMIENTO A LA GESTIÓN Y DIRECCIÓN DE LA ADMINISTRACIÓN PÚBLICA TERRITORIAL"/>
    <s v="FORTALECIMIENTO INSTITUCIONAL"/>
    <n v="426"/>
    <s v="DISEÑO E IMPLEMENTACIÓN DE ESTRATEGIAS PARA CONSECUCIÓN DE RECURSOS DE CRÉDITO"/>
    <n v="4599031"/>
    <s v="SERVICIO DE ASISTENCIA TÉCNICA     "/>
    <s v="ENTIDADES, ORGANISMOS Y DEPENDENCIAS ASISTIDOS TÉCNICAMENTE"/>
    <s v="NUMERO"/>
    <s v="NA"/>
    <s v="N/A"/>
    <s v="SECRETARÍA DE HACIENDA"/>
    <n v="2"/>
    <n v="4"/>
    <n v="0"/>
    <n v="0"/>
    <n v="0.5"/>
    <n v="0.8"/>
    <n v="0.5"/>
    <n v="0"/>
    <n v="1.8"/>
    <n v="0.45"/>
    <n v="1.8"/>
    <n v="0.9"/>
    <n v="0.45"/>
    <n v="454875000"/>
    <s v=" ICLD "/>
    <n v="454875000"/>
    <n v="1"/>
  </r>
  <r>
    <x v="11"/>
    <x v="3"/>
    <s v="BOLÍVAR ME ENAMORA EN  SUPERACIÓN DE LA POBREZA Y DESIGUALDAD"/>
    <s v="GENERACIÓN DE INGRESOS"/>
    <n v="4103"/>
    <s v="INCLUSIÓN SOCIAL Y PRODUCTIVA PARA LA POBLACIÓN EN SITUACIÓN DE VULNERABILIDAD"/>
    <s v="ATENCIÓN A GRUPOS VULNERABLES - PROMOCIÓN SOCIAL"/>
    <n v="96"/>
    <s v="DESARROLLO DE UNA FERIA DE SERVICIOS PARA POBLACIÓN VULNERABLE CON ENFOQUE DIFERENCIAL"/>
    <n v="4103052"/>
    <s v="SERVICIO DE INTEGRACIÓN DE LA OFERTA PÚBLICA"/>
    <s v="ESPACIOS DE INTEGRACIÓN DE OFERTA PÚBLICA GENERADOS"/>
    <s v="NUMERO"/>
    <n v="0.47499999999999998"/>
    <n v="2022"/>
    <s v="DANE - GEIH"/>
    <n v="4"/>
    <n v="15"/>
    <n v="3"/>
    <n v="0.2"/>
    <n v="1"/>
    <n v="1"/>
    <n v="0"/>
    <n v="2"/>
    <n v="4"/>
    <n v="0.26666666666666666"/>
    <n v="7"/>
    <n v="1"/>
    <n v="0.46666666666666667"/>
    <n v="0"/>
    <s v="N/A"/>
    <n v="0"/>
    <n v="0"/>
  </r>
  <r>
    <x v="11"/>
    <x v="3"/>
    <s v="BOLÍVAR ME ENAMORA EN  FAMILIA, PRIMERA INFANCIA Y ADOLESCENCIA"/>
    <s v=" FAMILIA, PRIMERA INFACIA Y ADOLESCENCIA"/>
    <n v="4102"/>
    <s v="DESARROLLO INTEGRAL DE LA PRIMERA INFANCIA A LA JUVENTUD, Y FORTALECIMIENTO DE LAS CAPACIDADES DE LAS FAMILIAS DE NIÑAS, NIÑOS Y ADOLESCENTES"/>
    <s v="ATENCIÓN A GRUPOS VULNERABLES - PROMOCIÓN SOCIAL"/>
    <n v="97"/>
    <s v="DISEÑO E IMPLEMENTACIÓN DE UN PROYECTO PARA LA FORMACIÓN A NNA "/>
    <n v="4102045"/>
    <s v="SERVICIOS DE EDUCACIÓN INFORMAL A NIÑOS, NIÑAS, ADOLESCENTES  Y JÓVENES PARA EL RECONOCIMIENTO DE SUS DERECHOS"/>
    <s v="ADOLESCENTES ATENDIDOS"/>
    <s v="NUMERO"/>
    <n v="24.71"/>
    <n v="2022"/>
    <s v="Estadísticas Vitales - DANE"/>
    <n v="300"/>
    <n v="1200"/>
    <n v="350"/>
    <n v="0.29166666666666669"/>
    <n v="138"/>
    <n v="313"/>
    <n v="382"/>
    <n v="0"/>
    <n v="833"/>
    <n v="0.69416666666666671"/>
    <n v="1183"/>
    <n v="2.7766666666666668"/>
    <n v="0.98583333333333334"/>
    <n v="166666667"/>
    <s v=" ICLD "/>
    <n v="66666666"/>
    <n v="0.39999999520000001"/>
  </r>
  <r>
    <x v="11"/>
    <x v="3"/>
    <s v="BOLÍVAR ME ENAMORA EN  FAMILIA, PRIMERA INFANCIA Y ADOLESCENCIA"/>
    <s v=" FAMILIA, PRIMERA INFACIA Y ADOLESCENCIA"/>
    <n v="4102"/>
    <s v="DESARROLLO INTEGRAL DE LA PRIMERA INFANCIA A LA JUVENTUD, Y FORTALECIMIENTO DE LAS CAPACIDADES DE LAS FAMILIAS DE NIÑAS, NIÑOS Y ADOLESCENTES"/>
    <s v="ATENCIÓN A GRUPOS VULNERABLES - PROMOCIÓN SOCIAL"/>
    <n v="98"/>
    <s v="IMPLEMENTACIÓN DE  UNA ESCUELA DE FORMACIÓN"/>
    <n v="4102045"/>
    <s v="SERVICIOS DE EDUCACIÓN INFORMAL A NIÑOS, NIÑAS, ADOLESCENTES  Y JÓVENES PARA EL RECONOCIMIENTO DE SUS DERECHOS"/>
    <s v="PERSONAS CAPACITADAS"/>
    <s v="NUMERO"/>
    <n v="11.76"/>
    <n v="2022"/>
    <s v="Instituto Nacional de Medicina Legal y Ciencias Forenses"/>
    <n v="100"/>
    <n v="400"/>
    <n v="100"/>
    <n v="0.25"/>
    <n v="156"/>
    <n v="134"/>
    <n v="218"/>
    <n v="0"/>
    <n v="508"/>
    <n v="1.27"/>
    <n v="608"/>
    <n v="5.08"/>
    <n v="1.52"/>
    <n v="166666667"/>
    <s v=" ICLD "/>
    <n v="66666666"/>
    <n v="0.39999999520000001"/>
  </r>
  <r>
    <x v="11"/>
    <x v="3"/>
    <s v="BOLÍVAR ME ENAMORA EN  FAMILIA, PRIMERA INFANCIA Y ADOLESCENCIA"/>
    <s v=" FAMILIA, PRIMERA INFACIA Y ADOLESCENCIA"/>
    <n v="4102"/>
    <s v="DESARROLLO INTEGRAL DE LA PRIMERA INFANCIA A LA JUVENTUD, Y FORTALECIMIENTO DE LAS CAPACIDADES DE LAS FAMILIAS DE NIÑAS, NIÑOS Y ADOLESCENTES"/>
    <s v="ATENCIÓN A GRUPOS VULNERABLES - PROMOCIÓN SOCIAL"/>
    <n v="99"/>
    <s v="CAMPAÑA PARA LA PROMOCIÓN DE LOS DERECHOS DE LA NNA"/>
    <n v="4102046"/>
    <s v="SERVICIOS DE PROMOCIÓN DE LOS DERECHOS DE LOS NIÑOS, NIÑAS, ADOLESCENTES Y JÓVENES"/>
    <s v="CAMPAÑAS DE PROMOCIÓN REALIZADAS"/>
    <s v="NUMERO"/>
    <n v="11.76"/>
    <n v="2022"/>
    <s v="Instituto Nacional de Medicina Legal y Ciencias Forenses"/>
    <n v="3"/>
    <n v="12"/>
    <n v="3"/>
    <n v="0.25"/>
    <n v="1"/>
    <n v="1"/>
    <n v="1"/>
    <n v="0"/>
    <n v="3"/>
    <n v="0.25"/>
    <n v="6"/>
    <n v="1"/>
    <n v="0.5"/>
    <n v="166666667"/>
    <s v=" ICLD "/>
    <n v="66666666"/>
    <n v="0.39999999520000001"/>
  </r>
  <r>
    <x v="11"/>
    <x v="3"/>
    <s v="BOLÍVAR ME ENAMORA EN  ATENCIÓN AL ADULTO MAYOR"/>
    <s v="ATENCIÓN Y PARTICIPACIÓN DE ADULTO MAYOR"/>
    <n v="4104"/>
    <s v="ATENCIÓN INTEGRAL DE POBLACIÓN EN SITUACIÓN PERMANENTE DE DESPROTECCIÓN SOCIAL Y/O FAMILIAR"/>
    <s v="ATENCIÓN A GRUPOS VULNERABLES - PROMOCIÓN SOCIAL"/>
    <n v="100"/>
    <s v="APOYO A CENTROS DE PROTECCIÓN CON RECURSOS DE LA ESTAMPILLA DE BIENESTAR PARA EL ADULTO MAYOR"/>
    <n v="4104007"/>
    <s v="CENTROS DE PROTECCIÓN SOCIAL PARA EL ADULTO MAYOR DOTADOS"/>
    <s v="CENTROS DE PROTECCIÓN SOCIAL PARA EL ADULTO MAYOR DOTADOS"/>
    <s v="NUMERO"/>
    <n v="0.47499999999999998"/>
    <n v="2022"/>
    <s v="DANE - GEIH"/>
    <n v="8"/>
    <n v="8"/>
    <n v="7"/>
    <n v="0.875"/>
    <n v="3"/>
    <n v="7"/>
    <n v="7"/>
    <n v="7"/>
    <n v="24"/>
    <n v="3"/>
    <n v="31"/>
    <n v="3"/>
    <n v="3.875"/>
    <n v="5953770878"/>
    <s v=" ICLD "/>
    <n v="4292306338"/>
    <n v="0.72093912008953198"/>
  </r>
  <r>
    <x v="11"/>
    <x v="3"/>
    <s v="BOLÍVAR ME ENAMORA EN LA ATENCIÓN Y PARTICIPACIÓN DE ADULTO MAYOR"/>
    <s v="ATENCIÓN Y PARTICIPACIÓN DE ADULTO MAYOR"/>
    <n v="4104"/>
    <s v="ATENCIÓN INTEGRAL DE POBLACIÓN EN SITUACIÓN PERMANENTE DE DESPROTECCIÓN SOCIAL Y/O FAMILIAR"/>
    <s v="ATENCIÓN A GRUPOS VULNERABLES - PROMOCIÓN SOCIAL"/>
    <n v="101"/>
    <s v="APOYO A CENTROS DÍA CON RECURSOS DE LA ESTAMPILLA DE BIENESTAR PARA EL ADULTO MAYOR"/>
    <n v="4104014"/>
    <s v="CENTROS DE PROTECCIÓN SOCIAL DE DÍA PARA EL ADULTO MAYOR DOTADOS"/>
    <s v="CENTROS DE DÍA PARA EL ADULTO MAYOR DOTADOS"/>
    <s v="NUMERO"/>
    <n v="0.47499999999999998"/>
    <n v="2022"/>
    <s v="DANE - GEIH"/>
    <n v="48"/>
    <n v="48"/>
    <n v="42"/>
    <n v="0.875"/>
    <s v="0"/>
    <n v="42"/>
    <n v="42"/>
    <n v="47"/>
    <n v="131"/>
    <n v="2.7291666666666665"/>
    <n v="173"/>
    <n v="2.7291666666666665"/>
    <n v="3.6041666666666665"/>
    <n v="5953770878"/>
    <s v=" ICLD "/>
    <n v="4292306338"/>
    <n v="0.72093912008953198"/>
  </r>
  <r>
    <x v="11"/>
    <x v="3"/>
    <s v="BOLÍVAR ME ENAMORA EN LA ATENCIÓN Y PARTICIPACIÓN DE ADULTO MAYOR"/>
    <s v="ATENCIÓN Y PARTICIPACIÓN DE ADULTO MAYOR"/>
    <n v="4104"/>
    <s v="ATENCIÓN INTEGRAL DE POBLACIÓN EN SITUACIÓN PERMANENTE DE DESPROTECCIÓN SOCIAL Y/O FAMILIAR"/>
    <s v="ATENCIÓN A GRUPOS VULNERABLES - PROMOCIÓN SOCIAL"/>
    <n v="102"/>
    <s v="FORTALECIMIENTO DE CAPACIDADES PARA CUIDADORES DE PERSONA MAYOR Y PROMOCIÓN DEL BUEN TRATO."/>
    <n v="4104010"/>
    <s v="SERVICIO DE EDUCACIÓN INFORMAL A LOS CUIDADORES DEL ADULTO MAYOR"/>
    <s v="CUIDADORES CUALIFICADOS"/>
    <s v="NUMERO"/>
    <n v="0.47499999999999998"/>
    <n v="2022"/>
    <s v="DANE - GEIH"/>
    <n v="50"/>
    <n v="200"/>
    <n v="100"/>
    <n v="0.5"/>
    <s v="0"/>
    <n v="0"/>
    <n v="39"/>
    <n v="0"/>
    <n v="39"/>
    <n v="0.19500000000000001"/>
    <n v="139"/>
    <n v="0.78"/>
    <n v="0.69499999999999995"/>
    <n v="153564444"/>
    <s v=" ICLD "/>
    <n v="104448416"/>
    <n v="0.68016015478166292"/>
  </r>
  <r>
    <x v="11"/>
    <x v="3"/>
    <s v="BOLÍVAR ME ENAMORA EN LA ATENCIÓN Y PARTICIPACIÓN DE ADULTO MAYOR"/>
    <s v="ATENCIÓN Y PARTICIPACIÓN DE ADULTO MAYOR"/>
    <n v="4104"/>
    <s v="ATENCIÓN INTEGRAL DE POBLACIÓN EN SITUACIÓN PERMANENTE DE DESPROTECCIÓN SOCIAL Y/O FAMILIAR"/>
    <s v="ATENCIÓN A GRUPOS VULNERABLES - PROMOCIÓN SOCIAL"/>
    <n v="103"/>
    <s v="IMPLEMENTAR ACCIONES PARA LA DIGNIFICACIÓN  LAS PERSONAS MAYORES"/>
    <n v="4104008"/>
    <s v="SERVICIO DE ATENCIÓN Y PROTECCIÓN INTEGRAL AL ADULTO MAYOR"/>
    <s v="NÚMERO DE ADULTOS MAYORES BENEFICIADOS"/>
    <s v="NUMERO"/>
    <n v="0.47499999999999998"/>
    <n v="2022"/>
    <s v="DANE - GEIH"/>
    <n v="400"/>
    <n v="1600"/>
    <n v="401"/>
    <n v="0.25062499999999999"/>
    <s v="0"/>
    <n v="98"/>
    <n v="125"/>
    <n v="203"/>
    <n v="426"/>
    <n v="0.26624999999999999"/>
    <n v="827"/>
    <n v="1.0649999999999999"/>
    <n v="0.51687499999999997"/>
    <n v="153564444"/>
    <s v=" ICLD "/>
    <n v="104448416"/>
    <n v="0.68016015478166292"/>
  </r>
  <r>
    <x v="11"/>
    <x v="3"/>
    <s v="BOLÍVAR ME ENAMORA EN LA ATENCIÓN Y PARTICIPACIÓN DE ADULTO MAYOR"/>
    <s v="ATENCIÓN Y PARTICIPACIÓN DE ADULTO MAYOR"/>
    <n v="4599"/>
    <s v="FORTALECIMIENTO A LA GESTIÓN Y DIRECCIÓN DE LA ADMINISTRACIÓN PÚBLICA TERRITORIAL"/>
    <s v="ATENCIÓN A GRUPOS VULNERABLES - PROMOCIÓN SOCIAL"/>
    <n v="104"/>
    <s v="FORMULACIÓN Y ADOPCIÓN DE LA POLITICA PÚBLICA DE LA PERSONA MAYOR 2025 - 2034"/>
    <n v="4599032"/>
    <s v="DOCUMENTOS DE POLÍTICA"/>
    <s v="DOCUMENTOS DE POLÍTICA ELABORADOS"/>
    <s v="NUMERO"/>
    <n v="0.47499999999999998"/>
    <n v="2022"/>
    <s v="DANE - GEIH"/>
    <n v="1"/>
    <n v="1"/>
    <n v="0"/>
    <n v="0"/>
    <s v="0"/>
    <n v="0"/>
    <n v="0"/>
    <n v="0"/>
    <n v="0"/>
    <n v="0"/>
    <n v="0"/>
    <n v="0"/>
    <n v="0"/>
    <n v="153564444"/>
    <s v=" ICLD "/>
    <n v="104448416"/>
    <n v="0.68016015478166292"/>
  </r>
  <r>
    <x v="11"/>
    <x v="3"/>
    <s v="BOLÍVAR ME ENAMORA EN LA ATENCIÓN Y PARTICIPACIÓN DE ADULTO MAYOR"/>
    <s v="ATENCIÓN Y PARTICIPACIÓN DE ADULTO MAYOR"/>
    <n v="4501"/>
    <s v="FORTALECIMIENTO DE LA CONVIVENCIA Y LA SEGURIDAD CIUDADANA"/>
    <s v="ATENCIÓN Y APOYO A LA MUJER "/>
    <n v="105"/>
    <s v="IMPLEMENTACIÓN DE CASA REFUGIO"/>
    <n v="4501006"/>
    <s v="SERVICIO DE PROTECCIÓN INDIVIDUAL EN RIESGO EXTRAORDINARIO Y EXTREMO"/>
    <s v="PERSONAS EN RIESGO EXTRAORDINARIO Y EXTREMO PROTEGIDAS"/>
    <s v="NUMERO"/>
    <s v="31.9"/>
    <n v="2015"/>
    <s v="Indicadores y metas definidos por Colombia frente al ODS 5"/>
    <n v="50"/>
    <n v="200"/>
    <n v="48"/>
    <n v="0.24"/>
    <n v="7"/>
    <n v="27"/>
    <n v="9"/>
    <n v="15"/>
    <n v="58"/>
    <n v="0.28999999999999998"/>
    <n v="106"/>
    <n v="1.1599999999999999"/>
    <n v="0.53"/>
    <n v="1000000000"/>
    <s v="ICLD"/>
    <n v="1000000000"/>
    <n v="1"/>
  </r>
  <r>
    <x v="11"/>
    <x v="3"/>
    <s v="BOLÍVAR ME ENAMORA EN LA ATENCIÓN Y PARTICIPACIÓN DE ADULTO MAYOR"/>
    <s v="ATENCIÓN Y PARTICIPACIÓN DE ADULTO MAYOR"/>
    <n v="4502"/>
    <s v="FORTALECIMIENTO DEL BUEN GOBIERNO PARA EL RESPETO Y GARANTÍA DE LOS DERECHOS HUMANOS"/>
    <s v="ATENCIÓN Y APOYO A LA MUJER "/>
    <n v="106"/>
    <s v="CREACIÓN DE ESPACIOS PARA LA ATENCIÓN ESPECIALIZADA A MUJERES"/>
    <n v="4502024"/>
    <s v="SERVICIO DE APOYO PARA LA IMPLEMENTACIÓN DE MEDIDAS EN DERECHOS HUMANOS Y DERECHO INTERNACIONAL HUMANITARIO"/>
    <s v="CASAS DE IGUALDAD DE OPORTUNIDADES PARA LA MUJER Y EL JOVEN"/>
    <s v="NUMERO"/>
    <s v="31.9"/>
    <n v="2015"/>
    <s v="Indicadores y metas definidos por Colombia frente al ODS 5"/>
    <n v="2"/>
    <n v="2"/>
    <n v="2"/>
    <n v="1"/>
    <s v="0"/>
    <n v="2"/>
    <n v="2"/>
    <n v="2"/>
    <n v="6"/>
    <n v="3"/>
    <n v="8"/>
    <n v="3"/>
    <n v="4"/>
    <n v="62500000"/>
    <s v="ICLD"/>
    <n v="62500000"/>
    <n v="1"/>
  </r>
  <r>
    <x v="11"/>
    <x v="3"/>
    <s v="BOLÍVAR ME ENAMORA EN  EQUIDAD DE GÉNERO"/>
    <s v="EMPODERAMIENTO Y AUTONOMÍA DE LAS MUJERES BOLIVARENSES"/>
    <n v="4502"/>
    <s v="FORTALECIMIENTO DEL BUEN GOBIERNO PARA EL RESPETO Y GARANTÍA DE LOS DERECHOS HUMANOS"/>
    <s v="ATENCIÓN Y APOYO A LA MUJER "/>
    <n v="107"/>
    <s v="ATENCIÓN A LAS VIOLENCIAS CONTRA LAS MUJERES EN EL DEPARTAMENTO DE BOLÍVAR."/>
    <n v="4502038"/>
    <s v="SERVICIO DE PROMOCIÓN DE LA GARANTÍA DE DERECHOS"/>
    <s v="ESTRATEGIAS DE PROMOCIÓN DE LA GARANTÍA DE DERECHOS IMPLEMENTADA"/>
    <s v="Número de estrategias"/>
    <s v="31.9"/>
    <n v="2015"/>
    <s v="Indicadores y metas definidos por Colombia frente al ODS 5"/>
    <n v="1"/>
    <n v="4"/>
    <n v="1"/>
    <n v="0.25"/>
    <s v="0"/>
    <n v="1"/>
    <n v="0"/>
    <n v="0"/>
    <n v="1"/>
    <n v="0.25"/>
    <n v="2"/>
    <n v="1"/>
    <n v="0.5"/>
    <n v="62500000"/>
    <s v="ICLD"/>
    <n v="62500000"/>
    <n v="1"/>
  </r>
  <r>
    <x v="11"/>
    <x v="3"/>
    <s v="BOLÍVAR ME ENAMORA EN EMPODERAMIENTO Y AUTONOMÍA DE LAS MUJERES BOLIVARENSES"/>
    <s v="EMPODERAMIENTO Y AUTONOMÍA DE LAS MUJERES BOLIVARENSES"/>
    <n v="4502"/>
    <s v="FORTALECIMIENTO DEL BUEN GOBIERNO PARA EL RESPETO Y GARANTÍA DE LOS DERECHOS HUMANOS"/>
    <s v="ATENCIÓN Y APOYO A LA MUJER "/>
    <n v="109"/>
    <s v="DESARROLLO DE UNA ESTRATEGIA DE PREVENCIÓN  DE LA VIOLENCIAS CONTRA LAS MUJERES"/>
    <n v="4502034"/>
    <s v="SERVICIO DE EDUCACIÓN INFORMAL "/>
    <s v="ESTRATEGIAS PARA LA TRANSFORMACIÓN DE IMAGINARIOS, REPRESENTACIONES Y ESTEREOTIPOS DE DISCRIMINACIÓN IMPLEMENTADAS"/>
    <s v="Número de personas"/>
    <s v="31.9"/>
    <n v="2015"/>
    <s v="Indicadores y metas definidos por Colombia frente al ODS 5"/>
    <n v="300"/>
    <n v="1200"/>
    <n v="300"/>
    <n v="0.25"/>
    <n v="310"/>
    <n v="1"/>
    <n v="0"/>
    <n v="0"/>
    <n v="311"/>
    <n v="0.25916666666666666"/>
    <n v="611"/>
    <n v="1.0366666666666666"/>
    <n v="0.50916666666666666"/>
    <n v="62500000"/>
    <s v="ICLD"/>
    <n v="62500000"/>
    <n v="1"/>
  </r>
  <r>
    <x v="11"/>
    <x v="3"/>
    <s v="BOLÍVAR ME ENAMORA EN EMPODERAMIENTO Y AUTONOMÍA DE LAS MUJERES BOLIVARENSES"/>
    <s v="EMPODERAMIENTO Y AUTONOMÍA DE LAS MUJERES BOLIVARENSES"/>
    <n v="4502"/>
    <s v="FORTALECIMIENTO DEL BUEN GOBIERNO PARA EL RESPETO Y GARANTÍA DE LOS DERECHOS HUMANOS"/>
    <s v="ATENCIÓN Y APOYO A LA MUJER "/>
    <n v="110"/>
    <s v="ACCIONES  A MUJERES CUIDADORAS."/>
    <n v="4502033"/>
    <s v="SERVICIO DE INTEGRACIÓN DE LA OFERTA PÚBLICA"/>
    <s v="ESPACIOS DE INTEGRACIÓN DE OFERTA PÚBLICA GENERADOS"/>
    <s v="Número de espacios de integración de oferta pública generados"/>
    <n v="0.47499999999999998"/>
    <n v="2022"/>
    <s v="DANE - GEIH"/>
    <n v="2"/>
    <n v="8"/>
    <n v="2"/>
    <n v="0.25"/>
    <s v="0"/>
    <n v="3"/>
    <n v="1"/>
    <n v="0"/>
    <n v="4"/>
    <n v="0.5"/>
    <n v="6"/>
    <n v="2"/>
    <n v="0.75"/>
    <n v="62500000"/>
    <s v="ICLD"/>
    <n v="62500000"/>
    <n v="1"/>
  </r>
  <r>
    <x v="11"/>
    <x v="3"/>
    <s v="BOLÍVAR ME ENAMORA EN EMPODERAMIENTO Y AUTONOMÍA DE LAS MUJERES BOLIVARENSES"/>
    <s v="EMPODERAMIENTO Y AUTONOMÍA DE LAS MUJERES BOLIVARENSES"/>
    <n v="4502"/>
    <s v="FORTALECIMIENTO DEL BUEN GOBIERNO PARA EL RESPETO Y GARANTÍA DE LOS DERECHOS HUMANOS"/>
    <s v="ATENCIÓN Y APOYO A LA MUJER "/>
    <n v="111"/>
    <s v="ACCIONES PARA LA TRANSVERSALIZACIÓN DEL ENFOQUE DE GÉNERO"/>
    <n v="4502022"/>
    <s v="SERVICIO DE PROMOCIÓN DE LA GARANTÍA DE DERECHOS"/>
    <s v="ESTRATEGIAS DE PROMOCIÓN DE LA GARANTÍA DE DERECHOS IMPLEMENTADAS"/>
    <s v="Número de instancias"/>
    <s v="31.9"/>
    <n v="2015"/>
    <s v="Indicadores y metas definidos por Colombia frente al ODS 5"/>
    <n v="1"/>
    <n v="1"/>
    <n v="1"/>
    <n v="1"/>
    <n v="1"/>
    <n v="1"/>
    <n v="1"/>
    <n v="0"/>
    <n v="3"/>
    <n v="3"/>
    <n v="4"/>
    <n v="3"/>
    <n v="4"/>
    <n v="62500000"/>
    <s v="ICLD"/>
    <n v="62500000"/>
    <n v="1"/>
  </r>
  <r>
    <x v="11"/>
    <x v="3"/>
    <s v="BOLÍVAR ME ENAMORA EN EMPODERAMIENTO Y AUTONOMÍA DE LAS MUJERES BOLIVARENSES"/>
    <s v="EMPODERAMIENTO Y AUTONOMÍA DE LAS MUJERES BOLIVARENSES"/>
    <n v="4502"/>
    <s v="FORTALECIMIENTO DEL BUEN GOBIERNO PARA EL RESPETO Y GARANTÍA DE LOS DERECHOS HUMANOS"/>
    <s v="ATENCIÓN Y APOYO A LA MUJER "/>
    <n v="112"/>
    <s v="PROCESOS DE FORMACIÓN EN ARTES, OFICIOS Y HABILIDADES PARA LA VIDA "/>
    <n v="4502034"/>
    <s v="SERVICIO DE EDUCACIÓN INFORMAL "/>
    <s v="ESTRATEGIAS DE FOMENTO DE PARTICIPACIÓN PARA LAS MUJERES"/>
    <s v="Número de mujeres formadas"/>
    <n v="0.47499999999999998"/>
    <n v="2022"/>
    <s v="DANE - GEIH"/>
    <n v="250"/>
    <n v="1000"/>
    <n v="290"/>
    <n v="0.28999999999999998"/>
    <n v="60"/>
    <n v="160"/>
    <n v="95"/>
    <n v="131"/>
    <n v="446"/>
    <n v="0.44600000000000001"/>
    <n v="736"/>
    <n v="1.784"/>
    <n v="0.73599999999999999"/>
    <n v="62500000"/>
    <s v="ICLD"/>
    <n v="62500000"/>
    <n v="1"/>
  </r>
  <r>
    <x v="11"/>
    <x v="3"/>
    <s v="BOLÍVAR ME ENAMORA EN EMPODERAMIENTO Y AUTONOMÍA DE LAS MUJERES BOLIVARENSES"/>
    <s v="EMPODERAMIENTO Y AUTONOMÍA DE LAS MUJERES BOLIVARENSES"/>
    <n v="4502"/>
    <s v="FORTALECIMIENTO DEL BUEN GOBIERNO PARA EL RESPETO Y GARANTÍA DE LOS DERECHOS HUMANOS"/>
    <s v="ATENCIÓN Y APOYO A LA MUJER "/>
    <n v="113"/>
    <s v="FOMENTAR LA PARTICIPACIÓN SOCIAL Y POLÍTICA DE LAS MUJERES "/>
    <n v="4502001"/>
    <s v="SERVICIO DE PROMOCIÓN A LA PARTICIPACIÓN CIUDADANA"/>
    <s v="ESTRATEGIAS PARA EL FOMENTO DE A LA PARTICIPACIÓN DE LAS MUJERES EN LOS ESPACIOS DE PARTICIPACIÓN POLÍTICA Y DE TOMA DE DECISIÓN IMPLEMENTADAS"/>
    <s v="Número de iniciativas"/>
    <n v="0.47499999999999998"/>
    <n v="2022"/>
    <s v="DANE - GEIH"/>
    <n v="3"/>
    <n v="4"/>
    <n v="1"/>
    <n v="0.25"/>
    <s v="0"/>
    <n v="1"/>
    <n v="2"/>
    <n v="0"/>
    <n v="3"/>
    <n v="0.75"/>
    <n v="4"/>
    <n v="1"/>
    <n v="1"/>
    <n v="62500000"/>
    <s v="ICLD"/>
    <n v="62500000"/>
    <n v="1"/>
  </r>
  <r>
    <x v="11"/>
    <x v="3"/>
    <s v="BOLÍVAR ME ENAMORA EN EMPODERAMIENTO Y AUTONOMÍA DE LAS MUJERES BOLIVARENSES"/>
    <s v="EMPODERAMIENTO Y AUTONOMÍA DE LAS MUJERES BOLIVARENSES"/>
    <n v="4502"/>
    <s v="FORTALECIMIENTO DEL BUEN GOBIERNO PARA EL RESPETO Y GARANTÍA DE LOS DERECHOS HUMANOS"/>
    <s v="ATENCIÓN Y APOYO A LA MUJER "/>
    <n v="114"/>
    <s v="CREACIÓN DE UNA ESTRATEGIA PARA PROMOVER LA EQUIDAD DE GÉNERO"/>
    <n v="4502022"/>
    <s v="SERVICIO DE PROMOCIÓN DE LA GARANTÍA DE DERECHOS"/>
    <s v="ESTRATEGIAS DE PROMOCIÓN DE LA GARANTÍA DE DERECHOS IMPLEMENTADAS"/>
    <s v="Número de estrategias"/>
    <n v="0.47499999999999998"/>
    <n v="2022"/>
    <s v="DANE - GEIH"/>
    <n v="1"/>
    <n v="1"/>
    <n v="1"/>
    <n v="1"/>
    <s v="0"/>
    <n v="0"/>
    <n v="0"/>
    <n v="0"/>
    <n v="0"/>
    <n v="0"/>
    <n v="1"/>
    <n v="0"/>
    <n v="1"/>
    <n v="62500000"/>
    <s v="ICLD"/>
    <n v="62500000"/>
    <n v="1"/>
  </r>
  <r>
    <x v="12"/>
    <x v="3"/>
    <s v="BOLÍVAR ME ENAMORA EN  HÁBITAT, VIVIENDA Y SERVICIOS PÚBLICOS"/>
    <s v=" SANEAMIENTO BÁSICO"/>
    <n v="4003"/>
    <s v="ACCESO DE LA POBLACIÓN A LOS SERVICIOS DE AGUA POTABLE Y SANEAMIENTO BÁSICO"/>
    <s v="AGUA POTABLE Y SANEAMIENTO BÁSICO (SIN INCLUIR PROYECTOS DE VIS)"/>
    <n v="31"/>
    <s v="REALIZAR 2 ESTUDIOS O DISEÑOS"/>
    <n v="4003042"/>
    <s v="ESTUDIOS DE PREINVERSIÓN E INVERSIÓN"/>
    <s v="ESTUDIOS O DISEÑOS REALIZADOS"/>
    <s v="Número"/>
    <n v="0"/>
    <s v="2024"/>
    <s v="PDA BOLIVAR"/>
    <n v="1"/>
    <n v="2"/>
    <n v="0"/>
    <n v="0"/>
    <n v="0"/>
    <n v="0"/>
    <n v="0"/>
    <n v="1"/>
    <n v="1"/>
    <n v="0.5"/>
    <n v="1"/>
    <n v="1"/>
    <n v="0.5"/>
    <n v="73800000"/>
    <s v="_x000d_RECURSOS PROPIOS"/>
    <n v="73800000"/>
    <n v="1"/>
  </r>
  <r>
    <x v="12"/>
    <x v="3"/>
    <s v="BOLÍVAR ME ENAMORA CON SERVICIOS PÚBLICOS"/>
    <s v=" SANEAMIENTO BÁSICO"/>
    <s v="4003"/>
    <s v="ACCESO DE LA POBLACIÓN A LOS SERVICIOS DE AGUA POTABLE Y SANEAMIENTO BÁSICO"/>
    <s v="AGUA POTABLE Y SANEAMIENTO BÁSICO (SIN INCLUIR PROYECTOS DE VIS)"/>
    <n v="32"/>
    <s v="AUMENTAR LA COBERTURA DE ALCANTARILLADO"/>
    <s v="4003018, 4003019 y 4003020"/>
    <s v="ALCANTARILLADOS CONSTRUIDOS, AMPLIADOS Y OPTIMIZADOS"/>
    <s v="ALCANTARILLADOS CONSTRUIDOS, AMPLIADOS Y OPTIMIZADOS"/>
    <s v="Número"/>
    <n v="1"/>
    <s v="2024"/>
    <s v="PDA BOLIVAR"/>
    <n v="1"/>
    <n v="4"/>
    <n v="1"/>
    <n v="0.25"/>
    <n v="0"/>
    <n v="0"/>
    <n v="0"/>
    <n v="1"/>
    <n v="1"/>
    <n v="0.25"/>
    <n v="2"/>
    <n v="1"/>
    <n v="0.5"/>
    <n v="5000000000"/>
    <s v="_x000d_RECURSOS PROPIOS"/>
    <n v="5000000000"/>
    <n v="1"/>
  </r>
  <r>
    <x v="12"/>
    <x v="3"/>
    <s v="BOLÍVAR ME ENAMORA EN  HÁBITAT, VIVIENDA Y SERVICIOS PÚBLICOS"/>
    <s v=" SERVICIOS PÚBLICOS"/>
    <s v="4003"/>
    <s v="ACCESO DE LA POBLACIÓN A LOS SERVICIOS DE AGUA POTABLE Y SANEAMIENTO BÁSICO"/>
    <s v="AGUA POTABLE Y SANEAMIENTO BÁSICO (SIN INCLUIR PROYECTOS DE VIS)"/>
    <n v="35"/>
    <s v="AUMENTAR LA COBERTURA DE ACUEDUCTO"/>
    <n v="4003042"/>
    <s v="ESTUDIOS DE PREINVERSIÓN E INVERSIÓN "/>
    <s v="ESTUDIOS O DISEÑOS REALIZADOS"/>
    <s v="Número"/>
    <n v="0"/>
    <s v="2024"/>
    <s v="PDA BOLIVAR"/>
    <n v="1"/>
    <n v="2"/>
    <n v="0"/>
    <n v="0"/>
    <n v="1"/>
    <n v="0"/>
    <n v="0"/>
    <n v="0"/>
    <n v="1"/>
    <n v="0.5"/>
    <n v="1"/>
    <n v="1"/>
    <n v="0.5"/>
    <n v="100000000"/>
    <s v="_x000d_RECURSOS PROPIOS"/>
    <n v="100000000"/>
    <n v="1"/>
  </r>
  <r>
    <x v="12"/>
    <x v="3"/>
    <s v="BOLÍVAR ME ENAMORA EN  HÁBITAT, VIVIENDA Y SERVICIOS PÚBLICOS"/>
    <s v=" SERVICIOS PÚBLICOS"/>
    <s v="4003"/>
    <s v="ACCESO DE LA POBLACIÓN A LOS SERVICIOS DE AGUA POTABLE Y SANEAMIENTO BÁSICO"/>
    <s v="AGUA POTABLE Y SANEAMIENTO BÁSICO (SIN INCLUIR PROYECTOS DE VIS)"/>
    <n v="36"/>
    <s v="AUMENTAR LA COBERTURA DE ACUEDUCTO"/>
    <s v="4003015, 4003016 y 4003017"/>
    <s v="ACUEDUCTOS CONSTRUIDOS"/>
    <s v="ACUEDUCTOS CONSTRUIDOS, AMPLIADOS Y OPTIMIZADOS"/>
    <s v="Número"/>
    <n v="1"/>
    <s v="2024"/>
    <s v="PDA BOLIVAR"/>
    <n v="1"/>
    <n v="4"/>
    <n v="1"/>
    <n v="0.25"/>
    <n v="0"/>
    <n v="0"/>
    <n v="0"/>
    <n v="1"/>
    <n v="1"/>
    <n v="0.25"/>
    <n v="2"/>
    <n v="1"/>
    <n v="0.5"/>
    <n v="5000000000"/>
    <s v="_x000d_RECURSOS PROPIOS"/>
    <n v="5000000000"/>
    <n v="1"/>
  </r>
  <r>
    <x v="13"/>
    <x v="3"/>
    <s v="BOLÍVAR ME ENAMORA EN  HÁBITAT, VIVIENDA Y SERVICIOS PÚBLICOS"/>
    <s v=" Saneamiento Básico"/>
    <n v="4003"/>
    <s v="Acceso de la población a los servicios de agua potable y saneamiento básico"/>
    <s v="Agua potable y saneamiento básico (sin incluir proyectos de vis)"/>
    <n v="33"/>
    <s v="Aumentar la cobertura de alcantarillado"/>
    <s v="4003018, 4003019 y 4003020"/>
    <s v="Alcantarillados construidos, ampliados y optimizados"/>
    <s v="No. Alcantarillados construidos, Ampliados y Optimizados"/>
    <s v="Número"/>
    <n v="1"/>
    <n v="2024"/>
    <s v="PDA BOLIVAR"/>
    <n v="1"/>
    <n v="6"/>
    <n v="2"/>
    <n v="0.33"/>
    <n v="0"/>
    <n v="0"/>
    <n v="0"/>
    <n v="0"/>
    <n v="0"/>
    <n v="0"/>
    <n v="2"/>
    <n v="0"/>
    <n v="0.33333333333333331"/>
    <n v="176278165065.47"/>
    <s v=" NACIÓN, SGP DPTO, SGP MUNICIPIOS, REGALÍAS  "/>
    <n v="75627781857.820007"/>
    <n v="0.42902523877379667"/>
  </r>
  <r>
    <x v="13"/>
    <x v="3"/>
    <s v="BOLÍVAR ME ENAMORA EN  HÁBITAT, VIVIENDA Y SERVICIOS PÚBLICOS"/>
    <s v=" Servicios Públicos"/>
    <n v="4003"/>
    <s v="Acceso de la población a los servicios de agua potable y saneamiento básico"/>
    <s v="Agua potable y saneamiento básico (sin incluir proyectos de vis)"/>
    <n v="37"/>
    <s v="Aumentar la cobertura de acueducto"/>
    <s v="4003015, 4003016 y 4003017"/>
    <s v="Acueductos construidos"/>
    <s v="No. Acueductos construidos"/>
    <s v="Número"/>
    <n v="4"/>
    <n v="2024"/>
    <s v="PDA BOLIVAR"/>
    <n v="2"/>
    <n v="14"/>
    <n v="4"/>
    <n v="0.28999999999999998"/>
    <n v="0"/>
    <n v="0"/>
    <n v="1"/>
    <n v="0"/>
    <n v="1"/>
    <n v="7.1428571428571425E-2"/>
    <n v="5"/>
    <n v="0.5"/>
    <n v="0.35714285714285715"/>
    <n v="209433944893.98001"/>
    <m/>
    <n v="52825686266.669998"/>
    <n v="0.25223077516594317"/>
  </r>
  <r>
    <x v="13"/>
    <x v="3"/>
    <s v="BOLÍVAR ME ENAMORA EN  HÁBITAT, VIVIENDA Y SERVICIOS PÚBLICOS"/>
    <s v=" Servicios Públicos"/>
    <n v="4003"/>
    <s v="Aseguramiento de la prestación de servicios"/>
    <s v="Agua potable y saneamiento básico (sin incluir proyectos de vis)"/>
    <n v="38"/>
    <s v="Aumentar asistencia técnica a municipios para la prestación de los servicios"/>
    <n v="4003002"/>
    <s v="Servicio de asistencia técnica en regulación de Agua Potable y Saneamiento Básico"/>
    <s v="No. Servicio de asistencia técnica en regulación de Agua Potable y Saneamiento Básico"/>
    <s v="Número"/>
    <n v="18"/>
    <n v="2024"/>
    <s v="PDA BOLIVAR"/>
    <n v="10"/>
    <n v="45"/>
    <n v="10"/>
    <n v="0.22"/>
    <n v="2"/>
    <n v="4"/>
    <n v="4"/>
    <n v="0"/>
    <n v="10"/>
    <n v="0.22222222222222221"/>
    <n v="20"/>
    <n v="1"/>
    <n v="0.44444444444444442"/>
    <n v="600000000"/>
    <m/>
    <n v="12000000"/>
    <n v="0.02"/>
  </r>
  <r>
    <x v="14"/>
    <x v="3"/>
    <s v="BOLÍVAR ME ENAMORA  CON  ATENCIÓN A VÍCTMAS"/>
    <s v="CALIDAD Y FOMENTO DE LA EDUCACIÓN SUPERIOR"/>
    <n v="2202"/>
    <s v="CALIDAD Y FOMENTO DE LA EDUCACIÓN SUPERIOR"/>
    <s v="EDUCACIÓN SUPERIOR"/>
    <n v="123"/>
    <s v="BECAS PARA EL INGRESO DE LA EDUCACIÓN SUPERIOR ACORDE RESOLUCIÓN UDC CON ENFOQUE ETNICO Y DIFERENCIAL"/>
    <n v="2202061"/>
    <s v="SERVICIO DE APOYO FINANCIERO PARA LA PERMANENCIA A LA EDUCACIÓN SUPERIOR "/>
    <s v="POBLACIÓN VÍCTIMA DEL CONFLICTO ARMADO, BENEFICIARIA DE SUBSIDIOS PARA LA PERMANENCIA EN PROGRAMAS NACIONALES"/>
    <s v="NUMERO"/>
    <n v="321"/>
    <n v="2023"/>
    <s v="UDC"/>
    <n v="100"/>
    <n v="400"/>
    <n v="203"/>
    <n v="0.51"/>
    <n v="96"/>
    <n v="0"/>
    <n v="0"/>
    <n v="54"/>
    <n v="150"/>
    <n v="0.375"/>
    <n v="353"/>
    <n v="1.5"/>
    <n v="0.88249999999999995"/>
    <n v="0"/>
    <s v="icld recursos propios"/>
    <n v="0"/>
    <n v="0"/>
  </r>
  <r>
    <x v="14"/>
    <x v="4"/>
    <s v="BOLÍVAR ME ENAMORA EN  PARTICIPACIÓN CIUDADANA"/>
    <s v=" TRANSPARENCIA INSTITUCIONAL"/>
    <n v="4502"/>
    <s v="FORTALECIMIENTO DEL BUEN GOBIERNO PARA EL RESPETO Y GARANTÍA DE LOS DERECHOS HUMANOS"/>
    <s v="FOMENTO Y APOYO A LA APROPIACIÓN DE TECNOLOGÍA EN PROCESOS EMPRESARIALES "/>
    <n v="326"/>
    <s v="REALIZAR 4 PROCESOS DE RENDICIÓN PUBLICA DE CUENTAS A LA CIUDADANÍA        "/>
    <n v="4502001"/>
    <s v="SERVICIO DE PROMOCIÓN A LA PARTICIPACIÓN CIUDADANA"/>
    <s v="RENDICION DE CUENTAS"/>
    <s v="NUMERO"/>
    <n v="1"/>
    <n v="2023"/>
    <s v="SECRETARIA PRIVADA"/>
    <n v="1"/>
    <n v="4"/>
    <n v="1"/>
    <n v="0.25"/>
    <n v="0"/>
    <n v="0"/>
    <n v="1"/>
    <n v="0"/>
    <n v="1"/>
    <n v="0.25"/>
    <n v="2"/>
    <n v="1"/>
    <n v="0.5"/>
    <n v="0"/>
    <s v="icld recursos propios"/>
    <n v="0"/>
    <n v="0"/>
  </r>
  <r>
    <x v="14"/>
    <x v="4"/>
    <s v="BOLÍVAR ME ENAMORA EN  PARTICIPACIÓN CIUDADANA"/>
    <s v=" INSTANCIA DE PARTICIPACIÓN CIUDADANA"/>
    <n v="4599"/>
    <s v="FORTALECIMIENTO A LA GESTIÓN Y DIRECCIÓN DE LA ADMINISTRACIÓN PÚBLICA TERRITORIAL"/>
    <s v="INSTANCIAS O ESPACIOS DE PARTICIPACIÓN "/>
    <n v="327"/>
    <s v="REALIZAR 4 CUMBRES DE PARTICIPACION ENTRE ALCALDES Y GOBERNACION"/>
    <n v="4599029"/>
    <s v="SERVICIO DE INTEGRACIÓN DE LA OFERTA PÚBLICA"/>
    <s v="ESPACIOS DE INTEGRACIÓN DE OFERTA PÚBLICA GENERADOS"/>
    <s v="NUMERO"/>
    <n v="1"/>
    <n v="2023"/>
    <s v="SECRETARIA PRIVADA"/>
    <n v="1"/>
    <n v="4"/>
    <n v="1"/>
    <n v="0.25"/>
    <n v="0"/>
    <n v="0"/>
    <n v="0"/>
    <n v="0"/>
    <n v="0"/>
    <n v="0"/>
    <n v="1"/>
    <n v="0"/>
    <n v="0.25"/>
    <n v="0"/>
    <s v="icld recursos propios"/>
    <n v="0"/>
    <n v="0"/>
  </r>
  <r>
    <x v="14"/>
    <x v="4"/>
    <s v="BOLÍVAR ME ENAMORA EN  PARTICIPACIÓN CIUDADANA"/>
    <s v=" INSTANCIA DE PARTICIPACIÓN CIUDADANA"/>
    <n v="4502"/>
    <s v="FORTALECIMIENTO DEL BUEN GOBIERNO PARA EL RESPETO Y GARANTÍA DE LOS DERECHOS HUMANOS"/>
    <s v="INSTANCIAS O ESPACIOS DE PARTICIPACIÓN "/>
    <n v="328"/>
    <s v="RUTA DE LA GOBERNANZA"/>
    <n v="4502001"/>
    <s v="SERVICIO DE PROMOCIÓN A LA PARTICIPACIÓN CIUDADANA"/>
    <s v="ESPACIOS DE PARTICIPACIÓN PROMOVIDOS"/>
    <s v="NUMERO"/>
    <n v="0"/>
    <n v="2023"/>
    <s v="SECRETARIA PRIVADA"/>
    <n v="5"/>
    <n v="20"/>
    <n v="6"/>
    <n v="0.3"/>
    <n v="2"/>
    <n v="2"/>
    <n v="0"/>
    <n v="2"/>
    <n v="6"/>
    <n v="0.3"/>
    <n v="12"/>
    <n v="1.2"/>
    <n v="0.6"/>
    <n v="1261000000"/>
    <s v="icld recursos propios"/>
    <n v="1258300000"/>
    <n v="0.9978588421887391"/>
  </r>
  <r>
    <x v="14"/>
    <x v="4"/>
    <s v="BOLÍVAR ME ENAMORA EN  PARTICIPACIÓN CIUDADANA"/>
    <s v="CONSTRUCCIONES MOTIVADORAS CON PARTICIPACIÓN INTEGRAL – COMPI"/>
    <n v="4502"/>
    <s v="FORTALECIMIENTO DEL BUEN GOBIERNO PARA EL RESPETO Y GARANTÍA DE LOS DERECHOS HUMANOS"/>
    <s v="DESARROLLO COMUNITARIO"/>
    <n v="367"/>
    <s v="PROMOVER EL DESARROLLO DE 180 PROYECTOS INICIATIVAS COMUNITARIAS PARA EL FOMENTO E INCENTIVO A LA PARTICIPACIÓN CIUDADANA"/>
    <n v="4502001"/>
    <s v="SERVICIO DE PROMOCIÓN A LA PARTICIPACIÓN CIUDADANA"/>
    <s v="INICIATIVAS ORGANIZATIVAS DE PARTICIPACIÓN CIUDADANA PROMOVIDAS"/>
    <s v="NUMERO"/>
    <n v="0"/>
    <n v="2023"/>
    <s v="SECRETARIA DEL INTERIOR"/>
    <n v="15"/>
    <n v="45"/>
    <n v="6"/>
    <n v="0.13"/>
    <n v="0"/>
    <n v="2"/>
    <n v="13"/>
    <n v="15"/>
    <n v="30"/>
    <n v="0.66666666666666663"/>
    <n v="36"/>
    <n v="2"/>
    <n v="0.8"/>
    <n v="7426300000"/>
    <s v="icld recursos propios"/>
    <n v="14173098127"/>
    <n v="1.908500616323068"/>
  </r>
  <r>
    <x v="14"/>
    <x v="1"/>
    <s v="BOLÍVAR ME ENAMORA EN DESARROLLO ECONÓMICO"/>
    <s v="APROVECHAMIENTO DE POTENCIALIDADES Y APUESTA PRODUCTIVAS"/>
    <n v="3502"/>
    <s v="PRODUCTIVIDAD Y COMPETITIVIDAD DE LAS EMPRESAS COLOMBIANAS"/>
    <s v="COMERCIO, INDUSTRIA Y TURISMO"/>
    <n v="329"/>
    <s v="IMPLEMENTACION DE LA MARCABOLÍVAR A TRAVÉSDE LA_x000d_CURADURÍA Y VENTA_x000d_DE PRODUCTOS_x000d_ARTESANALES Y AGRO"/>
    <n v="3502024"/>
    <s v="SERVICIO DE ASISTENCIA TÉCNICA_x000d_PARA LAACTIVIDAD_x000d_ARTESANAL"/>
    <s v="ASISTENCIAS TÉCNICAS PARAEL_x000d_FORTALECIMIENTO DE_x000d_LAACTIVIDAD_x000d_ARTESANAL PRESTADAS"/>
    <s v="NUMERO"/>
    <n v="0"/>
    <n v="2023"/>
    <s v="SECRETARIA PRIVADA"/>
    <n v="1"/>
    <n v="4"/>
    <n v="1"/>
    <n v="0.25"/>
    <n v="1"/>
    <n v="0"/>
    <n v="0"/>
    <n v="0"/>
    <n v="1"/>
    <n v="0.25"/>
    <n v="2"/>
    <n v="1"/>
    <n v="0.5"/>
    <n v="2000000000"/>
    <s v="icld recursos propios"/>
    <n v="2170000000"/>
    <n v="1.085"/>
  </r>
  <r>
    <x v="15"/>
    <x v="4"/>
    <s v="BOLÍVAR ME ENAMORA EN  ORDENAMIENTO TERRITORIAL"/>
    <s v="PLAN DE ORDENAMIENTO TERRITORIAL DEL DEPARTAMENTO DE BOLIVAR"/>
    <s v="4002"/>
    <s v="ORDENAMIENTO TERRITORIAL Y DESARROLLO URBANO"/>
    <s v="ELABORACIÓN Y ACTUALIZACIÓN DEL PLAN DE ORDENAMIENTO TERRITORIAL"/>
    <s v="400201602"/>
    <s v=""/>
    <s v="4002016"/>
    <s v="DOCUMENTOS DE PLANEACIÓN"/>
    <s v="DOCUMENTOS DE PLANEACIÓN DE LA ETAPA DE ALISTAMIENTO Y DIAGNÓSTICO DEL PLAN DE ORDENAMIENTO DEPARTAMENTAL ELABORADOS"/>
    <s v="Número "/>
    <s v="0"/>
    <s v="N/A"/>
    <s v="ICLD"/>
    <s v="1"/>
    <n v="1"/>
    <n v="0"/>
    <n v="0"/>
    <s v="1"/>
    <n v="0"/>
    <n v="0"/>
    <n v="0"/>
    <n v="1"/>
    <n v="1"/>
    <n v="1"/>
    <n v="1"/>
    <n v="1"/>
    <n v="0"/>
    <s v="ICLD"/>
    <n v="0"/>
    <n v="0"/>
  </r>
  <r>
    <x v="15"/>
    <x v="4"/>
    <s v="BOLÍVAR ME ENAMORA EN  ORDENAMIENTO TERRITORIAL"/>
    <s v="PLAN DE ORDENAMIENTO TERRITORIAL DEL DEPARTAMENTO DE BOLIVAR"/>
    <s v="4002"/>
    <s v="ORDENAMIENTO TERRITORIAL Y DESARROLLO URBANO"/>
    <s v="ELABORACIÓN Y ACTUALIZACIÓN DEL PLAN DE ORDENAMIENTO TERRITORIAL"/>
    <n v="400201603"/>
    <s v=""/>
    <s v="4002016"/>
    <s v="DOCUMENTOS DE PLANEACIÓN"/>
    <s v="DOCUMENTOS DE FORMULACIÓN DEL PLAN DE ORDENAMIENTO DEPARTAMENTAL ELABORADOS"/>
    <s v="Número "/>
    <s v="0"/>
    <s v="N/A"/>
    <s v="ICLD"/>
    <s v="1"/>
    <n v="1"/>
    <n v="0"/>
    <n v="0"/>
    <s v="1"/>
    <n v="0"/>
    <n v="0"/>
    <n v="0"/>
    <n v="1"/>
    <n v="1"/>
    <n v="1"/>
    <n v="1"/>
    <n v="1"/>
    <n v="111500000"/>
    <s v="ICLD"/>
    <n v="111500000"/>
    <n v="1"/>
  </r>
  <r>
    <x v="15"/>
    <x v="3"/>
    <s v="BOLÍVAR ME ENAMORA EN  HÁBITAT, VIVIENDA Y SERVICIOS PÚBLICOS"/>
    <s v="FORMALIZACIÓN DE LA TIERRA"/>
    <s v="4001"/>
    <s v="ACCESO A SOLUCIONES DE VIVIENDA"/>
    <s v="PROYECTOS DE TITULACIÓN Y LEGALIZACIÓN DE PREDIOS"/>
    <s v="400100700"/>
    <s v=""/>
    <s v="4001007"/>
    <s v="SERVICIO DE SANEAMIENTO Y TITULACIÓN DE BIENES FISCALES"/>
    <s v="BIENES FISCALES SANEADOS Y TITULADOS"/>
    <s v="Número "/>
    <s v="0"/>
    <s v="N/A"/>
    <s v="ICLD"/>
    <s v="250"/>
    <n v="1000"/>
    <n v="470"/>
    <n v="0.47"/>
    <s v="0"/>
    <n v="39"/>
    <n v="0"/>
    <n v="0"/>
    <n v="39"/>
    <n v="3.9E-2"/>
    <n v="509"/>
    <n v="0.156"/>
    <n v="0.50900000000000001"/>
    <n v="100000000"/>
    <s v="ICLD"/>
    <n v="100000000"/>
    <n v="1"/>
  </r>
  <r>
    <x v="15"/>
    <x v="4"/>
    <s v="BOLÍVAR ME ENAMORA CON INSTRUMENTOS DE PLANEACIÓN"/>
    <s v="INSTRUMENTOS DE PLANEACIÓN TERRTORIAL  A LOS MUNICIPIOS"/>
    <s v="4501"/>
    <s v="FORTALECIMIENTO DE LA CONVIVENCIA Y LA SEGURIDAD CIUDADANA"/>
    <s v="PROGRAMAS DE CAPACITACIÓN Y ASISTENCIA TÉCNICA ORIENTADOS AL DESARROLLO EFICIENTE DE LAS COMPETENCIAS DE LEY"/>
    <s v="459903101"/>
    <s v=""/>
    <s v="4599031"/>
    <s v="SERVICIO DE ASISTENCIA TÉCNICA"/>
    <s v="ENTIDADES TERRITORIALES ASISTIDAS TÉCNICAMENTE"/>
    <s v="Número "/>
    <s v="45"/>
    <s v="N/A"/>
    <s v="ICLD"/>
    <s v="5"/>
    <n v="20"/>
    <n v="5"/>
    <n v="0.25"/>
    <s v="0"/>
    <n v="9"/>
    <n v="0"/>
    <n v="0"/>
    <n v="9"/>
    <n v="0.45"/>
    <n v="14"/>
    <n v="1.8"/>
    <n v="0.7"/>
    <n v="237500000"/>
    <s v="ICLD"/>
    <n v="237500000"/>
    <n v="1"/>
  </r>
  <r>
    <x v="15"/>
    <x v="4"/>
    <s v="BOLÍVAR ME ENAMORA EN INSTRUMENTOS DE PLANEACIÓN"/>
    <s v="CONSEJO TERRITORIAL DE PLANEACIÓN DE BOLIVAR"/>
    <s v="4502"/>
    <s v="FORTALECIMIENTO DEL BUEN GOBIERNO PARA EL RESPETO Y GARANTÍA DE LOS DERECHOS HUMANOS"/>
    <s v="INSTANCIAS O ESPACIOS DE PARTICIPACIÓN"/>
    <s v=""/>
    <s v=""/>
    <s v="4502001"/>
    <s v="SERVICIO DE PROMOCIÓN A LA PARTICIPACIÓN CIUDADANA"/>
    <s v="INSTANCIAS FORMALES Y NO FORMALES DE PARTICIPACIÓN FORTALECIDAS"/>
    <s v="Número "/>
    <s v="0"/>
    <s v="N/A"/>
    <s v="ICLD"/>
    <s v="1"/>
    <n v="4"/>
    <n v="0"/>
    <n v="0"/>
    <s v="1"/>
    <n v="0"/>
    <n v="0"/>
    <n v="0"/>
    <n v="1"/>
    <n v="0.25"/>
    <n v="1"/>
    <n v="1"/>
    <n v="0.25"/>
    <n v="50000000"/>
    <s v="ICLD"/>
    <n v="50000000"/>
    <n v="1"/>
  </r>
  <r>
    <x v="15"/>
    <x v="4"/>
    <s v="BOLÍVAR ME ENAMORA EN INSTRUMENTOS DE PLANEACIÓN"/>
    <s v="MODERNIZACIÓN SISTEMAS DE INFORMACIÓN EN PLANEACIÓN"/>
    <s v="4599"/>
    <s v="FORTALECIMIENTO A LA GESTIÓN Y DIRECCIÓN DE LA ADMINISTRACIÓN PÚBLICA TERRITORIAL"/>
    <s v="FORTALECIMIENTO INSTITUCIONAL"/>
    <s v="459902500"/>
    <s v=""/>
    <s v="4599025"/>
    <s v="SERVICIOS DE INFORMACIÓN IMPLEMENTADOS"/>
    <s v="SISTEMAS DE INFORMACIÓN IMPLEMENTADOS"/>
    <s v="Número "/>
    <s v="0"/>
    <s v="N/A"/>
    <s v="ICLD"/>
    <s v="1"/>
    <n v="3"/>
    <n v="0"/>
    <n v="0"/>
    <s v="0"/>
    <n v="1"/>
    <n v="0"/>
    <n v="0"/>
    <n v="1"/>
    <n v="0.33333333333333331"/>
    <n v="1"/>
    <n v="1"/>
    <n v="0.33333333333333331"/>
    <n v="140000000"/>
    <s v="ICLD"/>
    <n v="140000000"/>
    <n v="1"/>
  </r>
  <r>
    <x v="15"/>
    <x v="4"/>
    <s v="BOLÍVAR ME ENAMORA EN INSTRUMENTOS DE PLANEACIÓN"/>
    <s v="FORTALECIMIENTO DE CAPACIDADES INSTITUCIONALES"/>
    <s v="4599"/>
    <s v="FORTALECIMIENTO A LA GESTIÓN Y DIRECCIÓN DE LA ADMINISTRACIÓN PÚBLICA TERRITORIAL"/>
    <s v="FORTALECIMIENTO INSTITUCIONAL"/>
    <s v="459903100"/>
    <s v=""/>
    <s v="4599031"/>
    <s v="SERVICIO DE ASISTENCIA TÉCNICA"/>
    <s v="ENTIDADES, ORGANISMOS Y DEPENDENCIAS ASISTIDOS TÉCNICAMENTE"/>
    <s v="Número "/>
    <s v="45"/>
    <s v="2023"/>
    <s v="ICLD"/>
    <s v="45"/>
    <n v="45"/>
    <n v="45"/>
    <n v="1"/>
    <s v="10"/>
    <n v="15"/>
    <n v="0"/>
    <n v="0"/>
    <n v="25"/>
    <n v="0.55555555555555558"/>
    <n v="70"/>
    <n v="0.55555555555555558"/>
    <n v="1.5555555555555556"/>
    <n v="97500000"/>
    <s v="ICLD"/>
    <n v="97500000"/>
    <n v="1"/>
  </r>
  <r>
    <x v="15"/>
    <x v="3"/>
    <s v="BOLÍVAR ME ENAMORA CON CIENCIA, TECNOLOGIA E INNOVACIÓN"/>
    <s v="CIENCIA, TECNOLOGIA E INNOVACIÓN PARA EL DESARROLLO"/>
    <s v="3906"/>
    <s v="FOMENTO A VOCACIONES Y FORMACIÓN, GENERACIÓN, USO Y APROPIACIÓN SOCIAL DEL CONOCIMIENTO DE LA CIENCIA, TECNOLOGÍA E INNOVACIÓN"/>
    <s v="PROMOCIÓN DEL DESARROLLO"/>
    <s v=""/>
    <s v=""/>
    <s v="3906011"/>
    <s v="SERVICIO DE APROPIACIÓN SOCIAL DEL CONOCIMIENTO"/>
    <s v="ESTRATEGIAS DE APROPIACIÓN REALIZADAS"/>
    <s v="Número "/>
    <s v="0"/>
    <s v="N/A"/>
    <s v="ICLD"/>
    <s v="1"/>
    <n v="3"/>
    <n v="0"/>
    <n v="0"/>
    <s v="0"/>
    <n v="2"/>
    <n v="0"/>
    <n v="0"/>
    <n v="2"/>
    <n v="0.66666666666666663"/>
    <n v="2"/>
    <n v="2"/>
    <n v="0.66666666666666663"/>
    <n v="15000000"/>
    <s v="ICLD"/>
    <n v="15000000"/>
    <n v="1"/>
  </r>
  <r>
    <x v="15"/>
    <x v="3"/>
    <s v="BOLÍVAR ME ENAMORA CON CIENCIA, TECNOLOGIA E INNOVACIÓN"/>
    <s v="CIENCIA, TECNOLOGIA E INNOVACIÓN PARA EL DESARROLLO"/>
    <s v="3999"/>
    <s v="FORTALECIMIENTO DE LA GESTIÓN Y DIRECCIÓN DEL SECTOR CIENCIA, TECNOLOGÍA E INNOVACIÓN "/>
    <s v="PROMOCIÓN DEL DESARROLLO"/>
    <s v=""/>
    <s v=""/>
    <s v="3999054"/>
    <s v="DOCUMENTOS DE PLANEACIÓN"/>
    <s v="PLANES ESTRATÉGICOS ELABORADOS"/>
    <s v="Número "/>
    <s v="0"/>
    <s v="N/A"/>
    <s v="ICLD"/>
    <s v="1"/>
    <n v="4"/>
    <n v="1"/>
    <n v="0.25"/>
    <s v="0"/>
    <n v="1"/>
    <n v="0"/>
    <n v="0"/>
    <n v="1"/>
    <n v="0.25"/>
    <n v="2"/>
    <n v="1"/>
    <n v="0.5"/>
    <n v="22500000"/>
    <s v="ICLD"/>
    <n v="22500000"/>
    <n v="1"/>
  </r>
  <r>
    <x v="15"/>
    <x v="3"/>
    <s v="BOLÍVAR ME ENAMORA CON CIENCIA, TECNOLOGIA E INNOVACIÓN"/>
    <s v="CIENCIA, TECNOLOGIA E INNOVACIÓN PARA EL DESARROLLO"/>
    <s v="3999"/>
    <s v="FORTALECIMIENTO DE LA GESTIÓN Y DIRECCIÓN DEL SECTOR CIENCIA, TECNOLOGÍA E INNOVACIÓN "/>
    <s v="PROMOCIÓN DEL DESARROLLO"/>
    <s v=""/>
    <s v=""/>
    <s v="3999065"/>
    <s v="DOCUMENTOS DE POLÍTICA"/>
    <s v="DOCUMENTOS DE POLÍTICA ELABORADOS"/>
    <s v="Número "/>
    <s v="0"/>
    <s v="N/A"/>
    <s v="ICLD"/>
    <s v="1"/>
    <n v="1"/>
    <n v="0"/>
    <n v="0"/>
    <s v="0"/>
    <n v="0"/>
    <n v="0"/>
    <n v="0"/>
    <n v="0"/>
    <n v="0"/>
    <n v="0"/>
    <n v="0"/>
    <n v="0"/>
    <n v="60000000"/>
    <s v="ICLD"/>
    <n v="60000000"/>
    <n v="1"/>
  </r>
  <r>
    <x v="15"/>
    <x v="3"/>
    <s v="BOLÍVAR ME ENAMORA CON CIENCIA, TECNOLOGIA E INNOVACIÓN"/>
    <s v="CIENCIA, TECNOLOGIA E INNOVACIÓN PARA EL DESARROLLO"/>
    <s v="3999"/>
    <s v="FORTALECIMIENTO DE LA GESTIÓN Y DIRECCIÓN DEL SECTOR CIENCIA, TECNOLOGÍA E INNOVACIÓN "/>
    <s v="PROMOCIÓN DEL DESARROLLO"/>
    <s v=""/>
    <s v=""/>
    <s v="2301034"/>
    <s v="SERVICIO DE EDUCACIÓN PARA EL TRABAJO EN TECNOLOGÍAS DE LA INFORMACIÓN Y LAS COMUNICACIONES"/>
    <s v="PERSONAS CERTIFICADAS EN ALFABETIZACIÓN DIGITAL"/>
    <s v="Número "/>
    <s v="0"/>
    <s v="N/A"/>
    <s v="ICLD"/>
    <s v="25"/>
    <n v="100"/>
    <n v="68"/>
    <n v="0.68"/>
    <s v="0"/>
    <n v="0"/>
    <n v="0"/>
    <n v="0"/>
    <n v="0"/>
    <n v="0"/>
    <n v="68"/>
    <n v="0"/>
    <n v="0.68"/>
    <n v="0"/>
    <s v="N/A"/>
    <n v="0"/>
    <n v="0"/>
  </r>
  <r>
    <x v="15"/>
    <x v="3"/>
    <s v="BOLÍVAR ME ENAMORA CON CIENCIA, TECNOLOGIA E INNOVACIÓN"/>
    <s v="CIENCIA, TECNOLOGIA E INNOVACIÓN PARA EL DESARROLLO"/>
    <s v="3999"/>
    <s v="FORTALECIMIENTO DE LA GESTIÓN Y DIRECCIÓN DEL SECTOR CIENCIA, TECNOLOGÍA E INNOVACIÓN "/>
    <s v="PROMOCIÓN DEL DESARROLLO"/>
    <s v=""/>
    <s v=""/>
    <s v="2301062"/>
    <s v="SERVICIO DE APOYO EN TECNOLOGÍAS DE LA INFORMACIÓN Y LAS COMUNICACIONES PARA LA EDUCACIÓN BÁSICA, PRIMARIA Y SECUNDARIA"/>
    <s v="ESTUDIANTES DE SEDES EDUCATIVAS OFICIALES BENEFICIADOS CON EL SERVICIO DE APOYO EN TECNOLOGÍAS DE LA INFORMACIÓN Y LAS COMUNICACIONES PARA LA EDUCACIÓN"/>
    <s v="Número "/>
    <s v="0"/>
    <s v="N/A"/>
    <s v="ICLD"/>
    <s v="150"/>
    <n v="500"/>
    <n v="0"/>
    <n v="0"/>
    <s v="0"/>
    <n v="2035"/>
    <n v="0"/>
    <n v="0"/>
    <n v="2035"/>
    <n v="4.07"/>
    <n v="2035"/>
    <n v="13.566666666666666"/>
    <n v="4.07"/>
    <n v="22000000"/>
    <s v="ICLD"/>
    <n v="22000000"/>
    <n v="1"/>
  </r>
  <r>
    <x v="15"/>
    <x v="3"/>
    <s v="BOLÍVAR ME ENAMORA CON CIENCIA, TECNOLOGIA E INNOVACIÓN"/>
    <s v="CIENCIA, TECNOLOGIA E INNOVACIÓN PARA EL DESARROLLO"/>
    <n v="3905"/>
    <s v="FORTALECIMIENTO DE LA GOBERNANZA E INSTITUCIONALIDAD MULTINIVEL DEL SECTOR DE CTEI"/>
    <s v="PROMOCIÓN DEL DESARROLLO"/>
    <m/>
    <s v=""/>
    <s v="3905007"/>
    <s v="SERVICIO DE COOPERACIÓN INTERNACIONAL PARA LA CTEI"/>
    <s v="ACUERDOS DE COOPERACIÓN SUSCRITOS"/>
    <s v="Número "/>
    <n v="0"/>
    <s v="N/A"/>
    <s v="ICLD"/>
    <n v="1"/>
    <n v="3"/>
    <n v="0"/>
    <n v="0"/>
    <s v="0"/>
    <n v="3"/>
    <n v="0"/>
    <n v="0"/>
    <n v="3"/>
    <n v="1"/>
    <n v="3"/>
    <n v="3"/>
    <n v="1"/>
    <n v="0"/>
    <s v="N/A"/>
    <n v="0"/>
    <n v="0"/>
  </r>
  <r>
    <x v="16"/>
    <x v="3"/>
    <s v="Bolívar Me Enamora en  Salud oportuna y de calidad"/>
    <s v=" Aseguramiento y prestación integral de servicios de salud"/>
    <s v="1906"/>
    <s v="ASEGURAMIENTO Y PRESTACIÓN INTEGRAL DE SERVICIOS DE SALUD"/>
    <s v="PRESTACION DE SERVICIOS DE SALUD PARA LA POBLACIÓN POBRE NO ASEGURADA "/>
    <s v="226"/>
    <s v="REALIZAR ACOMPAÑAMIENTO, ASESORÍA Y SEGUIMIENTO TÉCNICO PARA LA TRANSFERENCIA DE HERRAMIENTAS DE GESTIÓN Y CONOCIMIENTO A ENTIDADES TERRITORIALES, ENTIDADES DEL SECTOR QUE PRESTAN SERVICIOS DE SALUD,  ENTRE OTROS, EN PROCEDIMIENTOS Y TRÁMITES INSTITUCIONALES DE COMPETENCIA DE LA ENTIDAD."/>
    <s v="1906041"/>
    <s v="SERVICIO DE ASISTENCIA TÉCNICA"/>
    <s v="Asistencisa técnicas realizadas"/>
    <s v="Número"/>
    <n v="180"/>
    <n v="2023"/>
    <s v="Dirección de Aseguramiento y Prestación de Servicios - Secretaría de Salud de Bolívar"/>
    <n v="90"/>
    <n v="360"/>
    <n v="90"/>
    <n v="0.25"/>
    <n v="15"/>
    <n v="17"/>
    <n v="33"/>
    <n v="25"/>
    <n v="90"/>
    <n v="0.25"/>
    <n v="180"/>
    <n v="1"/>
    <n v="0.5"/>
    <n v="518598267"/>
    <s v="Rentas cedidas"/>
    <n v="518598267"/>
    <n v="1"/>
  </r>
  <r>
    <x v="16"/>
    <x v="3"/>
    <s v="Bolívar Me Enamora en  Salud oportuna y de calidad"/>
    <s v=" Aseguramiento y prestación integral de servicios de salud"/>
    <s v="1906"/>
    <s v="ASEGURAMIENTO Y PRESTACIÓN INTEGRAL DE SERVICIOS DE SALUD"/>
    <s v="PRESTACION DE SERVICIOS DE SALUD PARA LA POBLACIÓN POBRE NO ASEGURADA "/>
    <s v="227"/>
    <s v="REALIZAR LA AFILIACIÓN DE LA POBLACIÓN AL RÉGIMEN SUBSIDIADO CONFORME A LAS CONDICIONES DEL SISTEMA GENERAL DE SEGURIDAD SOCIAL; INCLUYE EL REGISTRO, REPORTE, SISTEMATIZACIÓN Y SEGUIMIENTO DE AFILIADOS EN LOS SISTEMAS DE INFORMACIÓN CORRESPONDIENTES. "/>
    <s v="1906044"/>
    <s v="SERVICIO DE AFILIACIONES AL RÉGIMEN SUBSIDIADO DEL SISTEMA GENERAL DE SEGURIDAD SOCIAL"/>
    <s v="Personas afiliadas al régimen subsidiado"/>
    <s v="Número"/>
    <n v="938220"/>
    <n v="2023"/>
    <s v="BDUA - SISPRO MSPS"/>
    <n v="940420"/>
    <n v="947522"/>
    <n v="942164"/>
    <n v="0.99434525003113383"/>
    <n v="240193"/>
    <n v="213465"/>
    <n v="634000"/>
    <n v="300"/>
    <n v="1087958"/>
    <n v="1.1482139728681762"/>
    <n v="2030122"/>
    <n v="1.156885221496778"/>
    <n v="2.14255922289931"/>
    <n v="83107356230"/>
    <s v="Rentas cedidas"/>
    <n v="52528032184.659988"/>
    <n v="0.63205033305702096"/>
  </r>
  <r>
    <x v="16"/>
    <x v="3"/>
    <s v="Bolívar Me Enamora en  Salud oportuna y de calidad"/>
    <s v=" Aseguramiento y prestación integral de servicios de salud"/>
    <s v="1907"/>
    <s v="ASEGURAMIENTO Y PRESTACIÓN INTEGRAL DE SERVICIOS DE SALUD"/>
    <s v="PRESTACION DE SERVICIOS DE SALUD PARA LA POBLACIÓN POBRE NO ASEGURADA "/>
    <s v="228"/>
    <s v="GARANTIZAR RECURSOS MONETARIOS A LAS EMPRESAS SOCIALES DEL ESTADO O A TERCEROS QUE ADMINISTRAN INFRAESTRUCTURA PÚBLICA PARA LA ATENCIÓN EN SALUD A LA POBLACIÓN"/>
    <s v="1906035"/>
    <s v="SERVICIO DE APOYO FINANCIERO PARA LA ATENCIÓN EN SALUD A LA POBLACIÓN"/>
    <s v="Empresas sociales del estado financiadas"/>
    <s v="Número"/>
    <n v="15"/>
    <n v="2023"/>
    <s v="Dirección de Aseguramiento y Prestación de Servicios - Secretaría de Salud de Bolívar"/>
    <n v="5"/>
    <n v="15"/>
    <n v="1"/>
    <n v="6.6666666666666666E-2"/>
    <n v="1"/>
    <n v="0"/>
    <n v="0"/>
    <n v="0"/>
    <n v="1"/>
    <n v="6.6666666666666666E-2"/>
    <n v="2"/>
    <n v="0.2"/>
    <n v="0.13333333333333333"/>
    <n v="83107356230"/>
    <s v="Rentas cedidas - SGP"/>
    <n v="52528032184.659988"/>
    <n v="0.63205033305702096"/>
  </r>
  <r>
    <x v="16"/>
    <x v="3"/>
    <s v="Bolívar Me Enamora en  Salud oportuna y de calidad"/>
    <s v=" Aseguramiento y prestación integral de servicios de salud"/>
    <s v="1908"/>
    <s v="ASEGURAMIENTO Y PRESTACIÓN INTEGRAL DE SERVICIOS DE SALUD"/>
    <s v="PRESTACION DE SERVICIOS DE SALUD PARA LA POBLACIÓN POBRE NO ASEGURADA "/>
    <s v="229"/>
    <s v="REALIZAR ACOMPAÑAMIENTO, ASESORÍA Y SEGUIMIENTO TÉCNICO PARA LA TRANSFERENCIA DE HERRAMIENTAS DE GESTIÓN Y CONOCIMIENTO A ENTIDADES TERRITORIALES, ENTIDADES DEL SECTOR QUE PRESTAN SERVICIOS DE SALUD, CIUDADANOS, ENTRE OTROS, EN PROCEDIMIENTOS Y TRÁMITES INSTITUCIONALES DE COMPETENCIA DE LA ENTIDAD."/>
    <s v="1906041"/>
    <s v="SERVICIO DE ASISTENCIA TÉCNICA"/>
    <s v="Asistencias técnicas realizadas"/>
    <s v="Número"/>
    <n v="180"/>
    <n v="2023"/>
    <s v="Dirección de Aseguramiento y Prestación de Servicios - Secretaría de Salud de Bolívar"/>
    <n v="90"/>
    <n v="360"/>
    <n v="90"/>
    <n v="0.25"/>
    <n v="15"/>
    <n v="17"/>
    <n v="33"/>
    <n v="25"/>
    <n v="90"/>
    <n v="0.25"/>
    <n v="180"/>
    <n v="1"/>
    <n v="0.5"/>
    <n v="483500000"/>
    <s v="Rentas cedidas"/>
    <n v="483500000"/>
    <n v="1"/>
  </r>
  <r>
    <x v="16"/>
    <x v="3"/>
    <s v="Bolívar Me Enamora en  Salud oportuna y de calidad"/>
    <s v=" Aseguramiento y prestación integral de servicios de salud"/>
    <s v="1909"/>
    <s v="ASEGURAMIENTO Y PRESTACIÓN INTEGRAL DE SERVICIOS DE SALUD"/>
    <s v="PRESTACION DE SERVICIOS DE SALUD PARA LA POBLACIÓN POBRE NO ASEGURADA "/>
    <s v="230"/>
    <s v="REALIZAR ACOMPAÑAMIENTO, ASESORÍA Y SEGUIMIENTO TÉCNICO PARA LA TRANSFERENCIA DE HERRAMIENTAS DE GESTIÓN Y CONOCIMIENTO A ENTIDADES TERRITORIALES, ENTIDADES DEL SECTOR QUE PRESTAN SERVICIOS DE SALUD, CIUDADANOS, ENTRE OTROS, EN PROCEDIMIENTOS Y TRÁMITES INSTITUCIONALES DE COMPETENCIA DE LA ENTIDAD."/>
    <s v="1906041"/>
    <s v="SERVICIO DE ASISTENCIA TÉCNICA"/>
    <m/>
    <s v="Número"/>
    <n v="180"/>
    <n v="2023"/>
    <s v="Dirección de Aseguramiento y Prestación de Servicios - Secretaría de Salud de Bolívar"/>
    <n v="135"/>
    <n v="540"/>
    <n v="135"/>
    <n v="0.25"/>
    <n v="3"/>
    <n v="66"/>
    <n v="54"/>
    <n v="12"/>
    <n v="135"/>
    <n v="0.25"/>
    <n v="270"/>
    <n v="1"/>
    <n v="0.5"/>
    <n v="483500000"/>
    <s v="Rentas cedidas"/>
    <n v="483500000"/>
    <n v="1"/>
  </r>
  <r>
    <x v="16"/>
    <x v="3"/>
    <s v="Bolívar Me Enamora en  Salud oportuna y de calidad"/>
    <s v=" Aseguramiento y prestación integral de servicios de salud"/>
    <s v="1903"/>
    <s v="INSPECCIÓN, VIGILANCIA Y CONTROL"/>
    <s v="VIGILANCIA Y CONTROL EN SALUD PUBLICA "/>
    <s v="231"/>
    <s v="INCREMENTAR  LA COBERTURA DE ACCIONES DE INSPECCIÓN, VIGILANCIA Y CONTROL AL SISTEMA GENERAL DE SEGURIDAD SOCIAL EN SALUD EN EL DEPARTAMENTO DE BOLÍVAR."/>
    <s v="1903016"/>
    <s v="SERVICIO DE AUDITORÍA Y VISITAS INSPECTIVAS"/>
    <s v="Adquisición de ambulancia"/>
    <s v="Número"/>
    <n v="100"/>
    <n v="2023"/>
    <s v="IVC - SSDB"/>
    <n v="90"/>
    <n v="360"/>
    <n v="507"/>
    <n v="1.4083333333333334"/>
    <n v="31"/>
    <n v="30"/>
    <n v="35"/>
    <n v="15"/>
    <n v="111"/>
    <n v="0.30833333333333335"/>
    <n v="618"/>
    <n v="1.2333333333333334"/>
    <n v="1.7166666666666666"/>
    <n v="4332003280"/>
    <s v="Rentas cedidas"/>
    <n v="4332003280"/>
    <n v="1"/>
  </r>
  <r>
    <x v="16"/>
    <x v="3"/>
    <s v="Bolívar Me Enamora en  Salud oportuna y de calidad"/>
    <s v=" Aseguramiento y prestación integral de servicios de salud"/>
    <s v="1903"/>
    <s v="INSPECCIÓN, VIGILANCIA Y CONTROL"/>
    <s v="INSPECCIÓN, VIGILANCIA Y CONTROL SANITARIO "/>
    <s v="232"/>
    <s v="AUMENTAR LA COBERTURA EN LA VIGILANCIA DE LOS EVENTOS DE INTERÉS EN SALUD PÚBLICA POR LOS LABORATORIOS DE LA RED DEL DEPARTAMENTO DE BOLÍVAR  E INVESTIGACIÓN EN LA VIGILANCIA DE LOS EVENTOS DE INTERÉS DE SALUD PÚBLICA POR EL LABORATORIO DEPARTAMENTAL"/>
    <s v="1903012"/>
    <s v="SERVICIO DE ANÁLISIS DE LABORATORIO"/>
    <s v="Asistencias técnicas realizadas"/>
    <s v="Número"/>
    <n v="44880"/>
    <n v="2023"/>
    <s v="Laboratorio de Salud Pública-SSDB"/>
    <n v="14000"/>
    <n v="56000"/>
    <n v="11732"/>
    <n v="0.20949999999999999"/>
    <n v="2780"/>
    <n v="2987"/>
    <n v="2536"/>
    <n v="5032"/>
    <n v="13335"/>
    <n v="0.238125"/>
    <n v="25067"/>
    <n v="0.95250000000000001"/>
    <n v="0.447625"/>
    <n v="3100000000"/>
    <s v="Rentas cedidas - SGP"/>
    <n v="3100000000"/>
    <n v="1"/>
  </r>
  <r>
    <x v="16"/>
    <x v="3"/>
    <s v="Bolívar Me Enamora en  Salud oportuna y de calidad"/>
    <s v=" Aseguramiento y prestación integral de servicios de salud"/>
    <s v="1905"/>
    <s v="SALUD PÚBLICA"/>
    <s v="CONVIVENCIA SOCIAL  Y SALUD MENTAL "/>
    <s v="233"/>
    <s v="FORTALECER LAS ACCIONES DE GESTIÓN INTEGRAL QUE MINIMICEN LOS RIESGOS ASOCIADOS A LA SALUD MENTAL Y CONVIVENCIA SOCIAL EN EL DEPARTAMENTO DE BOLÍVAR"/>
    <s v="1905050"/>
    <s v="SERVICIO DE ASISTENCIA TÉCNICA"/>
    <s v="Asistencias técnicas realizadas"/>
    <s v="Número"/>
    <n v="1215"/>
    <n v="2023"/>
    <s v="Secretaría de Salud de Bolívar"/>
    <n v="945"/>
    <n v="3780"/>
    <n v="550"/>
    <n v="0.14550264550264549"/>
    <n v="230"/>
    <n v="245"/>
    <n v="0"/>
    <n v="137"/>
    <n v="612"/>
    <n v="0.16190476190476191"/>
    <n v="1162"/>
    <n v="0.64761904761904765"/>
    <n v="0.30740740740740741"/>
    <n v="2920000000"/>
    <s v="Rentas cedidas - SGP"/>
    <n v="2920000000"/>
    <n v="1"/>
  </r>
  <r>
    <x v="16"/>
    <x v="3"/>
    <s v="Bolívar Me Enamora en  Salud oportuna y de calidad"/>
    <s v=" Inspección, vigilancia y control en Salud"/>
    <s v="1905"/>
    <s v="SALUD PÚBLICA"/>
    <s v="CONVIVENCIA SOCIAL  Y SALUD MENTAL "/>
    <s v="234"/>
    <s v="REALIZAR ACOMPAÑAMIENTO, ASESORÍA Y SEGUIMIENTO TÉCNICO PARA LA TRANSFERENCIA DE HERRAMIENTAS DE GESTIÓN Y CONOCIMIENTO SOBRE TEMAS DE SALUD MENTAL"/>
    <s v="1905022"/>
    <s v="SERVICIO DE GESTIÓN DEL RIESGO EN TEMAS DE TRASTORNOS MENTALES"/>
    <s v="Auditorías y visitas inspectivas realizadas"/>
    <s v="Número"/>
    <n v="48"/>
    <n v="2023"/>
    <s v="Secretaría de Salud de Bolívar"/>
    <n v="12"/>
    <n v="48"/>
    <n v="12"/>
    <n v="0.25"/>
    <n v="2"/>
    <n v="3"/>
    <n v="7"/>
    <n v="0"/>
    <n v="12"/>
    <n v="0.25"/>
    <n v="24"/>
    <n v="1"/>
    <n v="0.5"/>
    <n v="2920000000"/>
    <s v="Rentas cedidas - SGP"/>
    <n v="2920000000"/>
    <n v="1"/>
  </r>
  <r>
    <x v="16"/>
    <x v="3"/>
    <s v="Bolívar Me Enamora en  Salud oportuna y de calidad"/>
    <s v=" Inspección, vigilancia y control en Salud"/>
    <s v="1905"/>
    <s v="SALUD PÚBLICA"/>
    <s v="GESTIÓN DIFERENCIAL DE POBLACIONES VULNERABLES "/>
    <s v="235"/>
    <s v="FORTALECER LA ATENCIÓN INTEGRAL Y DIFERENCIAL EN SALUD A MUJERES, PERSONAS LGTBIQ+, VÍCTIMAS DE VIOLENCIA DE GÉNERO Y VIOLENCIA SEXUAL EN MUNICIPIOS PRIORIZADOS DEL DEPARTAMENTO DE BOLÍVAR."/>
    <s v="1905050"/>
    <s v="SERVICIO DE ASISTENCIA TÉCNICA"/>
    <s v="Análisis realizados"/>
    <s v="Número"/>
    <n v="40"/>
    <n v="2023"/>
    <s v="Secretaría de Salud de Bolívar"/>
    <n v="80"/>
    <n v="320"/>
    <n v="80"/>
    <n v="0.25"/>
    <n v="20"/>
    <n v="25"/>
    <n v="20"/>
    <n v="15"/>
    <n v="80"/>
    <n v="0.25"/>
    <n v="160"/>
    <n v="1"/>
    <n v="0.5"/>
    <n v="8898102243"/>
    <s v="Rentas cedidas - SGP"/>
    <n v="8898102243"/>
    <n v="1"/>
  </r>
  <r>
    <x v="16"/>
    <x v="3"/>
    <s v="Bolívar Me Enamora en  Salud oportuna y de calidad"/>
    <s v="Salud Pública"/>
    <s v="1905"/>
    <s v="SALUD PÚBLICA"/>
    <s v="SALUD PÚBLICA "/>
    <s v="236"/>
    <s v="DISMINUIR PORCENTAJE DE ENFERMEDADES ADQUIRIDAS POR FACTORES AMBIENTALES Y SANITARIOS EN LOS MUNICIPIOS DEL DEPARTAMENTO DE BOLÍVAR."/>
    <s v="1905024"/>
    <s v="SERVICIO DE GESTIÓN DEL RIESGO PARA ABORDAR SITUACIONES DE SALUD RELACIONADAS CON CONDICIONES AMBIENTALES"/>
    <s v="Asistencias técnicas realizadas"/>
    <s v="Número"/>
    <n v="18"/>
    <n v="2023"/>
    <s v="Gestión programática y PIC - SSDB"/>
    <n v="6"/>
    <n v="20"/>
    <n v="3"/>
    <n v="0.15"/>
    <s v="0"/>
    <n v="2"/>
    <n v="4"/>
    <n v="0"/>
    <n v="6"/>
    <n v="0.3"/>
    <n v="9"/>
    <n v="1"/>
    <n v="0.45"/>
    <n v="1992274506"/>
    <s v="Rentas cedidas - SGP"/>
    <n v="1992274506"/>
    <n v="1"/>
  </r>
  <r>
    <x v="16"/>
    <x v="3"/>
    <s v="Bolívar Me Enamora en  Salud oportuna y de calidad"/>
    <m/>
    <s v="1905"/>
    <s v="SALUD PÚBLICA"/>
    <s v="SALUD PÚBLICA "/>
    <s v="237"/>
    <s v="DISMINUIR LAS ENFERMEDADES ADQUIRIDAS POR FACTORES AMBIENTALES Y SANITARIOS EN LOS MUNICIPIOS DEL DEPARTAMENTO DE BOLÍVAR."/>
    <s v="1903042"/>
    <s v="SERVICIO DE VIGILANCIA Y CONTROL SANITARIO DE LOS FACTORES DE RIESGO PARA LA SALUD, EN LOS ESTABLECIMIENTOS Y ESPACIOS QUE PUEDEN GENERAR RIESGOS PARA LA POBLACIÓN."/>
    <s v="Campañas de gestión del riesgo para abordar situaciones de salud relacionadas con condiciones ambientales implementadas"/>
    <s v="Número"/>
    <s v="Sin dato"/>
    <n v="2023"/>
    <s v="Secretaría de Salud de Bolívar"/>
    <n v="528"/>
    <n v="2112"/>
    <n v="528"/>
    <n v="0.25"/>
    <n v="88"/>
    <n v="132"/>
    <n v="132"/>
    <n v="176"/>
    <n v="528"/>
    <n v="0.25"/>
    <n v="1056"/>
    <n v="1"/>
    <n v="0.5"/>
    <n v="1070428963"/>
    <s v="SGP"/>
    <n v="1070428963"/>
    <n v="1"/>
  </r>
  <r>
    <x v="16"/>
    <x v="3"/>
    <s v="Bolívar Me Enamora en  Salud oportuna y de calidad"/>
    <s v="Salud Pública"/>
    <s v="1905"/>
    <s v="SALUD PÚBLICA"/>
    <s v="SALUD PÚBLICA "/>
    <s v="238"/>
    <s v="DISMINUIR LAS ENFERMEDADES ADQUIRIDAS POR FACTORES AMBIENTALES Y SANITARIOS EN LOS MUNICIPIOS DEL DEPARTAMENTO DE BOLÍVAR."/>
    <s v="1905024"/>
    <s v="SERVICIO DE GESTIÓN DEL RIESGO PARA ABORDAR SITUACIONES DE SALUD RELACIONADAS CON CONDICIONES AMBIENTALES"/>
    <s v="Campañas de gestión del riesgo para abordar situaciones de salud relacionadas con condiciones ambientales implementadas"/>
    <s v="Número"/>
    <n v="7"/>
    <n v="2023"/>
    <s v="Gestión programática y PIC - SSDB"/>
    <n v="2"/>
    <n v="8"/>
    <n v="2"/>
    <n v="0.25"/>
    <s v="0"/>
    <n v="1"/>
    <n v="1"/>
    <n v="0"/>
    <n v="2"/>
    <n v="0.25"/>
    <n v="4"/>
    <n v="1"/>
    <n v="0.5"/>
    <n v="1070428963"/>
    <s v="SGP"/>
    <n v="1070428963"/>
    <n v="1"/>
  </r>
  <r>
    <x v="16"/>
    <x v="3"/>
    <s v="Bolívar Me Enamora en  Salud oportuna y de calidad"/>
    <s v="Salud Pública"/>
    <s v="1905"/>
    <s v="SALUD PÚBLICA"/>
    <s v="PROTECCIÓN INTEGRAL A LA PRIMERA INFANCIA "/>
    <s v="239"/>
    <s v="REALIZAR SERVICIO DE EDUCACIÓN INFORMAL EN TEMAS DE SALUD PÚBLICA A LA POBLACIÓN DE LA PRIMERA INFANCIA Y ADOLESCENCIA "/>
    <s v="1905019"/>
    <s v="SERVICIO DE EDUCACIÓN INFORMAL EN TEMAS DE SALUD PÚBLICA"/>
    <s v="Establecimientos abiertos al público vigilados y controlados"/>
    <s v="Número"/>
    <n v="0"/>
    <n v="2023"/>
    <s v="Secretaría de Salud de Bolívar"/>
    <n v="135"/>
    <n v="540"/>
    <n v="135"/>
    <n v="0.25"/>
    <s v="0"/>
    <n v="65"/>
    <n v="43"/>
    <n v="27"/>
    <n v="135"/>
    <n v="0.25"/>
    <n v="270"/>
    <n v="1"/>
    <n v="0.5"/>
    <n v="1293680320"/>
    <s v="SGP"/>
    <n v="1293680320"/>
    <n v="1"/>
  </r>
  <r>
    <x v="16"/>
    <x v="3"/>
    <s v="Bolívar Me Enamora en  Salud oportuna y de calidad"/>
    <s v="Salud Pública"/>
    <s v="1905"/>
    <s v="SALUD PÚBLICA"/>
    <s v="DESARROLLO INTEGRAL DE LAS NIÑAS, NIÑOS "/>
    <s v="240"/>
    <s v="REALIZAR ACOMPAÑAMIENTO, ASESORÍA Y SEGUIMIENTO TÉCNICO  PARA FORTALECER LA GESTIÓN PARA LA IMPLEMENTACIÓN Y ADOPCIÓN DE ESTRATEGIAS, NORMAS Y LINEAMIENTOS ORIENTADOS   PARA LOGRAR EL DESARROLLO INTEGRAL DE NIÑAS, NIÑOS Y ADOLESCENTES EN MUNICIPIOS PRIORIZADOS DEL DEPARTAMENTO DE BOLÍVAR."/>
    <s v="1905050"/>
    <s v="SERVICIO DE ASISTENCIA TÉCNICA"/>
    <s v="Campañas de gestión del riesgo para abordar situaciones de salud relacionadas con condiciones ambientales implementadas"/>
    <s v="Número"/>
    <n v="160"/>
    <n v="2023"/>
    <s v="Secretaría de Salud de Bolívar"/>
    <n v="80"/>
    <n v="300"/>
    <n v="70"/>
    <n v="0.23333333333333334"/>
    <n v="2"/>
    <n v="26"/>
    <n v="48"/>
    <n v="8"/>
    <n v="84"/>
    <n v="0.28000000000000003"/>
    <n v="154"/>
    <n v="1.05"/>
    <n v="0.51333333333333331"/>
    <n v="1293680320"/>
    <s v="SGP"/>
    <n v="1293680320"/>
    <n v="1"/>
  </r>
  <r>
    <x v="16"/>
    <x v="3"/>
    <s v="Bolívar Me Enamora en  Salud oportuna y de calidad"/>
    <s v="Salud Pública"/>
    <s v="1905"/>
    <s v="SALUD PÚBLICA"/>
    <s v="ETNIA, DISCAPACIDAD, GÉNERO, NIÑEZ, ADOLESCENCIA, PERSONAS MAYORES "/>
    <s v="241"/>
    <s v="REALIZAR ASISTENCIAS TÉCNICAS PARA ORTALECER LA ARTICULACIÓN INTERSECTORIAL Y EL CUMPLIMIENTO DE LA RUTA DE ABORDAJE INTEGRAL DE LAS VIOLENCIAS DE GÉNERO EN MUNICIPIOS DEL DEPARTAMENTO DE BOLÍVAR."/>
    <s v="1905050"/>
    <s v="SERVICIO DE ASISTENCIA TÉCNICA"/>
    <s v="Asistencias técnicas realizadas"/>
    <s v="Número"/>
    <n v="360"/>
    <n v="2023"/>
    <s v="Secretaría de Salud de Bolívar"/>
    <n v="135"/>
    <n v="540"/>
    <n v="135"/>
    <n v="0.25"/>
    <n v="10"/>
    <n v="25"/>
    <n v="62"/>
    <n v="38"/>
    <n v="135"/>
    <n v="0.25"/>
    <n v="270"/>
    <n v="1"/>
    <n v="0.5"/>
    <n v="949241129"/>
    <s v="Rentas cedidas - SGP"/>
    <n v="949241129"/>
    <n v="1"/>
  </r>
  <r>
    <x v="16"/>
    <x v="3"/>
    <s v="Bolívar Me Enamora en  Salud oportuna y de calidad"/>
    <s v="Salud Pública"/>
    <s v="1905"/>
    <s v="SALUD PÚBLICA"/>
    <s v="ETNIA, DISCAPACIDAD, GÉNERO, NIÑEZ, ADOLESCENCIA, PERSONAS MAYORES "/>
    <s v="242"/>
    <s v="REALIZAR ACCIONES RELACIONADAS CON LA PREVENCIÓN DEL RIESGOS QUE AFECTAN LA SALUD SEXUAL Y REPRODUCTIVA DE LAS PERSONAS EN EL CURSO DE SU VIDA DESDE UN ENFOQUE DE DERECHOS."/>
    <s v="1905021"/>
    <s v="SERVICIO DE GESTIÓN DEL RIESGO EN TEMAS DE SALUD SEXUAL Y REPRODUCTIVA"/>
    <s v="Servicio de promoción de la salud "/>
    <s v="Número"/>
    <n v="14"/>
    <n v="2023"/>
    <s v="Secretaría de Salud de Bolívar"/>
    <n v="7"/>
    <n v="28"/>
    <n v="7"/>
    <n v="0.25"/>
    <s v="0"/>
    <n v="1"/>
    <n v="4"/>
    <n v="2"/>
    <n v="7"/>
    <n v="0.25"/>
    <n v="14"/>
    <n v="1"/>
    <n v="0.5"/>
    <n v="2770939207"/>
    <s v="Rentas cedidas - SGP"/>
    <n v="2770939207"/>
    <n v="1"/>
  </r>
  <r>
    <x v="16"/>
    <x v="3"/>
    <s v="Bolívar Me Enamora en  Salud oportuna y de calidad"/>
    <s v="Salud Pública"/>
    <s v="1905"/>
    <s v="SALUD PÚBLICA"/>
    <s v="GESTIÓN DEL RIESGO (PREVENCIÓN Y ATENCIÓN INTEGRAL EN SSR DESDE UN ENFOQUE DE DERECHOS) "/>
    <s v="243"/>
    <s v="REALIZAR ACCIONES RELACIONADAS CON LA PREVENCIÓN DEL RIESGOS QUE AFECTAN LA SALUD SEXUAL Y REPRODUCTIVA DE LAS PERSONAS EN EL CURSO DE SU VIDA DESDE UN ENFOQUE DE DERECHOS."/>
    <s v="1905021"/>
    <s v="SERVICIO DE GESTIÓN DEL RIESGO EN TEMAS DE SALUD SEXUAL Y REPRODUCTIVA"/>
    <s v="Asistencias técnicas realizadas"/>
    <s v="Número"/>
    <n v="60"/>
    <n v="2023"/>
    <s v="Salud Sexual y Reproductiva Secretaría de Salud de Bolívar"/>
    <n v="15"/>
    <n v="62"/>
    <n v="13"/>
    <n v="0.20967741935483872"/>
    <n v="3"/>
    <n v="6"/>
    <n v="4"/>
    <n v="2"/>
    <n v="15"/>
    <n v="0.24193548387096775"/>
    <n v="28"/>
    <n v="1"/>
    <n v="0.45161290322580644"/>
    <n v="2770939207"/>
    <s v="Rentas cedidas - SGP"/>
    <n v="2770939207"/>
    <n v="1"/>
  </r>
  <r>
    <x v="16"/>
    <x v="3"/>
    <s v="Bolívar Me Enamora en  Salud oportuna y de calidad"/>
    <s v="Salud Pública"/>
    <s v="1905"/>
    <s v="SALUD PÚBLICA"/>
    <s v="GESTIÓN DEL RIESGO (PREVENCIÓN Y ATENCIÓN INTEGRAL EN SSR DESDE UN ENFOQUE DE DERECHOS) "/>
    <s v="244"/>
    <s v="REALIZAR ACOMPAÑAMIENTO, ASESORÍA Y SEGUIMIENTO TÉCNICO PARA FORTALECER LA  IMPLEMENTACIÓN  DE ESTRATEGIAS Y LINEAMIENTOS PARA LA PREVENCIÓN Y ATENCIÓN INTEGRAL DE LAS ITS/VIH SIDA EN EL DEPARTAMENTO DE BOLÍVAR"/>
    <s v="1905050"/>
    <s v="SERVICIO DE ASISTENCIA TÉCNICA"/>
    <s v="Personas capacitadas"/>
    <s v="Número"/>
    <n v="120"/>
    <n v="2023"/>
    <s v="Salud Sexual y Reproductiva Secretaría de Salud de Bolívar"/>
    <n v="110"/>
    <n v="460"/>
    <n v="100"/>
    <n v="0.21739130434782608"/>
    <n v="5"/>
    <n v="25"/>
    <n v="42"/>
    <n v="38"/>
    <n v="110"/>
    <n v="0.2391304347826087"/>
    <n v="210"/>
    <n v="1"/>
    <n v="0.45652173913043476"/>
    <n v="2770939207"/>
    <s v="SGP"/>
    <n v="2770939207"/>
    <n v="1"/>
  </r>
  <r>
    <x v="16"/>
    <x v="3"/>
    <s v="Bolívar Me Enamora en  Salud oportuna y de calidad"/>
    <s v="Salud Pública"/>
    <s v="1905"/>
    <s v="SALUD PÚBLICA"/>
    <s v="GESTIÓN DEL RIESGO (PREVENCIÓN Y ATENCIÓN INTEGRAL EN SSR DESDE UN ENFOQUE DE DERECHOS) "/>
    <s v="245"/>
    <s v="FORTALECER LAS ACCIONES DE PROMOCIÓN DE LA SALUD Y PREVENCIÓN EN RIESGOS LABORALES EN LA POBLACIÓN DE LOS SECTORES INFORMALES DE LA ECONOMÍA EN EL DEPARTAMENTO DE BOLÍVAR."/>
    <s v="1905054"/>
    <s v="SERVICIO DE PROMOCIÓN DE LA SALUD"/>
    <s v="Asistencias técnicas realizadas"/>
    <s v="Número"/>
    <n v="3"/>
    <n v="2023"/>
    <s v="Programa laboral  Secretaría de Salud de Bolívar"/>
    <n v="3"/>
    <n v="12"/>
    <n v="3"/>
    <n v="0.25"/>
    <s v="0"/>
    <n v="2"/>
    <n v="1"/>
    <n v="0"/>
    <n v="3"/>
    <n v="0.25"/>
    <n v="6"/>
    <n v="1"/>
    <n v="0.5"/>
    <n v="350000000"/>
    <s v="SGP"/>
    <n v="350000000"/>
    <n v="1"/>
  </r>
  <r>
    <x v="16"/>
    <x v="3"/>
    <s v="Bolívar Me Enamora en  Salud oportuna y de calidad"/>
    <s v="Salud Pública"/>
    <s v="1905"/>
    <s v="SALUD PÚBLICA"/>
    <s v="GESTIÓN DEL RIESGO (PREVENCIÓN Y ATENCIÓN INTEGRAL EN SSR DESDE UN ENFOQUE DE DERECHOS) "/>
    <s v="246"/>
    <s v="REALIZAR ACOMPAÑAMIENTO, ASESORÍA Y SEGUIMIENTO TÉCNICO EN RIESGOS LABORALES EN LA POBLACIÓN DE LOS SECTORES INFORMALES DE LA ECONOMÍA EN EL DEPARTAMENTO DE BOLÍVAR."/>
    <s v="1905050"/>
    <s v="SERVICIO DE ASISTENCIA TÉCNICA"/>
    <s v="Asistencias técnicas realizadas"/>
    <s v="Número"/>
    <n v="120"/>
    <n v="2023"/>
    <s v="Programa laboral  Secretaría de Salud de Bolívar"/>
    <n v="90"/>
    <n v="360"/>
    <n v="90"/>
    <n v="0.25"/>
    <n v="0"/>
    <n v="40"/>
    <n v="40"/>
    <n v="10"/>
    <n v="90"/>
    <n v="0.25"/>
    <n v="180"/>
    <n v="1"/>
    <n v="0.5"/>
    <n v="181000000"/>
    <s v="SGP"/>
    <n v="181000000"/>
    <n v="1"/>
  </r>
  <r>
    <x v="16"/>
    <x v="3"/>
    <s v="Bolívar Me Enamora en  Salud oportuna y de calidad"/>
    <s v="Salud Pública"/>
    <s v="1905"/>
    <s v="SALUD PÚBLICA"/>
    <s v="GESTIÓN DEL RIESGO (PREVENCIÓN Y ATENCIÓN INTEGRAL EN SSR DESDE UN ENFOQUE DE DERECHOS) "/>
    <s v="247"/>
    <s v="REALIZAR ACOMPAÑAMIENTO, ASESORÍA Y SEGUIMIENTO TÉCNICO PARA EVALUAR EL AVANCE DE LA IMPLEMENTACIÓN DE LAS RUTAS INTEGRALES DE ATENCIÓN MATERNO PERINATAL Y DE PROMOCIÓN Y MANTENIMIENTO EN MUNICIPIOS PRIORIZADOS DEL DEPARTAMENTO DE BOLÍVAR"/>
    <s v="1905050"/>
    <s v="SERVICIO DE ASISTENCIA TÉCNICA"/>
    <s v="Asistencias técnicas realizadas"/>
    <s v="Número"/>
    <n v="120"/>
    <n v="2023"/>
    <s v="Salud Sexual y Reproductiva Secretaría de Salud de Bolívar"/>
    <n v="110"/>
    <n v="460"/>
    <n v="100"/>
    <n v="0.21739130434782608"/>
    <n v="13"/>
    <n v="25"/>
    <n v="35"/>
    <n v="37"/>
    <n v="110"/>
    <n v="0.2391304347826087"/>
    <n v="210"/>
    <n v="1"/>
    <n v="0.45652173913043476"/>
    <n v="2770939207"/>
    <s v="Rentas cedidas - SGP"/>
    <n v="2770939207"/>
    <n v="1"/>
  </r>
  <r>
    <x v="16"/>
    <x v="3"/>
    <s v="Bolívar Me Enamora en  Salud oportuna y de calidad"/>
    <s v="Salud Pública"/>
    <s v="1905"/>
    <s v="SALUD PÚBLICA"/>
    <s v="GESTIÓN DEL RIESGO (PREVENCIÓN Y ATENCIÓN INTEGRAL EN SSR DESDE UN ENFOQUE DE DERECHOS) "/>
    <s v="248"/>
    <s v="REALIZAR ACCIONES RELACIONADAS CON LA PREVENCIÓN Y MITIGACIÓN DE RIESGOS QUE AFECTAN LA SALUD SEXUAL Y REPRODUCTIVA DE LAS PERSONAS EN EL CURSO DE SU VIDA DESDE UN ENFOQUE DE DERECHOS."/>
    <s v="1905021"/>
    <s v="SERVICIO DE GESTIÓN DEL RIESGO EN TEMAS DE SALUD SEXUAL Y REPRODUCTIVA"/>
    <s v="Estrategias de promoción de la salud implementadas"/>
    <s v="Número"/>
    <n v="45"/>
    <n v="2023"/>
    <s v="Salud Sexual y Reproductiva Secretaría de Salud de Bolívar"/>
    <n v="20"/>
    <n v="90"/>
    <n v="30"/>
    <n v="0.33333333333333331"/>
    <n v="5"/>
    <n v="8"/>
    <n v="7"/>
    <n v="0"/>
    <n v="20"/>
    <n v="0.22222222222222221"/>
    <n v="50"/>
    <n v="1"/>
    <n v="0.55555555555555558"/>
    <n v="2770939207"/>
    <s v="Rentas cedidas - SGP"/>
    <n v="2770939207"/>
    <n v="1"/>
  </r>
  <r>
    <x v="16"/>
    <x v="3"/>
    <s v="Bolívar Me Enamora en  Salud oportuna y de calidad"/>
    <s v="Salud Pública"/>
    <s v="1905"/>
    <s v="SALUD PÚBLICA"/>
    <s v="GESTIÓN DEL RIESGO (SITUACIONES DE SALUD RELACIONADAS CON CONDICIONES AMBIENTALES) "/>
    <s v="249"/>
    <s v="REALIZAR ACOMPAÑAMIENTO, ASESORÍA Y SEGUIMIENTO TÉCNICO PARA LA TRANSFERENCIA DE HERRAMIENTAS DE GESTIÓN Y CONOCIMIENTO A ENTIDADES TERRITORIALES, ENTIDADES DEL SECTOR QUE PRESTAN SERVICIOS DE SALUD, CIUDADANOS, ENTRE OTROS, EN PROCEDIMIENTOS Y TRÁMITES INSTITUCIONALES DE COMPETENCIA DE LA ENTIDAD."/>
    <s v="1906041"/>
    <s v="SERVICIO DE ASISTENCIA TÉCNICA"/>
    <s v="Personas capacitadas"/>
    <s v="Número"/>
    <n v="180"/>
    <n v="2023"/>
    <s v="Secretaría de Salud de Bolívar"/>
    <n v="90"/>
    <n v="360"/>
    <n v="90"/>
    <n v="0.25"/>
    <n v="0"/>
    <n v="30"/>
    <n v="40"/>
    <n v="20"/>
    <n v="90"/>
    <n v="0.25"/>
    <n v="180"/>
    <n v="1"/>
    <n v="0.5"/>
    <n v="1891479453"/>
    <s v="Rentas cedidas - SGP"/>
    <n v="1891479453"/>
    <n v="1"/>
  </r>
  <r>
    <x v="16"/>
    <x v="3"/>
    <s v="Bolívar Me Enamora en  Salud oportuna y de calidad"/>
    <s v="Salud Pública"/>
    <s v="1905"/>
    <s v="SALUD PÚBLICA"/>
    <s v="GESTIÓN DEL RIESGO (SITUACIONES DE SALUD RELACIONADAS CON CONDICIONES AMBIENTALES) "/>
    <s v="250"/>
    <s v="GARANTIZAR LA ATENCIÓN DE EVENTOS EN SALUD PÚBLICA ANTE SITUACIONES DE EMERGENCIAS Y DESASTRES DE LA POBLACIÓN DEL DEPARTAMENTO DE BOLÍVAR "/>
    <s v="1905042"/>
    <s v="SERVICIO DE ATENCIÓN EN CENTROS REGULADORES DE URGENCIAS, EMERGENCIAS Y DESASTRES"/>
    <s v="Asistencias técnicas realizadas"/>
    <s v="Número"/>
    <n v="9805"/>
    <n v="2023"/>
    <s v="Secretaría de Salud de Bolívar"/>
    <n v="9000"/>
    <n v="36000"/>
    <n v="11238"/>
    <n v="0.31216666666666665"/>
    <n v="2230"/>
    <n v="2245"/>
    <n v="3442"/>
    <n v="1730"/>
    <n v="9647"/>
    <n v="0.26797222222222222"/>
    <n v="20885"/>
    <n v="1.0718888888888889"/>
    <n v="0.58013888888888887"/>
    <n v="895200000"/>
    <s v="Rentas cedidas"/>
    <n v="895200000"/>
    <n v="1"/>
  </r>
  <r>
    <x v="16"/>
    <x v="3"/>
    <s v="Bolívar Me Enamora en  Salud oportuna y de calidad"/>
    <s v="Salud Pública"/>
    <s v="1905"/>
    <s v="SALUD PÚBLICA"/>
    <s v="TUBERCULOSIS "/>
    <s v="251"/>
    <s v="MEJORAR LA APLICACIÓN DE LAS ESTRATEGIAS DE PREVENCIÓN Y ATENCIÓN DE LA TUBERCULOSIS Y HANSEN EN LOS MUNICIPIOS DEL DEPARTAMENTO DE BOLÍVAR"/>
    <s v="1905050"/>
    <s v="SERVICIO DE ASISTENCIA TÉCNICA"/>
    <s v="Asistencias técnicas realizadas"/>
    <s v="Número"/>
    <n v="135"/>
    <n v="2023"/>
    <s v="Programa TBC HANSE - Secretaría de Salud"/>
    <n v="135"/>
    <n v="540"/>
    <n v="135"/>
    <n v="0.25"/>
    <n v="20"/>
    <n v="31"/>
    <n v="61"/>
    <n v="23"/>
    <n v="135"/>
    <n v="0.25"/>
    <n v="270"/>
    <n v="1"/>
    <n v="0.5"/>
    <n v="1269315629"/>
    <s v="SGP - NACION"/>
    <n v="1269315629"/>
    <n v="1"/>
  </r>
  <r>
    <x v="16"/>
    <x v="3"/>
    <s v="Bolívar Me Enamora en  Salud oportuna y de calidad"/>
    <s v="Salud Pública"/>
    <s v="1905"/>
    <s v="SALUD PÚBLICA"/>
    <s v="LEPRA O HANSEN "/>
    <s v="252"/>
    <s v="MEJORAR LA APLICACIÓN DE LAS ESTRATEGIAS DE PREVENCIÓN Y ATENCIÓN DE LA TUBERCULOSIS Y HANSEN EN LOS MUNICIPIOS DEL DEPARTAMENTO DE BOLÍVAR"/>
    <s v="1905050"/>
    <s v="SERVICIO DE ASISTENCIA TÉCNICA"/>
    <s v="Campañas de gestión del riesgo en temas de salud sexual y reproductiva implementadas"/>
    <s v="Número"/>
    <n v="135"/>
    <n v="2023"/>
    <s v="Programa TBC HANSE - Secretaría de Salud"/>
    <n v="135"/>
    <n v="540"/>
    <n v="135"/>
    <n v="0.25"/>
    <n v="20"/>
    <n v="31"/>
    <n v="61"/>
    <n v="23"/>
    <n v="135"/>
    <n v="0.25"/>
    <n v="270"/>
    <n v="1"/>
    <n v="0.5"/>
    <n v="1269315629"/>
    <s v="SGP - NACION"/>
    <n v="1269315629"/>
    <n v="1"/>
  </r>
  <r>
    <x v="16"/>
    <x v="3"/>
    <s v="Bolívar Me Enamora en  Salud oportuna y de calidad"/>
    <s v="Salud Pública"/>
    <s v="1905"/>
    <s v="SALUD PÚBLICA"/>
    <s v="GESTIÓN DEL RIESGO EN ENFERMEDADES INMUNOPREVENIBLES - PAI "/>
    <s v="253"/>
    <s v="REALIZAR ACCIONES RELACIONADAS CON INTERVENCIONES SECTORIALES Y COMUNITARIAS PARA LA PREVENCIÓN, CONTROL, MITIGACIÓN Y MINIMIZACIÓN DE LOS RIESGOS DE LAS ENFERMEDADES INMUNOPREVENIBLES"/>
    <s v="1905027"/>
    <s v="SERVICIO DE GESTIÓN DEL RIESGO PARA ENFERMEDADES INMUNOPREVENIBLES"/>
    <s v="Asistencias técnicas realizadas"/>
    <s v="Número"/>
    <n v="31"/>
    <n v="2023"/>
    <s v="PAI - Secretaría de Salud de Bolívar"/>
    <n v="18"/>
    <n v="72"/>
    <n v="18"/>
    <n v="0.25"/>
    <n v="4"/>
    <n v="5"/>
    <n v="8"/>
    <n v="3"/>
    <n v="20"/>
    <n v="0.27777777777777779"/>
    <n v="38"/>
    <n v="1.1111111111111112"/>
    <n v="0.52777777777777779"/>
    <n v="914000000"/>
    <s v="SGP"/>
    <n v="914000000"/>
    <n v="1"/>
  </r>
  <r>
    <x v="16"/>
    <x v="3"/>
    <s v="Bolívar Me Enamora en  Salud oportuna y de calidad"/>
    <s v="Salud Pública"/>
    <s v="1905"/>
    <s v="SALUD PÚBLICA"/>
    <s v="GESTIÓN DEL RIESGO EN ENFERMEDADES INMUNOPREVENIBLES - PAI "/>
    <s v="254"/>
    <s v="BRINDAR ASISTENCIA TÉCNICA A LAS ENTIDADES TERRITORIALES E IPS SOBRE EL MANEJO Y APLICACIÓN DE BIOLÓGICOS"/>
    <s v="1905050"/>
    <s v="SERVICIO DE ASISTENCIA TÉCNICA"/>
    <s v="Campaña de gestion de riegos en temas de salud sexual y reproductivas implementadas"/>
    <s v="Número"/>
    <n v="360"/>
    <n v="2023"/>
    <s v="PAI - Secretaría de Salud de Bolívar"/>
    <n v="135"/>
    <n v="540"/>
    <n v="135"/>
    <n v="0.25"/>
    <n v="30"/>
    <n v="36"/>
    <n v="44"/>
    <n v="25"/>
    <n v="135"/>
    <n v="0.25"/>
    <n v="270"/>
    <n v="1"/>
    <n v="0.5"/>
    <n v="1715041129"/>
    <s v="RENTAS CEDIDAS -SGP"/>
    <n v="1715041129"/>
    <n v="1"/>
  </r>
  <r>
    <x v="16"/>
    <x v="3"/>
    <s v="Bolívar Me Enamora en  Salud oportuna y de calidad"/>
    <s v="Salud Pública"/>
    <s v="1905"/>
    <s v="SALUD PÚBLICA"/>
    <s v="DESARROLLO INTEGRAL DE LAS NIÑAS, NIÑOS "/>
    <s v="255"/>
    <s v="FORTALECER LA GESTIÓN EN LA IMPLEMENTACIÓN DE LA POLÍTICA DE SEGURIDAD ALIMENTARIA Y_x000d_NUTRICIONAL CON ENFOQUE AL DERECHO HUMANO DE LA ALIMENTACIÓN ADECUADA EN NIÑOS Y NIÑAS_x000d_DE 0 A 59 MESES, MUJERES LACTANTES Y GESTANTES EN EL DEPARTAMENTO DE BOLÍVAR"/>
    <s v="1905050"/>
    <s v="SERVICIO DE ASISTENCIA TÉCNICA"/>
    <s v="Asistencias técnicas realizadas"/>
    <s v="Número"/>
    <n v="90"/>
    <n v="2023"/>
    <s v="Secretaría de Salud de Bolívar"/>
    <n v="90"/>
    <n v="360"/>
    <n v="90"/>
    <n v="0.25"/>
    <n v="3"/>
    <n v="30"/>
    <n v="0"/>
    <n v="57"/>
    <n v="90"/>
    <n v="0.25"/>
    <n v="180"/>
    <n v="1"/>
    <n v="0.5"/>
    <n v="2925549055"/>
    <s v="Rentas cedidas - SGP"/>
    <n v="2925549055"/>
    <n v="1"/>
  </r>
  <r>
    <x v="16"/>
    <x v="3"/>
    <s v="Bolívar Me Enamora en  Salud oportuna y de calidad"/>
    <s v="Salud Pública"/>
    <s v="1906"/>
    <s v="SALUD PÚBLICA"/>
    <s v="GESTIÓN EN SALUD PUBLICA "/>
    <s v="257"/>
    <s v="REALIZAR ACOMPAÑAMIENTO, ASESORÍA Y SEGUIMIENTO TÉCNICO PARA LA TRANSFERENCIA DE HERRAMIENTAS DE GESTIÓN Y CONOCIMIENTO A ENTIDADES TERRITORIALES, ENTIDADES DEL SECTOR QUE PRESTAN SERVICIOS DE SALUD, CIUDADANOS, ENTRE OTROS, EN PROCEDIMIENTOS Y TRÁMITES INSTITUCIONALES DE COMPETENCIA DE LA ENTIDAD."/>
    <s v="1905050"/>
    <s v="SERVICIO DE ASISTENCIA TÉCNICA"/>
    <s v="Estrategias de promoción de la salud implementadas"/>
    <s v="Número"/>
    <n v="140"/>
    <n v="2023"/>
    <s v="Sistema de Información - SSDB"/>
    <n v="48"/>
    <n v="192"/>
    <n v="48"/>
    <n v="0.25"/>
    <n v="0"/>
    <n v="0"/>
    <n v="54"/>
    <n v="0"/>
    <n v="54"/>
    <n v="0.28125"/>
    <n v="102"/>
    <n v="1.125"/>
    <n v="0.53125"/>
    <n v="1891479453"/>
    <s v="Rentas cedidas - SGP"/>
    <n v="1891479453"/>
    <n v="1"/>
  </r>
  <r>
    <x v="16"/>
    <x v="3"/>
    <s v="Bolívar Me Enamora en  Salud oportuna y de calidad"/>
    <s v="Salud Pública"/>
    <s v="1906"/>
    <s v="SALUD PÚBLICA"/>
    <s v="GESTIÓN EN SALUD PUBLICA "/>
    <s v="258"/>
    <s v="REALIZAR ACOMPAÑAMIENTO, ASESORÍA Y SEGUIMIENTO TÉCNICO PARA LA TRANSFERENCIA DE HERRAMIENTAS DE GESTIÓN Y CONOCIMIENTO A ENTIDADES TERRITORIALES, ENTIDADES DEL SECTOR QUE PRESTAN SERVICIOS DE SALUD, CIUDADANOS, ENTRE OTROS."/>
    <s v="1905050"/>
    <s v="SERVICIO DE ASISTENCIA TÉCNICA"/>
    <s v="Asistencias técnicas realizadas"/>
    <s v="Número"/>
    <n v="400"/>
    <n v="2023"/>
    <s v="Vgilancia Salud Pública-Sistema de Información - SSDB"/>
    <n v="150"/>
    <n v="600"/>
    <n v="150"/>
    <n v="0.25"/>
    <n v="37"/>
    <n v="39"/>
    <n v="55"/>
    <n v="19"/>
    <n v="150"/>
    <n v="0.25"/>
    <n v="300"/>
    <n v="1"/>
    <n v="0.5"/>
    <n v="4019120547"/>
    <s v="SGP"/>
    <n v="3617208492"/>
    <n v="0.89999999992535684"/>
  </r>
  <r>
    <x v="16"/>
    <x v="3"/>
    <s v="Bolívar Me Enamora en  Salud oportuna y de calidad"/>
    <s v="Salud Pública"/>
    <s v="1905"/>
    <s v="SALUD PÚBLICA"/>
    <s v="GESTIÓN EN SALUD PUBLICA "/>
    <s v="259"/>
    <s v="REALIZAR DOCUMENTOS CUYO OBJETIVO ES DESCRIBIR Y EXPLICAR MÉTODOS, HERRAMIENTAS ANALÍTICAS, O PROCESOS QUE DETERMINAN UN CAMINO O FORMA DE REALIZAR UN ANÁLISIS EN PARTICULAR."/>
    <s v="1905036"/>
    <s v="DOCUMENTOS METODOLÓGICOS"/>
    <s v="Asistencias técnicas realizadas"/>
    <s v="Número"/>
    <n v="40"/>
    <n v="2023"/>
    <s v="Planeación - SSDB"/>
    <n v="30"/>
    <n v="46"/>
    <n v="20"/>
    <n v="0.43478260869565216"/>
    <n v="7"/>
    <n v="11"/>
    <n v="15"/>
    <n v="1"/>
    <n v="34"/>
    <n v="0.73913043478260865"/>
    <n v="54"/>
    <n v="1.1333333333333333"/>
    <n v="1.173913043478261"/>
    <n v="1891479453"/>
    <s v="Rentas cedidas - SGP"/>
    <n v="1891479453"/>
    <n v="1"/>
  </r>
  <r>
    <x v="16"/>
    <x v="3"/>
    <s v="Bolívar Me Enamora en  Salud oportuna y de calidad"/>
    <s v="Salud Pública"/>
    <s v="1905"/>
    <s v="SALUD PÚBLICA"/>
    <s v="GESTIÓN EN SALUD PUBLICA "/>
    <s v="260"/>
    <s v="REALIZAR ACOMPAÑAMIENTO, ASESORÍA Y SEGUIMIENTO TÉCNICO PARA LA TRANSFERENCIA DE HERRAMIENTAS DE GESTIÓN Y CONOCIMIENTO A ENTIDADES TERRITORIALES, ENTIDADES DEL SECTOR QUE PRESTAN SERVICIOS DE SALUD, CIUDADANOS, ENTRE OTROS, EN PROCEDIMIENTOS Y TRÁMITES INSTITUCIONALES DE COMPETENCIA DE LA ENTIDAD."/>
    <s v="1905050"/>
    <s v="SERVICIO DE ASISTENCIA TÉCNICA"/>
    <s v="Asistencias técnicas realizadas"/>
    <s v="Número"/>
    <n v="45"/>
    <n v="2023"/>
    <s v="Secretaría de Salud de Bolívar"/>
    <n v="20"/>
    <n v="90"/>
    <n v="30"/>
    <n v="0.33333333333333331"/>
    <n v="5"/>
    <n v="8"/>
    <n v="6"/>
    <n v="2"/>
    <n v="21"/>
    <n v="0.23333333333333334"/>
    <n v="51"/>
    <n v="1.05"/>
    <n v="0.56666666666666665"/>
    <n v="1891479453"/>
    <s v="Rentas cedidas - SGP"/>
    <n v="1891479453"/>
    <n v="1"/>
  </r>
  <r>
    <x v="16"/>
    <x v="3"/>
    <s v="Bolívar Me Enamora en  Salud oportuna y de calidad"/>
    <s v="Salud Pública"/>
    <s v="1905"/>
    <s v="SALUD PÚBLICA"/>
    <s v="GESTIÓN EN SALUD PUBLICA "/>
    <s v="261"/>
    <s v="ELABORAR DOCUMENTOS CUYO OBJETIVO ES PLASMAR UNA VISIÓN DE FUTURO A NIVEL PAÍS, ENTIDAD TERRITORIAL, COMUNIDAD, SECTOR, REGIÓN, ENTIDAD O CUALQUIER NIVEL DE DESAGREGACIÓN QUE SE REQUIERA. INCLUYE OBJETIVOS, ESTRATEGIAS, METAS E INDICADORES."/>
    <s v="1905015"/>
    <s v="DOCUMENTOS DE PLANEACIÓN"/>
    <s v="Campañas de gestión del riesgo para enfermedades inmunoprevenibles  implementadas"/>
    <s v="Número"/>
    <n v="92"/>
    <n v="2023"/>
    <s v="BDUA - SISPRO MSPS"/>
    <n v="35"/>
    <n v="151"/>
    <n v="30"/>
    <n v="0.19867549668874171"/>
    <n v="8"/>
    <n v="12"/>
    <n v="12"/>
    <n v="3"/>
    <n v="35"/>
    <n v="0.23178807947019867"/>
    <n v="65"/>
    <n v="1"/>
    <n v="0.43046357615894038"/>
    <n v="1891479453"/>
    <s v="Rentas cedidas - SGP"/>
    <n v="1891479453"/>
    <n v="1"/>
  </r>
  <r>
    <x v="16"/>
    <x v="3"/>
    <s v="Bolívar Me Enamora en  Salud oportuna y de calidad"/>
    <s v="Salud Pública"/>
    <s v="1905"/>
    <s v="SALUD PÚBLICA"/>
    <s v="GESTIÓN EN SALUD PUBLICA "/>
    <s v="262"/>
    <s v="IMPLEMENTAR EL PLAN DE DESARROLLO DE CAPACIDADES PARA EL FORTALECIMIENTO DE LOS PROCESOS DE LA GESTION DE LA SALUD PUBLICA PARA ENTIDADES TERRITORIALES DE SALUD"/>
    <s v="1905050"/>
    <s v="SERVICIO DE ASISTENCIA TÉCNICA"/>
    <s v="Entidades territoriales asistidas técnicamente"/>
    <s v="Número"/>
    <n v="135"/>
    <n v="2023"/>
    <s v="Secretaría de Salud de Bolívar"/>
    <n v="135"/>
    <n v="540"/>
    <n v="135"/>
    <n v="0.25"/>
    <n v="6"/>
    <n v="25"/>
    <n v="52"/>
    <n v="52"/>
    <n v="135"/>
    <n v="0.25"/>
    <n v="270"/>
    <n v="1"/>
    <n v="0.5"/>
    <n v="1891479454"/>
    <s v="Rentas cedidas - SGP"/>
    <n v="1891479454"/>
    <n v="1"/>
  </r>
  <r>
    <x v="16"/>
    <x v="3"/>
    <s v="Bolívar Me Enamora en  Salud oportuna y de calidad"/>
    <s v="Salud Pública"/>
    <s v="1905"/>
    <s v="SALUD PÚBLICA"/>
    <s v="GESTIÓN EN SALUD PUBLICA "/>
    <s v="263"/>
    <s v="DESCRIBIR Y EXPLICAR MÉTODOS, HERRAMIENTAS ANALÍTICAS, O PROCESOS QUE DETERMINAN UN CAMINO O FORMA DE REALIZAR UN ANÁLISIS EN PARTICULAR."/>
    <s v="1905036"/>
    <s v="DOCUMENTOS METODOLÓGICOS"/>
    <s v="Asistencias técnicas realizadas"/>
    <s v="Número"/>
    <n v="188"/>
    <n v="2023"/>
    <s v="Secretaría de Salud de Bolívar"/>
    <n v="50"/>
    <n v="200"/>
    <n v="50"/>
    <n v="0.25"/>
    <n v="10"/>
    <n v="16"/>
    <n v="18"/>
    <n v="6"/>
    <n v="50"/>
    <n v="0.25"/>
    <n v="100"/>
    <n v="1"/>
    <n v="0.5"/>
    <n v="1891479453"/>
    <s v="Rentas cedidas - SGP"/>
    <n v="1891479453"/>
    <n v="1"/>
  </r>
  <r>
    <x v="16"/>
    <x v="3"/>
    <s v="Bolívar Me Enamora en  Salud oportuna y de calidad"/>
    <s v="Salud Pública"/>
    <s v="1905"/>
    <s v="SALUD PÚBLICA"/>
    <s v="SALUD PÚBLICA "/>
    <s v="264"/>
    <s v="DISMINUIR PORCENTAJE DE ENFERMEDADES ADQUIRIDAS POR FACTORES AMBIENTALES Y SANITARIOS EN LOS MUNICIPIOS DEL DEPARTAMENTO DE BOLÍVAR."/>
    <s v="1905050"/>
    <s v="SERVICIO DE ASISTENCIA TÉCNICA"/>
    <s v="Asistencias técnicas realizadas"/>
    <s v="Número"/>
    <n v="180"/>
    <n v="2023"/>
    <s v="Seguridad alimentaria - SSDB"/>
    <n v="135"/>
    <n v="540"/>
    <n v="135"/>
    <n v="0.25"/>
    <n v="6"/>
    <n v="25"/>
    <n v="52"/>
    <n v="52"/>
    <n v="135"/>
    <n v="0.25"/>
    <n v="270"/>
    <n v="1"/>
    <n v="0.5"/>
    <n v="1992274506"/>
    <s v="Rentas cedidas - SGP"/>
    <n v="1992274506"/>
    <n v="1"/>
  </r>
  <r>
    <x v="16"/>
    <x v="3"/>
    <s v="Bolívar Me Enamora en  Salud oportuna y de calidad"/>
    <s v="Salud Pública"/>
    <s v="1905"/>
    <s v="SALUD PÚBLICA"/>
    <s v="SALUD PÚBLICA "/>
    <s v="265"/>
    <s v="DISMINUIR PORCENTAJE DE ENFERMEDADES ADQUIRIDAS POR FACTORES AMBIENTALES Y SANITARIOS EN LOS MUNICIPIOS DEL DEPARTAMENTO DE BOLÍVAR."/>
    <s v="1905050"/>
    <s v="SERVICIO DE ASISTENCIA TÉCNICA"/>
    <s v="Documentos metodológicos realizados"/>
    <s v="Número"/>
    <n v="180"/>
    <n v="2023"/>
    <s v="Programa médicamentos-SSDB"/>
    <n v="135"/>
    <n v="540"/>
    <n v="135"/>
    <n v="0.25"/>
    <n v="35"/>
    <n v="40"/>
    <n v="50"/>
    <n v="12"/>
    <n v="137"/>
    <n v="0.25370370370370371"/>
    <n v="272"/>
    <n v="1.0148148148148148"/>
    <n v="0.50370370370370365"/>
    <n v="1992274506"/>
    <s v="Rentas cedidas - SGP"/>
    <n v="1992274506"/>
    <n v="1"/>
  </r>
  <r>
    <x v="16"/>
    <x v="3"/>
    <s v="Bolívar Me Enamora en  Salud oportuna y de calidad"/>
    <s v="Salud Pública"/>
    <s v="1905"/>
    <s v="SALUD PÚBLICA"/>
    <s v="GESTIÓN DIFERENCIAL DE POBLACIONES VULNERABLES "/>
    <s v="266"/>
    <s v="FORTALECER LA ARTICULACIÓN INTERINSTITUCIONAL PARA LA VINCULACIÓN ACTIVA DE LAS DIFERENTES ENTIDADES RESPONSABLES DE LA ATENCIÓN INTEGRAL A POBLACIONES ÉTNICAS (NARP) PARA LA ADAPTABILIDAD DE LAS INTERVENCIONES EN SALUD."/>
    <s v="1905050"/>
    <s v="SERVICIO DE ASISTENCIA TÉCNICA"/>
    <s v="Asistencias técnicas realizadas"/>
    <s v="Número"/>
    <n v="12"/>
    <n v="2023"/>
    <s v="Secretaría de Salud de Bolívar"/>
    <n v="18"/>
    <n v="60"/>
    <n v="18"/>
    <n v="0.3"/>
    <s v="0"/>
    <n v="4"/>
    <n v="15"/>
    <n v="2"/>
    <n v="21"/>
    <n v="0.35"/>
    <n v="39"/>
    <n v="1.1666666666666667"/>
    <n v="0.65"/>
    <n v="1230000000"/>
    <s v="RENTAS CEDIDAS -SGP"/>
    <n v="1230000000"/>
    <n v="1"/>
  </r>
  <r>
    <x v="16"/>
    <x v="3"/>
    <s v="Bolívar Me Enamora en  Salud oportuna y de calidad"/>
    <s v="Salud Pública"/>
    <s v="1905"/>
    <s v="SALUD PÚBLICA"/>
    <s v="GESTIÓN DIFERENCIAL DE POBLACIONES VULNERABLES "/>
    <s v="267"/>
    <s v="REALIZAR ESTRATEGIAS, ACCIONES, PROCEDIMIENTOS E INTERVENCIONES INTEGRALES QUE PERMITE A LAS PERSONAS INCREMENTAR EL CONTROL SOBRE SU SALUD. EL SERVICIO DE PROMOCIÓN EN SALUD PÚBLICA INCLUYE LA FORMULACIÓN DE POLÍTICA PÚBLICA, CREACIÓN DE AMBIENTES FAVORABLES A LA SALUD, FORTALECIMIENTO DE LA ACCIÓN Y PARTICIPACIÓN COMUNITARIA, GENERACIÓN DE ENTORNOS SALUDABLES, GENERACIÓN DE CAPACIDADES SOCIALES E INDIVIDUALES, EDUCACIÓN EN SALUD, DESARROLLO DE ACTITUDES PERSONALES SALUDABLES, REORIENTACIÓN DE LOS SERVICIOS DE SALUD PARA LA TRANSFORMACIÓN DE LAS CONDICIONES DE SALUD, ENTRE OTROS."/>
    <s v="190505400"/>
    <s v="SERVICIO DE PROMOCIÓN DE LA SALUD"/>
    <s v="Documentos de planeación elaborados"/>
    <s v="Número"/>
    <n v="20"/>
    <n v="2023"/>
    <s v="Programa envejecimiento y vejez- SSDB"/>
    <n v="5"/>
    <n v="20"/>
    <n v="5"/>
    <n v="0.25"/>
    <s v="0"/>
    <n v="2"/>
    <n v="3"/>
    <n v="0"/>
    <n v="5"/>
    <n v="0.25"/>
    <n v="10"/>
    <n v="1"/>
    <n v="0.5"/>
    <n v="3062703469"/>
    <s v="Rentas cedidas - SGP"/>
    <n v="3062703469"/>
    <n v="1"/>
  </r>
  <r>
    <x v="16"/>
    <x v="3"/>
    <s v="Bolívar Me Enamora en  Salud oportuna y de calidad"/>
    <s v="Salud Pública"/>
    <s v="1905"/>
    <s v="SALUD PÚBLICA"/>
    <s v="PROMOCIÓN DE LA SALUD (MODOS, CONDICIONES Y ESTILOS DE VIDA SALUDABLES) "/>
    <s v="268"/>
    <s v="AUMENTAR LA IMPLEMENTACIÓN DE LAS ACCIONES DE DETECCIÓN TEMPRANA DE LOS TIPOS DE CÁNCER PRIORIZADOS EN EL_x000d_MARCO DE LA RUTA DE CÁNCER INFANTIL Y DE LA RUTA INTEGRAL DE ATENCIÓN DE PROMOCIÓN Y MANTENIMIENTO DE LA SALUD_x000d_POR PARTE DE DIRECCIONES LOCALES DE SALUD, ENTIDADES ADMINISTRADORAS DE PLANES DE BENEFICIOS DE SALUD,_x000d_ENTIDADES PROMOTORAS DE SALUD E INSTITUCIONES PRESTADORAS DE SALUD EN MUNICIPIOS PRIORIZADOS DEL_x000d_DEPARTAMENTO DE BOLÍVAR"/>
    <s v="1905031"/>
    <s v="SERVICIO DE PROMOCIÓN DE LA SALUD Y PREVENCIÓN DE RIESGOS ASOCIADOS A CONDICIONES NO TRANSMISIBLES"/>
    <s v="Asistencias técnicas realizadas"/>
    <s v="Número"/>
    <n v="90"/>
    <n v="2023"/>
    <s v="Componente de salud cáncer - SSDB"/>
    <n v="75"/>
    <n v="225"/>
    <n v="50"/>
    <n v="0.22222222222222221"/>
    <n v="5"/>
    <n v="22.222222222222221"/>
    <n v="16"/>
    <n v="32"/>
    <n v="75.222222222222229"/>
    <n v="0.334320987654321"/>
    <n v="125.22222222222223"/>
    <n v="1.0029629629629631"/>
    <n v="0.55654320987654327"/>
    <n v="461900000"/>
    <s v="SGP"/>
    <n v="459300000"/>
    <n v="0.99437107599047414"/>
  </r>
  <r>
    <x v="16"/>
    <x v="3"/>
    <s v="Bolívar Me Enamora en  Salud oportuna y de calidad"/>
    <s v="Salud Pública"/>
    <s v="1905"/>
    <s v="SALUD PÚBLICA"/>
    <s v="VIDA SALUDABLE Y CONDICIONES NO TRANSMISIBLES "/>
    <s v="269"/>
    <s v="_x000d_REALIZAR ASISTENCIA TÉCNICA CON EL FIN DE AUMENTAR LA ADHERENCIA A LOS LINEAMIENTOS NACIONALES SOBRE LA PREVENCIÓN Y MANEJO DE LAS _x000d_CONDICIONES NO TRANSMISIBLES EN LOS MUNICIPIOS DEL DEPARTAMENTO DE BOLÍVAR"/>
    <s v="1905050"/>
    <s v="SERVICIO DE ASISTENCIA TÉCNICA"/>
    <s v="Estrategias de promoción de la participación social en salud implementadas"/>
    <s v="Número"/>
    <n v="60"/>
    <n v="2023"/>
    <s v="Componente de salud cardiovascular y metabólico -SSDB"/>
    <n v="60"/>
    <n v="240"/>
    <n v="60"/>
    <n v="0.25"/>
    <s v="0"/>
    <n v="25"/>
    <n v="20"/>
    <n v="15"/>
    <n v="60"/>
    <n v="0.25"/>
    <n v="120"/>
    <n v="1"/>
    <n v="0.5"/>
    <n v="1525995247"/>
    <s v="SGP"/>
    <n v="1393195247"/>
    <n v="0.91297482724072998"/>
  </r>
  <r>
    <x v="16"/>
    <x v="3"/>
    <s v="Bolívar Me Enamora en  Salud oportuna y de calidad"/>
    <s v="Salud Pública"/>
    <s v="1905"/>
    <s v="SALUD PÚBLICA"/>
    <s v="GESTIÓN DEL RIESGO (CONDICIONES CRÓNICAS PREVALENTES) "/>
    <s v="270"/>
    <s v="REALIZAR ACCIONES PARA GARANTIZAR LA PREVENCIÓN Y EL ABORDAJE DE ENFERMEDADES NO TRANSMISIBLES Y DE ALTERACIONES DE LA SALUD BUCAL, VISUAL Y AUDITIVA, GESTIÓN DEL RIESGO DISMINUCIÓN DE LA ENFERMEDAD Y LA DISCAPACIDAD EVITABLE."/>
    <s v="1905050"/>
    <s v="SERVICIO DE ASISTENCIA TÉCNICA"/>
    <s v="Asistencias técnicas realizadas"/>
    <s v="Número"/>
    <n v="340"/>
    <n v="2023"/>
    <s v="Programa de salud bucal"/>
    <n v="90"/>
    <n v="350"/>
    <n v="70"/>
    <n v="0.2"/>
    <n v="2"/>
    <n v="50"/>
    <n v="31"/>
    <n v="7"/>
    <n v="90"/>
    <n v="0.25714285714285712"/>
    <n v="160"/>
    <n v="1"/>
    <n v="0.45714285714285713"/>
    <n v="1525995247"/>
    <s v="SGP"/>
    <n v="1525995247"/>
    <n v="1"/>
  </r>
  <r>
    <x v="16"/>
    <x v="3"/>
    <s v="Bolívar Me Enamora en  Salud oportuna y de calidad"/>
    <s v="Salud Pública"/>
    <s v="1905"/>
    <s v="SALUD PÚBLICA"/>
    <s v="GESTIÓN DEL RIESGO (CONDICIONES CRÓNICAS PREVALENTES) "/>
    <s v="271"/>
    <s v="REALIZAR ACCIONES PARA GARANTIZAR LA PREVENCIÓN Y EL ABORDAJE DE ENFERMEDADES NO TRANSMISIBLES Y DE ALTERACIONES DE LA SALUD BUCAL, VISUAL Y AUDITIVA, GESTIÓN DEL RIESGO DISMINUCIÓN DE LA ENFERMEDAD Y LA DISCAPACIDAD EVITABLE."/>
    <s v="1905023"/>
    <s v="SERVICIO DE GESTIÓN DEL RIESGO PARA ABORDAR CONDICIONES CRÓNICAS PREVALENTES"/>
    <s v="Estrategias de promoción de la salud  y prevención de riesgos asociados a condiciones no transmisibles implementadas"/>
    <s v="Número"/>
    <n v="15"/>
    <n v="2023"/>
    <s v="Programa de salud bucal-SSDB"/>
    <n v="4"/>
    <n v="16"/>
    <n v="4"/>
    <n v="0.25"/>
    <s v="0"/>
    <n v="1"/>
    <n v="3"/>
    <n v="0"/>
    <n v="4"/>
    <n v="0.25"/>
    <n v="8"/>
    <n v="1"/>
    <n v="0.5"/>
    <n v="1525995247"/>
    <s v="SGP"/>
    <n v="1525995247"/>
    <n v="1"/>
  </r>
  <r>
    <x v="16"/>
    <x v="3"/>
    <s v="Bolívar Me Enamora en  Salud oportuna y de calidad"/>
    <s v="Salud Pública"/>
    <s v="1905"/>
    <s v="SALUD PÚBLICA"/>
    <s v="DISCAPACIDAD "/>
    <s v="272"/>
    <s v="FORTALECER LA GESTIÓN PARA EL DESARROLLO DE ACCIONES DE ATENCIÓN INTEGRAL CON ENFOQUE DIFERENCIAL Y PRIORITARIO EN LA GARANTÍA Y RESTABLECIMIENTO DE LOS DERECHOS DE LA POBLACIÓN CON DISCAPACIDAD EN MUNICIPIOS PRIORIZADOS EL DEPARTAMENTO DE BOLÍVAR."/>
    <s v="1905019"/>
    <s v="SERVICIO DE EDUCACIÓN INFORMAL EN TEMAS DE SALUD PÚBLICA"/>
    <s v="Asistencias técnicas realizadas"/>
    <s v="Número"/>
    <n v="175"/>
    <n v="2023"/>
    <s v="Programa de discapacidad-SSDB"/>
    <n v="150"/>
    <n v="600"/>
    <n v="150"/>
    <n v="0.25"/>
    <s v="0"/>
    <n v="37"/>
    <n v="3"/>
    <n v="110"/>
    <n v="150"/>
    <n v="0.25"/>
    <n v="300"/>
    <n v="1"/>
    <n v="0.5"/>
    <n v="2084122795"/>
    <s v="NACION, SGP, RENTAS CEDIDAS"/>
    <n v="2084122795"/>
    <n v="1"/>
  </r>
  <r>
    <x v="16"/>
    <x v="3"/>
    <s v="Bolívar Me Enamora en  Salud oportuna y de calidad"/>
    <s v="Salud Pública"/>
    <s v="1905"/>
    <s v="SALUD PÚBLICA"/>
    <s v="VICTIMAS DEL CONFLICTO ARMADO "/>
    <s v="273"/>
    <s v="GARANTIZAR LA CONTINUIDAD Y SEGUIMIENTO DE LA ATENCIÓN INTEGRAL EN EL MARCO DEL PAPSIVI A LAS VÍCTIMAS DEL CONFLICTO ARMADO EN LOS MUNICIPIOS PRIORIZADOS POR EL MINISTERIO DE SALUD Y PROTECCIÓN SOCIAL Y EL DEPARTAMENTO DE BOLIVAR."/>
    <s v="1905050"/>
    <s v="SERVICIO DE ASISTENCIA TÉCNICA"/>
    <s v="Asistencias técnicas realizadas"/>
    <s v="Número"/>
    <n v="210"/>
    <n v="2023"/>
    <s v="Programa de Víctimas - SSDB"/>
    <n v="115"/>
    <n v="460"/>
    <n v="115"/>
    <n v="0.25"/>
    <n v="15"/>
    <n v="39"/>
    <n v="41"/>
    <n v="20"/>
    <n v="115"/>
    <n v="0.25"/>
    <n v="230"/>
    <n v="1"/>
    <n v="0.5"/>
    <n v="1209000000"/>
    <s v="Rentas cedidas - SGP"/>
    <n v="1209000000"/>
    <n v="1"/>
  </r>
  <r>
    <x v="16"/>
    <x v="3"/>
    <s v="Bolívar Me Enamora en  Salud oportuna y de calidad"/>
    <s v="Salud Pública"/>
    <s v="1905"/>
    <s v="SALUD PÚBLICA"/>
    <s v="DESARROLLO DE CAPACIDADES PARA LA GESTION DE SALUD PUBLICA "/>
    <s v="274"/>
    <s v="MEJORAR LA GESTION EN LA OPERACIONALIZACION DEL PLAN  INTERVECIONES COLECTIVAS (PIC) Y DE LOS PROCESOS DE LA GESTION DE LA SALUD PUBLICA EN EL MARCO DE LA GESTION DEL RIESGO COLECTIVO Y DE LA SALUD PUBLICA"/>
    <s v="1905050"/>
    <s v="SERVICIO DE ASISTENCIA TÉCNICA"/>
    <s v="Campañas de gestión del riesgo para abordar condiciones crónicas prevalentes implementadas"/>
    <s v="Número"/>
    <n v="135"/>
    <n v="2023"/>
    <s v="Gestión programática y PIC - SSDB"/>
    <n v="135"/>
    <n v="540"/>
    <n v="135"/>
    <n v="0.25"/>
    <n v="6"/>
    <n v="25"/>
    <n v="52"/>
    <n v="52"/>
    <n v="135"/>
    <n v="0.25"/>
    <n v="270"/>
    <n v="1"/>
    <n v="0.5"/>
    <n v="1824565547"/>
    <s v="Rentas cedidas - SGP"/>
    <n v="1824565547"/>
    <n v="1"/>
  </r>
  <r>
    <x v="16"/>
    <x v="3"/>
    <s v="Bolívar Me Enamora en  Salud oportuna y de calidad"/>
    <s v="Salud Pública"/>
    <s v="1905"/>
    <s v="SALUD PÚBLICA"/>
    <s v="SERVICIO DE PROMOCIÓN DE LA PARTICIPACIÓN SOCIAL EN SALUD"/>
    <s v="275"/>
    <s v="IMPLEMENTAR ESTRATEGIAS Y ACCIONES PARA LA ARTICULACIÓN DE ACTORES SOCIALES, GUBERNAMENTALES A NIVEL SECTORIAL E INTERSECTORIAL, ENTRE OTROS, PARA GENERAR MECANISMOS Y ESPACIOS DE PARTICIPACIÓN, SOCIALIZACIÓN Y ABOGACÍA, PARA LA PARTICIPACIÓN EN LA PLANEACIÓN SOCIAL, COMUNITARIA Y CIUDADANA EN SALUD Y LA PARTICIPACIÓN EN LA ATENCIÓN INTEGRAL EN SALUD, LA SALUD PÚBLICA, LA GOBERNANZA EN SALUD Y LAS INTERVENCIONES COLECTIVAS. "/>
    <s v="1905049"/>
    <s v="SERVICIO DE PROMOCIÓN DE LA PARTICIPACIÓN SOCIAL EN SALUD"/>
    <s v="Asistencias técnicas realizadas"/>
    <s v="Número"/>
    <n v="20"/>
    <n v="2023"/>
    <s v="Participación social - SSDB"/>
    <n v="12"/>
    <n v="45"/>
    <n v="12"/>
    <n v="0.26666666666666666"/>
    <s v="0"/>
    <n v="4"/>
    <n v="6"/>
    <n v="2"/>
    <n v="12"/>
    <n v="0.26666666666666666"/>
    <n v="24"/>
    <n v="1"/>
    <n v="0.53333333333333333"/>
    <n v="561600000"/>
    <s v="RENTAS CEDIDAS -SGP"/>
    <n v="561600000"/>
    <n v="1"/>
  </r>
  <r>
    <x v="16"/>
    <x v="3"/>
    <s v="Bolívar Me Enamora en  Salud oportuna y de calidad"/>
    <s v="Salud Pública"/>
    <s v="1905"/>
    <s v="SALUD PÚBLICA"/>
    <s v="ENFERMEDADES TRANSMITIDAS POR VECTORES-ETV "/>
    <s v="276"/>
    <s v="FORTALECER LOS PROCESOS DE ADOPCIÓN, ADAPTACIÓN E IMPLEMENTACIÓN EN LAS ATENCIONES INDIVIDUALES, COLECTIVAS Y_x000d_POBLACIONALES EN EL DESARROLLO DE RUTAS DE ATENCIÓN INTEGRAL EN SALUD PARA LA PROMOCIÓN Y MANTENIMIENTO DE LA SALUD EN_x000d_AQUELLAS ESPECÍFICAS DE LAS ETV Y ZOONOSIS."/>
    <s v="1905050"/>
    <s v="SERVICIO DE ASISTENCIA TÉCNICA"/>
    <s v="Asistencias técnicas realizadas"/>
    <s v="Número"/>
    <n v="180"/>
    <n v="2023"/>
    <s v="Programa de enfermedades endemoepidemicas -SSDB"/>
    <n v="135"/>
    <n v="540"/>
    <n v="135"/>
    <n v="0.25"/>
    <n v="14"/>
    <n v="53"/>
    <n v="52"/>
    <n v="16"/>
    <n v="135"/>
    <n v="0.25"/>
    <n v="270"/>
    <n v="1"/>
    <n v="0.5"/>
    <n v="1206680717"/>
    <s v="SGP"/>
    <n v="1198880717"/>
    <n v="0.99353598686867883"/>
  </r>
  <r>
    <x v="16"/>
    <x v="3"/>
    <s v="Bolívar Me Enamora en  Salud oportuna y de calidad"/>
    <s v="Salud Pública"/>
    <s v="1905"/>
    <s v="SALUD PÚBLICA"/>
    <s v="ENFERMEDADES TRANSMITIDAS POR VECTORES-ETV "/>
    <s v="277"/>
    <s v="FORTALECER LOS PROCESOS DE ADOPCIÓN, ADAPTACIÓN E IMPLEMENTACIÓN EN LAS ATENCIONES INDIVIDUALES, COLECTIVAS Y_x000d_POBLACIONALES EN EL DESARROLLO DE RUTAS DE ATENCIÓN INTEGRAL EN SALUD PARA LA PROMOCIÓN Y MANTENIMIENTO DE LA SALUD EN_x000d_AQUELLAS ESPECÍFICAS DE LAS ETV Y ZOONOSIS. "/>
    <s v="1905029"/>
    <s v="SERVICIO DE SUMINISTRO DE INSUMOS PARA EL MANEJO DE EVENTOS DE INTERÉS EN SALUD PÚBLICA"/>
    <s v="Entidades territoriales con servicio de suministro de insumos para el manejo de eventos de interés en salud pública"/>
    <s v="Número"/>
    <n v="10"/>
    <n v="2023"/>
    <s v="Programa de enfermedades endemoepidemicas "/>
    <n v="10"/>
    <n v="10"/>
    <n v="10"/>
    <n v="1"/>
    <n v="3"/>
    <n v="2"/>
    <n v="5"/>
    <n v="0"/>
    <n v="10"/>
    <n v="1"/>
    <n v="20"/>
    <n v="1"/>
    <n v="2"/>
    <n v="1206680717"/>
    <s v="SGP"/>
    <n v="1198880717"/>
    <n v="0.99353598686867883"/>
  </r>
  <r>
    <x v="16"/>
    <x v="3"/>
    <s v="Bolívar Me Enamora en  Salud oportuna y de calidad"/>
    <s v="Salud Pública"/>
    <s v="1905"/>
    <s v="SALUD PÚBLICA"/>
    <s v="ENFERMEDADES TRANSMITIDAS POR VECTORES-ETV "/>
    <s v="278"/>
    <s v="_x000d_FORTALECER ESTRATEGIAS PARA LA REDUCCIÓN DE ÍNDICE DE MORBILIDAD Y PROPAGACIÓN DE_x000d_ENFERMEDADES TRASMITIDAS POR ANIMALES DOMÉSTICOS Y SILVESTRES EN EL DEPARTAMENTO DE BOLÍVAR"/>
    <s v="1905029"/>
    <s v="SERVICIO DE SUMINISTRO DE INSUMOS PARA EL MANEJO DE EVENTOS DE INTERÉS EN SALUD PÚBLICA"/>
    <s v="Entidades territoriales con servicio de suministro de insumos para el manejo de eventos de interés en salud pública"/>
    <s v="Número"/>
    <n v="176"/>
    <n v="2023"/>
    <s v="Programa de enfermedades endemoepidemicas "/>
    <n v="44"/>
    <n v="176"/>
    <n v="44"/>
    <n v="0.25"/>
    <n v="10"/>
    <n v="16"/>
    <n v="15"/>
    <n v="3"/>
    <n v="44"/>
    <n v="0.25"/>
    <n v="88"/>
    <n v="1"/>
    <n v="0.5"/>
    <n v="1206680717"/>
    <s v="SGP"/>
    <n v="1198880717"/>
    <n v="0.99353598686867883"/>
  </r>
  <r>
    <x v="16"/>
    <x v="3"/>
    <s v="Bolívar Me Enamora en  Salud oportuna y de calidad"/>
    <s v="Salud Pública"/>
    <s v="1905"/>
    <s v="SALUD PÚBLICA"/>
    <s v="GESTIÓN DEL RIESGO (SITUACIONES DE SALUD RELACIONADAS CON CONDICIONES AMBIENTALES) "/>
    <s v="279"/>
    <s v="GARANTIZAR LA ATENCIÓN ANTE SITUACIONES DE EMERGENCIAS Y DESASTRES DE LA POBLACIÓN DEL DEPARTAMENTO DE BOLÍVAR "/>
    <s v="1905042"/>
    <s v="SERVICIO DE ATENCIÓN EN CENTROS REGULADORES DE URGENCIAS, EMERGENCIAS Y DESASTRES"/>
    <s v="Personas atendidas en centros reguladores de urgencias, emergencias y desastres"/>
    <s v="Número"/>
    <n v="9805"/>
    <n v="2023"/>
    <s v="CRUE- Secretaría de Salud de Bolívar"/>
    <n v="9000"/>
    <n v="36000"/>
    <n v="11238"/>
    <n v="0.31216666666666665"/>
    <n v="2780"/>
    <n v="2797"/>
    <n v="2340"/>
    <n v="2838"/>
    <n v="10755"/>
    <n v="0.29875000000000002"/>
    <n v="21993"/>
    <n v="1.1950000000000001"/>
    <n v="0.61091666666666666"/>
    <n v="646000000"/>
    <s v="RENTAS CEDIDAS -SGP"/>
    <n v="646000000"/>
    <n v="1"/>
  </r>
  <r>
    <x v="17"/>
    <x v="3"/>
    <s v="Bolívar Me Enamora en  Educación integral"/>
    <s v=" Calidad Educativa"/>
    <n v="2201"/>
    <s v="Calidad, cobertura y fortalecimiento de la educación inicial, prescolar, básica y media"/>
    <s v="CALIDAD - MATRÍCULA "/>
    <n v="292"/>
    <s v="Facilitar y estimular el proceso de aprendizaje de los estudiantes mediante la dotación de material didáctico, pedagógico, tecnológico o especializado para laboratorios y/o media técnica, permitiendo así el desarrollo de cada asignatura y la acción docente y la evaluación."/>
    <n v="2201070"/>
    <s v="Ambientes de aprendizaje para la educación inicial preescolar, básica y media dotados"/>
    <s v="Ambientes de aprendizaje para la educación inicial, preescolar y básica primaria con dotaciones pedagógicas en el marco de la atención integral "/>
    <s v="NUMERO"/>
    <s v="N/D"/>
    <n v="2023"/>
    <s v="Sec Educación"/>
    <n v="10"/>
    <n v="30"/>
    <n v="0"/>
    <n v="0"/>
    <n v="9"/>
    <n v="33"/>
    <n v="0"/>
    <n v="6"/>
    <n v="48"/>
    <n v="1.6"/>
    <n v="48"/>
    <n v="4.8"/>
    <n v="1.6"/>
    <n v="1058357136"/>
    <s v="SGP"/>
    <n v="674556267"/>
    <n v="0.63736166559942764"/>
  </r>
  <r>
    <x v="17"/>
    <x v="3"/>
    <s v="Bolívar Me Enamora en  Educación integral"/>
    <s v=" Calidad Educativa"/>
    <n v="2201"/>
    <s v="Calidad, cobertura y fortalecimiento de la educación inicial, prescolar, básica y media"/>
    <s v="CALIDAD - MATRÍCULA "/>
    <n v="293"/>
    <s v="Aprobación e implementación de la política pública educativa del departamento de Bolívar"/>
    <n v="2201004"/>
    <s v="Documentos normativos"/>
    <s v="Documentos normativos para la educación inicial, preescolar, básica y media expedidos"/>
    <s v="Número"/>
    <s v="N/D"/>
    <n v="2023"/>
    <s v="Sec Educación"/>
    <n v="1"/>
    <n v="1"/>
    <n v="0"/>
    <n v="0"/>
    <n v="0"/>
    <n v="0"/>
    <n v="0"/>
    <n v="0"/>
    <n v="0"/>
    <n v="0"/>
    <n v="0"/>
    <n v="0"/>
    <n v="0"/>
    <n v="774962500"/>
    <s v="SGP"/>
    <n v="720400000"/>
    <n v="0.92959336742100429"/>
  </r>
  <r>
    <x v="17"/>
    <x v="3"/>
    <s v="Bolívar Me Enamora en Calidad Educativa"/>
    <s v=" Calidad Educativa"/>
    <n v="2201"/>
    <s v="Calidad, cobertura y fortalecimiento de la educación inicial, prescolar, básica y media"/>
    <s v="CALIDAD - MATRÍCULA "/>
    <n v="294"/>
    <s v="Fortalecer la articulación de la media técnica en el departamento a través de la actualizacion curricular"/>
    <n v="2201035"/>
    <s v="Servicio de articulación entre la educación media y el sector productivo."/>
    <s v="Lineamientos curriculares para las especializadas de media tecnica desarrollados (actualización curricular de la Instituciones educativas con media tecnica)"/>
    <s v="Número"/>
    <s v="N/D"/>
    <n v="2023"/>
    <s v="Sec Educación"/>
    <n v="40"/>
    <n v="115"/>
    <n v="0"/>
    <n v="0"/>
    <n v="0"/>
    <n v="0"/>
    <n v="0"/>
    <n v="0"/>
    <n v="0"/>
    <n v="0"/>
    <n v="0"/>
    <n v="0"/>
    <n v="0"/>
    <n v="0"/>
    <s v="SGP"/>
    <n v="0"/>
    <n v="0"/>
  </r>
  <r>
    <x v="17"/>
    <x v="3"/>
    <s v="Bolívar Me Enamora en Calidad Educativa"/>
    <s v=" Calidad Educativa"/>
    <n v="2201"/>
    <s v="Calidad, cobertura y fortalecimiento de la educación inicial, prescolar, básica y media"/>
    <s v="CALIDAD - MATRÍCULA "/>
    <n v="295"/>
    <s v="Desarrollar el Foro Educativo Departamental"/>
    <n v="2201049"/>
    <s v="Servicio de educación informal"/>
    <s v="Foros educativos territoriales realizados"/>
    <s v="Número"/>
    <n v="1"/>
    <n v="2023"/>
    <s v="Sec Educación"/>
    <n v="1"/>
    <n v="4"/>
    <n v="1"/>
    <n v="0"/>
    <n v="0"/>
    <n v="0"/>
    <n v="0"/>
    <n v="1"/>
    <n v="1"/>
    <n v="0.25"/>
    <n v="2"/>
    <n v="1"/>
    <n v="0.5"/>
    <n v="568000000"/>
    <s v="SGP"/>
    <n v="568000000"/>
    <n v="1"/>
  </r>
  <r>
    <x v="17"/>
    <x v="3"/>
    <s v="Bolívar Me Enamora en Calidad Educativa"/>
    <s v=" Calidad Educativa"/>
    <n v="2201"/>
    <s v="Calidad, cobertura y fortalecimiento de la educación inicial, prescolar, básica y media"/>
    <s v="CALIDAD - MATRÍCULA "/>
    <n v="296"/>
    <s v="Fortalecer el proceso etnoeducativo"/>
    <n v="2201056"/>
    <s v="Servicio de acompañamiento para el desarrollo de modelos educativos interculturales"/>
    <s v="Modelos educativos para grupos étnicos acompañados"/>
    <s v="Número"/>
    <n v="10"/>
    <n v="2023"/>
    <s v="Sec Educación"/>
    <n v="6"/>
    <n v="10"/>
    <n v="0"/>
    <n v="0"/>
    <n v="0"/>
    <n v="0"/>
    <n v="0"/>
    <n v="10"/>
    <n v="10"/>
    <n v="1"/>
    <n v="10"/>
    <n v="1.6666666666666667"/>
    <n v="1"/>
    <n v="90000000"/>
    <s v="SGP"/>
    <n v="88900000"/>
    <n v="0.98777777777777775"/>
  </r>
  <r>
    <x v="17"/>
    <x v="3"/>
    <s v="Bolívar Me Enamora en Calidad Educativa"/>
    <s v=" Calidad Educativa"/>
    <n v="2201"/>
    <s v="Calidad, cobertura y fortalecimiento de la educación inicial, prescolar, básica y media"/>
    <s v="CALIDAD - MATRÍCULA "/>
    <n v="297"/>
    <s v="Fortalecer la implementación de los proyectos pedagógicos productivos de las instituciones educativas técnicas."/>
    <n v="2201061"/>
    <s v="Servicio de apoyo a proyectos pedagógicos productivos"/>
    <s v="Establecimientos educativos beneficiados"/>
    <s v="Número"/>
    <s v="N/D"/>
    <n v="2023"/>
    <s v="Sec Educación"/>
    <n v="7"/>
    <n v="20"/>
    <n v="0"/>
    <n v="0"/>
    <n v="0"/>
    <n v="0"/>
    <n v="0"/>
    <n v="0"/>
    <n v="0"/>
    <n v="0"/>
    <n v="0"/>
    <n v="0"/>
    <n v="0"/>
    <n v="311563000"/>
    <s v="SGP"/>
    <n v="0"/>
    <n v="0"/>
  </r>
  <r>
    <x v="17"/>
    <x v="3"/>
    <s v="Bolívar Me Enamora en Calidad Educativa"/>
    <s v=" Calidad Educativa"/>
    <n v="2201"/>
    <s v="Calidad, cobertura y fortalecimiento de la educación inicial, prescolar, básica y media"/>
    <s v="CALIDAD - MATRÍCULA "/>
    <n v="298"/>
    <s v="Fortalecer la convivencia escolar"/>
    <n v="2201067"/>
    <s v="Servicio de apoyo para el fortalecimiento de escuelas de padres"/>
    <s v="Escuelas de padres apoyadas"/>
    <s v="Número"/>
    <n v="15"/>
    <n v="2023"/>
    <s v="Sec Educación"/>
    <n v="30"/>
    <n v="100"/>
    <n v="15"/>
    <n v="0"/>
    <n v="48"/>
    <n v="96"/>
    <n v="0"/>
    <n v="0"/>
    <n v="144"/>
    <n v="1.44"/>
    <n v="159"/>
    <n v="4.8"/>
    <n v="1.59"/>
    <n v="66542500"/>
    <s v="SGP"/>
    <n v="66542500"/>
    <n v="1"/>
  </r>
  <r>
    <x v="17"/>
    <x v="3"/>
    <s v="Bolívar Me Enamora en Calidad Educativa"/>
    <s v=" Calidad Educativa"/>
    <n v="2201"/>
    <s v="Calidad, cobertura y fortalecimiento de la educación inicial, prescolar, básica y media"/>
    <s v="CALIDAD - MATRÍCULA "/>
    <n v="299"/>
    <s v="Generar capacidades en los docentes de básica y media para la implementación del sistemas de evaluación Pruebas Saber 11"/>
    <n v="2201074"/>
    <s v="Servicio de fortalecimiento a las capacidades de los docentes de educación Inicial, preescolar, básica y media"/>
    <s v="Docentes de educación inicial, preescolar, básica y media beneficiados con estrategias de mejoramiento de sus capacidades"/>
    <s v="Número"/>
    <s v="N/D"/>
    <n v="2023"/>
    <s v="Sec Educación"/>
    <n v="380"/>
    <n v="1130"/>
    <n v="0"/>
    <n v="0"/>
    <n v="295"/>
    <n v="780"/>
    <n v="636"/>
    <n v="0"/>
    <n v="1711"/>
    <n v="1.5141592920353983"/>
    <n v="1711"/>
    <n v="4.5026315789473683"/>
    <n v="1.5141592920353983"/>
    <n v="107000000"/>
    <s v="SGP"/>
    <n v="107000000"/>
    <n v="1"/>
  </r>
  <r>
    <x v="17"/>
    <x v="3"/>
    <s v="Bolívar Me Enamora en  Educación integral"/>
    <s v=" Calidad Educativa"/>
    <n v="2201"/>
    <s v="Calidad, cobertura y fortalecimiento de la educación inicial, prescolar, básica y media"/>
    <s v="CALIDAD - MATRÍCULA "/>
    <n v="300"/>
    <s v="Mejorar los niveles de competencia de los estudiantes en las pruebas Saber"/>
    <n v="2201073"/>
    <s v="Servicio de evaluación de la calidad de la educación inicial, preescolar, básica y media"/>
    <s v="Estudiantes evaluados a través de simulacros"/>
    <s v="Número"/>
    <s v="N/D"/>
    <n v="2023"/>
    <s v="Sec Educación"/>
    <n v="12000"/>
    <n v="12000"/>
    <n v="0"/>
    <n v="0"/>
    <n v="12216"/>
    <n v="10122"/>
    <n v="8781"/>
    <n v="0"/>
    <n v="31119"/>
    <n v="2.5932499999999998"/>
    <n v="31119"/>
    <n v="2.5932499999999998"/>
    <n v="2.5932499999999998"/>
    <n v="0"/>
    <s v="Propios"/>
    <n v="0"/>
    <n v="0"/>
  </r>
  <r>
    <x v="17"/>
    <x v="3"/>
    <s v="Bolívar Me Enamora en Calidad Educativa"/>
    <s v=" Calidad Educativa"/>
    <n v="2201"/>
    <s v="Calidad, cobertura y fortalecimiento de la educación inicial, prescolar, básica y media"/>
    <s v="CALIDAD - MATRÍCULA "/>
    <n v="302"/>
    <s v="Mejorar las competencias de los docentes en bilingüismo a través de formación y de la implementación de proyectos en las instituciones educativas que fomenten el uso de una segunda lengua"/>
    <n v="2201060"/>
    <s v="Servicio educativo de promoción del bilingüismo para docentes"/>
    <s v="Docentes beneficiados con estrategias de promoción del bilingüismo"/>
    <s v="Número"/>
    <n v="60"/>
    <n v="2023"/>
    <s v="Sec Educación"/>
    <n v="100"/>
    <n v="300"/>
    <n v="0"/>
    <n v="0"/>
    <n v="0"/>
    <n v="0"/>
    <n v="0"/>
    <n v="0"/>
    <n v="0"/>
    <n v="0"/>
    <n v="0"/>
    <n v="0"/>
    <n v="0"/>
    <n v="200000000"/>
    <s v="SGP"/>
    <n v="0"/>
    <n v="0"/>
  </r>
  <r>
    <x v="17"/>
    <x v="3"/>
    <s v="Bolívar Me Enamora en Calidad Educativa"/>
    <s v=" Calidad Educativa"/>
    <n v="2201"/>
    <s v="Calidad, cobertura y fortalecimiento de la educación inicial, prescolar, básica y media"/>
    <s v="Calidad"/>
    <n v="303"/>
    <s v="Fortalecer las capacidades de los docentes a través de la implementación del plan de formación a nivel de cursos, talleres y/o diplomados"/>
    <n v="2201049"/>
    <s v="Servicio de educación informal"/>
    <s v="Docentes capacitados"/>
    <s v="Número"/>
    <n v="5000"/>
    <n v="2023"/>
    <s v="Sec Educación"/>
    <n v="500"/>
    <n v="2000"/>
    <n v="342"/>
    <n v="0"/>
    <n v="0"/>
    <n v="0"/>
    <n v="0"/>
    <n v="13"/>
    <n v="13"/>
    <n v="6.4999999999999997E-3"/>
    <n v="355"/>
    <n v="2.5999999999999999E-2"/>
    <n v="0.17749999999999999"/>
    <n v="700000000"/>
    <s v="SGP"/>
    <n v="0"/>
    <n v="0"/>
  </r>
  <r>
    <x v="17"/>
    <x v="3"/>
    <s v="Bolívar Me Enamora en Calidad Educativa"/>
    <s v=" Calidad Educativa"/>
    <n v="2201"/>
    <s v="Calidad, cobertura y fortalecimiento de la educación inicial, prescolar, básica y media"/>
    <s v="Fortalecer las capacidades de los docentes a través de la implementación del plan de formación a nivel de cursos, talleres y/o diplomados"/>
    <n v="304"/>
    <s v="Implementación de programas de fortalecimiento de las competencias de lectura en las instituciones educativas."/>
    <n v="2201049"/>
    <s v="Servicio de educación informal"/>
    <s v="Docentes capacitados"/>
    <s v="Número"/>
    <s v="N/D"/>
    <n v="2023"/>
    <s v="Sec Educación"/>
    <n v="300"/>
    <n v="300"/>
    <n v="262"/>
    <n v="0"/>
    <n v="0"/>
    <n v="0"/>
    <n v="0"/>
    <n v="0"/>
    <n v="0"/>
    <n v="0"/>
    <n v="262"/>
    <n v="0"/>
    <n v="0.87333333333333329"/>
    <n v="0"/>
    <s v="SGP"/>
    <n v="0"/>
    <n v="0"/>
  </r>
  <r>
    <x v="17"/>
    <x v="3"/>
    <s v="Bolívar Me Enamora en  Educación integral"/>
    <s v=" Calidad Educativa"/>
    <n v="2201"/>
    <s v="Calidad, cobertura y fortalecimiento de la educación inicial, prescolar, básica y media"/>
    <s v="CALIDAD - MATRÍCULA "/>
    <n v="305"/>
    <s v="Promover la consolidación de una sociedad digital para que todos los ciudadanos tengan las herramientas necesarias para hacer del Internet y de las tecnologías digitales un instrumento de transformación social. "/>
    <n v="2201070"/>
    <s v="Ambientes de aprendizaje para la educación inicial preescolar, básica y media dotados"/>
    <s v="Ambientes de aprendizaje para la educación inicial, preescolar y básica primaria con dotaciones pedagógicas en el marco de la atención integral (Educación mas innovadora con mejores ambientes digitales y recursos tecnológicos)"/>
    <s v="Número"/>
    <n v="226"/>
    <n v="2023"/>
    <s v="Sec Educación"/>
    <n v="226"/>
    <n v="226"/>
    <n v="226"/>
    <n v="0"/>
    <n v="0"/>
    <n v="226"/>
    <n v="226"/>
    <n v="226"/>
    <n v="678"/>
    <n v="3"/>
    <n v="904"/>
    <n v="3"/>
    <n v="4"/>
    <n v="2403998805"/>
    <s v="SGP"/>
    <n v="2402931298"/>
    <n v="0.99955594528675318"/>
  </r>
  <r>
    <x v="17"/>
    <x v="3"/>
    <s v="Bolívar Me Enamora en  Educación integral"/>
    <s v=" Cobertura Educativa"/>
    <n v="2201"/>
    <s v="Calidad, cobertura y fortalecimiento de la educación inicial, prescolar, básica y media"/>
    <s v="COBERTURA "/>
    <n v="306"/>
    <s v="Garantizar el desarrollo de la Infraestructura escolar iniciando por el mejoramiento de las condiciones locativas y de entorno físico de sus instituciones escolares, contar con aulas y espacios de aprendizaje en buen estado, factor determinante para lograr que los alumnos obtengan los resultados académicos esperados. Ambientes pedagogicos basicos construidos nuevos"/>
    <n v="2201051"/>
    <s v="Infraestructura educativa construida"/>
    <s v="Aulas nuevas construidas (incluye ambientes pedagógicos básicos)"/>
    <s v="NUMERO"/>
    <n v="312"/>
    <n v="2023"/>
    <s v="Sec Educación"/>
    <n v="80"/>
    <n v="720"/>
    <n v="247"/>
    <n v="0"/>
    <n v="27"/>
    <n v="0"/>
    <n v="0"/>
    <n v="53"/>
    <n v="80"/>
    <n v="0.1111111111111111"/>
    <n v="327"/>
    <n v="1"/>
    <n v="0.45416666666666666"/>
    <n v="11985024086"/>
    <s v="PREFERENTES"/>
    <n v="2126685064"/>
    <n v="0.17744520567832925"/>
  </r>
  <r>
    <x v="17"/>
    <x v="3"/>
    <s v="Bolívar Me Enamora en  Educación integral"/>
    <s v=" Cobertura Educativa"/>
    <n v="2201"/>
    <s v="Calidad, cobertura y fortalecimiento de la educación inicial, prescolar, básica y media"/>
    <s v="COBERTURA "/>
    <n v="307"/>
    <s v="Garantizar el desarrollo de la Infraestructura escolar y mejores condiciones locativas y de entorno físico de las instituciones escolares, contando con espacios complementarios en buen estado que promuevan en niñas, niños y adolescentes interacción consigo mismos, con los otros y con el mundo que les rodea. "/>
    <n v="2201051"/>
    <s v="Infraestructura educativa construida"/>
    <s v="Ambientes pedagogicos nuevo construido complementarios (incluye Comedor – Cocina, baterias sanitarias, aulas de informatica, laboratorios, rectoris, sala de profesores, canchas multiples )"/>
    <s v="NUMERO"/>
    <n v="62"/>
    <n v="2023"/>
    <s v="Sec Educación"/>
    <n v="20"/>
    <n v="250"/>
    <n v="161"/>
    <n v="0"/>
    <n v="4"/>
    <n v="0"/>
    <n v="0"/>
    <n v="4"/>
    <n v="8"/>
    <n v="3.2000000000000001E-2"/>
    <n v="169"/>
    <n v="0.4"/>
    <n v="0.67600000000000005"/>
    <n v="5496405835"/>
    <s v="PREFERENTES"/>
    <n v="5327733779"/>
    <n v="0.96931229951654396"/>
  </r>
  <r>
    <x v="17"/>
    <x v="3"/>
    <s v="Bolívar Me Enamora en  Educación integral"/>
    <s v=" Cobertura Educativa"/>
    <n v="2201"/>
    <s v="Calidad, cobertura y fortalecimiento de la educación inicial, prescolar, básica y media"/>
    <s v="COBERTURA "/>
    <n v="308"/>
    <s v="Garantizar el desarrollo de la Infraestructura escolar iniciando por el mejoramiento de las condiciones locativas y de entorno físico de sus instituciones escolares, contar con aulas y espacios de aprendizaje en buen estado, factor determinante para lograr que los alumnos obtengan los resultados académicos esperados. "/>
    <n v="2201052"/>
    <s v="Infraestructura educativa mejorada"/>
    <s v="Aulas mejoradas intervenidas (incluye Ambientes pedagogicos basicos )"/>
    <s v="NUMERO"/>
    <n v="450"/>
    <n v="2023"/>
    <s v="Sec Educación"/>
    <n v="50"/>
    <n v="300"/>
    <n v="76"/>
    <n v="0"/>
    <n v="0"/>
    <n v="0"/>
    <n v="0"/>
    <n v="0"/>
    <n v="0"/>
    <n v="0"/>
    <n v="76"/>
    <n v="0"/>
    <n v="0.25333333333333335"/>
    <n v="203776836"/>
    <s v="PREFERENTES"/>
    <n v="203776836"/>
    <n v="1"/>
  </r>
  <r>
    <x v="17"/>
    <x v="3"/>
    <s v="Bolívar Me Enamora en  Educación integral"/>
    <s v=" Cobertura Educativa"/>
    <n v="2201"/>
    <s v="Calidad, cobertura y fortalecimiento de la educación inicial, prescolar, básica y media"/>
    <s v="COBERTURA "/>
    <n v="309"/>
    <s v="Garantizar el desarrollo de la Infraestructura escolar iniciando por el mejoramiento de las condiciones locativas y de entorno físico de sus instituciones escolares, contar con aulas y espacios de aprendizaje en buen estado, factor determinante para lograr que los alumnos obtengan los resultados académicos esperados. "/>
    <n v="2201052"/>
    <s v="Infraestructura educativa mejorada"/>
    <s v="Ambientes pedagogicos mejorados intervenidos (incluye Comedor – Cocina, baterias sanitarias, aulas de informaticas, laboratorios zonas administrativas, salas de profesores )"/>
    <s v="NUMERO"/>
    <n v="56"/>
    <n v="2023"/>
    <s v="Sec Educación"/>
    <n v="50"/>
    <n v="250"/>
    <n v="13"/>
    <n v="0"/>
    <n v="0"/>
    <n v="0"/>
    <n v="0"/>
    <n v="0"/>
    <n v="0"/>
    <n v="0"/>
    <n v="13"/>
    <n v="0"/>
    <n v="5.1999999999999998E-2"/>
    <n v="203776836"/>
    <s v="PREFERENTES"/>
    <n v="203776836"/>
    <n v="1"/>
  </r>
  <r>
    <x v="17"/>
    <x v="3"/>
    <s v="Bolívar Me Enamora en  Educación integral"/>
    <s v=" Cobertura Educativa"/>
    <n v="2201"/>
    <s v="Calidad, cobertura y fortalecimiento de la educación inicial, prescolar, básica y media"/>
    <s v="COBERTURA "/>
    <n v="310"/>
    <s v="Mejorar condiciones para la formacion y desarrollo de las copencias basicas y sociales de la poblacion escolar en las I.E. O."/>
    <n v="2201069"/>
    <s v="Infraestructura educativa dotada"/>
    <s v="Sedes dotadas con mobiliario"/>
    <s v="NUMERO"/>
    <n v="35"/>
    <n v="2023"/>
    <s v="Sec Educación"/>
    <n v="100"/>
    <n v="600"/>
    <n v="327"/>
    <n v="0"/>
    <n v="1"/>
    <n v="0"/>
    <n v="0"/>
    <n v="69"/>
    <n v="70"/>
    <n v="0.11666666666666667"/>
    <n v="397"/>
    <n v="0.7"/>
    <n v="0.66166666666666663"/>
    <n v="5111691705"/>
    <s v="PREFERENTES"/>
    <n v="5101791705"/>
    <n v="0.99806326348079322"/>
  </r>
  <r>
    <x v="17"/>
    <x v="3"/>
    <s v="Bolívar Me Enamora en  Educación integral"/>
    <s v=" Cobertura Educativa"/>
    <n v="2201"/>
    <s v="Calidad, cobertura y fortalecimiento de la educación inicial, prescolar, básica y media"/>
    <s v="COBERTURA "/>
    <n v="311"/>
    <s v="Desarrollar estrategias de ampliación de matrícula en el grado de transición, y ampliación de los grados de preescolar. PRIMERA INFANCIA "/>
    <n v="2201022"/>
    <s v="Infraestructura para educación inicial construida"/>
    <s v="Personas beneficiadas con estrategias de fomento para el acceso a la educación inicial, preescolar, básica y media. "/>
    <s v="Número"/>
    <n v="12668"/>
    <n v="2023"/>
    <s v="Ministerio de Educación"/>
    <n v="14000"/>
    <n v="14000"/>
    <n v="16420"/>
    <n v="0"/>
    <n v="15777"/>
    <n v="16332"/>
    <n v="16335"/>
    <n v="15993"/>
    <n v="64437"/>
    <n v="4.6026428571428575"/>
    <n v="80857"/>
    <n v="4.6026428571428575"/>
    <n v="5.7755000000000001"/>
    <n v="16964308216"/>
    <s v="SGP"/>
    <n v="11400356783"/>
    <n v="0.67202014004011534"/>
  </r>
  <r>
    <x v="17"/>
    <x v="3"/>
    <s v="Bolívar Me Enamora en  Educación integral"/>
    <s v=" Cobertura Educativa"/>
    <n v="2201"/>
    <s v="Calidad, cobertura y fortalecimiento de la educación inicial, prescolar, básica y media"/>
    <s v="COBERTURA "/>
    <n v="312"/>
    <s v="Incrementar la cantidad de población estudiantil dentro del sistema educativo en el departamento de Bolívar."/>
    <n v="2201017"/>
    <s v="Servicio de fomento para el acceso a la educación inicial, preescolar, básica y media."/>
    <s v="Personas beneficiadas con estrategias de fomento para el acceso a la educación inicial, preescolar, básica y media. "/>
    <s v="Número"/>
    <n v="219276"/>
    <n v="2023"/>
    <s v="Secretaría de  Educación"/>
    <n v="220276"/>
    <n v="222276"/>
    <n v="207867"/>
    <n v="0"/>
    <n v="225184"/>
    <n v="211447"/>
    <n v="208690"/>
    <n v="214409"/>
    <n v="859730"/>
    <n v="3.8678489805467078"/>
    <n v="1067597"/>
    <n v="3.9029671866204216"/>
    <n v="4.8030241681513077"/>
    <n v="1211533507556"/>
    <s v="SGP"/>
    <n v="1207601032472"/>
    <n v="0.99675413427736481"/>
  </r>
  <r>
    <x v="17"/>
    <x v="3"/>
    <s v="Bolívar Me Enamora en  Educación integral"/>
    <s v=" Cobertura Educativa"/>
    <n v="2201"/>
    <s v="Calidad, cobertura y fortalecimiento de la educación inicial, prescolar, básica y media"/>
    <s v="COBERTURA "/>
    <n v="313"/>
    <s v="Mejorar los procesos de Inclusión mediante la implementación de estrategias que garanticen el derecho y el goce efectivo de la educación a los estudiantes con discapacidad  del Departamento de Bolívar."/>
    <n v="2201084"/>
    <s v="Servicio de apoyo pedagógico para  la oferta de educación inclusiva para preescolar, básica y media"/>
    <s v="Beneficiarios de apoyo pedagógico para  la oferta de educación inclusiva para preescolar, básica y media"/>
    <s v="PORCENTAJE"/>
    <n v="100"/>
    <n v="2023"/>
    <s v="Secretaría de  Educación"/>
    <n v="100"/>
    <n v="100"/>
    <n v="66"/>
    <n v="0"/>
    <n v="25"/>
    <n v="46.9"/>
    <n v="0"/>
    <n v="4.4400000000000004"/>
    <n v="76.34"/>
    <n v="0.76340000000000008"/>
    <n v="142.34"/>
    <n v="0.76340000000000008"/>
    <n v="1.4234"/>
    <n v="1732721604"/>
    <s v="SGP"/>
    <n v="1496333332"/>
    <n v="0.86357400320149758"/>
  </r>
  <r>
    <x v="17"/>
    <x v="3"/>
    <s v="Bolívar Me Enamora en  Educación integral"/>
    <s v=" Cobertura Educativa"/>
    <n v="2201"/>
    <s v="Calidad, cobertura y fortalecimiento de la educación inicial, prescolar, básica y media"/>
    <s v="COBERTURA "/>
    <n v="314"/>
    <s v="Mejorar los procesos de Inclusión mediante la implementación de estrategias que garanticen el derecho y el goce efectivo de la educación a los estudiantes con Talentos excepcionales  del Departamento de Bolívar."/>
    <n v="2201084"/>
    <s v="Servicio de apoyo pedagógico para  la oferta de educación inclusiva para preescolar, básica y media"/>
    <s v="Beneficiarios de apoyo pedagógico para  la oferta de educación inclusiva para preescolar, básica y media"/>
    <s v="Número"/>
    <n v="100"/>
    <n v="2023"/>
    <s v="Secretaría de  Educación"/>
    <n v="100"/>
    <n v="400"/>
    <n v="0"/>
    <n v="0"/>
    <n v="0"/>
    <n v="0"/>
    <n v="139"/>
    <n v="0"/>
    <n v="139"/>
    <n v="0.34749999999999998"/>
    <n v="139"/>
    <n v="1.39"/>
    <n v="0.34749999999999998"/>
    <n v="331019020"/>
    <s v="SGP"/>
    <n v="328954620"/>
    <n v="0.99376350035716976"/>
  </r>
  <r>
    <x v="17"/>
    <x v="3"/>
    <s v="Bolívar Me Enamora en  Educación integral"/>
    <s v=" Cobertura Educativa"/>
    <n v="2201"/>
    <s v="Calidad, cobertura y fortalecimiento de la educación inicial, prescolar, básica y media"/>
    <s v="COBERTURA "/>
    <n v="315"/>
    <s v=" Proveer de complementos alimentarios a estudientes en edad escolar en las instituciones educativas oficiales del departamento"/>
    <n v="2201028"/>
    <s v="Servicio de apoyo a la permanencia con alimentación escolar"/>
    <s v="Estudiantes beneficiados del programa de alimentación escolar"/>
    <s v="Número"/>
    <n v="126000"/>
    <n v="2023"/>
    <s v="Secretaría de  Educación"/>
    <n v="127000"/>
    <n v="127000"/>
    <n v="129050"/>
    <n v="0"/>
    <n v="129700"/>
    <n v="129700"/>
    <n v="129700"/>
    <n v="129700"/>
    <n v="518800"/>
    <n v="4.0850393700787402"/>
    <n v="647850"/>
    <n v="4.0850393700787402"/>
    <n v="5.1011811023622045"/>
    <n v="77939529067"/>
    <s v="Propios"/>
    <n v="74215376159"/>
    <n v="0.95221740556324674"/>
  </r>
  <r>
    <x v="17"/>
    <x v="3"/>
    <s v="Bolívar Me Enamora en  Educación integral"/>
    <s v=" Cobertura Educativa"/>
    <n v="2201"/>
    <s v="Calidad, cobertura y fortalecimiento de la educación inicial, prescolar, básica y media"/>
    <s v="COBERTURA "/>
    <n v="316"/>
    <s v="Fortalecer las residencias escolares en el sector educativo."/>
    <n v="2201082"/>
    <s v="Servicio de apoyo para la implementación de la estrategia de residencia escolar"/>
    <s v="Sedes educativas apoyadas en la implementación de la estrategia de residencia escolar"/>
    <s v="Número"/>
    <n v="6"/>
    <n v="2023"/>
    <s v="Secretaría de  Educación"/>
    <n v="6"/>
    <n v="6"/>
    <n v="6"/>
    <n v="0"/>
    <n v="6"/>
    <n v="5"/>
    <n v="5"/>
    <n v="5"/>
    <n v="21"/>
    <n v="3.5"/>
    <n v="27"/>
    <n v="3.5"/>
    <n v="4.5"/>
    <n v="309705320"/>
    <s v="SGP"/>
    <n v="309705320"/>
    <n v="1"/>
  </r>
  <r>
    <x v="17"/>
    <x v="3"/>
    <s v="Bolívar Me Enamora en  Educación integral"/>
    <s v=" Cobertura Educativa"/>
    <n v="2201"/>
    <s v="Calidad, cobertura y fortalecimiento de la educación inicial, prescolar, básica y media"/>
    <s v="COBERTURA "/>
    <n v="317"/>
    <s v="Garantizar el derecho a la educación propiciando la igualdad de oportunidades para la permanencia y el logro educativo de todas las niñas, niños, adolescentes, jóvenes y adultos del departamento en la educación preescolar, básica y media superando el abandono escolar."/>
    <n v="2201033"/>
    <s v="Servicio de fomento para la permanencia en programas de educación formal"/>
    <s v="Personas beneficiarias de estrategias de permanencia"/>
    <s v="Número"/>
    <n v="114582"/>
    <n v="2023"/>
    <s v="Secretaría de  Educación"/>
    <n v="119582"/>
    <n v="473328"/>
    <n v="188963"/>
    <n v="0"/>
    <n v="121145"/>
    <n v="153452"/>
    <n v="189268"/>
    <n v="189268"/>
    <n v="653133"/>
    <n v="1.3798739985802657"/>
    <n v="842096"/>
    <n v="5.4618002709437876"/>
    <n v="1.7790961024912957"/>
    <n v="1740729000"/>
    <s v="Propios"/>
    <n v="1724036400"/>
    <n v="0.99041056936490401"/>
  </r>
  <r>
    <x v="17"/>
    <x v="3"/>
    <s v="Bolívar Me Enamora en  Educación integral"/>
    <s v=" Calidad Educativa"/>
    <n v="2201"/>
    <s v="Calidad, cobertura y fortalecimiento de la educación inicial, prescolar, básica y media"/>
    <s v="EFICIENCIA EN LA ADMINISTRACIÓN DEL SERVICIO EDUCATIVO "/>
    <n v="318"/>
    <s v="Seguimiento anual a las Instituciones Educativas oficiales sobre el manejo de recursos recibidos"/>
    <n v="2201015"/>
    <s v="Servicio de inspección, vigilancia y control del sector educativo"/>
    <s v="Instituciones educativas con inspección, vigilancia y control del sector educativo"/>
    <s v="Número"/>
    <n v="226"/>
    <n v="2023"/>
    <s v="Secretaria de Educación"/>
    <n v="60"/>
    <n v="240"/>
    <n v="52"/>
    <n v="0"/>
    <n v="1"/>
    <n v="11.5"/>
    <n v="17.5"/>
    <n v="0"/>
    <n v="30"/>
    <n v="0.125"/>
    <n v="82"/>
    <n v="0.5"/>
    <n v="0.34166666666666667"/>
    <n v="115000000"/>
    <s v="SGP"/>
    <n v="115000000"/>
    <n v="1"/>
  </r>
  <r>
    <x v="17"/>
    <x v="3"/>
    <s v="Bolívar Me Enamora en  Educación integral"/>
    <s v=" Calidad Educativa"/>
    <n v="2201"/>
    <s v="Calidad, cobertura y fortalecimiento de la educación inicial, prescolar, básica y media"/>
    <s v="EFICIENCIA EN LA ADMINISTRACIÓN DEL SERVICIO EDUCATIVO "/>
    <n v="318"/>
    <s v="por gratuidad educativa"/>
    <n v="2201015"/>
    <s v="Servicio de inspección, vigilancia y control del sector educativo"/>
    <s v="Instituciones educativas con inspección, vigilancia y control del sector educativo"/>
    <s v="Número"/>
    <n v="226"/>
    <n v="2023"/>
    <s v="Secretaria de Educación"/>
    <n v="60"/>
    <n v="240"/>
    <n v="52"/>
    <n v="0"/>
    <n v="1"/>
    <n v="11.5"/>
    <n v="17.5"/>
    <n v="0"/>
    <n v="30"/>
    <n v="0.125"/>
    <n v="82"/>
    <n v="0.5"/>
    <n v="0.34166666666666667"/>
    <n v="115000000"/>
    <s v="SGP"/>
    <n v="115000000"/>
    <n v="1"/>
  </r>
  <r>
    <x v="17"/>
    <x v="3"/>
    <s v="Bolívar Me Enamora en  Educación integral"/>
    <s v=" Calidad Educativa"/>
    <n v="2201"/>
    <s v="Calidad, cobertura y fortalecimiento de la educación inicial, prescolar, básica y media"/>
    <s v="EFICIENCIA EN LA ADMINISTRACIÓN DEL SERVICIO EDUCATIVO "/>
    <n v="319"/>
    <s v="Fortalecimiento de las capacidades institucionales de los establecimientos educativos oficiales"/>
    <n v="2201013"/>
    <s v="Servicio de asistencia técnica en inspección, vigilancia y control del sector educativo"/>
    <s v="Entidades asistidas técnicamente"/>
    <s v="Número"/>
    <n v="226"/>
    <n v="2023"/>
    <s v="Secretaria de Educación"/>
    <n v="226"/>
    <n v="904"/>
    <n v="226"/>
    <n v="0"/>
    <n v="53"/>
    <n v="21"/>
    <n v="159"/>
    <n v="45"/>
    <n v="278"/>
    <n v="0.30752212389380529"/>
    <n v="504"/>
    <n v="1.2300884955752212"/>
    <n v="0.55752212389380529"/>
    <n v="400000000"/>
    <s v="SGP"/>
    <n v="320317500"/>
    <n v="0.80079374999999997"/>
  </r>
  <r>
    <x v="18"/>
    <x v="2"/>
    <s v="Bolívar Me Enamora en  Gestión de riesgo de desastres"/>
    <s v="Cuerpo de Bomberos: Héroes de Bolívar"/>
    <n v="4503"/>
    <s v="Gestión del riesgo de desastres y emergencias"/>
    <s v="Fotalecimiento institucional"/>
    <n v="205"/>
    <s v="Aumentar 3 Cuerpos de Bomberos en funcionamiento. _x000d_(A. Municipal)"/>
    <n v="4503035"/>
    <s v="Servicio prevención y control de incendios"/>
    <s v="Cuerpos de Bomberos disponibles para la prevención y control de incendios en la entidad territorial"/>
    <s v="Número"/>
    <n v="25"/>
    <n v="2023"/>
    <s v="Junta Departamental de Bomberos"/>
    <n v="1"/>
    <n v="3"/>
    <n v="0"/>
    <n v="0"/>
    <n v="0"/>
    <n v="0"/>
    <n v="0"/>
    <n v="0"/>
    <n v="0"/>
    <n v="0"/>
    <n v="0"/>
    <n v="0"/>
    <n v="0"/>
    <n v="200000000"/>
    <s v="CONTRIBUCIÓN ESPECIAL"/>
    <n v="200000000"/>
    <n v="1"/>
  </r>
  <r>
    <x v="18"/>
    <x v="2"/>
    <s v="Bolívar Me Enamora en  Gestión de riesgo de desastres"/>
    <s v="Cuerpo de Bomberos: Héroes de Bolívar"/>
    <n v="4501"/>
    <s v="Gestión del riesgo de desastres y emergencias"/>
    <s v="Fotalecimiento institucional"/>
    <n v="206"/>
    <s v="Fortalecer a los municipios tecnicamente en la creación de Cuerpos de Bomberos. _x000d_(A. Municipal)"/>
    <n v="4503003"/>
    <s v="Servicio de asistencia técnica"/>
    <s v="Instancias territoriales asistidas"/>
    <s v="Número"/>
    <n v="18"/>
    <n v="2023"/>
    <s v="Junta Departamental de Bomberos"/>
    <n v="5"/>
    <n v="18"/>
    <n v="3"/>
    <n v="0.16666666666666666"/>
    <n v="10"/>
    <n v="0"/>
    <n v="3"/>
    <n v="0"/>
    <n v="13"/>
    <n v="0.72222222222222221"/>
    <n v="16"/>
    <n v="2.6"/>
    <n v="0.88888888888888884"/>
    <n v="175984341"/>
    <s v="CONTRIBUCIÓN ESPECIAL"/>
    <n v="175984341"/>
    <n v="1"/>
  </r>
  <r>
    <x v="18"/>
    <x v="4"/>
    <s v="Bolívar Me Enamora en  Participación ciudadana"/>
    <s v="Elecciones libres y seguras"/>
    <s v="4502"/>
    <s v="Fortalecimiento del buen gobierno para el respeto y garantía de los derechos humanos"/>
    <s v="Desarrollo Comunitario"/>
    <n v="207"/>
    <s v="Procesos Electorales: _x000d_1. JAC, 2. Juventudes, 3. Congreso, 4. Presidencia y 5. Territoriales. _x000d_(A. Municipal)"/>
    <s v="4502025"/>
    <s v="Servicio de organización de procesos electorales"/>
    <s v="Procesos electorales realizados"/>
    <s v="Número"/>
    <s v="N/A"/>
    <n v="2023"/>
    <s v="Registraduría Nacional del Estado Civil"/>
    <n v="1"/>
    <n v="5"/>
    <n v="0"/>
    <n v="0"/>
    <n v="0"/>
    <n v="0"/>
    <n v="0"/>
    <n v="1"/>
    <n v="1"/>
    <n v="0.2"/>
    <n v="1"/>
    <n v="1"/>
    <n v="0.2"/>
    <n v="0"/>
    <s v="N/A"/>
    <n v="0"/>
    <n v="0"/>
  </r>
  <r>
    <x v="18"/>
    <x v="4"/>
    <s v="Bolívar Me Enamora en  Participación ciudadana"/>
    <s v="Liderazgo Comunal"/>
    <s v="4502"/>
    <s v="Fortalecimiento del buen gobierno para el respeto y garantía de los derechos humanos"/>
    <s v="Desarrollo Comunitario"/>
    <n v="208"/>
    <s v="Realizar  400 espacios de participacion ciudadana para la formación, el emprendimiento, la comunicación y el desarrollo comutario saostenible"/>
    <n v="4502001"/>
    <s v="Servicio de promoción a la participación ciudadana"/>
    <s v="Espacios de participación promovidos"/>
    <s v="Número"/>
    <n v="1484"/>
    <n v="2023"/>
    <s v="Secretaria del Interior y Alcaldias municipales"/>
    <n v="100"/>
    <n v="400"/>
    <n v="109"/>
    <n v="0.27250000000000002"/>
    <n v="8"/>
    <n v="10"/>
    <n v="22"/>
    <n v="11"/>
    <n v="51"/>
    <n v="0.1275"/>
    <n v="160"/>
    <n v="0.51"/>
    <n v="0.4"/>
    <n v="135000000"/>
    <s v="ICLD"/>
    <n v="114250000"/>
    <n v="0.84629629629629632"/>
  </r>
  <r>
    <x v="18"/>
    <x v="4"/>
    <s v="Bolívar Me Enamora en  Participación ciudadana"/>
    <s v="Liderazgo Comunal"/>
    <s v="4502"/>
    <s v="Fortalecimiento del buen gobierno para el respeto y garantía de los derechos humanos"/>
    <s v="Desarrollo Comunitario"/>
    <n v="209"/>
    <s v="Desarrollar en 45 municipios el proceso de inspeccion, vigilancia, control y alistamiento administrativo de OAC"/>
    <s v="450202207"/>
    <s v="Servicio de asistencia técnica"/>
    <s v="Entidades asistidas técnicamente"/>
    <s v="Número"/>
    <n v="0"/>
    <n v="2023"/>
    <s v="Secretaria del Interior y Alcaldias municipales"/>
    <n v="15"/>
    <n v="45"/>
    <n v="5"/>
    <n v="0.1111111111111111"/>
    <n v="0"/>
    <n v="8"/>
    <n v="4"/>
    <n v="2"/>
    <n v="14"/>
    <n v="0.31111111111111112"/>
    <n v="19"/>
    <n v="0.93333333333333335"/>
    <n v="0.42222222222222222"/>
    <n v="400000000"/>
    <s v="ICLD"/>
    <n v="400000000"/>
    <n v="1"/>
  </r>
  <r>
    <x v="18"/>
    <x v="4"/>
    <s v="Bolívar Me Enamora en  Participación ciudadana"/>
    <s v="Bolivar Global - Ecosistema de Participacion Ciudadana"/>
    <n v="4599"/>
    <s v="Fortalecimiento a la gestión y dirección de la administración pública territorial"/>
    <s v="Desarrollo Comunitario"/>
    <n v="210"/>
    <s v="Formular y aprobar 1 política pública de participación ciudadana y 1 politica publica de organismos comunales"/>
    <s v="4599032"/>
    <s v="Documentos de política"/>
    <s v="Documentos de política elaborados"/>
    <s v="Número"/>
    <n v="0"/>
    <n v="2023"/>
    <s v="Secretaria del Interior"/>
    <n v="1"/>
    <n v="2"/>
    <n v="0"/>
    <n v="0"/>
    <n v="0"/>
    <n v="0"/>
    <n v="0"/>
    <n v="0"/>
    <n v="0"/>
    <n v="0"/>
    <n v="0"/>
    <n v="0"/>
    <n v="0"/>
    <n v="150000000"/>
    <s v="ICLD"/>
    <n v="0"/>
    <n v="0"/>
  </r>
  <r>
    <x v="18"/>
    <x v="4"/>
    <s v="Bolívar Me Enamora en  Participación ciudadana"/>
    <s v="Politica Publica de Libertad Religiosa"/>
    <s v="4502"/>
    <s v="Fortalecimiento del buen gobierno para el respeto y garantía de los derechos humanos"/>
    <s v="Fortalecimiento Institucional  "/>
    <n v="211"/>
    <s v="Acompañamiento, apoyo,  asesoría y seguimiento técnico para implementación de la política publica de libertad religiosa"/>
    <n v="4502001"/>
    <s v="Servicio de promoción a la participación ciudadana"/>
    <s v="Estrategias de promoción a la participación ciudadana implementadas"/>
    <s v="Número"/>
    <n v="38"/>
    <n v="2023"/>
    <s v="Dirección Nacional de Libertad Religiosa de Mininterior"/>
    <n v="15"/>
    <n v="48"/>
    <n v="33"/>
    <n v="0.6875"/>
    <n v="1"/>
    <n v="6"/>
    <n v="10"/>
    <n v="11"/>
    <n v="28"/>
    <n v="0.58333333333333337"/>
    <n v="61"/>
    <n v="1.8666666666666667"/>
    <n v="1.2708333333333333"/>
    <n v="159984519"/>
    <s v="ICLD"/>
    <n v="159984519"/>
    <n v="1"/>
  </r>
  <r>
    <x v="18"/>
    <x v="4"/>
    <s v="Bolívar Me Enamora en  Gobernanza"/>
    <s v="Escuela de Gobernanza"/>
    <n v="4599"/>
    <s v="Fortalecimiento a la gestión y dirección de la administración pública territorial"/>
    <s v="Fortalecimiento institucional"/>
    <n v="212"/>
    <s v="Fortalecer el conocimiento de los servidores públicos (Gobernanza)"/>
    <s v="4599030"/>
    <s v="Servicio de educación informal "/>
    <s v="Capacitaciones realizadas"/>
    <s v="Número"/>
    <n v="0"/>
    <n v="2023"/>
    <s v="N/A"/>
    <n v="2"/>
    <n v="8"/>
    <n v="12"/>
    <n v="1.5"/>
    <n v="1"/>
    <n v="7"/>
    <n v="9"/>
    <n v="8"/>
    <n v="25"/>
    <n v="3.125"/>
    <n v="37"/>
    <n v="12.5"/>
    <n v="4.625"/>
    <n v="100000000"/>
    <s v="RECURSOS PROPIOS 2025"/>
    <n v="58200000"/>
    <n v="0.58199999999999996"/>
  </r>
  <r>
    <x v="18"/>
    <x v="4"/>
    <s v="Bolívar Me Enamora en  Gobernanza"/>
    <s v="Escuela de Gobernanza"/>
    <s v="4502"/>
    <s v="Fortalecimiento del buen gobierno para el respeto y garantía de los derechos humanos"/>
    <s v="Desarrollo Comunitario"/>
    <n v="213"/>
    <s v="Reafirmación del Sentido de Pertenencia y Orgullo Bolivarense (Gobernanza)"/>
    <n v="4502001"/>
    <s v="Servicio de promoción a la participación ciudadana"/>
    <s v="Iniciativas creadas"/>
    <s v="Número"/>
    <n v="0"/>
    <n v="2024"/>
    <s v="N/A"/>
    <n v="2"/>
    <n v="6"/>
    <n v="4"/>
    <n v="0.66666666666666663"/>
    <n v="1"/>
    <n v="4"/>
    <n v="1"/>
    <n v="0"/>
    <n v="6"/>
    <n v="1"/>
    <n v="10"/>
    <n v="3"/>
    <n v="1.6666666666666667"/>
    <n v="700000000"/>
    <s v="RECURSOS PROPIOS 2025"/>
    <n v="574778750"/>
    <n v="0.82111250000000002"/>
  </r>
  <r>
    <x v="18"/>
    <x v="4"/>
    <s v="Bolívar Me Enamora en  Gobernanza"/>
    <s v="Escuela de Gobernanza"/>
    <s v="4502"/>
    <s v="Fortalecimiento del buen gobierno para el respeto y garantía de los derechos humanos"/>
    <s v="Desarrollo Comunitario"/>
    <n v="214"/>
    <s v="Renovar o profundizar conocimientos, habilidades, técnicas y prácticas en liderazgo. (Gobernanza)"/>
    <s v="4502034"/>
    <s v="Servicio de educación informal "/>
    <s v="Eventos de formación en liderazgo "/>
    <s v="Número"/>
    <n v="0"/>
    <n v="2024"/>
    <s v="N/A"/>
    <n v="30"/>
    <n v="100"/>
    <n v="20"/>
    <n v="0.2"/>
    <n v="6"/>
    <n v="19"/>
    <n v="14"/>
    <n v="8"/>
    <n v="47"/>
    <n v="0.47"/>
    <n v="67"/>
    <n v="1.5666666666666667"/>
    <n v="0.67"/>
    <n v="200000000"/>
    <s v="RECURSOS PROPIOS 2025"/>
    <n v="81000000"/>
    <n v="0.40500000000000003"/>
  </r>
  <r>
    <x v="18"/>
    <x v="3"/>
    <s v="Bolívar Me Enamora en Acceso a la Justicia"/>
    <s v="Promocion al Acceso a la Justicia"/>
    <n v="1202"/>
    <s v=" Promoción al acceso a la justicia"/>
    <s v="Justicia y Seguridad"/>
    <n v="215"/>
    <s v="Servicios de información y orientación sobre herramientas y mecanismos legales, formales y no formales, para protección de los derechos"/>
    <s v="1202002"/>
    <s v="Servicio de justicia a los ciudadanos"/>
    <s v="Ciudadanos con servicio de justicia prestado"/>
    <s v="Número"/>
    <n v="0"/>
    <n v="2024"/>
    <s v="Min Justicia"/>
    <n v="1500"/>
    <n v="5000"/>
    <n v="28940"/>
    <n v="5.7880000000000003"/>
    <n v="0"/>
    <n v="5586"/>
    <n v="9102"/>
    <n v="824"/>
    <n v="15512"/>
    <n v="3.1023999999999998"/>
    <n v="44452"/>
    <n v="10.341333333333333"/>
    <n v="8.8903999999999996"/>
    <n v="317895545"/>
    <s v="RECURSOS PROPIOS 2026"/>
    <n v="317895545"/>
    <n v="1"/>
  </r>
  <r>
    <x v="18"/>
    <x v="3"/>
    <s v="Bolívar Me Enamora en Acceso a la Justicia"/>
    <s v="Promocion al Acceso a la Justicia"/>
    <n v="1202"/>
    <s v=" Promoción al acceso a la justicia"/>
    <s v="Justicia y Seguridad"/>
    <n v="216"/>
    <s v="Asesoría y acompañamiento a entidades territoriales para que haya una adecuada articulación entre los operadores de los servicio de justicia"/>
    <s v="1202004"/>
    <s v="Servicio de asistencia técnica para la articulación de los operadores de los servicio de justicia"/>
    <s v="Sistemas locales de justicia implementados"/>
    <s v="Número"/>
    <n v="0"/>
    <n v="2024"/>
    <s v="Min Justicia"/>
    <n v="8"/>
    <n v="24"/>
    <n v="5"/>
    <n v="0.20833333333333334"/>
    <n v="0"/>
    <n v="0"/>
    <n v="0"/>
    <n v="9"/>
    <n v="9"/>
    <n v="0.375"/>
    <n v="14"/>
    <n v="1.125"/>
    <n v="0.58333333333333337"/>
    <n v="607902214"/>
    <s v="RECURSOS PROPIOS 2027"/>
    <n v="607902214"/>
    <n v="1"/>
  </r>
  <r>
    <x v="18"/>
    <x v="3"/>
    <s v="Bolívar Me Enamora en Acceso a la Justicia"/>
    <s v="Promocion al Acceso a la Justicia"/>
    <n v="1202"/>
    <s v=" Promoción al acceso a la justicia"/>
    <s v="Justicia y Seguridad"/>
    <n v="217"/>
    <s v="Asesoría y acompañamiento a entidades territoriales para fortalecer la descentralización de los Servicio de justicia"/>
    <s v="1202005"/>
    <s v="Servicio de asistencia técnica para la descentralización de los Servicio de justicia en los territorios"/>
    <s v="Jornadas móviles de acceso a la justicia realizadas"/>
    <s v="Número"/>
    <n v="0"/>
    <n v="2024"/>
    <s v="Min Justicia"/>
    <n v="5"/>
    <n v="20"/>
    <n v="29"/>
    <n v="1.45"/>
    <n v="0"/>
    <n v="14"/>
    <n v="14"/>
    <n v="2"/>
    <n v="30"/>
    <n v="1.5"/>
    <n v="59"/>
    <n v="6"/>
    <n v="2.95"/>
    <n v="450000000"/>
    <s v="RECURSOS PROPIOS 2028"/>
    <n v="450000000"/>
    <n v="1"/>
  </r>
  <r>
    <x v="18"/>
    <x v="4"/>
    <s v="Bolívar Me Enamora en  Participación ciudadana"/>
    <s v="Construcciones motivadoras con participación integral – COMPI"/>
    <s v="4502"/>
    <s v="Fortalecimiento del buen gobierno para el respeto y garantía de los derechos humanos"/>
    <s v="Desarrollo Comunitario"/>
    <n v="367"/>
    <s v="Promover el desarrollo de 180 proyectos iniciativas comunitarias para el fomento e incentivo a la participación ciudadana"/>
    <n v="4502001"/>
    <s v="Servicio de promoción a la participación ciudadana"/>
    <s v="Iniciativas organizativas de participación ciudadana promovidas"/>
    <s v="Número"/>
    <n v="0"/>
    <n v="2023"/>
    <s v="Secretaria del Interior"/>
    <n v="45"/>
    <n v="180"/>
    <n v="17"/>
    <n v="9.4444444444444442E-2"/>
    <n v="0"/>
    <n v="12"/>
    <n v="5"/>
    <n v="3"/>
    <n v="20"/>
    <n v="0.1111111111111111"/>
    <n v="37"/>
    <n v="0.44444444444444442"/>
    <n v="0.20555555555555555"/>
    <n v="10678600000"/>
    <s v="ICLD - ACPM"/>
    <n v="9087664798"/>
    <n v="0.85101650010300978"/>
  </r>
  <r>
    <x v="18"/>
    <x v="5"/>
    <s v="Bolivar Me Enamora  en Seguridad"/>
    <s v="Condiciones de Seguriddad"/>
    <n v="4502"/>
    <s v="Fortalecimiento del buen gobierno para el respeto y garantía de los derechos humanos"/>
    <s v="Justicia y Seguridad"/>
    <n v="384"/>
    <s v="Brindar apoyo en sanamiento a reclusos de centros penitenciarios de Cartagena y Magangué"/>
    <n v="4502038"/>
    <s v="Servicio de promoción de la garantía de derechos"/>
    <s v="Estrategias de promoción de la garantía de derechos implementadas"/>
    <s v="Número"/>
    <s v="N/A"/>
    <n v="2023"/>
    <s v="Ministerio de Justicia y del Derecho"/>
    <n v="1"/>
    <n v="4"/>
    <n v="0"/>
    <n v="0"/>
    <n v="0"/>
    <n v="0"/>
    <n v="0"/>
    <n v="0"/>
    <n v="0"/>
    <n v="0"/>
    <n v="0"/>
    <n v="0"/>
    <n v="0"/>
    <n v="0"/>
    <s v="N/A"/>
    <n v="0"/>
    <n v="0"/>
  </r>
  <r>
    <x v="18"/>
    <x v="5"/>
    <s v="Bolivar Me Enamora  en Seguridad"/>
    <s v="Condiciones de Seguriddad"/>
    <n v="4102"/>
    <s v="Desarrollo integral de la primera infancia a la juventud, y fortalecimiento de las capacidades de las familias de niñas, niños y adolescentes"/>
    <s v="Justicia y Seguridad"/>
    <n v="385"/>
    <s v="Servicios enfocados a garantizar los derechos fundamentales , la prevención de amenazas o vulneración y restablecimiento de derechos."/>
    <n v="4102052"/>
    <s v="Servicio de protección integral a niños, niñas, adolescentes y jóvenes"/>
    <s v="Niños, niñas, adolescentes y jóvenes beneficiados con acciones de restablecimiento de derechos"/>
    <s v="Número"/>
    <n v="0"/>
    <n v="2023"/>
    <s v="ICBF "/>
    <n v="135"/>
    <n v="135"/>
    <n v="151"/>
    <n v="1.1185185185185185"/>
    <n v="0"/>
    <n v="0"/>
    <n v="0"/>
    <n v="135"/>
    <n v="135"/>
    <n v="1"/>
    <n v="286"/>
    <n v="1"/>
    <n v="2.1185185185185187"/>
    <n v="173984519"/>
    <s v="ICLD"/>
    <n v="173984519"/>
    <n v="1"/>
  </r>
  <r>
    <x v="18"/>
    <x v="5"/>
    <s v="Bolivar Me Enamora  en Seguridad"/>
    <s v="Bolivar sin cadenas: estrategia de lucha contra la trata de personas"/>
    <n v="4502"/>
    <s v="Fortalecimiento del buen gobierno para el respeto y garantía de los derechos humanos"/>
    <s v="Justicia y Seguridad"/>
    <n v="386"/>
    <s v="Reducir la cantidad de victimas de trata de personas en el departamento de Bolivar"/>
    <n v="4502038"/>
    <s v="Servicio de promoción de la garantía de derechos"/>
    <s v="Rutas de atención implementadas"/>
    <s v="Número"/>
    <s v="ND"/>
    <n v="2023"/>
    <s v="Ministerio de Justicia y del Derecho"/>
    <n v="12"/>
    <n v="12"/>
    <n v="5"/>
    <n v="0.41666666666666669"/>
    <n v="0"/>
    <n v="8"/>
    <n v="12"/>
    <n v="7"/>
    <n v="27"/>
    <n v="2.25"/>
    <n v="32"/>
    <n v="2.25"/>
    <n v="2.6666666666666665"/>
    <n v="184500000"/>
    <s v="ICLD"/>
    <n v="184500000"/>
    <n v="1"/>
  </r>
  <r>
    <x v="18"/>
    <x v="5"/>
    <s v="Bolívar Me Enamora en Instrumentos de Planeación"/>
    <s v="Centro de Observación e Investigación Social de Bolívar - COISBOL"/>
    <s v="4501"/>
    <s v="Fortalecimiento de la convivencia y la seguridad ciudadana"/>
    <s v="Justicia y Seguridad"/>
    <n v="387"/>
    <s v="Aumentar el flujo de información, conocimiento y el análisis sobre el estado de la convivencia y la seguridad ciudadana a través de la generación de información."/>
    <s v="4501045"/>
    <s v="Documentos de investigación"/>
    <s v="Documentos de investigación elaborados"/>
    <s v="Número"/>
    <n v="1"/>
    <n v="2023"/>
    <s v="Gobernación de Bolívar"/>
    <n v="2"/>
    <n v="8"/>
    <n v="2"/>
    <n v="0.25"/>
    <n v="0"/>
    <n v="0"/>
    <n v="0"/>
    <n v="3"/>
    <n v="3"/>
    <n v="0.375"/>
    <n v="5"/>
    <n v="1.5"/>
    <n v="0.625"/>
    <n v="2000000000"/>
    <s v="ICLD"/>
    <n v="1778800000"/>
    <n v="0.88939999999999997"/>
  </r>
  <r>
    <x v="19"/>
    <x v="5"/>
    <s v="Bolívar Me Enamora en Seguridad"/>
    <s v="Seguridad ciudadana"/>
    <n v="4501"/>
    <s v="Fortalecimiento de la convivencia y la seguridad ciudadana"/>
    <s v="Justicia Y Seguridad"/>
    <n v="218"/>
    <s v="PISCC"/>
    <n v="4501026"/>
    <s v="Documentos Planeacion"/>
    <s v="Planes Integrales de Seguridad y Convivencia -PISCC "/>
    <s v="Número"/>
    <s v="N/A"/>
    <n v="2024"/>
    <s v="DNP"/>
    <n v="1"/>
    <n v="1"/>
    <n v="1"/>
    <n v="1"/>
    <n v="0"/>
    <n v="0"/>
    <n v="0"/>
    <n v="1"/>
    <n v="1"/>
    <n v="1"/>
    <n v="2"/>
    <n v="1"/>
    <n v="2"/>
    <n v="5619527872"/>
    <s v="Recursos Propios"/>
    <n v="5619527872"/>
    <n v="1"/>
  </r>
  <r>
    <x v="19"/>
    <x v="5"/>
    <s v="Bolívar Me Enamora en Seguridad"/>
    <s v="Seguridad ciudadana"/>
    <n v="4501"/>
    <s v="Fortalecimiento de la convivencia y la seguridad ciudadana"/>
    <s v="Justicia Y Seguridad"/>
    <n v="219"/>
    <s v="Reducción gradual de las estadísticas de delitos y comportamientos contrarios a la convivencia en aumento gradual en eldepartamento de Bolívar."/>
    <n v="4501029"/>
    <s v="Servicio de apoyo financiero para proyectos de convivencia y seguridad ciudadana"/>
    <s v="Proyectos de convivencia y seguridad ciudadana apoyados financieramente"/>
    <s v="Número"/>
    <n v="3"/>
    <n v="2024"/>
    <s v="DNP"/>
    <n v="1"/>
    <n v="4"/>
    <n v="1"/>
    <n v="0.25"/>
    <n v="0.25"/>
    <n v="0"/>
    <n v="0"/>
    <n v="0.75"/>
    <n v="1"/>
    <n v="0.25"/>
    <n v="2"/>
    <n v="1"/>
    <n v="0.5"/>
    <n v="1916000000"/>
    <s v="Recursos Propios"/>
    <n v="1472093337"/>
    <n v="0.76831593789144048"/>
  </r>
  <r>
    <x v="19"/>
    <x v="5"/>
    <s v="Bolívar Me Enamora en Seguridad"/>
    <s v="Seguridad ciudadana"/>
    <n v="4501"/>
    <s v="Fortalecimiento de la convivencia y la seguridad ciudadana"/>
    <s v="Justicia Y Seguridad"/>
    <n v="220"/>
    <s v="Reducción gradual de las estadísticas de delitos y comportamientos contrarios a la convivencia en aumento gradual en eldepartamento de Bolívar."/>
    <n v="4501079"/>
    <s v="Servicio de dotación para la movilidad operacional y el apoyo logístico"/>
    <s v="Unidades dotadas"/>
    <s v="Número"/>
    <n v="0"/>
    <n v="2024"/>
    <s v="DNP"/>
    <n v="1"/>
    <n v="2"/>
    <n v="1"/>
    <n v="0.5"/>
    <n v="0"/>
    <n v="0"/>
    <n v="0"/>
    <n v="1"/>
    <n v="1"/>
    <n v="0.5"/>
    <n v="2"/>
    <n v="1"/>
    <n v="1"/>
    <n v="3500000000"/>
    <s v="Recursos Propios"/>
    <n v="3176215792"/>
    <n v="0.9074902262857143"/>
  </r>
  <r>
    <x v="19"/>
    <x v="5"/>
    <s v="Bolívar Me Enamora en Seguridad"/>
    <s v="Seguridad ciudadana"/>
    <n v="4501"/>
    <s v="Fortalecimiento de la convivencia y la seguridad ciudadana"/>
    <s v="Justicia Y Seguridad"/>
    <n v="221"/>
    <s v="Reducción gradual de las estadísticas de delitos y comportamientos contrarios a la convivencia en aumento gradual en eldepartamento de Bolívar."/>
    <n v="4501077"/>
    <s v="Servicio de dotación para la movilidad operacional y el apoyo logístico"/>
    <s v="Unidades dotadas"/>
    <s v="Número"/>
    <n v="0"/>
    <n v="2024"/>
    <s v="DNP"/>
    <n v="1"/>
    <n v="2"/>
    <n v="1"/>
    <n v="0.5"/>
    <n v="0.4"/>
    <n v="0"/>
    <n v="0"/>
    <n v="0.6"/>
    <n v="1"/>
    <n v="0.5"/>
    <n v="2"/>
    <n v="1"/>
    <n v="1"/>
    <n v="500000000"/>
    <s v="Recursos Propios"/>
    <n v="268102115.10000038"/>
    <n v="0.53620423020000074"/>
  </r>
  <r>
    <x v="19"/>
    <x v="5"/>
    <s v="Bolívar Me Enamora en Seguridad"/>
    <s v="Seguridad ciudadana"/>
    <n v="3205"/>
    <s v="Ordenamiento ambiental territorial"/>
    <s v="Justicia y Seguridad"/>
    <n v="222"/>
    <s v="Servicio de educación informal en el marco de prevención minas antipersonas"/>
    <s v="3205023"/>
    <s v="Acciones orientadas a generar espacios para brindar capacitación y educación informal tanto a las comunidades como a las autoridades ambientales en el marco de la reducción y mitigación del riesgo de desastres."/>
    <s v="Personas capacitadas"/>
    <s v="Número "/>
    <n v="100"/>
    <n v="2024"/>
    <s v="Oficina del Alto Comisionado para la Paz"/>
    <n v="50"/>
    <n v="200"/>
    <n v="50"/>
    <n v="0.25"/>
    <n v="0"/>
    <n v="0"/>
    <n v="0"/>
    <n v="0"/>
    <n v="0"/>
    <n v="0"/>
    <n v="50"/>
    <n v="0"/>
    <n v="0.25"/>
    <n v="200000000"/>
    <s v="Recursos Propios"/>
    <n v="200000000"/>
    <n v="1"/>
  </r>
  <r>
    <x v="19"/>
    <x v="5"/>
    <s v="Bolívar Me Enamora en Seguridad"/>
    <s v="Seguridad ciudadana"/>
    <n v="4503"/>
    <s v="Gestión del riesgo de desastres y emergencias"/>
    <s v="Justicia y Seguridad"/>
    <n v="223"/>
    <s v="Reducir los detonantes de alertas tempranas en el Departamento de Bolivar."/>
    <n v="4503018"/>
    <s v="Servicio de monitoreo y seguimiento para la gestión del riesgo"/>
    <s v="Sistemas de Alerta Temprana implementados"/>
    <s v="NUMERO"/>
    <n v="24"/>
    <n v="2024"/>
    <s v="Defensoria del Pueblo"/>
    <n v="1"/>
    <n v="20"/>
    <n v="0"/>
    <n v="0"/>
    <n v="0"/>
    <n v="0"/>
    <n v="0"/>
    <n v="0"/>
    <n v="0"/>
    <n v="0"/>
    <n v="0"/>
    <n v="0"/>
    <n v="0"/>
    <n v="100000000"/>
    <s v="Recursos Propios"/>
    <n v="100000000"/>
    <n v="1"/>
  </r>
  <r>
    <x v="19"/>
    <x v="5"/>
    <s v="Bolívar Me Enamora en Seguridad"/>
    <s v="Seguridad ciudadana"/>
    <n v="4501"/>
    <s v="Fortalecimiento de la convivencia y la seguridad ciudadana"/>
    <s v="Justicia y Seguridad"/>
    <n v="224"/>
    <s v="Reducir el gasto implementado en investigaciones, mediante la entregas de recompensas."/>
    <n v="4501056"/>
    <s v="Servicio de apoyo financiero para la justicia y seguridad"/>
    <s v="Recompensas entregadas a la ciudadanía"/>
    <s v="NUMERO"/>
    <n v="0"/>
    <n v="2024"/>
    <s v="Debol"/>
    <n v="1"/>
    <n v="8"/>
    <n v="2"/>
    <n v="0.25"/>
    <n v="0"/>
    <n v="0"/>
    <n v="0"/>
    <n v="2"/>
    <n v="2"/>
    <n v="0.25"/>
    <n v="4"/>
    <n v="2"/>
    <n v="0.5"/>
    <n v="150000000"/>
    <s v="Recursos Propios"/>
    <n v="150000000"/>
    <n v="1"/>
  </r>
  <r>
    <x v="19"/>
    <x v="5"/>
    <s v="Bolívar Me Enamora en  Seguridad"/>
    <s v="Convivencia ciudadana"/>
    <n v="4501"/>
    <s v="Fortalecimiento de la convivencia y la seguridad ciudadana"/>
    <s v="Justicia Y Seguridad"/>
    <n v="225"/>
    <s v="Incluye la financiación monetaria de iniciativas ciudadanas que promuevan la convivencia y  seguridad ciudadana."/>
    <s v="4501049"/>
    <s v="Servicio de educación informal"/>
    <s v="Programas de educación informal en seguridad y convivencia ciudadana con enfoque de género realizados"/>
    <s v="Número"/>
    <s v="N/A"/>
    <n v="2024"/>
    <s v="Medicina Legal y DANE"/>
    <n v="15"/>
    <n v="35"/>
    <n v="9"/>
    <n v="0.25714285714285712"/>
    <n v="0"/>
    <n v="0"/>
    <n v="0"/>
    <n v="9"/>
    <n v="9"/>
    <n v="0.25714285714285712"/>
    <n v="18"/>
    <n v="0.6"/>
    <n v="0.51428571428571423"/>
    <n v="1081000000"/>
    <s v="Recursos Propios"/>
    <n v="695023235"/>
    <n v="0.64294471322849212"/>
  </r>
  <r>
    <x v="20"/>
    <x v="3"/>
    <s v="COMPONENTE BOLÍVAR ME ENAMORA EN DERECHO HUMANOS."/>
    <s v="AQUÍ CABEMOS TODOS "/>
    <s v="2,11,1"/>
    <s v="INCLUSIÓN SOCIAL Y PRODUCTIVA PARA LA POBLACIÓN EN SITUACIÓN DE VULNERABILIDAD "/>
    <s v="ATENCIÓN A GRUPOS VULNERABLES - PROMOCIÓN SOCIAL"/>
    <n v="396"/>
    <s v="400 PERSONAS ATENDIDAS CON LA OFERTA SOCIAL DE LA SECRETARIA "/>
    <n v="4103052"/>
    <s v="SERVICIO DE GESTIÓN PARA LA POBLACIÓN VULNERABLE "/>
    <s v="BENEFICIARIOS DE LA OFERTA SOCIAL ATENDIDOS "/>
    <s v="NUMERO"/>
    <n v="0"/>
    <s v="N/A"/>
    <s v="N/A"/>
    <n v="100"/>
    <n v="400"/>
    <n v="80"/>
    <n v="0.2"/>
    <n v="80"/>
    <n v="100"/>
    <n v="150"/>
    <n v="150"/>
    <n v="480"/>
    <n v="1.2"/>
    <n v="560"/>
    <n v="4.8"/>
    <n v="1.4"/>
    <n v="102000000"/>
    <s v=" GESTIÓN  "/>
    <n v="102000000"/>
    <n v="1"/>
  </r>
  <r>
    <x v="20"/>
    <x v="3"/>
    <s v="COMPONENTE BOLÍVAR ME ENAMORA EN DERECHO HUMANOS."/>
    <s v="AQUÍ CABEMOS TODOS "/>
    <s v="2,11,1"/>
    <s v="INCLUSIÓN SOCIAL Y PRODUCTIVA PARA LA POBLACIÓN EN SITUACIÓN DE VULNERABILIDAD "/>
    <s v="ATENCIÓN A GRUPOS VULNERABLES - PROMOCIÓN SOCIAL"/>
    <n v="407"/>
    <s v="COMUNIDADES ÉTNICAS CON ACOMPAÑAMIENTO COMUNITARIO "/>
    <n v="4103057"/>
    <s v="SERVICIO DE ACOMPAÑAMIENTO FAMILIAR Y COMUNITARIO PARA LA SUPERACIÓN DE LA POBLEZA "/>
    <s v="COMUNIDADES ÉTNICAS CON ACOMPAÑAMIENTO COMUNITARIO "/>
    <s v="NUMERO"/>
    <n v="0"/>
    <s v="N/A"/>
    <s v="N/A"/>
    <n v="4"/>
    <n v="12"/>
    <n v="19"/>
    <n v="1.58"/>
    <n v="5"/>
    <n v="11"/>
    <n v="8"/>
    <n v="2"/>
    <n v="26"/>
    <n v="2.17"/>
    <n v="45"/>
    <n v="6.5"/>
    <n v="3.75"/>
    <n v="102000000"/>
    <s v=" GESTIÓN  "/>
    <n v="97500000"/>
    <n v="0.96"/>
  </r>
  <r>
    <x v="20"/>
    <x v="3"/>
    <s v="COMPONENTE BOLÍVAR ME ENAMORA EN DERECHO HUMANOS."/>
    <s v="DISCAPACIDAD - BOLIVAR SIN BARRERAS"/>
    <s v="2,11,2"/>
    <s v="INCLUSIÓN SOCIAL Y PRODUCTIVA PARA LA POBLACIÓN EN SITUACIÓN DE VULNERABILIDAD "/>
    <s v="ATENCIÓN A GRUPOS VULNERABLES - PROMOCIÓN SOCIAL"/>
    <n v="408"/>
    <s v="12 ASISTENCIAS TÉNICAS A LOS COMITÉS MUNICIPALES DE DISCAPACIDAD "/>
    <n v="3702021"/>
    <s v="SERVICIO DE ASISTENCIA TÉCNICA "/>
    <n v="0"/>
    <s v="NUMERO"/>
    <n v="0"/>
    <s v="N/A"/>
    <s v="N/A"/>
    <n v="3"/>
    <n v="12"/>
    <n v="13"/>
    <n v="1.08"/>
    <n v="4"/>
    <n v="3"/>
    <n v="0"/>
    <n v="1"/>
    <n v="8"/>
    <n v="0.67"/>
    <n v="21"/>
    <n v="2.67"/>
    <n v="1.75"/>
    <n v="0"/>
    <s v=" GESTIÓN  "/>
    <n v="0"/>
    <n v="0"/>
  </r>
  <r>
    <x v="20"/>
    <x v="3"/>
    <s v="COMPONENTE BOLÍVAR ME ENAMORA EN DERECHO HUMANOS."/>
    <s v="DISCAPACIDAD - BOLIVAR SIN BARRERAS"/>
    <s v="2,11,2"/>
    <s v="INCLUSIÓN SOCIAL Y PRODUCTIVA PARA LA POBLACIÓN EN SITUACIÓN DE VULNERABILIDAD "/>
    <s v="ATENCIÓN A GRUPOS VULNERABLES - PROMOCIÓN SOCIAL"/>
    <n v="409"/>
    <s v="12 ASISTENCIAS TÉCNICAS A MUNICIPIOS EN POLITICAS PÚBLICAS DE DISCAPACIDAD "/>
    <n v="204019"/>
    <s v="SERVICIO DE ASISTENCIA TÉCNICA TERRITORIAL PARA GESTIÓN E IMPLEMENTACIÓN DE LA POLITICA PÚBLICA DE DISCAPACIDAD  "/>
    <s v="DOCUMENTO DE LINEAMIENTOS TÉCNICOS PARA LA INCORPORACIÓN DEL ENFOQUE DIFERENCIAL ELABORADOS "/>
    <s v="NUMERO"/>
    <n v="0"/>
    <s v="N/A"/>
    <s v="N/A"/>
    <n v="5"/>
    <n v="12"/>
    <n v="1"/>
    <n v="0.08"/>
    <n v="0"/>
    <n v="1"/>
    <n v="1"/>
    <n v="1"/>
    <n v="3"/>
    <n v="0.25"/>
    <n v="4"/>
    <n v="0.6"/>
    <n v="0.33333333333333331"/>
    <n v="68000000"/>
    <s v=" GESTIÓN  "/>
    <n v="68000000"/>
    <n v="1"/>
  </r>
  <r>
    <x v="20"/>
    <x v="3"/>
    <s v="COMPONENTE BOLÍVAR ME ENAMORA EN DERECHO HUMANOS."/>
    <s v="DISCAPACIDAD - BOLIVAR SIN BARRERAS"/>
    <s v="2,11,2"/>
    <s v="INCLUSIÓN SOCIAL Y PRODUCTIVA PARA LA POBLACIÓN EN SITUACIÓN DE VULNERABILIDAD "/>
    <s v="ATENCIÓN A GRUPOS VULNERABLES - PROMOCIÓN SOCIAL"/>
    <n v="410"/>
    <s v="REALIZAR ESPACIOS DE INCLUSIÓN, JORNADAS DE CAPACITACIÓN, SENSIBILIZACIÓN, TALLERES DE FORMACIÓN CON POBLACIÓN CON DISCAPACIDAD Y FUNCIONARIOS PÚBLICOS "/>
    <n v="204019"/>
    <s v="SERVICIO DE ASISTENCIA TÉCNICA TERRITORIAL PARA LA GESTIÓN E IMPLEMENTACIÓN DE LA POLITICA PÚBLICA DE DISCAPACIDAD "/>
    <s v="ENTIDADES ASISTIDAS TÉCNICAMENTE "/>
    <s v="NUMERO"/>
    <n v="0"/>
    <s v="N/A"/>
    <s v="N/A"/>
    <n v="18"/>
    <n v="60"/>
    <n v="4"/>
    <n v="7.0000000000000007E-2"/>
    <n v="9"/>
    <n v="6"/>
    <n v="8"/>
    <n v="4"/>
    <n v="27"/>
    <n v="0.45"/>
    <n v="31"/>
    <n v="1.5"/>
    <n v="0.51666666666666672"/>
    <n v="0"/>
    <s v=" GESTIÓN  "/>
    <n v="0"/>
    <n v="0"/>
  </r>
  <r>
    <x v="20"/>
    <x v="3"/>
    <s v="COMPONENTE BOLÍVAR ME ENAMORA EN DERECHO HUMANOS."/>
    <s v="TU CUIDAS, YO TE CUIDO "/>
    <s v="2,11,3"/>
    <s v="INCLUSIÓN SOCIAL Y PRODUCTIVA PARA LA POBLACIÓN EN SITUACIÓN DE VULNERABILIDAD "/>
    <s v="ATENCIÓN A GRUPOS VULNERABLES - PROMOCIÓN SOCIAL"/>
    <n v="411"/>
    <s v="REALIZAR ACOMPAÑAMIENTO SICOSOCIAL A 120 FAMILIAS DE CUIDADORES DE PCD "/>
    <n v="4102043"/>
    <s v="SERVICIO DE ASISTENCIA TÉCNICA A FAMILIAS CON DISCAPACIDAD EN TEMAS DE FORTALECIMIENTO DEL TEJIDO SOCIAL Y CONSTRUCCIÓN DE ESCENARIOS COMUNITARIOS PROTECTORES DE DERECHOS "/>
    <s v="FAMILIAS ATENDIDAS "/>
    <s v="NUMERO"/>
    <n v="0"/>
    <n v="120"/>
    <s v="N/A"/>
    <n v="120"/>
    <n v="120"/>
    <n v="120"/>
    <n v="1"/>
    <n v="50"/>
    <n v="250"/>
    <n v="150"/>
    <n v="110"/>
    <n v="560"/>
    <n v="4.67"/>
    <n v="680"/>
    <n v="4.67"/>
    <n v="5.666666666666667"/>
    <n v="0"/>
    <s v=" GESTIÓN  "/>
    <n v="0"/>
    <n v="0"/>
  </r>
  <r>
    <x v="20"/>
    <x v="3"/>
    <s v="COMPONENTE BOLÍVAR ME ENAMORA EN DERECHO HUMANOS."/>
    <s v="LIDERAZGO TRANSFORMADOR"/>
    <s v="2,11,4"/>
    <s v="INCLUSIÓN SOCIAL Y PRODUCTIVA PARA LA POBLACIÓN EN SITUACIÓN DE VULNERABILIDAD "/>
    <s v="ATENCIÓN A GRUPOS VULNERABLES - PROMOCIÓN SOCIAL"/>
    <n v="412"/>
    <s v="REALIZAR 20 JORNADAS DE ORIENTACIÓN Y ACOMPAÑAMIENTO REALIZADAS SOBRE DERECHOS HUMANOS "/>
    <n v="2502002"/>
    <s v="SERVICIO DE ASISTENCIA TÉCNICA  PARA ATENCIÓN, ORIENTACIÓN Y ASESORIA EN MATERIA DE DERECHOS HUMANOS, EL DERECHO INTERNACIONAL HUMANITARIO Y EN ESCENARIOS DE PAZ "/>
    <s v="JORNADAS DE ORIENTACIÓN TÉCNICA PARA LA ATENCIÓN, ORIENTACIÓN Y ASESORÍA EN MATERIA DE DERECHOS HUMANOS "/>
    <s v="NUMERO"/>
    <n v="0"/>
    <n v="20"/>
    <s v="N/A"/>
    <n v="5"/>
    <n v="20"/>
    <n v="9"/>
    <n v="0.45"/>
    <n v="5"/>
    <n v="3"/>
    <n v="5"/>
    <n v="0"/>
    <n v="13"/>
    <n v="0.65"/>
    <n v="22"/>
    <n v="2.6"/>
    <n v="1.1000000000000001"/>
    <n v="0"/>
    <s v=" GESTIÓN  "/>
    <n v="0"/>
    <n v="0"/>
  </r>
  <r>
    <x v="20"/>
    <x v="3"/>
    <s v="COMPONENTE BOLÍVAR ME ENAMORA EN DERECHO HUMANOS."/>
    <s v="MÁS CERCA DE TI "/>
    <s v="2,11,5"/>
    <s v="INCLUSIÓN SOCIAL Y PRODUCTIVA PARA LA POBLACIÓN EN SITUACIÓN DE VULNERABILIDAD "/>
    <s v="ATENCIÓN A GRUPOS VULNERABLES - PROMOCIÓN SOCIAL"/>
    <n v="413"/>
    <s v="60 ASISTENCIAS TÉCNICAS PARA GENERAR CULTURA EN DERECHOS HUMANOS "/>
    <n v="4601012"/>
    <s v="SERVICIO DE ASISTENCIA TÉCNICA "/>
    <s v="ASISTENCIAS TÉCNICAS REALIZADAS "/>
    <s v="NUMERO"/>
    <n v="0"/>
    <s v="N/A"/>
    <s v="N/A"/>
    <n v="11"/>
    <n v="60"/>
    <n v="24"/>
    <n v="0.4"/>
    <n v="9"/>
    <n v="10"/>
    <n v="9"/>
    <n v="6"/>
    <n v="34"/>
    <n v="0.56999999999999995"/>
    <n v="58"/>
    <n v="3.09"/>
    <n v="0.96666666666666667"/>
    <n v="0"/>
    <s v=" GESTIÓN  "/>
    <n v="0"/>
    <n v="0"/>
  </r>
  <r>
    <x v="20"/>
    <x v="3"/>
    <s v="COMPONENTE BOLÍVAR ME ENAMORA EN DERECHO HUMANOS."/>
    <s v="MÁS CERCA DE TI "/>
    <s v="2,11,5"/>
    <s v="INCLUSIÓN SOCIAL Y PRODUCTIVA PARA LA POBLACIÓN EN SITUACIÓN DE VULNERABILIDAD "/>
    <s v="ATENCIÓN A GRUPOS VULNERABLES - PROMOCIÓN SOCIAL"/>
    <n v="414"/>
    <s v="1 SISTEMA DE INFORMACIÓN IMPLEMENTACIÓN APRA GESTIÓN DE INFORMACIÓN DE DDHH Y POBLACIÓN VULNERABLE "/>
    <n v="4501007"/>
    <s v="DISEÑO E IMPLEMENTACIÓN DE LAS TICS ORIENTACIÓN A ATENDER LAS NECESIDADES DE LAS DEPENDENCIAS DE LA ENTIDAD EN SISTEMAS DE INFORMACIÓN, INFRAESTRUCTURA COMPUTACIONAL Y REDES, QUE APOYEN LOS PROCESOS DE TOMA DE DESICIONES Y LA ACCESIBILIDAD A LA CIUDADANIA. "/>
    <s v="SISTEMA DE INFORMACIÓN IMPLEMENTADOS "/>
    <s v="NUMERO"/>
    <n v="0"/>
    <s v="N/A"/>
    <s v="N/A"/>
    <n v="1"/>
    <n v="1"/>
    <n v="0"/>
    <n v="0"/>
    <n v="0"/>
    <n v="0"/>
    <n v="0"/>
    <n v="0"/>
    <n v="0"/>
    <n v="0"/>
    <n v="0"/>
    <n v="0"/>
    <n v="0"/>
    <n v="0"/>
    <s v=" GESTIÓN  "/>
    <n v="0"/>
    <n v="0"/>
  </r>
  <r>
    <x v="20"/>
    <x v="3"/>
    <s v="BOLÍVAR ME ENAMORA DIVERSO E INCLUSIVO."/>
    <s v="POLÍTICAS PÚBLICAS CON ENFOQUE DIFERENCIAL"/>
    <n v="301"/>
    <s v="INCLUSIÓN SOCIAL Y PRODUCTIVA PARA LA POBLACIÓN EN SITUACIÓN DE VULNERABILIDAD "/>
    <s v="ATENCIÓN A GRUPOS VULNERABLES - PROMOCIÓN SOCIAL"/>
    <n v="400"/>
    <s v="ELABORACIÓN POLÍTICA PÚBLICAS DE  DERECHOS HUMANOS 2) DISCAPACIDAD, 3) ETNÍAS   4) DIVERSIDAD"/>
    <n v="301011"/>
    <s v="DOCUMENTOS DE POLÍTICA PÚBLICA"/>
    <s v="DOCUMENTOS DE POLÍTICA PÚBLICA ELABORADOS"/>
    <s v="NUMERO"/>
    <n v="0"/>
    <n v="2010"/>
    <s v="DOCUMENTO DE POLITICA PUBLICA"/>
    <n v="1"/>
    <n v="1"/>
    <n v="1"/>
    <n v="1"/>
    <n v="0"/>
    <n v="0"/>
    <n v="0"/>
    <n v="0"/>
    <n v="0"/>
    <n v="0"/>
    <n v="1"/>
    <n v="0"/>
    <n v="1"/>
    <n v="49000000"/>
    <s v=" ICLD "/>
    <n v="49000000"/>
    <n v="1"/>
  </r>
  <r>
    <x v="20"/>
    <x v="3"/>
    <s v="BOLÍVAR ME ENAMORA DIVERSO E INCLUSIVO"/>
    <s v="POLÍTICAS PÚBLICAS CON ENFOQUE DIFERENCIAL"/>
    <n v="301"/>
    <s v="INCLUSIÓN SOCIAL Y PRODUCTIVA PARA LA POBLACIÓN EN SITUACIÓN DE VULNERABILIDAD "/>
    <s v="ATENCIÓN A GRUPOS VULNERABLES - PROMOCIÓN SOCIAL"/>
    <n v="400"/>
    <s v="ELABORACIÓN POLÍTICA PÚBLICAS DE  DERECHOS HUMANOS 2) DISCAPACIDAD, 3) ETNÍAS   4) DIVERSIDAD"/>
    <n v="301011"/>
    <s v="DOCUMENTOS DE POLÍTICA PÚBLICA"/>
    <s v="DOCUMENTOS DE POLÍTICA PÚBLICA ELABORADOS"/>
    <s v="NUMERO"/>
    <n v="0"/>
    <n v="2010"/>
    <s v="DOCUMENTO DE POLITICA PUBLICA"/>
    <n v="1"/>
    <n v="1"/>
    <n v="1"/>
    <n v="1"/>
    <n v="0"/>
    <n v="0"/>
    <n v="0"/>
    <n v="1"/>
    <n v="1"/>
    <n v="1"/>
    <n v="2"/>
    <n v="1"/>
    <n v="2"/>
    <n v="0"/>
    <s v=" ICLD "/>
    <n v="0"/>
    <n v="0"/>
  </r>
  <r>
    <x v="20"/>
    <x v="3"/>
    <s v="BOLÍVAR ME ENAMORA DIVERSO E INCLUSIVO"/>
    <s v="BOLIVAR MEJOR EMPRENDE DIVERSO"/>
    <n v="4502"/>
    <s v="INCLUSIÓN SOCIAL Y PRODUCTIVA PARA LA POBLACIÓN EN SITUACIÓN DE VULNERABILIDAD "/>
    <s v="ATENCIÓN A GRUPOS VULNERABLES - PROMOCIÓN SOCIAL"/>
    <n v="402"/>
    <s v="240 EMPRENDEDORES DE COMUNIDADES DIVERAS APOYADOS"/>
    <n v="4502039"/>
    <s v="SERVICIO DE APOYO FINANCIERO PARA EMPRESAS Y EMPRENDIMIENTOS PRODUCTIVOS"/>
    <s v="PERSONAS Y EMPRESAS BENEFICIADAS"/>
    <s v="NUMERO"/>
    <n v="0"/>
    <n v="2018"/>
    <s v="DANE"/>
    <n v="60"/>
    <n v="240"/>
    <n v="60"/>
    <n v="0.25"/>
    <n v="16"/>
    <n v="28"/>
    <n v="38"/>
    <n v="62"/>
    <n v="144"/>
    <n v="0.6"/>
    <n v="204"/>
    <n v="2.4"/>
    <n v="0.85"/>
    <n v="53000000"/>
    <s v=" ICLD "/>
    <n v="53000000"/>
    <n v="1"/>
  </r>
  <r>
    <x v="20"/>
    <x v="3"/>
    <s v="BOLÍVAR ME ENAMORA DIVERSO E INCLUSIVO"/>
    <s v="RESPETO AL SENTIR Y PENSAR DIFERENTE"/>
    <n v="4102"/>
    <s v="INCLUSIÓN SOCIAL Y PRODUCTIVA PARA LA POBLACIÓN EN SITUACIÓN DE VULNERABILIDAD "/>
    <s v="ATENCIÓN A GRUPOS VULNERABLES - PROMOCIÓN SOCIAL"/>
    <n v="403"/>
    <s v="REALIZAR 4  ACCIONES  PROTECTORASS DE DERECHOS DE LAS COMUNIDADES OSIG"/>
    <n v="4102042"/>
    <s v="FORTALECIMIENTO DEL TEJIDO SOCIAL Y CONSTRUCCIÓN DE ESCENARIOS COMUNITARIOS PROTECTORES DE DERECHOS"/>
    <s v="ACCIONES EJECUTADAS CON LAS COMUNIDADES"/>
    <s v="NUMERO"/>
    <n v="0"/>
    <n v="2018"/>
    <s v="DANE"/>
    <n v="1"/>
    <n v="4"/>
    <n v="1"/>
    <n v="0.25"/>
    <n v="1"/>
    <n v="1"/>
    <n v="1"/>
    <n v="1"/>
    <n v="4"/>
    <n v="1"/>
    <n v="5"/>
    <n v="4"/>
    <n v="1.25"/>
    <n v="0"/>
    <s v=" Gestion "/>
    <n v="0"/>
    <n v="0"/>
  </r>
  <r>
    <x v="20"/>
    <x v="3"/>
    <s v="BOLÍVAR ME ENAMORA DIVERSO E INCLUSIVO"/>
    <s v="CON MI FAMILIA SOY MEJOR, SOY MEJOR CUANDO CUENTO CONTIGO"/>
    <n v="4101"/>
    <s v="INCLUSIÓN SOCIAL Y PRODUCTIVA PARA LA POBLACIÓN EN SITUACIÓN DE VULNERABILIDAD "/>
    <s v="ATENCIÓN A GRUPOS VULNERABLES - PROMOCIÓN SOCIAL"/>
    <n v="404"/>
    <s v="ATENDER 100 FAMILAS CON MIEMBROS DE COMUNIDADES OSIG"/>
    <n v="4102043"/>
    <s v="SERVICIO DE PROMOCIÓN DE TEMAS DE DINÁMICA RELACIONAL Y DESARROLLO AUTÓNOMO"/>
    <s v="FAMILIAS ATENDIDAS"/>
    <s v="NUMERO"/>
    <n v="0"/>
    <n v="2018"/>
    <s v="DANE"/>
    <n v="25"/>
    <n v="100"/>
    <n v="25"/>
    <n v="0.25"/>
    <n v="0"/>
    <n v="15"/>
    <n v="60"/>
    <n v="20"/>
    <n v="95"/>
    <n v="0.95"/>
    <n v="120"/>
    <n v="3.8"/>
    <n v="1.2"/>
    <n v="0"/>
    <s v=" Gestion "/>
    <n v="0"/>
    <n v="0"/>
  </r>
  <r>
    <x v="20"/>
    <x v="3"/>
    <s v="BOLÍVAR ME ENAMORA DIVERSO E INCLUSIVO"/>
    <s v="EN LA RUTA LO MEJOR ES MI PROTECCIÓN"/>
    <n v="4101"/>
    <s v="INCLUSIÓN SOCIAL Y PRODUCTIVA PARA LA POBLACIÓN EN SITUACIÓN DE VULNERABILIDAD "/>
    <s v="ATENCIÓN A GRUPOS VULNERABLES - PROMOCIÓN SOCIAL"/>
    <n v="405"/>
    <s v="200 PERSONAS  CON AYUDAS HUMANITARIAS"/>
    <n v="4101025"/>
    <s v="SERVICIO DE AYUDA Y ATENCIÓN HUMANITARIA"/>
    <s v="PERSONAS CON ASISTENCIA HUMANITARIA"/>
    <s v="NUMERO"/>
    <n v="0"/>
    <n v="2018"/>
    <s v="DANE"/>
    <n v="50"/>
    <n v="200"/>
    <n v="50"/>
    <n v="0.25"/>
    <n v="0"/>
    <n v="2"/>
    <n v="10"/>
    <n v="20"/>
    <n v="32"/>
    <n v="0.16"/>
    <n v="82"/>
    <n v="0.64"/>
    <n v="0.41"/>
    <n v="0"/>
    <s v=" Gestion "/>
    <n v="0"/>
    <n v="0"/>
  </r>
  <r>
    <x v="20"/>
    <x v="3"/>
    <s v="BOLÍVAR ME ENAMORA DIVERSO E INCLUSIVO"/>
    <s v="BOLÍVAR ES MEJOR DIVERSO CON EDUCACIÓN"/>
    <n v="2202"/>
    <s v="INCLUSIÓN SOCIAL Y PRODUCTIVA PARA LA POBLACIÓN EN SITUACIÓN DE VULNERABILIDAD "/>
    <s v="ATENCIÓN A GRUPOS VULNERABLES - PROMOCIÓN SOCIAL"/>
    <n v="406"/>
    <s v="30 PERSONAS VULNERABLES CON ACCESO A LA EDUCACIÓN SUPERIOR"/>
    <n v="503026"/>
    <s v="SERVICIO DE APOYO FINANCIERO PARA EL ACCESO A LA EDUCACIÓN SUPERIOR O TERCIARIA"/>
    <s v="BENEFICIARIOS DE ESTRATEGIAS O PROGRAMAS DE  APOYO FINANCIERO PARA EL ACCESO A LA EDUCACIÓN SUPERIOR  O TERCIARIA"/>
    <s v="NUMERO"/>
    <n v="0"/>
    <n v="2018"/>
    <s v="DANE"/>
    <n v="10"/>
    <n v="30"/>
    <n v="0"/>
    <n v="0"/>
    <n v="0"/>
    <n v="2"/>
    <n v="0"/>
    <n v="4"/>
    <n v="6"/>
    <n v="0.2"/>
    <n v="6"/>
    <n v="0.6"/>
    <n v="0.2"/>
    <n v="0"/>
    <s v="Gestion"/>
    <n v="0"/>
    <n v="0"/>
  </r>
  <r>
    <x v="20"/>
    <x v="3"/>
    <s v="COMPONENTE DE JÓVENES CON FUTURO."/>
    <s v="JUVENTUD EMPODERADA"/>
    <s v="A.14"/>
    <s v="DESARROLLO INTEGRAL DE LA PRIMERA INFANCIA A LA JUVENTUD, Y FORTALECIMIENTO DE LAS CAPACIDADES DE LAS FAMILIAS DE NIÑAS, NIÑOS Y ADOLESCENTES"/>
    <s v="GRUPOS VULNERABLES"/>
    <s v="SG235"/>
    <s v="16 CAMPAÑAS DE PROTECCIÓN DELOS DERECHOS DE LA POBLACIÓN JÓVEN"/>
    <n v="4102046"/>
    <s v="&quot;SERVICIOS DE_x000d_PROMOCIÓN DELOS_x000d_DERECHOS DE LOS_x000d_NIÑOS, NIÑAS,_x000d_ADOLESCENTES Y_x000d_JÓVENES&quot;"/>
    <s v="CAMPAÑAS DE PROMOCIÓN_x000d_REALIZADAS"/>
    <s v="NUMERO"/>
    <n v="0"/>
    <n v="2025"/>
    <s v="DANE"/>
    <n v="4"/>
    <n v="16"/>
    <n v="4"/>
    <n v="0.25"/>
    <n v="1"/>
    <n v="1"/>
    <n v="1"/>
    <n v="1"/>
    <n v="4"/>
    <n v="0.25"/>
    <n v="8"/>
    <n v="1"/>
    <n v="0.5"/>
    <n v="41988550"/>
    <s v=" recursos propios "/>
    <n v="41988550"/>
    <n v="1"/>
  </r>
  <r>
    <x v="20"/>
    <x v="3"/>
    <s v="COMPONENTE DE JÓVENES CON FUTURO."/>
    <s v="IMPLEMENTACIÓN DE LA POLÍTICA JUVENIL"/>
    <s v="A.14"/>
    <s v="MEJORAMIENTO DE LA PLANEACIÓN TERRITORIAL,_x000d_SECTORIAL Y DE INVERSIÓN_x000d_PÚBLICA"/>
    <s v="GRUPOS VULNERABLES"/>
    <s v="G256"/>
    <s v="IMPLEMENTACIÓN DE POLÍTICADEJUVENTUDES"/>
    <n v="301008"/>
    <s v="SERVICIO DE SEGUIMIENTO A LA_x000d_POLÍTICAPÚBLICA"/>
    <s v="DOCUMENTOS DE SEGUIMIENTO ALA_x000d_POLÍTICA PÚBLICA_x000d_ELABORADOS"/>
    <s v="NUMERO"/>
    <n v="0"/>
    <n v="2025"/>
    <s v="DANE"/>
    <n v="1"/>
    <n v="1"/>
    <n v="0"/>
    <n v="0"/>
    <n v="0"/>
    <n v="1"/>
    <n v="1"/>
    <n v="1"/>
    <n v="3"/>
    <n v="3"/>
    <n v="3"/>
    <n v="3"/>
    <n v="3"/>
    <n v="132045800"/>
    <s v=" recursos propios "/>
    <n v="132045800"/>
    <n v="1"/>
  </r>
  <r>
    <x v="20"/>
    <x v="3"/>
    <s v="COMPONENTE DE JÓVENES CON FUTURO."/>
    <s v="SUPEREMPRENDEDORES"/>
    <s v="A.14"/>
    <s v="INCLUSIÓN SOCIAL Y PRODUCTIVA PARA LA POBLACIÓN EN SITUACIÓN DE VULNERABILIDAD"/>
    <s v="GRUPOS VULNERABLES"/>
    <s v="G218 "/>
    <s v="CAPACITAR 400 JÓVENES"/>
    <n v="3603002"/>
    <s v="SERVICIO DE FORMACIÓN PARA EL TRABAJO EN_x000d_COMPETENCIAS PARA LA_x000d_INSERCIÓN LABORAL"/>
    <s v="PERSONAS CERTIFICADAS"/>
    <s v="NUMERO"/>
    <n v="0"/>
    <n v="2025"/>
    <s v="DANE"/>
    <n v="100"/>
    <n v="400"/>
    <n v="80"/>
    <n v="0.2"/>
    <n v="100"/>
    <n v="50"/>
    <n v="80"/>
    <n v="20"/>
    <n v="250"/>
    <n v="0.63"/>
    <n v="330"/>
    <n v="2.5"/>
    <n v="0.82499999999999996"/>
    <n v="41988550"/>
    <s v=" recursos propios "/>
    <n v="41988550"/>
    <n v="1"/>
  </r>
  <r>
    <x v="20"/>
    <x v="3"/>
    <s v="COMPONENTE DE JÓVENES CON FUTURO."/>
    <s v="SUPEREMPRENDEDORES"/>
    <s v="A.14"/>
    <s v="INCLUSIÓN SOCIAL Y PRODUCTIVA PARA LA POBLACIÓN EN SITUACIÓN DE VULNERABILIDAD"/>
    <s v="GRUPOS VULNERABLES"/>
    <s v="G221"/>
    <s v="CON EL PROGRAMA JÓVENES VISIONARIOS, , - SE BUSCA_x000d_CAPITZAR 800 UNIDADES_x000d_PRODUCTIVA DE GRUPOS_x000d_JUVENILES VULNERABLES Y_x000d_SUJETOS DE PROTECCION_x000d_ESPECIAL CONSITUCIONAL"/>
    <n v="4103010"/>
    <s v="SERVICIO DE GESTIÓN PARA LA COLOCACIÓN DE EMPLEO"/>
    <s v="UNIDADES PRODUCTIVAS CREADAS"/>
    <s v="NUMERO"/>
    <n v="0"/>
    <n v="2025"/>
    <s v="DANE"/>
    <n v="200"/>
    <n v="800"/>
    <n v="80"/>
    <n v="0.1"/>
    <n v="0"/>
    <n v="5"/>
    <n v="20"/>
    <n v="25"/>
    <n v="50"/>
    <n v="0.06"/>
    <n v="130"/>
    <n v="0.25"/>
    <n v="0.16250000000000001"/>
    <n v="41988550"/>
    <s v=" recursos propios "/>
    <n v="41988550"/>
    <n v="1"/>
  </r>
  <r>
    <x v="20"/>
    <x v="3"/>
    <s v="COMPONENTE DE JÓVENES CON FUTURO."/>
    <s v="JOVENES CRECIENDO JUNTOS "/>
    <s v="A.14"/>
    <s v="INCLUSIÓN SOCIAL Y PRODUCTIVA PARA LA POBLACIÓN EN SITUACIÓN DE VULNERABILIDAD"/>
    <s v=" ATENCIÓN A GRUPOS VULNERABLES - PROMOCIÓN SOCIAL"/>
    <s v=" IG255"/>
    <s v=" CON EL PROGRAMA EMPLEO PARA LA IGUALDAD - SE BUSCA VINCULAR 65 JOVENES A EMPLEO FORMAL PARA POBLACIÓN VULNERABLE "/>
    <n v="3602004"/>
    <s v="SERVICIO DE COLOCACIÓN LABORAL "/>
    <s v=" COLOCACIONES DE JÓVENES A TRAVÉS DEL SERVICIO PÚBLICO DE EMPLEO"/>
    <s v="NUMERO"/>
    <n v="0"/>
    <n v="2025"/>
    <s v="DANE"/>
    <n v="16"/>
    <n v="65"/>
    <n v="20"/>
    <n v="0.31"/>
    <n v="10"/>
    <n v="10"/>
    <n v="10"/>
    <n v="143"/>
    <n v="173"/>
    <n v="2.66"/>
    <n v="193"/>
    <n v="10.81"/>
    <n v="2.9692307692307693"/>
    <n v="41988550"/>
    <s v="GESTIÓN "/>
    <n v="41988550"/>
    <n v="1"/>
  </r>
  <r>
    <x v="21"/>
    <x v="1"/>
    <s v="BOLÍVAR ME ENAMORA EN DESARROLLO ECONÓMICO"/>
    <s v="PROGRAMA DE PRODUCTIVIDAD"/>
    <n v="3602"/>
    <s v="GENERACIÓN Y FORMALIZACIÓN DEL EMPLEO"/>
    <s v="TRABAJO"/>
    <n v="360"/>
    <s v="FORTALECER LOS NEGOCIOS O EMPRENDIMIENTOS DEL DEPARTAMENTO"/>
    <n v="3602013"/>
    <s v="SERVICIO DE GESTIÓN PARA EL EMPRENDIMIENTO"/>
    <s v="PROYECTOS PRODUCTIVOS CON ACOMPAÑAMIENTO ATENDIDOS"/>
    <s v="Número"/>
    <n v="0"/>
    <s v="N/A"/>
    <s v="N/A"/>
    <n v="25"/>
    <n v="100"/>
    <n v="53"/>
    <n v="0.53"/>
    <n v="3"/>
    <n v="150"/>
    <n v="0"/>
    <n v="15"/>
    <n v="168"/>
    <n v="1.68"/>
    <n v="221"/>
    <n v="6.72"/>
    <n v="2.21"/>
    <n v="50000000"/>
    <n v="0"/>
    <n v="0"/>
    <n v="0"/>
  </r>
  <r>
    <x v="21"/>
    <x v="1"/>
    <s v="BOLÍVAR ME ENAMORA EN DESARROLLO ECONÓMICO"/>
    <s v="PROGRAMA DE EMPRENDIMIENTO"/>
    <n v="3502"/>
    <s v="PRODUCTIVIDAD Y COMPETITIVIDAD DE LAS EMPRESAS COLOMBIANAS"/>
    <s v="COMERCIO, INDUSTRIA Y TURISMO"/>
    <n v="350"/>
    <s v="LÍNEA DE CRÉDITO"/>
    <n v="3502004"/>
    <s v="SERVICIO DE APOYO FINANCIERO PARA EL MEJORAMIENTO DE PRODUCTOS O PROCESOS"/>
    <s v="EMPRESAS BENEFICIADAS POR EL FONDO DE FINANCIACIÓN Y DE EMPRENDIMIENTO"/>
    <s v="Número"/>
    <n v="0"/>
    <s v="N/A"/>
    <s v="N/A"/>
    <n v="200"/>
    <n v="200"/>
    <n v="0"/>
    <n v="0"/>
    <n v="0"/>
    <n v="0"/>
    <n v="46"/>
    <n v="13"/>
    <n v="59"/>
    <n v="0.29499999999999998"/>
    <n v="59"/>
    <n v="0.29499999999999998"/>
    <n v="0.29499999999999998"/>
    <n v="400000000"/>
    <s v="ICLD"/>
    <n v="400000000"/>
    <n v="1"/>
  </r>
  <r>
    <x v="21"/>
    <x v="1"/>
    <s v="BOLÍVAR ME ENAMORA EN DESARROLLO ECONÓMICO"/>
    <s v="PROGRAMA DE EMPRENDIMIENTO"/>
    <n v="3903"/>
    <s v="DESARROLLO TECNOLÓGICO E INNOVACIÓN PARA EL CRECIMIENTO EMPRESARIAL"/>
    <s v="CIENCIA, TECNOLOGÍA E INNOVACIÓN"/>
    <n v="358"/>
    <s v="PROMOVER LA GENERACIÓN DE IDEAS, MÉTODOS, Y HERRAMIENTAS QUE IMPACTAN EL DESARROLLO ECONÓMICO"/>
    <n v="3903002"/>
    <s v="SERVICIO DE APOYO PARA EL DESARROLLO TECNOLÓGICO Y LA INNOVACIÓN"/>
    <s v="PROYECTOS FINANCIADOS PARA EL DESARROLLO TECNOLÓGICO E INNOVACIÓN"/>
    <s v="Número"/>
    <n v="0"/>
    <s v="N/A"/>
    <s v="N/A"/>
    <n v="10"/>
    <n v="20"/>
    <n v="0"/>
    <n v="0"/>
    <n v="0"/>
    <n v="13"/>
    <n v="0"/>
    <n v="0"/>
    <n v="13"/>
    <n v="0.65"/>
    <n v="13"/>
    <n v="1.3"/>
    <n v="0.65"/>
    <n v="0"/>
    <s v="N/A"/>
    <n v="0"/>
    <n v="0"/>
  </r>
  <r>
    <x v="21"/>
    <x v="1"/>
    <s v="BOLÍVAR ME ENAMORA EN DESARROLLO ECONÓMICO"/>
    <s v="PROGRAMA DE APROVECHAMIENTO DE POTENCIALIDADES Y APUESTAS PRODUCTIVAS"/>
    <n v="3502"/>
    <s v="PRODUCTIVIDAD Y COMPETITIVIDAD DE LAS EMPRESAS COLOMBIANAS"/>
    <s v="COMERCIO, INDUSTRIA Y TURISMO"/>
    <n v="351"/>
    <s v="PLAN DE COMPETITIVIDAD DE CARTAGENA Y BOLÍVAR ACTUALIZADO"/>
    <n v="3502047"/>
    <s v="DOCUMENTOS DE PLANEACIÓN"/>
    <s v="DOCUMENTOS DE PLANEACIÓN ELABORADOS"/>
    <s v="Número"/>
    <n v="0"/>
    <s v="N/A"/>
    <s v="N/A"/>
    <n v="1"/>
    <n v="1"/>
    <n v="0"/>
    <n v="0"/>
    <n v="0"/>
    <n v="0"/>
    <n v="1"/>
    <n v="0"/>
    <n v="1"/>
    <n v="1"/>
    <n v="1"/>
    <n v="1"/>
    <n v="1"/>
    <n v="200000000"/>
    <s v="ICLD"/>
    <n v="200000000"/>
    <n v="1"/>
  </r>
  <r>
    <x v="21"/>
    <x v="1"/>
    <s v="BOLÍVAR ME ENAMORA EN DESARROLLO ECONÓMICO"/>
    <s v="PROGRAMA DE APROVECHAMIENTO DE POTENCIALIDADES Y APUESTAS PRODUCTIVAS"/>
    <n v="4599"/>
    <s v="FORTALECIMIENTO A LA GESTIÓN Y DIRECCIÓN DE LA ADMINISTRACIÓN PÚBLICA TERRITORIAL"/>
    <s v="COMERCIO, INDUSTRIA Y TURISMO"/>
    <n v="352"/>
    <s v="SISTEMA DE MONITOREO INDICADORES DE COMPETITIVIDAD"/>
    <n v="4599025"/>
    <s v="SERVICIOS DE INFORMACIÓN IMPLEMENTADOS"/>
    <s v="SISTEMAS DE INFORMACIÓN IMPLEMENTADOS"/>
    <s v="Número"/>
    <n v="0"/>
    <s v="N/A"/>
    <s v="N/A"/>
    <n v="1"/>
    <n v="1"/>
    <n v="0"/>
    <n v="0"/>
    <n v="0"/>
    <n v="0"/>
    <n v="0"/>
    <n v="1"/>
    <n v="1"/>
    <n v="1"/>
    <n v="1"/>
    <n v="1"/>
    <n v="1"/>
    <n v="0"/>
    <s v="N/A"/>
    <n v="0"/>
    <n v="0"/>
  </r>
  <r>
    <x v="21"/>
    <x v="1"/>
    <s v="BOLÍVAR ME ENAMORA EN DESARROLLO ECONÓMICO"/>
    <s v="PROGRAMA DE APROVECHAMIENTO DE POTENCIALIDADES Y APUESTAS PRODUCTIVAS"/>
    <n v="3502"/>
    <s v="INCLUSIÓN PRODUCTIVA DE PEQUEÑOS PRODUCTORES RURALES"/>
    <s v="COMERCIO, INDUSTRIA Y TURISMO"/>
    <n v="353"/>
    <s v="ASISTENCIA Y ACOMPAÑAMIENTO A EMPRENDEDORES Y EMPRESAS"/>
    <n v="1702038"/>
    <s v="SERVICIO DE APOYO A LA COMERCIALIZACIÓN"/>
    <s v="EVENTOS COMERCIALES APOYADOS"/>
    <s v="Número"/>
    <n v="0"/>
    <s v="N/A"/>
    <s v="N/A"/>
    <n v="2"/>
    <n v="6"/>
    <n v="3"/>
    <n v="0.5"/>
    <n v="0"/>
    <n v="2"/>
    <n v="1"/>
    <n v="2"/>
    <n v="5"/>
    <n v="0.83333333333333337"/>
    <n v="8"/>
    <n v="2.5"/>
    <n v="1.3333333333333333"/>
    <n v="200000000"/>
    <s v="ICLD"/>
    <n v="200000000"/>
    <n v="1"/>
  </r>
  <r>
    <x v="21"/>
    <x v="1"/>
    <s v="BOLÍVAR ME ENAMORA EN DESARROLLO ECONÓMICO"/>
    <s v="PROGRAMA DE ECONOMÍA CREATIVA"/>
    <n v="2022"/>
    <s v="CALIDAD Y FOMENTO DE LA EDUCACIÓN SUPERIOR"/>
    <s v="EDUCACIÓN"/>
    <n v="354"/>
    <s v="ESTRATEGIAS QUE VINCULEN LA EDUCACIÓN SUPERIOR CON EL SECTOR PRODUCTIVO"/>
    <n v="2202067"/>
    <s v="SERVICIO DE ARTICULACIÓN ENTRE LA EDUCACIÓN SUPERIOR Y EL SECTOR PRODUCTIVO"/>
    <s v="PROGRAMAS Y PROYECTOS DE EDUCACIÓN SUPERIOR ARTICULADOS CON EL SECTOR PRODUCTIVO"/>
    <s v="Número"/>
    <n v="0"/>
    <s v="N/A"/>
    <s v="N/A"/>
    <n v="2"/>
    <n v="5"/>
    <n v="1"/>
    <n v="0.2"/>
    <n v="0"/>
    <n v="0"/>
    <n v="0"/>
    <n v="0"/>
    <n v="0"/>
    <n v="0"/>
    <n v="1"/>
    <n v="0"/>
    <n v="0.2"/>
    <n v="0"/>
    <s v="N/A"/>
    <n v="0"/>
    <n v="0"/>
  </r>
  <r>
    <x v="21"/>
    <x v="1"/>
    <s v="BOLÍVAR ME ENAMORA EN DESARROLLO ECONÓMICO"/>
    <s v="PROGRAMA DE ECONOMÍA POPULAR"/>
    <n v="3502"/>
    <s v="PRODUCTIVIDAD Y COMPETITIVIDAD DE LAS EMPRESAS COLOMBIANAS"/>
    <s v="COMERCIO, INDUSTRIA Y TURISMO"/>
    <n v="355"/>
    <s v="ACTIVIDADES DE FORMACIÓN"/>
    <n v="3603002"/>
    <s v="SERVICIO DE FORMACIÓN PARA EL TRABAJO EN COMPETENCIAS PARA LA INSERCIÓN LABORAL"/>
    <s v="PERSONAS FORMADAS"/>
    <s v="Número"/>
    <n v="0"/>
    <s v="N/A"/>
    <s v="N/A"/>
    <n v="75"/>
    <n v="100"/>
    <n v="0"/>
    <n v="0"/>
    <n v="0"/>
    <n v="0"/>
    <n v="0"/>
    <n v="75"/>
    <n v="75"/>
    <n v="0.75"/>
    <n v="75"/>
    <n v="1"/>
    <n v="0.75"/>
    <n v="0"/>
    <s v="N/A"/>
    <n v="0"/>
    <n v="0"/>
  </r>
  <r>
    <x v="21"/>
    <x v="1"/>
    <s v="BOLÍVAR ME ENAMORA EN DESARROLLO ECONÓMICO"/>
    <s v="PROGRAMA DE GENERACIÓN DE INGRESOS"/>
    <n v="3602"/>
    <s v="GENERACIÓN Y FORMALIZACIÓN DEL EMPLEO"/>
    <s v="TRABAJO"/>
    <n v="357"/>
    <s v="DESARROLLO DE COMPETENCIAS Y PROMOCIÓN DE ACCESO AL TRABAJO"/>
    <n v="3603002"/>
    <s v="SERVICIO DE FORMACIÓN PARA EL TRABAJO EN COMPETENCIAS PARA LA INSERCIÓN LABORAL"/>
    <s v="PERSONAS FORMADAS"/>
    <s v="Número"/>
    <n v="0"/>
    <s v="N/A"/>
    <s v="N/A"/>
    <n v="100"/>
    <n v="250"/>
    <n v="83"/>
    <n v="0.33200000000000002"/>
    <n v="0"/>
    <n v="86"/>
    <n v="0"/>
    <n v="58"/>
    <n v="144"/>
    <n v="0.57599999999999996"/>
    <n v="227"/>
    <n v="1.44"/>
    <n v="0.90800000000000003"/>
    <n v="191832034"/>
    <s v="ICDL "/>
    <n v="0"/>
    <n v="0"/>
  </r>
  <r>
    <x v="21"/>
    <x v="1"/>
    <s v="BOLÍVAR ME ENAMORA EN DESARROLLO ECONÓMICO"/>
    <s v="PROGRAMA DE GENERACIÓN DE INGRESOS"/>
    <n v="3602"/>
    <s v="GENERACIÓN Y FORMALIZACIÓN DEL EMPLEO"/>
    <s v="TRABAJO"/>
    <n v="361"/>
    <s v="DESARROLLO DE ESTRATEGIAS E INSTRUMENTOS DE POLÍTICAS O INICIATIVAS PÚBLICO-PRIVADAS DE PROTECCIÓN AL CESANTE"/>
    <n v="3603002"/>
    <s v="SERVICIO DE APOYO AL DISEÑO E IMPLEMENTACIÓN DE POLÍTICA DE PROTECCIÓN AL CESANTE"/>
    <s v="ESTRATEGIAS DE PROTECCIÓN AL CESANTE REALIZADAS"/>
    <s v="Número"/>
    <n v="0"/>
    <s v="N/A"/>
    <s v="N/A"/>
    <n v="0.5"/>
    <n v="1"/>
    <n v="0"/>
    <n v="0"/>
    <n v="0"/>
    <n v="1"/>
    <n v="0"/>
    <n v="1"/>
    <n v="2"/>
    <n v="2"/>
    <n v="2"/>
    <n v="4"/>
    <n v="2"/>
    <n v="0"/>
    <s v="N/A"/>
    <n v="0"/>
    <n v="0"/>
  </r>
  <r>
    <x v="21"/>
    <x v="1"/>
    <s v="BOLÍVAR ME ENAMORA EN DESARROLLO ECONÓMICO"/>
    <s v="PROGRAMA DE INNOVACIÓN Y GENERACIÓN DE NUEVAS EMPRESAS"/>
    <n v="3502"/>
    <s v="PRODUCTIVIDAD Y COMPETITIVIDAD DE LAS EMPRESAS COLOMBIANAS"/>
    <s v="COMERCIO, INDUSTRIA Y TURISMO"/>
    <n v="356"/>
    <s v="PROMOCIÓN DE LA CULTURA DE LA FORMALIDAD"/>
    <n v="3502015"/>
    <s v="SERVICIO PARA LA FORMALIZACIÓN EMPRESARIAL Y DE PRODUCTOS Y/O SERVICIOS"/>
    <s v="EMPRESAS ASISTIDAS TÉCNICAMENTE EN TEMAS DE LEGALIDAD Y/O FORMALIZACIÓN"/>
    <s v="Número"/>
    <n v="0"/>
    <s v="N/A"/>
    <s v="N/A"/>
    <n v="30"/>
    <n v="100"/>
    <n v="53"/>
    <n v="0.53"/>
    <n v="3"/>
    <n v="46"/>
    <n v="0"/>
    <n v="0"/>
    <n v="49"/>
    <n v="0.49"/>
    <n v="102"/>
    <n v="1.6333333333333333"/>
    <n v="1.02"/>
    <n v="0"/>
    <s v="N/A"/>
    <n v="0"/>
    <n v="0"/>
  </r>
  <r>
    <x v="21"/>
    <x v="3"/>
    <s v="BOLÍVAR ME ENAMORA CON INSTRUMENTOS DE COOPERACIÓN INTERNACIONAL A NIVEL REGIONAL"/>
    <s v="PROGRAMA DE COOPERACIÓN INTERNACIONAL"/>
    <n v="4599"/>
    <s v="FORTALECIMIENTO A LA GESTIÓN Y DIRECCIÓN DE LA ADMINISTRACIÓN PÚBLICA TERRITORIAL"/>
    <s v="FORTALECIMIENTO INSTITUCIONAL"/>
    <s v="362"/>
    <s v="MESA DE COORDINACIÓN INTERINSTITUCIONAL"/>
    <s v="4502022"/>
    <s v="SERVICIO DE ASISTENCIA TÉCNICA"/>
    <s v="INSTANCIAS TERRITORIALES DE COORDINACIÓN INSTITUCIONAL ASISTIDAS Y APOYADAS"/>
    <s v="Número"/>
    <s v="0"/>
    <s v="N/A"/>
    <s v="N/A"/>
    <n v="1"/>
    <n v="1"/>
    <n v="0"/>
    <n v="0"/>
    <n v="0"/>
    <n v="0.1"/>
    <n v="0"/>
    <n v="0"/>
    <n v="0.1"/>
    <n v="0.1"/>
    <n v="0.1"/>
    <n v="0.1"/>
    <n v="0.1"/>
    <n v="0"/>
    <s v="N/A"/>
    <n v="0"/>
    <n v="0"/>
  </r>
  <r>
    <x v="21"/>
    <x v="3"/>
    <s v="BOLÍVAR ME ENAMORA CON INSTRUMENTOS DE COOPERACIÓN INTERNACIONAL A NIVEL REGIONAL"/>
    <s v="PROGRAMA DE COOPERACIÓN INTERNACIONAL"/>
    <n v="4599"/>
    <s v="FORTALECIMIENTO A LA GESTIÓN Y DIRECCIÓN DE LA ADMINISTRACIÓN PÚBLICA TERRITORIAL"/>
    <s v="CIENCIA, TECNOLOGÍA E INNOVACIÓN"/>
    <s v="363"/>
    <s v="CONSOLIDACIÓN DE UNA INSTITUCIONALIDAD HABILITANTE PARA LA CIENCIA TECNOLOGÍA E INNOVACIÓN (CTEI)"/>
    <s v="3901004"/>
    <s v="SERVICIO DE COOPERACIÓN INTERNACIONAL PARA LA CTEI"/>
    <s v="PROPUESTAS DE COOPERACIÓN INTERNACIONAL COFINANCIADOS"/>
    <s v="Número"/>
    <s v="0"/>
    <s v="N/A"/>
    <s v="N/A"/>
    <n v="4"/>
    <n v="12"/>
    <n v="0"/>
    <n v="0"/>
    <n v="0"/>
    <n v="0.05"/>
    <n v="1"/>
    <n v="4"/>
    <n v="5.05"/>
    <n v="0.42083333333333334"/>
    <n v="5.05"/>
    <n v="1.2625"/>
    <n v="0.42083333333333334"/>
    <n v="95000000"/>
    <s v="icld"/>
    <n v="95000000"/>
    <n v="1"/>
  </r>
  <r>
    <x v="21"/>
    <x v="2"/>
    <s v="BOLÍVAR ME ENAMORA EN LA PROTECCIÓN Y LA RESTAURACIÓN DE SISTEMAS AMBIENTALES"/>
    <s v="PROGRAMA DE PROTECCIÓN Y LA RESTAURACIÓN DE SISTEMAS AMBIENTALES"/>
    <n v="3202"/>
    <s v="CONSERVACIÓN DE LA BIODIVERSIDAD Y SUS SERVICIOS ECOSISTÉMICOS"/>
    <s v="MEDIO AMBIENTE"/>
    <s v="338"/>
    <s v="SIEMBRA, MANTENIMIENTO Y MONITOREO DE PLANTACIONES"/>
    <s v="3202006"/>
    <s v="SERVICIO DE REFORESTACIÓN DE ECOSISTEMAS"/>
    <s v="PLANTACIONES FORESTALES REALIZADAS"/>
    <s v="Número"/>
    <s v="186344"/>
    <s v="2023"/>
    <s v="EPA CARTAGENA"/>
    <n v="75000"/>
    <n v="225000"/>
    <n v="12800"/>
    <n v="5.6888888888888892E-2"/>
    <n v="650"/>
    <n v="3500"/>
    <n v="80"/>
    <n v="500"/>
    <n v="4730"/>
    <n v="2.1022222222222223E-2"/>
    <n v="17530"/>
    <n v="6.306666666666666E-2"/>
    <n v="7.7911111111111112E-2"/>
    <n v="0"/>
    <s v="N/A"/>
    <n v="0"/>
    <n v="0"/>
  </r>
  <r>
    <x v="21"/>
    <x v="2"/>
    <s v="BOLÍVAR ME ENAMORA EN LA PROTECCIÓN Y LA RESTAURACIÓN DE SISTEMAS AMBIENTALES"/>
    <s v="PROGRAMA DE PROTECCIÓN Y LA RESTAURACIÓN DE SISTEMAS AMBIENTALES"/>
    <n v="3202"/>
    <s v="CONSERVACIÓN DE LA BIODIVERSIDAD Y SUS SERVICIOS ECOSISTÉMICOS"/>
    <s v="MEDIO AMBIENTE"/>
    <s v="339"/>
    <s v="CAPACITACIONES A LOS AGENTES AMBIENTALES"/>
    <s v="3202014"/>
    <s v="SERVICIO DE EDUCACIÓN INFORMAL EN EL MARCO DE LA CONSERVACIÓN DE LA BIODIVERSIDAD Y"/>
    <s v="TALLERES REALIZADOS"/>
    <s v="Número"/>
    <s v="6"/>
    <s v="2023"/>
    <s v="DIRECCIÓN DE AMBIENTE Y DESARROLLO SOSTENIBLE"/>
    <n v="6"/>
    <n v="18"/>
    <n v="0"/>
    <n v="0"/>
    <n v="0"/>
    <n v="3"/>
    <n v="3"/>
    <n v="2"/>
    <n v="8"/>
    <n v="0.44444444444444442"/>
    <n v="8"/>
    <n v="1.3333333333333333"/>
    <n v="0.44444444444444442"/>
    <n v="0"/>
    <n v="0"/>
    <n v="0"/>
    <n v="0"/>
  </r>
  <r>
    <x v="21"/>
    <x v="2"/>
    <s v="BOLÍVAR ME ENAMORA EN LA PROTECCIÓN Y LA RESTAURACIÓN DE SISTEMAS AMBIENTALES"/>
    <s v="PROGRAMA DE PROTECCIÓN Y LA RESTAURACIÓN DE SISTEMAS AMBIENTALES"/>
    <n v="3202"/>
    <s v="CONSERVACIÓN DE LA BIODIVERSIDAD Y SUS SERVICIOS ECOSISTÉMICOS"/>
    <s v="MEDIO AMBIENTE"/>
    <s v="340"/>
    <s v="DISEÑO Y ENTREGA DE INSTRUMENTOS ECONÓMICOS A LOS USUARIOS DEL SUELO"/>
    <s v="3202043"/>
    <s v="SERVICIO APOYO FINANCIERO PARALA IMPLEMENTACIÓN DE ESQUEMAS DE PAGO POR SERVICIO AMBIENTALES"/>
    <s v="ÁREAS CON ESQUEMAS DE PAGO POR SERVICIOS AMBIENTALES IMPLEMENTADOS"/>
    <s v="Número"/>
    <s v="1"/>
    <s v="2014"/>
    <s v="SECRETARIA DE HÁBITAT – MEDIO AMBIENTE"/>
    <n v="0.33"/>
    <n v="1"/>
    <n v="0"/>
    <n v="0"/>
    <n v="0"/>
    <n v="0"/>
    <n v="0"/>
    <n v="0"/>
    <n v="0"/>
    <n v="0"/>
    <n v="0"/>
    <n v="0"/>
    <n v="0"/>
    <n v="0"/>
    <s v="N/A"/>
    <n v="0"/>
    <n v="0"/>
  </r>
  <r>
    <x v="21"/>
    <x v="2"/>
    <s v="BOLÍVAR ME ENAMORA EN LA PROTECCIÓN Y LA RESTAURACIÓN DE SISTEMAS AMBIENTALES"/>
    <s v="PROGRAMA DE PROTECCIÓN Y LA RESTAURACIÓN DE SISTEMAS AMBIENTALES"/>
    <n v="3201"/>
    <s v="FORTALECIMIENTO DEL DESEMPEÑO AMBIENTAL DE LOS SECTORES PRODUCTIVOS"/>
    <s v="MEDIO AMBIENTE"/>
    <s v="341"/>
    <s v="VERIFICACIÓN Y ASESORÍA TÉCNICA EN LA CONSOLIDACIÓN DE NEGOCIOS VERDES"/>
    <s v="3201003"/>
    <s v="SERVICIO DE ASISTENCIA TÉCNICA PARA LA CONSOLIDACIÓN DE NEGOCIOS VERDES"/>
    <s v="NEGOCIOS VERDES CONSOLIDADOS"/>
    <s v="Número"/>
    <s v="21"/>
    <s v="2023"/>
    <s v="PAI CARDIQUE"/>
    <n v="14"/>
    <n v="44"/>
    <n v="0"/>
    <n v="0"/>
    <n v="0"/>
    <n v="0"/>
    <n v="0"/>
    <n v="0"/>
    <n v="0"/>
    <n v="0"/>
    <n v="0"/>
    <n v="0"/>
    <n v="0"/>
    <n v="0"/>
    <s v="N/A"/>
    <n v="0"/>
    <n v="0"/>
  </r>
  <r>
    <x v="21"/>
    <x v="2"/>
    <s v="BOLÍVAR ME ENAMORA EN LA PROTECCIÓN Y LA RESTAURACIÓN DE SISTEMAS AMBIENTALES"/>
    <s v="PROGRAMA DE PROTECCIÓN Y LA RESTAURACIÓN DE SISTEMAS AMBIENTALES"/>
    <n v="3201"/>
    <s v="FORTALECIMIENTO DEL DESEMPEÑO AMBIENTAL DE LOS SECTORES PRODUCTIVOS"/>
    <s v="MEDIO AMBIENTE"/>
    <s v="342"/>
    <s v="PROMOCIÓN Y FOMENTO DE PROYECTOS DE RECICLAJE"/>
    <s v="3201009"/>
    <s v="SERVICIO DE SEGUIMIENTO Y EVALUACIÓN DE LOS PROGRAMAS DE RECOLECCIÓN DE RESIDUOS POS"/>
    <s v="PROGRAMAS DE RECOLECCIÓN DE RESIDUOS POS CONSUMO CON SEGUIMIENTO"/>
    <s v="Número"/>
    <s v="35"/>
    <s v="2023"/>
    <s v="PAI CARDIQUE"/>
    <n v="14"/>
    <n v="44"/>
    <n v="6"/>
    <n v="0.13636363636363635"/>
    <n v="1"/>
    <n v="1"/>
    <n v="5"/>
    <n v="4"/>
    <n v="11"/>
    <n v="0.25"/>
    <n v="17"/>
    <n v="0.7857142857142857"/>
    <n v="0.38636363636363635"/>
    <n v="200000000"/>
    <s v="ICLD"/>
    <n v="0"/>
    <n v="0"/>
  </r>
  <r>
    <x v="21"/>
    <x v="2"/>
    <s v="BOLÍVAR ME ENAMORA EN LA PROTECCIÓN Y LA RESTAURACIÓN DE SISTEMAS AMBIENTALES"/>
    <s v="PROGRAMA DE PROTECCIÓN Y LA RESTAURACIÓN DE SISTEMAS AMBIENTALES"/>
    <n v="3204"/>
    <s v="GESTIÓN DE LA INFORMACIÓN Y EL CONOCIMIENTO AMBIENTAL"/>
    <s v="MEDIO AMBIENTE"/>
    <s v="364"/>
    <s v="SISTEMAS DE INFORMACIÓN PARA EL CONOCIMIENTO AMBIENTAL EN CONJUNTO CON LAS AUTORIDADES AMBIENTALES"/>
    <s v="3204019"/>
    <s v="SERVICIO DE INFORMACIÓN EN BIODIVERSIDAD"/>
    <s v="SISTEMAS DE INFORMACIÓN EN BIODIVERSIDAD OPERANDO"/>
    <s v="Número"/>
    <s v="1"/>
    <s v="2023"/>
    <s v="DIRECCIÓN DE AMBIENTE Y DESARROLLO SOSTENIBLE"/>
    <n v="0.33"/>
    <n v="1"/>
    <n v="0"/>
    <n v="0"/>
    <n v="0"/>
    <n v="0"/>
    <n v="0"/>
    <n v="0"/>
    <n v="0"/>
    <n v="0"/>
    <n v="0"/>
    <n v="0"/>
    <n v="0"/>
    <n v="0"/>
    <s v="N/A"/>
    <n v="0"/>
    <n v="0"/>
  </r>
  <r>
    <x v="21"/>
    <x v="2"/>
    <s v="BOLÍVAR ME ENAMORA EN LA PROTECCIÓN Y LA RESTAURACIÓN DE SISTEMAS AMBIENTALES"/>
    <s v="PROGRAMA DE CUIDADO Y PROTECCIÓN DE FUENTES HÍDRICAS"/>
    <n v="3206"/>
    <s v="GESTIÓN DEL CAMBIO CLIMÁTICO PARA UN DESARROLLO BAJO EN CARBONO RESILIENTE AL CLIMA"/>
    <s v="MEDIO AMBIENTE"/>
    <s v="343"/>
    <s v="FORMULACIÓN E IMPLEMENTACIÓN DE INTERVENCIONES DE MITIGACIÓN Y ADAPTACIÓN AL CAMBIO CLIMÁTICO"/>
    <s v="3206003"/>
    <s v="SERVICIO DE APOYO TÉCNICO PARALA IMPLEMENTACIÓN DE ACCIONES DE MITIGACIÓN Y ADAPTACIÓN AL"/>
    <s v="PILOTOS CON ACCIONES DE MITIGACIÓN Y ADAPTACIÓN AL CAMBIO CLIMÁTICO DESARROLLADOS"/>
    <s v="Número"/>
    <s v="0"/>
    <s v="N/A"/>
    <s v="N/A"/>
    <n v="1"/>
    <n v="2"/>
    <n v="1"/>
    <n v="0.5"/>
    <n v="0"/>
    <n v="0"/>
    <n v="0"/>
    <n v="0"/>
    <n v="0"/>
    <n v="0"/>
    <n v="1"/>
    <n v="0"/>
    <n v="0.5"/>
    <n v="0"/>
    <s v="N/A"/>
    <n v="0"/>
    <n v="0"/>
  </r>
  <r>
    <x v="21"/>
    <x v="2"/>
    <s v="BOLÍVAR ME ENAMORA EN LA PROTECCIÓN Y LA RESTAURACIÓN DE SISTEMAS AMBIENTALES"/>
    <s v="PROGRAMA DE CUIDADO Y PROTECCIÓN DE FUENTES HÍDRICAS"/>
    <n v="3206"/>
    <s v="GESTIÓN DEL CAMBIO CLIMÁTICO PARA UN DESARROLLO BAJO EN CARBONO RESILIENTE AL CLIMA"/>
    <s v="MEDIO AMBIENTE"/>
    <s v="344"/>
    <s v="DIFUNDIR LA INFORMACIÓN EN GESTIÓN DEL CAMBIO CLIMÁTICO"/>
    <s v="3206005"/>
    <s v="SERVICIO DE DIVULGACIÓN DE LA INFORMACIÓN EN GESTIÓN DEL CAMBIO CLIMÁTICO PARA UN DESARROLLO"/>
    <s v="CAMPAÑAS DE INFORMACIÓN EN GESTIÓN DE CAMBIO CLIMÁTICO REALIZADAS"/>
    <s v="Número"/>
    <s v="1"/>
    <s v="2023"/>
    <s v="PAI CARDIQUE"/>
    <n v="0.66"/>
    <n v="2"/>
    <n v="0"/>
    <n v="0"/>
    <n v="0"/>
    <n v="0"/>
    <n v="0"/>
    <n v="0"/>
    <n v="0"/>
    <n v="0"/>
    <n v="0"/>
    <n v="0"/>
    <n v="0"/>
    <n v="0"/>
    <s v="N/A"/>
    <n v="0"/>
    <n v="0"/>
  </r>
  <r>
    <x v="21"/>
    <x v="2"/>
    <s v="BOLÍVAR ME ENAMORA EN LA PROTECCIÓN Y LA RESTAURACIÓN DE SISTEMAS AMBIENTALES"/>
    <s v="PROGRAMA DE CUIDADO Y PROTECCIÓN DE FUENTES HÍDRICAS"/>
    <n v="3502"/>
    <s v="PRODUCTIVIDAD Y COMPETITIVIDAD DE LAS EMPRESAS COLOMBIANAS"/>
    <s v="COMERCIO, INDUSTRIA Y TURISMO"/>
    <s v="346"/>
    <s v="PROMOVER, FOMENTAR Y APOYAR LA ECONOMÍA CIRCULAR"/>
    <s v="3502095"/>
    <s v="SERVICIOS DE APOYO PARA EL FOMENTO DE CAPACIDADES EN ECONOMÍA CIRCULAR Y"/>
    <s v="FUNCIONARIOS CAPACITADOS EN CULTURA ORGANIZACIONAL Y MENTALIDAD DEL CAMBIO EN TORNO A"/>
    <s v="Número"/>
    <s v="441"/>
    <s v="2023"/>
    <s v="DIRECCIÓN DE AMBIENTE Y DESARROLLO SOSTENIBLE"/>
    <n v="200"/>
    <n v="500"/>
    <n v="90"/>
    <n v="0.18"/>
    <n v="0"/>
    <n v="50"/>
    <n v="212"/>
    <n v="31"/>
    <n v="293"/>
    <n v="0.58599999999999997"/>
    <n v="383"/>
    <n v="1.4650000000000001"/>
    <n v="0.76600000000000001"/>
    <n v="0"/>
    <s v="N/A"/>
    <n v="0"/>
    <n v="0"/>
  </r>
  <r>
    <x v="21"/>
    <x v="2"/>
    <s v="BOLÍVAR ME ENAMORA EN LA PROTECCIÓN Y LA RESTAURACIÓN DE SISTEMAS AMBIENTALES"/>
    <s v="PROGRAMA DE PROTECCIÓN Y EL BIENESTAR ANIMAL"/>
    <n v="4501"/>
    <s v="FORTALECIMIENTO DE LA CONVIVENCIA Y LA SEGURIDAD CIUDADANA"/>
    <s v="FORTALECIMIENTO INSTITUCIONAL"/>
    <s v="347"/>
    <s v="OPERACIÓN DEL CENTRO DE BIENESTAR ANIMAL EL GUARDIÁN"/>
    <s v="4501061"/>
    <s v="SERVICIO DE ATENCIÓN INTEGRAL A LA FAUNA"/>
    <s v="ANIMALES ATENDIDOS EN SERVICIOS MÉDICOS VETERINARIOS"/>
    <s v="Número"/>
    <s v="3000"/>
    <s v="2023"/>
    <s v="DIRECCIÓN DE AMBIENTE Y DESARROLLO SOSTENIBLE"/>
    <n v="3000"/>
    <n v="12000"/>
    <n v="8869"/>
    <n v="0.73908333333333331"/>
    <n v="815"/>
    <n v="910"/>
    <n v="1664"/>
    <n v="1539"/>
    <n v="4928"/>
    <n v="0.41066666666666668"/>
    <n v="13797"/>
    <n v="1.6426666666666667"/>
    <n v="1.14975"/>
    <n v="1108400000"/>
    <s v="ICLD"/>
    <n v="1099663580"/>
    <n v="0.99211798989534461"/>
  </r>
  <r>
    <x v="21"/>
    <x v="2"/>
    <s v="BOLÍVAR ME ENAMORA EN LA PROTECCIÓN Y LA RESTAURACIÓN DE SISTEMAS AMBIENTALES"/>
    <s v="PROGRAMA DE PROTECCIÓN Y EL BIENESTAR ANIMAL"/>
    <n v="3208"/>
    <s v="EDUCACIÓN AMBIENTAL"/>
    <s v="MEDIO AMBIENTE"/>
    <s v="348"/>
    <s v="GENERAR UNA CULTURA DEL RESPETO HACIA LOS ANIMALES"/>
    <s v="3208008"/>
    <s v="SERVICIO DE DIVULGACIÓN DE LA INFORMACIÓN DE LA POLÍTICA NACIONAL DE EDUCACIÓN AMBIENTAL Y"/>
    <s v="CAMPAÑAS DE EDUCACIÓN AMBIENTAL Y PARTICIPACIÓN IMPLEMENTADAS"/>
    <s v="Número"/>
    <s v="4"/>
    <s v="2023"/>
    <s v="PAI CARDIQUE"/>
    <n v="0.33"/>
    <n v="1"/>
    <n v="0"/>
    <n v="0"/>
    <n v="0"/>
    <n v="2"/>
    <n v="0"/>
    <n v="6"/>
    <n v="8"/>
    <n v="8"/>
    <n v="8"/>
    <n v="24.242424242424242"/>
    <n v="8"/>
    <n v="40000000"/>
    <s v="ICLD"/>
    <n v="39994000"/>
    <n v="0.99985000000000002"/>
  </r>
  <r>
    <x v="21"/>
    <x v="3"/>
    <s v="BOLÍVAR ME ENAMORA EN HÁBITAT, VIVIENDA Y SERVICIOS PÚBLICOS"/>
    <s v="BOLIVAR MI CASA ME ENAMORA"/>
    <n v="4001"/>
    <s v="ACCESO A SOLUCIONES DE VIVIENDA"/>
    <s v="VIVIENDA"/>
    <s v="41"/>
    <s v="CONSTRUIR 100 VIVIENDAS"/>
    <s v="4001043"/>
    <s v="VIVIENDA DE INTERÉS SOCIAL CONSTRUIDAS EN SITIO PROPIO"/>
    <s v="VIVIENDA DE INTERÉS SOCIAL CONSTRUIDAS EN SITIO PROPIO"/>
    <s v="NUMERO"/>
    <s v="0"/>
    <s v="2025"/>
    <s v="N/A"/>
    <n v="23"/>
    <n v="100"/>
    <n v="0"/>
    <n v="0"/>
    <n v="0"/>
    <n v="0.17"/>
    <n v="0.42"/>
    <n v="0.41"/>
    <n v="1"/>
    <n v="0.23"/>
    <n v="0.23"/>
    <n v="1"/>
    <n v="0.23"/>
    <n v="6000000000"/>
    <s v="ICLD GOBERNACION DE BOLIVAR /  FONVIVIENDA/ SAN PABLO"/>
    <n v="600000000"/>
    <n v="0.1"/>
  </r>
  <r>
    <x v="21"/>
    <x v="3"/>
    <s v="BOLÍVAR ME ENAMORA EN HÁBITAT, VIVIENDA Y SERVICIOS PÚBLICOS"/>
    <s v="BOLIVAR MI CASA ME ENAMORA"/>
    <n v="4001"/>
    <s v="ACCESO A SOLUCIONES DE VIVIENDA"/>
    <s v="VIVIENDA"/>
    <s v="43"/>
    <s v="CAPACITAR, INFORMAR, ASESORAR, Y APOYAR A LAS DIFERENTES COMUNIDADES PARA FACILITAR SU ACCESO A LOS SUBSIDIOS, PROGRAMAS DE AUTOCONSTRUCCION, PROCESOS DE MEJORAMIENTO DE LA CALIDAD DE VIDA, ETC QUE OFRECE EL ESTADO."/>
    <s v="4001045"/>
    <s v="SERVICIO DE ASISTENCIA TÉCNICA PARA LA FORMULACIÓN E IMPLEMENTACIÓN DE LA POLÍTICA DE VIVIENDA"/>
    <s v="ASISTENCIAS TÉCNICAS REALIZADAS"/>
    <s v="NUMERO"/>
    <s v="0"/>
    <s v="2025"/>
    <s v="N/A"/>
    <n v="15"/>
    <n v="60"/>
    <n v="1"/>
    <n v="0.25"/>
    <n v="0.5"/>
    <n v="0.5"/>
    <n v="1"/>
    <n v="0"/>
    <n v="1"/>
    <n v="0.25"/>
    <n v="0.5"/>
    <n v="1"/>
    <n v="0.5"/>
    <n v="499200000"/>
    <s v="ICLD"/>
    <n v="499200000"/>
    <n v="1"/>
  </r>
</pivotCacheRecords>
</file>

<file path=xl/pivotCache/pivotCacheRecords3.xml><?xml version="1.0" encoding="utf-8"?>
<pivotCacheRecords xmlns="http://schemas.openxmlformats.org/spreadsheetml/2006/main" xmlns:r="http://schemas.openxmlformats.org/officeDocument/2006/relationships" count="386">
  <r>
    <x v="0"/>
    <x v="0"/>
    <s v="BOLÍVAR ME ENAMORA  CON  ATENCIÓN A VÍCTMAS"/>
    <s v="ATENCIÓN, ASISTENCIA  Y REPARACIÓN INTEGRAL A LAS VÍCTIMAS"/>
    <s v="4101"/>
    <s v="ATENCIÓN, ASISTENCIA  Y REPARACIÓN INTEGRAL A LAS VÍCTIMAS"/>
    <s v="EQUIPAMENTO"/>
    <n v="120"/>
    <s v="CONSTRUCCIÓN DEL CENTRO REGIONAL DE ATENCIÓN A VÍCTIMAS"/>
    <n v="4101017"/>
    <s v="CENTROS REGIONALES DE ATENCIÓN A VÍCTIMAS CONSTRUIDOS"/>
    <s v="CENTROS REGIONALES DE ATENCIÓN A VÍCTIMAS CONSTRUIDOS "/>
    <s v="NUMERO"/>
    <n v="4.3999999999999997E-2"/>
    <n v="2020"/>
    <s v="DNP"/>
    <n v="1"/>
    <n v="1"/>
    <n v="0"/>
    <n v="0"/>
    <s v="0"/>
    <n v="0"/>
    <n v="0"/>
    <n v="0"/>
    <n v="0"/>
    <n v="0"/>
    <n v="0"/>
    <n v="0"/>
    <n v="0"/>
    <n v="0"/>
    <n v="4500000000"/>
    <s v="N/A"/>
    <n v="0"/>
    <n v="0"/>
  </r>
  <r>
    <x v="0"/>
    <x v="0"/>
    <s v="BOLÍVAR ME ENAMORA  CON  ATENCIÓN A VÍCTMAS"/>
    <s v="ATENCIÓN, ASISTENCIA  Y REPARACIÓN INTEGRAL A LAS VÍCTIMAS"/>
    <s v="4101"/>
    <s v="ATENCIÓN, ASISTENCIA  Y REPARACIÓN INTEGRAL A LAS VÍCTIMAS"/>
    <s v="EQUIPAMENTO"/>
    <n v="121"/>
    <s v="DOTACIÓN DEL CRAV CENTRO REGIONAL DE ATENCIÓN A VÍCTIMAS"/>
    <n v="4101018"/>
    <s v="CENTROS REGIONALES O PUNTOS DE ATENCIÓN A VÍCTIMAS DOTADOS"/>
    <s v="DOTACIÓN DE INFRAESTRUCTURA EN LA CUAL SE REÚNE LA OFERTA INSTITUCIONAL DEL NIVEL NACIONAL Y TERRITORIAL QUE TIENE COMO OBJETIVO ATENDER, ORIENTAR, REMITIR Y ACOMPAÑAR A LAS VÍCTIMAS DEL CONFLICTO."/>
    <s v="NUMERO"/>
    <n v="4.3999999999999997E-2"/>
    <n v="2020"/>
    <s v="DNP"/>
    <n v="1"/>
    <n v="1"/>
    <n v="0"/>
    <n v="0"/>
    <s v="0"/>
    <n v="0"/>
    <n v="0"/>
    <n v="0"/>
    <n v="0"/>
    <n v="0"/>
    <n v="0"/>
    <n v="0"/>
    <n v="0"/>
    <n v="0"/>
    <n v="500000000"/>
    <s v="N/A"/>
    <n v="0"/>
    <n v="0"/>
  </r>
  <r>
    <x v="0"/>
    <x v="0"/>
    <s v="BOLÍVAR ME ENAMORA  CON  ATENCIÓN A VÍCTMAS"/>
    <s v="ATENCIÓN, ASISTENCIA  Y REPARACIÓN INTEGRAL A LAS VÍCTIMAS"/>
    <s v="4101"/>
    <s v="ATENCIÓN, ASISTENCIA  Y REPARACIÓN INTEGRAL A LAS VÍCTIMAS"/>
    <s v="ATENCIÓN A GRUPOS VULNERABLES - PROMOCIÓN SOCIAL "/>
    <n v="122"/>
    <s v="MEJORAMIENTO Y/O COSTRUCCIÓN DE PUNTOS DE ATENCIÓN A VÍCTIMAS Y/O CENTRO REGIONAL DE ATENCIÓN A VÍCTIMAS "/>
    <n v="4101018"/>
    <s v="CENTROS REGIONALES O PUNTOS DE ATENCIÓN A VÍCTIMAS DOTADOS"/>
    <s v="PUNTOS DE ATENCIÓN A VÍCTIMAS DOTADOS"/>
    <s v="NUMERO"/>
    <n v="4.3999999999999997E-2"/>
    <n v="2020"/>
    <s v="DNP"/>
    <n v="2"/>
    <n v="4"/>
    <n v="0"/>
    <n v="0"/>
    <s v="0"/>
    <n v="0"/>
    <n v="0"/>
    <n v="0"/>
    <n v="0"/>
    <n v="0"/>
    <n v="0"/>
    <n v="0"/>
    <n v="0"/>
    <n v="0"/>
    <n v="20000000"/>
    <s v="N/A"/>
    <n v="0"/>
    <n v="0"/>
  </r>
  <r>
    <x v="0"/>
    <x v="1"/>
    <s v="BOLÍVAR ME ENAMORA EN  INFRAESTRUCTURA Y MOVILIDAD"/>
    <s v="  INFRAESTRUCTURA DE TRANSPORTE Y COMUNICACIONES."/>
    <n v="2402"/>
    <s v="INFRAESTRUCTURA RED VIAL REGIONAL"/>
    <s v="MEJORAMIENTO DE VÍAS "/>
    <n v="280"/>
    <s v="INTERVENIR VÍAS TERCIARIAS "/>
    <n v="2402041"/>
    <s v="VÍA TERCIARIA MEJORADA"/>
    <s v="VÍA TERCIARIA MEJORADA"/>
    <s v="KM"/>
    <n v="3.4"/>
    <n v="2023"/>
    <s v="MINISTERIO DE TRANSPORTE"/>
    <n v="50"/>
    <n v="200"/>
    <n v="82"/>
    <n v="0.41"/>
    <n v="5.66"/>
    <n v="11.149999999999999"/>
    <n v="14.5"/>
    <n v="5"/>
    <n v="36.31"/>
    <n v="0.18155000000000002"/>
    <n v="118.31"/>
    <n v="0.72620000000000007"/>
    <n v="0.72620000000000007"/>
    <n v="0.59155000000000002"/>
    <n v="278000000000"/>
    <s v="Recursos SGR: $98,927,687,006_x000d_Recursos Nación: _x000d_$ 10,098,831,527_x000d_Recursos Propios: _x000d_$ 29,114,288,381"/>
    <n v="66229293514"/>
    <n v="0.23823486875539568"/>
  </r>
  <r>
    <x v="0"/>
    <x v="1"/>
    <s v="BOLÍVAR ME ENAMORA EN  INFRAESTRUCTURA Y MOVILIDAD"/>
    <s v="  INFRAESTRUCTURA DE TRANSPORTE Y COMUNICACIONES."/>
    <n v="2402"/>
    <s v="INFRAESTRUCTURA RED VIAL REGIONAL"/>
    <s v="MEJORAMIENTO DE VÍAS "/>
    <n v="281"/>
    <s v="INTERVENTIR VÍAS SECUNDARIAS"/>
    <n v="2402006"/>
    <s v="VÍA SECUNDARIA MEJORADA"/>
    <s v="VÍA SECUNDARIA MEJORADA"/>
    <s v="KM"/>
    <n v="3.4"/>
    <n v="2023"/>
    <s v="MINISTERIO DE TRANSPORTE"/>
    <n v="4"/>
    <n v="12"/>
    <n v="0"/>
    <n v="0"/>
    <s v="0"/>
    <n v="0"/>
    <n v="0"/>
    <n v="4"/>
    <n v="4"/>
    <n v="0.33333333333333331"/>
    <n v="4"/>
    <n v="1"/>
    <n v="1"/>
    <n v="0.33333333333333331"/>
    <n v="30000000000"/>
    <s v="SGR_x000d_"/>
    <n v="26402193831"/>
    <n v="0.88007312770000001"/>
  </r>
  <r>
    <x v="0"/>
    <x v="1"/>
    <s v="BOLÍVAR ME ENAMORA EN  INFRAESTRUCTURA Y MOVILIDAD"/>
    <s v="  INFRAESTRUCTURA DE TRANSPORTE Y COMUNICACIONES."/>
    <n v="2402"/>
    <s v="INFRAESTRUCTURA RED VIAL REGIONAL"/>
    <s v="MEJORAMIENTO DE VÍAS "/>
    <n v="282"/>
    <s v="INTERVENIR LA INFRAESTRUCTURA VÍAL URBANA"/>
    <n v="2402113"/>
    <s v="VÍA URBANA CONSTRUIDA"/>
    <s v="VÍA URBANA CONSTRUIDA "/>
    <s v="KM"/>
    <n v="3.4"/>
    <n v="2023"/>
    <s v="MINISTERIO DE TRANSPORTE"/>
    <n v="10"/>
    <n v="30"/>
    <n v="0"/>
    <n v="0"/>
    <n v="1.7"/>
    <n v="4.5999999999999996"/>
    <n v="4"/>
    <n v="5"/>
    <n v="15.3"/>
    <n v="0.51"/>
    <n v="15.3"/>
    <n v="1.53"/>
    <n v="1.53"/>
    <n v="0.51"/>
    <n v="30000000000"/>
    <s v="Recursos Crédito: $26,837,664,131_x000d_Recursos SGR: $10,239,680,596"/>
    <n v="66229293514"/>
    <n v="2.2076431171333333"/>
  </r>
  <r>
    <x v="0"/>
    <x v="1"/>
    <s v="BOLÍVAR ME ENAMORA EN  INFRAESTRUCTURA Y MOVILIDAD"/>
    <s v="  INFRAESTRUCTURA DE TRANSPORTE Y COMUNICACIONES."/>
    <n v="2402"/>
    <s v="INFRAESTRUCTURA RED VIAL REGIONAL"/>
    <s v="MEJORAMIENTO DE VÍAS "/>
    <n v="283"/>
    <s v="REALIZAR LOS ESTUDIOS Y DISEÑOS DE PUENTES"/>
    <s v="2402118"/>
    <s v="ESTUDIOS Y DISEÑOS"/>
    <s v="ESTUDIOS DE PREINVERSIÓN REALIZADOS"/>
    <s v="NRO DE ESTUDIOS"/>
    <n v="3.4"/>
    <n v="2023"/>
    <s v="MINISTERIO DE TRANSPORTE"/>
    <n v="2"/>
    <n v="3"/>
    <n v="0"/>
    <n v="0"/>
    <n v="0"/>
    <n v="0"/>
    <n v="4"/>
    <n v="0"/>
    <n v="4"/>
    <n v="1.3333333333333333"/>
    <n v="4"/>
    <n v="2"/>
    <n v="2"/>
    <n v="1.3333333333333333"/>
    <n v="7000000000"/>
    <s v="Recursos propios"/>
    <n v="9799496654"/>
    <n v="1.3999280934285714"/>
  </r>
  <r>
    <x v="0"/>
    <x v="2"/>
    <s v="BOLÍVAR ME ENAMORA ALREDEDOR DEL AGUA"/>
    <s v="PROTECCIÓN Y LA RESTAURACIÓN DE  SISTEMAS AMBIENTALES"/>
    <s v="3205"/>
    <s v="ORDENAMIENTO AMBIENTAL TERRITORIAL"/>
    <s v="CONSERVACIÓN, PROTECCIÓN, RESTAURACIÓN Y APROVECHAMIENTO DE RECURSOS NATURALES Y DEL MEDIO AMBIENTE "/>
    <n v="285"/>
    <s v="INTERVENIR CUERPOS DE AGUA PARA REVERTIR LOS DAÑOS PRODUCIDOS A UN ECOSISTEMA"/>
    <s v="3205026"/>
    <s v="SERVICIO DE RECUPERACIÓN DE CUERPOS DE AGUA LÉNTICOS Y LÓTICOS"/>
    <s v="CUERPOS DE AGUA RECUPERADOS"/>
    <s v="HECTÁREA"/>
    <n v="31.96"/>
    <n v="2016"/>
    <s v="DNP"/>
    <n v="15"/>
    <n v="15"/>
    <n v="0"/>
    <n v="0"/>
    <s v="0"/>
    <n v="0"/>
    <n v="0"/>
    <n v="0"/>
    <n v="0"/>
    <n v="0"/>
    <n v="0"/>
    <n v="0"/>
    <n v="0"/>
    <n v="0"/>
    <n v="14000000000"/>
    <s v="N/A"/>
    <n v="84500000"/>
    <n v="6.0357142857142857E-3"/>
  </r>
  <r>
    <x v="0"/>
    <x v="2"/>
    <s v="BOLÍVAR ME ENAMORA EN  GESTIÓN DE RIESGO DE DESASTRES"/>
    <s v="SISTEMA DEPARTAMENTAL DE GESTIÓN DEL RIESGO"/>
    <s v="3205"/>
    <s v="ORDENAMIENTO AMBIENTAL TERRITORIAL"/>
    <s v="EJECUCIÓN DE OBRAS DE REDUCCIÓN DEL RIESGO DE DESASTRES "/>
    <n v="286"/>
    <s v="MEJORAR LA ESTABILIZACIÓN Y PROTECCIÓN DE TALUDES"/>
    <s v="3205021"/>
    <s v="OBRAS DE INFRAESTRUCTURA PARA MITIGACIÓN Y ATENCIÓN A DESASTRES"/>
    <s v="PROTECCIONES DE ORILLAS REALIZADAS"/>
    <s v="NÚMERO DE OBRAS"/>
    <s v="2,75"/>
    <n v="2019"/>
    <s v="DNP"/>
    <n v="1"/>
    <n v="2"/>
    <n v="0.47"/>
    <n v="0.23499999999999999"/>
    <n v="0"/>
    <n v="0"/>
    <n v="0"/>
    <n v="1.53"/>
    <n v="1.53"/>
    <n v="0.76500000000000001"/>
    <n v="2"/>
    <n v="1.53"/>
    <n v="1.53"/>
    <n v="1"/>
    <n v="37000000000"/>
    <s v="Recursos SGR: $15,633,788,906,69_x000d_Recursos Propios: $3,200,000,000,00"/>
    <n v="25200344066"/>
    <n v="0.68109038016216217"/>
  </r>
  <r>
    <x v="0"/>
    <x v="3"/>
    <s v="BOLIVAR ME ENAMORA EN  RECREACIÓN Y DEPORTE"/>
    <s v="INFRESTRUCTURA DEPORTIVA Y RECREATIVA"/>
    <n v="4301"/>
    <s v="FORMACIÓN Y PREPARACIÓN DE DEPORTISTAS"/>
    <s v="DEPORTE Y RECREACIÓN"/>
    <n v="287"/>
    <s v="CONSTRUIR PARQUES"/>
    <s v="4301009"/>
    <s v="PARQUES RECREATIVOS CONSTRUIDOS"/>
    <s v="PARQUES CONSTRUIDOS"/>
    <s v="NÚMERO DE OBRAS"/>
    <n v="5"/>
    <n v="2023"/>
    <s v="IDERBOL"/>
    <n v="0"/>
    <n v="1"/>
    <n v="0.95"/>
    <n v="0.95"/>
    <n v="5.0000000000000044E-2"/>
    <n v="0"/>
    <n v="0"/>
    <n v="0"/>
    <n v="5.0000000000000044E-2"/>
    <n v="5.0000000000000044E-2"/>
    <n v="1"/>
    <n v="0.05"/>
    <n v="0.05"/>
    <n v="1"/>
    <n v="0"/>
    <s v="N/A"/>
    <n v="1800000000"/>
    <n v="0"/>
  </r>
  <r>
    <x v="0"/>
    <x v="3"/>
    <s v="BOLIVAR ME ENAMORA EN  RECREACIÓN Y DEPORTE"/>
    <s v="INFRESTRUCTURA DEPORTIVA Y RECREATIVA"/>
    <n v="4301"/>
    <s v="FORMACIÓN Y PREPARACIÓN DE DEPORTISTAS"/>
    <s v="DEPORTE Y RECREACIÓN"/>
    <n v="288"/>
    <s v="MEJORAR UNA CANCHA DEPORTIVA"/>
    <s v="4301029"/>
    <s v="CANCHA MEJORADA"/>
    <s v="CANCHA MEJORADA"/>
    <s v="NÚMERO DE OBRAS"/>
    <n v="5"/>
    <n v="2023"/>
    <s v="IDERBOL"/>
    <n v="0"/>
    <n v="1"/>
    <n v="0.75"/>
    <n v="0.75"/>
    <n v="0"/>
    <n v="0"/>
    <n v="0.25"/>
    <n v="0"/>
    <n v="0.25"/>
    <n v="0.25"/>
    <n v="1"/>
    <n v="0.25"/>
    <n v="0.25"/>
    <n v="1"/>
    <n v="0"/>
    <s v="SGR_x000d_"/>
    <n v="8586735761"/>
    <n v="0"/>
  </r>
  <r>
    <x v="0"/>
    <x v="3"/>
    <s v="BOLÍVAR ME ENAMORA EN  FAMILIA, PRIMERA INFANCIA Y ADOLESCENCIA"/>
    <s v=" FAMILIA, PRIMERA INFACIA Y ADOLESCENCIA"/>
    <n v="4102"/>
    <s v="DESARROLLO INTEGRAL DE LA PRIMERA INFANCIA A LA JUVENTUD, Y FORTALECIMIENTO DE LAS CAPACIDADES DE LAS FAMILIAS DE NIÑAS, NIÑOS Y ADOLESCENTES"/>
    <s v="PROTECCIÓN INTEGRAL A LA PRIMERA INFANCIA "/>
    <n v="289"/>
    <s v="CONSTRUIR CENTROS  DE ATENCIÓN INTEGRAL PARA LA PRIMERA INFANCIA"/>
    <n v="4102004"/>
    <s v="EDIFICACIONES PARA LA ATENCIÓN INTEGRAL A LA PRIMERA INFANCIA CONSTRUIDAS"/>
    <s v="EDIFICACIONES DE ATENCIÓN INTEGRAL A LA PRIMERA INFANCIA CONSTRUIDAS"/>
    <s v="NUMERO DE EDIFICACIONES"/>
    <n v="9"/>
    <n v="2023"/>
    <s v="N/A"/>
    <n v="5"/>
    <n v="12"/>
    <n v="0"/>
    <n v="0"/>
    <s v="0"/>
    <n v="0"/>
    <n v="0"/>
    <n v="0"/>
    <n v="0"/>
    <n v="0"/>
    <n v="0"/>
    <n v="0"/>
    <n v="0"/>
    <n v="0"/>
    <n v="20000000000"/>
    <s v="N/A"/>
    <n v="752526764"/>
    <n v="3.7626338199999998E-2"/>
  </r>
  <r>
    <x v="1"/>
    <x v="1"/>
    <s v="BOLIVAR ME ENAMORA EN  DESARROLLO AGROPECUARIO"/>
    <s v="BOLIVAR ME ENAMORA CON AGRICULTURA TECNIFICADA Y SOLIDARIA"/>
    <s v="1702"/>
    <s v="INCLUSIÓN PRODUCTIVA DE PEQUEÑOS PRODUCTORES RURALES "/>
    <s v="AGROPECUARIO"/>
    <n v="11"/>
    <s v="REALIZAR UN ESTUDIO DE PREINVERSION PARA LA REAHBILITACION,COMPLEMENTACION Y /O MODERNIZACION DE HECTAREAS CON DISTRITOS DE RIEGO"/>
    <n v="1702022"/>
    <s v="ESTUDIOS DE PREINVERSIÓN"/>
    <s v="ESTUDIOS DE PREINVERSIÓN REALIZADO"/>
    <s v="NUMERO"/>
    <n v="0"/>
    <s v="N/A"/>
    <s v="N/A"/>
    <n v="1"/>
    <n v="1"/>
    <n v="0"/>
    <n v="0"/>
    <s v="0"/>
    <n v="1"/>
    <n v="0"/>
    <n v="0"/>
    <n v="1"/>
    <n v="1"/>
    <n v="1"/>
    <n v="1"/>
    <n v="1"/>
    <n v="1"/>
    <n v="0"/>
    <s v="N/A"/>
    <n v="0"/>
    <n v="0"/>
  </r>
  <r>
    <x v="1"/>
    <x v="1"/>
    <s v="BOLIVAR ME ENAMORA EN  DESARROLLO AGROPECUARIO"/>
    <s v="BOLIVAR ME ENAMORA CON AGRICULTURA TECNIFICADA Y SOLIDARIA"/>
    <s v="1702"/>
    <s v="INFRAESTRUCTURA PRODUCTIVA Y COMERCIALIZACIÓN"/>
    <s v="AGROPECUARIO"/>
    <n v="12"/>
    <s v="REHABILITAR, COMPLEMENTAR Y/O MODERNIZAR 1000 HECTÁREAS DE DISTRITOS CON   ADECUACIÓN DE TIERRAS"/>
    <n v="1702022"/>
    <s v="DISTRITOS DE ADECUACIÓN DE TIERRAS REHABILITADOS, COMPLEMENTADOS Y MODERNIZADOS"/>
    <s v="HECTÁREAS CON DISTRITOS DE ADECUACIÓN DE TIERRAS REHABILITADOS, COMPLEMENTADOS Y MODERNIZADOS"/>
    <s v="HECTÁREA"/>
    <n v="6900"/>
    <n v="2023"/>
    <s v="SADR"/>
    <n v="250"/>
    <n v="1000"/>
    <n v="0"/>
    <n v="0"/>
    <s v="0"/>
    <n v="0"/>
    <n v="0"/>
    <n v="0"/>
    <n v="0"/>
    <n v="0"/>
    <n v="0"/>
    <n v="0"/>
    <n v="0"/>
    <n v="0"/>
    <n v="4550000001"/>
    <s v="Banca Comercial"/>
    <n v="0"/>
    <n v="0"/>
  </r>
  <r>
    <x v="1"/>
    <x v="1"/>
    <s v="BOLIVAR ME ENAMORA EN  DESARROLLO AGROPECUARIO"/>
    <s v="BOLIVAR ME ENAMORA CON AGRICULTURA TECNIFICADA Y SOLIDARIA"/>
    <s v="1702"/>
    <s v="INCLUSIÓN PRODUCTIVA DE PEQUEÑOS PRODUCTORES RURALES "/>
    <s v="AGROPECUARIO"/>
    <n v="13"/>
    <s v="ENTREGAR 5 MAQUINARIA Y/O EQUIPOS"/>
    <n v="1702014"/>
    <s v="SERVICIO DE APOYO PARA EL ACCESO A MAQUINARIA Y EQUIPOS"/>
    <s v="MAQUINARIA Y EQUIPOS ENTREGADOS"/>
    <s v="NUMERO"/>
    <s v="N/A"/>
    <s v="N/A"/>
    <s v="N/A"/>
    <n v="2"/>
    <n v="5"/>
    <n v="0"/>
    <n v="0"/>
    <s v="0"/>
    <n v="0"/>
    <n v="0"/>
    <n v="0"/>
    <n v="0"/>
    <n v="0"/>
    <n v="0"/>
    <n v="0"/>
    <n v="0"/>
    <n v="0"/>
    <n v="0"/>
    <s v="N/A"/>
    <n v="0"/>
    <n v="0"/>
  </r>
  <r>
    <x v="1"/>
    <x v="1"/>
    <s v="BOLIVAR ME ENAMORA EN  DESARROLLO AGROPECUARIO"/>
    <s v="BOLIVAR ME ENAMORA CON AGRICULTURA TECNIFICADA Y SOLIDARIA"/>
    <s v="1702"/>
    <s v="INCLUSIÓN PRODUCTIVA DE PEQUEÑOS PRODUCTORES RURALES "/>
    <s v="AGROPECUARIO"/>
    <n v="14"/>
    <s v="APOYAR 20 ASOCIACIONES DE PEQUEÑOS PRODUCTORES PARA EL FOMENTO DE LA ASOCIATIVIDAD"/>
    <n v="1702016"/>
    <s v="SERVICIO DE APOYO PARA EL FOMENTO DE LA ASOCIATIVIDAD"/>
    <s v="ASOCIACIONES APOYADAS"/>
    <s v="NUMERO"/>
    <n v="1"/>
    <n v="2023"/>
    <s v="SADR"/>
    <n v="7"/>
    <n v="20"/>
    <n v="0"/>
    <n v="0"/>
    <s v="0"/>
    <n v="8"/>
    <n v="0"/>
    <n v="0"/>
    <n v="8"/>
    <n v="0.4"/>
    <n v="8"/>
    <n v="1.1428571428571428"/>
    <n v="1.1428571428571428"/>
    <n v="0.4"/>
    <n v="0"/>
    <s v="N/A"/>
    <n v="0"/>
    <n v="0"/>
  </r>
  <r>
    <x v="1"/>
    <x v="1"/>
    <s v="BOLIVAR ME ENAMORA EN  DESARROLLO AGROPECUARIO"/>
    <s v="BOLIVAR ME ENAMORA CON EXTENSION AGROPECUARIA"/>
    <s v="1702"/>
    <s v="CIENCIA, TECNOLOGÍA E INNOVACIÓN AGROPECUARIA"/>
    <s v="AGROPECUARIO"/>
    <n v="16"/>
    <s v="FORTALECER LAS CAPACIDADES TÉCNICAS, PRODUCTIVAS Y TECNOLÓGICAS DE 4.000  PRODUCTORES  MEDIANTE EXTENSIÓN AGROPECUARIA"/>
    <n v="1708041"/>
    <s v="SERVICIO DE EXTENSIÓN AGROPECUARIA"/>
    <s v="PRODUCTORES ATENDIDOS CON SERVICIO DE EXTENSIÓN AGROPECUARIA"/>
    <s v="NUMERO"/>
    <n v="11565"/>
    <n v="2023"/>
    <s v="ADR, SADR"/>
    <n v="1000"/>
    <n v="4000"/>
    <n v="0"/>
    <n v="0"/>
    <s v="0"/>
    <n v="0"/>
    <n v="5568"/>
    <n v="0"/>
    <n v="5568"/>
    <n v="1.3919999999999999"/>
    <n v="5568"/>
    <n v="5.5679999999999996"/>
    <n v="5.5679999999999996"/>
    <n v="1.3919999999999999"/>
    <n v="0"/>
    <s v="AGENCIA DE DESARROLLO RURAL"/>
    <n v="6346929808"/>
    <n v="0"/>
  </r>
  <r>
    <x v="1"/>
    <x v="1"/>
    <s v="BOLIVAR ME ENAMORA EN  DESARROLLO AGROPECUARIO"/>
    <s v="BOLÍVAR ME ENAMORA CON PRODUCTIVIDAD, COMPETITIVIDAD Y COMERCIALIZACIÓN"/>
    <s v="1702"/>
    <s v="INCLUSIÓN PRODUCTIVA DE PEQUEÑOS PRODUCTORES RURALES"/>
    <s v="AGROPECUARIO"/>
    <n v="17"/>
    <s v="COFINANCIAR 20 PROYECTOS PRODUCTIVOS  "/>
    <n v="1702007"/>
    <s v="SERVICIO DE APOYO FINANCIERO PARA PROYECTOS PRODUCTIVOS"/>
    <s v="PROYECTOS PRODUCTIVOS COFINANCIADOS"/>
    <s v="NUMERO"/>
    <n v="30"/>
    <n v="2023"/>
    <s v="SADR"/>
    <n v="7"/>
    <n v="20"/>
    <n v="1"/>
    <n v="0.05"/>
    <n v="0"/>
    <n v="0"/>
    <n v="0"/>
    <n v="1"/>
    <n v="1"/>
    <n v="0.05"/>
    <n v="2"/>
    <n v="0.14285714285714285"/>
    <n v="0.14285714285714285"/>
    <n v="0.1"/>
    <n v="456000000"/>
    <s v="ICLD"/>
    <n v="156000000"/>
    <n v="0.34210526315789475"/>
  </r>
  <r>
    <x v="1"/>
    <x v="1"/>
    <s v="BOLIVAR ME ENAMORA EN  DESARROLLO AGROPECUARIO"/>
    <s v="BOLÍVAR ME ENAMORA CON PRODUCTIVIDAD, COMPETITIVIDAD Y COMERCIALIZACIÓN"/>
    <s v="1702"/>
    <s v="INCLUSIÓN PRODUCTIVA DE PEQUEÑOS PRODUCTORES RURALES"/>
    <s v="AGROPECUARIO"/>
    <n v="18"/>
    <s v="REALIZAR 15 MERCADOS CAMPESINOS EN EL DEPARTAMENTO DE BOLÍVAR"/>
    <n v="1702038"/>
    <s v="SERVICIO DE APOYO A LA COMERCIALIZACIÓN"/>
    <s v="MERCADOS CAMPESINOS REALIZADOS"/>
    <s v="NUMERO"/>
    <n v="10"/>
    <n v="2023"/>
    <s v="SADR"/>
    <n v="5"/>
    <n v="15"/>
    <n v="2"/>
    <n v="0.13333333333333333"/>
    <n v="1"/>
    <n v="1"/>
    <n v="1"/>
    <n v="2"/>
    <n v="5"/>
    <n v="0.33333333333333331"/>
    <n v="7"/>
    <n v="1"/>
    <n v="1"/>
    <n v="0.46666666666666667"/>
    <n v="340000000"/>
    <s v="ICLD"/>
    <n v="253410000"/>
    <n v="0.74532352941176472"/>
  </r>
  <r>
    <x v="1"/>
    <x v="1"/>
    <s v="BOLIVAR ME ENAMORA EN  DESARROLLO AGROPECUARIO"/>
    <s v="BOLÍVAR ME ENAMORA CON PRODUCTIVIDAD, COMPETITIVIDAD Y COMERCIALIZACIÓN"/>
    <s v="1702"/>
    <s v="INCLUSIÓN PRODUCTIVA DE PEQUEÑOS PRODUCTORES RURALES"/>
    <s v="AGROPECUARIO"/>
    <n v="19"/>
    <s v="REALIZAR RUEDAS DE NEGOCIOS "/>
    <n v="1702038"/>
    <s v="SERVICIO DE APOYO A LA COMERCIALIZACIÓN"/>
    <s v="RUEDAS DE NEGOCIOS REALIZADAS"/>
    <s v="NUMERO"/>
    <n v="4"/>
    <n v="2023"/>
    <s v="SADR"/>
    <n v="2"/>
    <n v="7"/>
    <n v="2"/>
    <n v="0.2857142857142857"/>
    <s v="0"/>
    <n v="1"/>
    <n v="0"/>
    <n v="1"/>
    <n v="2"/>
    <n v="0.2857142857142857"/>
    <n v="4"/>
    <n v="1"/>
    <n v="1"/>
    <n v="0.5714285714285714"/>
    <n v="0"/>
    <s v="N/A"/>
    <n v="17430000"/>
    <n v="0"/>
  </r>
  <r>
    <x v="1"/>
    <x v="1"/>
    <s v="BOLIVAR ME ENAMORA EN  DESARROLLO AGROPECUARIO"/>
    <s v="BOLÍVAR ME ENAMORA CON PRODUCTIVIDAD, COMPETITIVIDAD Y COMERCIALIZACIÓN"/>
    <s v="1702"/>
    <s v="INCLUSIÓN PRODUCTIVA DE PEQUEÑOS PRODUCTORES RURALES"/>
    <s v="AGROPECUARIO"/>
    <n v="20"/>
    <s v="SEMBRAR 5.000.000 DE ALEVINOS EN CUERPOS DE AGUA DEL DEPARTAMENTO DE BOLÍVAR"/>
    <n v="1709001"/>
    <s v="ALEVINOS"/>
    <s v="ALEVINOS UTILIZADOS EN ACTIVIDADES DE REPOBLAMIENTO"/>
    <s v="NUMERO"/>
    <n v="4000000"/>
    <n v="2023"/>
    <s v="ESTACIÓN BAJO MAGDALENA AUNAP, SADR"/>
    <n v="1500000"/>
    <n v="5000000"/>
    <n v="400000"/>
    <n v="0.08"/>
    <s v="0"/>
    <n v="0"/>
    <n v="0"/>
    <s v="1.730.000"/>
    <n v="1730000"/>
    <n v="0.34599999999999997"/>
    <n v="2130000"/>
    <n v="1.1533333333333333"/>
    <n v="1.1533333333333333"/>
    <n v="0.42599999999999999"/>
    <n v="0"/>
    <s v="N/A"/>
    <n v="0"/>
    <n v="0"/>
  </r>
  <r>
    <x v="1"/>
    <x v="0"/>
    <s v="ATENCION,ASISTENCIA Y REPARACION INTEGRAL A LAS VICTIMAS"/>
    <s v="INCLUSION SOCILA Y PRODUCTIVA PARA LA POBLACION EN SITUACION DE VULNERABILIDAD"/>
    <s v="4103"/>
    <s v="INCLUSIÓN SOCIAL Y PRODUCTIVA PARA LA POBLACIÓN EN SITUACIÓN DE VULNERABILIDAD"/>
    <s v="DESARROLLO DE PROGRAMAS Y PROYECTOS PRODUCTIVOS EN EL MARCO DEL PLAN AGROPECUARIO  "/>
    <n v="124"/>
    <s v="PROYECTOS PRODUCTIVOS A POBLACIÓN VICTIMA"/>
    <n v="4103005"/>
    <s v="SERVICIO DE ASISTENCIA TÉCNICA PARA EL EMPRENDIMIENTO"/>
    <s v="PROYECTOS PRODUCTIVOS FORMULADOS PARA POBLACIÓN VÍCTIMAS DEL DESPLAZAMIENTO FORZADO"/>
    <s v="NUMERO"/>
    <n v="1365"/>
    <n v="2023"/>
    <s v="SEC DE VICTIMAS"/>
    <n v="50"/>
    <n v="200"/>
    <n v="0"/>
    <n v="0"/>
    <s v="0"/>
    <n v="0"/>
    <n v="0"/>
    <n v="57"/>
    <n v="57"/>
    <n v="0.28499999999999998"/>
    <n v="57"/>
    <n v="1.1399999999999999"/>
    <n v="1.1399999999999999"/>
    <n v="0.28499999999999998"/>
    <n v="408000"/>
    <s v="ICLD"/>
    <n v="394916667"/>
    <n v="967.93300735294122"/>
  </r>
  <r>
    <x v="1"/>
    <x v="0"/>
    <s v="ATENCION,ASISTENCIA Y REPARACION INTEGRAL A LAS VICTIMAS"/>
    <s v="INCLUSION SOCILA Y PRODUCTIVA PARA LA POBLACION EN SITUACION DE VULNERABILIDAD"/>
    <s v="4101"/>
    <s v="INCLUSIÓN SOCIAL Y PRODUCTIVA PARA LA POBLACIÓN EN SITUACIÓN DE VULNERABILIDAD"/>
    <s v="DESARROLLO DE PROGRAMAS Y PROYECTOS PRODUCTIVOS EN EL MARCO DEL PLAN AGROPECUARIO  "/>
    <n v="125"/>
    <s v="PROYECTOS PRODUCTIVOS CON ENFOQUE ÉTNICO Y DIFERENCIAL PARA LA GENERACIÓN DE INGRESOS"/>
    <s v="4101031"/>
    <s v="SERVICIO DE APOYO PARA LA GENERACIÓN DE INGRESOS"/>
    <s v="HOGARES CON ASISTENCIA TÉCNICA PARA LA GENERACIÓN DE INGRESOS"/>
    <s v="NUMERO"/>
    <n v="10"/>
    <n v="2023"/>
    <s v="SEC DE VICTIMAS"/>
    <n v="20"/>
    <n v="50"/>
    <n v="0"/>
    <n v="0"/>
    <s v="0"/>
    <n v="0"/>
    <n v="0"/>
    <n v="90"/>
    <n v="90"/>
    <n v="1.8"/>
    <n v="90"/>
    <n v="4.5"/>
    <n v="4.5"/>
    <n v="1.8"/>
    <n v="0"/>
    <s v="N/A"/>
    <n v="0"/>
    <n v="0"/>
  </r>
  <r>
    <x v="1"/>
    <x v="0"/>
    <s v="ATENCION,ASISTENCIA Y REPARACION INTEGRAL A LAS VICTIMAS"/>
    <s v="INCLUSION SOCILA Y PRODUCTIVA PARA LA POBLACION EN SITUACION DE VULNERABILIDAD"/>
    <s v="4103"/>
    <s v="INCLUSIÓN SOCIAL Y PRODUCTIVA PARA LA POBLACIÓN EN SITUACIÓN DE VULNERABILIDAD"/>
    <s v="ATENCIÓN A GRUPOS VULNERABLES - PROMOCIÓN SOCIAL "/>
    <n v="130"/>
    <s v="DESARROLLO DE PROYECTOS DE SEGURIDAD ALIMENTARIA PARA POBLACIÓN VÍCTIMA"/>
    <n v="4101042"/>
    <s v="SERVICIO DE APOYO PARA LA SEGURIDAD ALIMENTARIA"/>
    <s v="HOGARES VÍCTIMAS QUE RECIBEN RECURSOS MONETARIOS PARA SEGURIDAD ALIMENTARIA"/>
    <s v="NUMERO"/>
    <n v="926"/>
    <n v="2023"/>
    <s v="SEC DE VICTIMAS"/>
    <n v="500"/>
    <n v="1500"/>
    <n v="0"/>
    <n v="0"/>
    <s v="0"/>
    <n v="0"/>
    <n v="0"/>
    <n v="0"/>
    <n v="0"/>
    <n v="0"/>
    <n v="0"/>
    <n v="0"/>
    <n v="0"/>
    <n v="0"/>
    <n v="0"/>
    <s v="N/A"/>
    <n v="0"/>
    <n v="0"/>
  </r>
  <r>
    <x v="1"/>
    <x v="0"/>
    <s v="ATENCION,ASISTENCIA Y REPARACION INTEGRAL A LAS VICTIMAS"/>
    <s v="FORMALIZACIÓN, ORDENAMIENTO SOCIAL Y USO PRODUCTIVO DEL TERRITORIO RURAL"/>
    <n v="1704"/>
    <s v=" ORDENAMIENTO SOCIAL Y USO PRODUCTIVO DEL TERRITORIO RURAL"/>
    <s v="AGROPECUARIO"/>
    <n v="290"/>
    <s v="APOYAR LA GESTIÓN PARA LA ZONIFICACIÓN Y EVALUACIÓN DE TIERRAS MEDIANTE MAPAS CARTOGRÁFICOS"/>
    <s v="1704001"/>
    <s v="CARTOGRAFÍA DE ZONIFICACIÓN Y EVALUACIÓN DE TIERRAS"/>
    <s v="MAPAS DE ZONIFICACIÓN ELABORADOS"/>
    <s v="NUMERO"/>
    <s v="N/A"/>
    <s v="N/A"/>
    <s v="N/A"/>
    <n v="1"/>
    <n v="4"/>
    <n v="0"/>
    <n v="0"/>
    <s v="0"/>
    <n v="0"/>
    <n v="2"/>
    <n v="0"/>
    <n v="2"/>
    <n v="0.5"/>
    <n v="2"/>
    <n v="2"/>
    <n v="2"/>
    <n v="0.5"/>
    <n v="0"/>
    <s v="N/A"/>
    <n v="0"/>
    <n v="0"/>
  </r>
  <r>
    <x v="1"/>
    <x v="0"/>
    <s v="ATENCION,ASISTENCIA Y REPARACION INTEGRAL A LAS VICTIMAS"/>
    <s v="FORMALIZACIÓN, ORDENAMIENTO SOCIAL Y USO PRODUCTIVO DEL TERRITORIO RURAL"/>
    <s v="1704"/>
    <s v=" ORDENAMIENTO SOCIAL Y USO PRODUCTIVO DEL TERRITORIO RURAL"/>
    <s v="AGROPECUARIO"/>
    <n v="291"/>
    <s v="APOYAR LA FORMALIZACIÓN DE PREDIOS RURALES PARA EL USO PRODUCTIVO "/>
    <s v="1704010"/>
    <s v="SERVICIO DE APOYO FINANCIERO PARA LA FORMALIZACIÓN DE LA PROPIEDAD"/>
    <s v="PREDIOS FORMALIZADOS O REGULARIZADOS PARA EL DESARROLLO RURAL"/>
    <s v="NUMERO"/>
    <s v="N/A"/>
    <s v="N/A"/>
    <s v="N/A"/>
    <n v="50"/>
    <n v="150"/>
    <n v="0"/>
    <n v="0"/>
    <s v="0"/>
    <n v="0"/>
    <n v="0"/>
    <n v="146"/>
    <n v="146"/>
    <n v="0.97333333333333338"/>
    <n v="146"/>
    <n v="2.92"/>
    <n v="2.92"/>
    <n v="0.97333333333333338"/>
    <n v="0"/>
    <s v="N/A"/>
    <n v="0"/>
    <n v="0"/>
  </r>
  <r>
    <x v="1"/>
    <x v="0"/>
    <s v="ATENCION,ASISTENCIA Y REPARACION INTEGRAL A LAS VICTIMAS"/>
    <s v="FORMALIZACIÓN, ORDENAMIENTO SOCIAL Y USO PRODUCTIVO DEL TERRITORIO RURAL"/>
    <s v="1704"/>
    <s v=" ORDENAMIENTO SOCIAL Y USO PRODUCTIVO DEL TERRITORIO RURAL"/>
    <s v="AGROPECUARIO"/>
    <n v="336"/>
    <s v="APOYAR LA FORMALIZACIÓN DE PREDIOS RURALES PARA EL USO PRODUCTIVO "/>
    <s v="1202002"/>
    <s v="SERVICIO DE JUSTICIA A LOS CIUDADANOS"/>
    <s v="CIUDADANOS CON SERVICIO DE JUSTICIA PRESTADO"/>
    <s v="NUMERO"/>
    <s v="N/A"/>
    <s v="N/A"/>
    <s v="N/A"/>
    <n v="130"/>
    <n v="400"/>
    <n v="0"/>
    <n v="0"/>
    <n v="152"/>
    <n v="0"/>
    <n v="0"/>
    <n v="0"/>
    <n v="152"/>
    <n v="0.38"/>
    <n v="152"/>
    <n v="1.1692307692307693"/>
    <n v="1.1692307692307693"/>
    <n v="0.38"/>
    <n v="0"/>
    <s v="N/A"/>
    <n v="0"/>
    <n v="0"/>
  </r>
  <r>
    <x v="2"/>
    <x v="3"/>
    <s v="BOLIVAR ME ENAMORA EN  RECREACIÓN Y DEPORTE"/>
    <s v=" Altos logros y Liderazgo Deportivo"/>
    <n v="4302"/>
    <s v="FORMACIÓN Y PREPARACIÓN DE DEPORTISTAS"/>
    <s v="DEPORTE Y RECREACIÓN"/>
    <n v="174"/>
    <s v="Corresponde a la preparación para las competencias de alto rendimiento deportivas que debe garantizarle al deportista un entrenador, preparador fisico,ciencias aplicadas ( fisioterapeuta, nutricionista, medico deportologo, ortopeda, psicologo), traductores, ayudas erogenicas, una concentración deportiva para su entrenamiento y hospedaje"/>
    <s v="4302001"/>
    <s v="Servicio de preparación deportiva"/>
    <s v="Atletas preparados"/>
    <s v="NUMERO"/>
    <n v="826"/>
    <n v="2023"/>
    <s v="IDERBOL"/>
    <n v="909"/>
    <n v="889"/>
    <n v="466"/>
    <n v="0.5241844769403825"/>
    <n v="0"/>
    <n v="483"/>
    <n v="166"/>
    <n v="161"/>
    <n v="810"/>
    <n v="0.91113610798650169"/>
    <n v="1276"/>
    <n v="0.8910891089108911"/>
    <n v="0.8910891089108911"/>
    <n v="1.4353205849268842"/>
    <n v="206000206"/>
    <s v="Recursos propios"/>
    <n v="237331578"/>
    <n v="1.1520938867410646"/>
  </r>
  <r>
    <x v="2"/>
    <x v="3"/>
    <s v="BOLIVAR ME ENAMORA EN  RECREACIÓN Y DEPORTE"/>
    <s v=" Altos logros y Liderazgo Deportivo"/>
    <n v="4302"/>
    <s v="FORMACIÓN Y PREPARACIÓN DE DEPORTISTAS"/>
    <s v="DEPORTE Y RECREACIÓN"/>
    <n v="175"/>
    <s v="Corresponde a los estímulos económicos entregados a los deportistas para que éstos tengan una buena preparación y oportunidades para competir. Es el promedio de estimulos entregados a los Deportistas por cada vigencia."/>
    <s v="4302002"/>
    <s v="Servicio de apoyo financiero a atletas"/>
    <s v="Estímulos entregados"/>
    <s v="NUMERO"/>
    <n v="228"/>
    <n v="2023"/>
    <s v="IDERBOL"/>
    <n v="230"/>
    <n v="235"/>
    <n v="292"/>
    <n v="1.2425531914893617"/>
    <n v="0"/>
    <n v="483"/>
    <n v="166"/>
    <n v="161"/>
    <n v="810"/>
    <n v="3.4468085106382977"/>
    <n v="1102"/>
    <n v="3.5217391304347827"/>
    <n v="3.5217391304347827"/>
    <n v="4.6893617021276599"/>
    <n v="103001047.51000001"/>
    <s v="SGR"/>
    <m/>
    <n v="0"/>
  </r>
  <r>
    <x v="2"/>
    <x v="3"/>
    <s v="BOLIVAR ME ENAMORA EN  RECREACIÓN Y DEPORTE"/>
    <s v=" Altos logros y Liderazgo Deportivo"/>
    <n v="4302"/>
    <s v="FORMACIÓN Y PREPARACIÓN DE DEPORTISTAS"/>
    <s v="DEPORTE Y RECREACIÓN"/>
    <n v="176"/>
    <s v="Corresponde a los estímulos económicos entregados a los deportistas para que éstos tengan una buena preparación y oportunidades para competir.Es el promedio de estimulos entregados a los Deportistas por cada vigencia."/>
    <s v="4302002"/>
    <s v="Servicio de apoyo financiero a atletas"/>
    <s v="Atletas beneficiados con estímulos financieros"/>
    <s v="NUMERO"/>
    <n v="228"/>
    <n v="2023"/>
    <s v="IDERBOL"/>
    <n v="230"/>
    <n v="235"/>
    <n v="292"/>
    <n v="1.2425531914893617"/>
    <n v="0"/>
    <n v="164"/>
    <n v="166"/>
    <n v="161"/>
    <n v="491"/>
    <n v="2.0893617021276594"/>
    <n v="783"/>
    <n v="2.1347826086956521"/>
    <n v="2.1347826086956521"/>
    <n v="3.3319148936170211"/>
    <n v="107269350"/>
    <s v="Recursos propios"/>
    <m/>
    <n v="0"/>
  </r>
  <r>
    <x v="2"/>
    <x v="3"/>
    <s v="BOLIVAR ME ENAMORA EN  RECREACIÓN Y DEPORTE"/>
    <s v=" Altos logros y Liderazgo Deportivo"/>
    <n v="4302"/>
    <s v="FORMACIÓN Y PREPARACIÓN DE DEPORTISTAS"/>
    <s v="DEPORTE Y RECREACIÓN"/>
    <n v="177"/>
    <s v="Es el proceso a través del cual se individualizan personas dotadas de talento y actitudes favorables para el deporte con ayuda de entrenadores especializados y pruebas físicas, fisiológicas y de destrezas. "/>
    <s v="4302073"/>
    <s v="Servicio de identificación de talentos deportivos"/>
    <s v="Personas con talento deportivo identificadas"/>
    <s v="NUMERO"/>
    <n v="16"/>
    <n v="2023"/>
    <s v="IDERBOL"/>
    <n v="32"/>
    <n v="118"/>
    <n v="124"/>
    <n v="1.0508474576271187"/>
    <n v="0"/>
    <n v="268"/>
    <n v="166"/>
    <n v="161"/>
    <n v="595"/>
    <n v="5.0423728813559325"/>
    <n v="719"/>
    <n v="18.59375"/>
    <n v="18.59375"/>
    <n v="6.093220338983051"/>
    <n v="206000000"/>
    <s v="Recursos propios"/>
    <n v="0"/>
    <n v="0"/>
  </r>
  <r>
    <x v="2"/>
    <x v="3"/>
    <s v="BOLIVAR ME ENAMORA EN  RECREACIÓN Y DEPORTE"/>
    <s v=" Altos logros y Liderazgo Deportivo"/>
    <n v="4302"/>
    <s v="FORMACIÓN Y PREPARACIÓN DE DEPORTISTAS"/>
    <s v="DEPORTE Y RECREACIÓN"/>
    <n v="178"/>
    <s v="Corresponde al fortalecimiento de las Federaciones, Clubes y Ligas deportivas en Colombia. Incluye la capacitación y formación del recurso humano técnico, de jueces y de dirigentes deportivos."/>
    <s v="4302075"/>
    <s v="Servicio de asistencia técnica para la promoción del deporte"/>
    <s v="Organismos deportivos asistidos "/>
    <s v="NUMERO"/>
    <n v="37"/>
    <n v="2023"/>
    <s v="IDERBOL"/>
    <n v="37"/>
    <n v="151"/>
    <n v="21"/>
    <n v="0.13907284768211919"/>
    <n v="0"/>
    <n v="15"/>
    <n v="13"/>
    <n v="4"/>
    <n v="32"/>
    <n v="0.2119205298013245"/>
    <n v="53"/>
    <n v="0.86486486486486491"/>
    <n v="0.86486486486486491"/>
    <n v="0.35099337748344372"/>
    <n v="153934272.5"/>
    <s v="Impuesto Nacional al Consumo"/>
    <n v="81000000"/>
    <n v="0.52619860856522382"/>
  </r>
  <r>
    <x v="2"/>
    <x v="3"/>
    <s v="BOLIVAR ME ENAMORA EN  RECREACIÓN Y DEPORTE"/>
    <s v=" Altos logros y Liderazgo Deportivo"/>
    <n v="4302"/>
    <s v="FORMACIÓN Y PREPARACIÓN DE DEPORTISTAS"/>
    <s v="DEPORTE Y RECREACIÓN"/>
    <n v="179"/>
    <s v="Corresponde al fortalecimiento de las Federaciones, Clubes y Ligas deportivas en Colombia. Incluye la capacitación y formación del recurso humano técnico, de jueces y de dirigentes deportivos."/>
    <s v="4302075"/>
    <s v="Servicio de asistencia técnica para la promoción del deporte"/>
    <s v="Asistencias técnicas realizadas a los organismos deportivos"/>
    <s v="NUMERO"/>
    <n v="21"/>
    <n v="2023"/>
    <s v="IDERBOL"/>
    <n v="6"/>
    <n v="25"/>
    <n v="22"/>
    <n v="0.88"/>
    <n v="0"/>
    <n v="15"/>
    <n v="13"/>
    <n v="4"/>
    <n v="32"/>
    <n v="1.28"/>
    <n v="54"/>
    <n v="5.333333333333333"/>
    <n v="5.333333333333333"/>
    <n v="2.16"/>
    <n v="103000000"/>
    <s v="Recursos propios"/>
    <n v="81000000"/>
    <n v="0.78640776699029125"/>
  </r>
  <r>
    <x v="2"/>
    <x v="3"/>
    <s v="BOLIVAR ME ENAMORA EN  RECREACIÓN Y DEPORTE"/>
    <s v=" Altos logros y Liderazgo Deportivo"/>
    <n v="4302"/>
    <s v="FORMACIÓN Y PREPARACIÓN DE DEPORTISTAS"/>
    <s v="DEPORTE Y RECREACIÓN"/>
    <n v="180"/>
    <s v="Corresponde a la planeación, organización y realización de eventos deportivos con sede en Colombia y eventos internacionales. Es el promedio de Deportistas  que participan en eventos por cada vigencia."/>
    <s v="4302004"/>
    <s v="Servicio de organización de eventos deportivos de alto rendimiento"/>
    <s v="Deportistas que participan en eventos deportivos de alto rendimiento con sede en Colombia o Internacionales"/>
    <s v="NUMERO"/>
    <n v="826"/>
    <n v="2023"/>
    <s v="IDERBOL"/>
    <n v="909"/>
    <n v="848"/>
    <n v="390"/>
    <n v="0.45990566037735847"/>
    <n v="0"/>
    <n v="268"/>
    <n v="155"/>
    <n v="150"/>
    <n v="573"/>
    <n v="0.6757075471698113"/>
    <n v="963"/>
    <n v="0.63036303630363033"/>
    <n v="0.63036303630363033"/>
    <n v="1.1356132075471699"/>
    <n v="271471159.99000001"/>
    <s v="Recursos propios"/>
    <n v="0"/>
    <n v="0"/>
  </r>
  <r>
    <x v="2"/>
    <x v="3"/>
    <s v="BOLIVAR ME ENAMORA EN  RECREACIÓN Y DEPORTE"/>
    <s v=" Altos logros y Liderazgo Deportivo"/>
    <n v="4302"/>
    <s v="Fomento a la recreación, la actividad física y el deporte"/>
    <s v="DEPORTE Y RECREACIÓN"/>
    <n v="181"/>
    <s v="Dentro del marco de los planes, programas y proyectos de la entidad se entregan diferentes incentivos a los integrantes del sistema nacional deportes y a los participantes o deportistas éstos pueden ser artículos deportivos, artículos tecnológicos, ademas de apoyar financieramente la realización e implementación de los mismos. Es el promedio de Deportistas  apoyados con articulos deportivos por cada vigencia."/>
    <s v="4301001"/>
    <s v="Servicio de apoyo a la actividad física, la recreación y el deporte"/>
    <s v="Organismos deportivos apoyados"/>
    <s v="NUMERO"/>
    <n v="826"/>
    <n v="2023"/>
    <s v="IDERBOL"/>
    <n v="200"/>
    <n v="2076"/>
    <n v="239"/>
    <n v="0.11512524084778419"/>
    <n v="0"/>
    <n v="13"/>
    <n v="7"/>
    <n v="4"/>
    <n v="24"/>
    <n v="1.1560693641618497E-2"/>
    <n v="263"/>
    <n v="0.12"/>
    <n v="0.12"/>
    <n v="0.12668593448940269"/>
    <n v="242240919.77000001"/>
    <s v="Recursos propios"/>
    <n v="81000000"/>
    <n v="0.33437785852574742"/>
  </r>
  <r>
    <x v="2"/>
    <x v="3"/>
    <s v="BOLIVAR ME ENAMORA EN  RECREACIÓN Y DEPORTE"/>
    <s v="INFRESTRUCTURA DEPORTIVA Y RECREATIVA"/>
    <n v="4301"/>
    <s v="FORMACIÓN Y PREPARACIÓN DE DEPORTISTAS"/>
    <s v="DEPORTE Y RECREACIÓN"/>
    <n v="182"/>
    <s v="Corresponde al acceso y uso de la infraestructura deportiva para garantizar su operación por parte de las Entidades Territoriales. Implica la sostenibilidad del escenario entregado (servicios públicos, seguridad de los escenarios, garantías de la funcionalidad de la implementación deportiva necesaria para la práctica de la actividad física y  vías de acceso)."/>
    <s v="4301004"/>
    <s v="Servicio de mantenimiento a la infraestructura deportiva"/>
    <s v="Infraestructura deportiva mantenida"/>
    <s v="NUMERO"/>
    <n v="1"/>
    <n v="2023"/>
    <s v="IDERBOL"/>
    <n v="0"/>
    <n v="2"/>
    <n v="2"/>
    <n v="1"/>
    <n v="0"/>
    <n v="0"/>
    <n v="1"/>
    <n v="0"/>
    <n v="1"/>
    <n v="0.5"/>
    <n v="3"/>
    <n v="0.5"/>
    <n v="0.5"/>
    <n v="1.5"/>
    <n v="2304249790.5700002"/>
    <s v="Recursos propios"/>
    <n v="0"/>
    <n v="0"/>
  </r>
  <r>
    <x v="2"/>
    <x v="3"/>
    <s v="BOLIVAR ME ENAMORA EN  RECREACIÓN Y DEPORTE"/>
    <s v="INFRESTRUCTURA DEPORTIVA Y RECREATIVA"/>
    <n v="4302"/>
    <s v="FORMACIÓN Y PREPARACIÓN DE DEPORTISTAS"/>
    <s v="DEPORTE Y RECREACIÓN"/>
    <n v="183"/>
    <s v="Corresponde al acceso y uso de la infraestructura deportiva para garantizar su operación por parte de las Entidades Territoriales. Implica la sostenibilidad del escenario entregado (servicios públicos, seguridad de los escenarios, garantías de la funcionalidad de la implementación deportiva necesaria para la práctica de la actividad física y  vías de acceso)."/>
    <s v="4302083"/>
    <s v="Complejo deportivo de alto rendimiento construido y dotado"/>
    <s v="Complejo deportivo de alto rendimiento construido y dotado"/>
    <s v="NUMERO"/>
    <n v="0"/>
    <n v="2023"/>
    <s v="IDERBOL"/>
    <n v="0"/>
    <n v="1"/>
    <n v="0"/>
    <n v="0"/>
    <n v="0"/>
    <n v="0"/>
    <n v="0"/>
    <n v="0"/>
    <n v="0"/>
    <n v="0"/>
    <n v="0"/>
    <n v="0"/>
    <n v="0"/>
    <n v="0"/>
    <n v="2060000000"/>
    <s v="Recursos propios"/>
    <n v="0"/>
    <n v="0"/>
  </r>
  <r>
    <x v="2"/>
    <x v="3"/>
    <s v="BOLIVAR ME ENAMORA EN  RECREACIÓN Y DEPORTE"/>
    <s v="INFRESTRUCTURA DEPORTIVA Y RECREATIVA"/>
    <n v="4302"/>
    <s v="FORMACIÓN Y PREPARACIÓN DE DEPORTISTAS"/>
    <s v="DEPORTE Y RECREACIÓN"/>
    <n v="184"/>
    <s v="Mantenimiento de la infraestructura deportiva competencia de las Entidades Territoriales.  Garantizar las condiciones de funcionalidad del escenario deportivo, mejoramiento en pintura recuperación de implementación deportiva, mejoramiento de condiciones de cerramiento, funcionalidad de los servicios públicos, recuperación de mobiliario, mantenimiento de las zonas de juego)."/>
    <s v="4302074"/>
    <s v="Servicio de mantenimiento a la infraestructura deportiva"/>
    <s v="Centro de alto Rendimiento construido y dotado"/>
    <s v="NUMERO"/>
    <n v="0"/>
    <n v="2023"/>
    <s v="IDERBOL"/>
    <n v="0"/>
    <n v="1"/>
    <n v="0"/>
    <n v="0"/>
    <n v="0"/>
    <n v="0"/>
    <n v="0"/>
    <n v="0"/>
    <n v="0"/>
    <n v="0"/>
    <n v="0"/>
    <n v="0"/>
    <n v="0"/>
    <n v="0"/>
    <n v="1404287696.3900001"/>
    <s v="Recursos propios"/>
    <n v="0"/>
    <m/>
  </r>
  <r>
    <x v="2"/>
    <x v="3"/>
    <s v="BOLIVAR ME ENAMORA EN  RECREACIÓN Y DEPORTE"/>
    <s v="INFRESTRUCTURA DEPORTIVA Y RECREATIVA"/>
    <n v="4301"/>
    <s v="Fomento a la recreación, la actividad física y el deporte"/>
    <s v="DEPORTE Y RECREACIÓN"/>
    <n v="185"/>
    <s v="Mantenimiento de la infraestructura deportiva competencia de las Entidades Territoriales.  Garantizar las condiciones de funcionalidad del escenario deportivo, mejoramiento en pintura recuperación de implementación deportiva, mejoramiento de condiciones de cerramiento, funcionalidad de los servicios públicos, recuperación de mobiliario, mantenimiento de las zonas de juego)."/>
    <s v="4301004"/>
    <s v="Servicio de mantenimiento a la infraestructura deportiva"/>
    <s v="Intervenciones realizadas a infraestructura deportiva"/>
    <s v="NUMERO"/>
    <n v="5"/>
    <n v="2023"/>
    <s v="IDERBOL"/>
    <n v="7"/>
    <n v="23"/>
    <n v="2"/>
    <n v="8.6956521739130432E-2"/>
    <n v="1"/>
    <n v="7"/>
    <n v="8"/>
    <n v="0"/>
    <n v="16"/>
    <n v="0.69565217391304346"/>
    <n v="18"/>
    <n v="2.2857142857142856"/>
    <n v="2.2857142857142856"/>
    <n v="0.78260869565217395"/>
    <n v="2622794829.4099998"/>
    <s v="Recursos propios"/>
    <n v="0"/>
    <n v="0"/>
  </r>
  <r>
    <x v="2"/>
    <x v="3"/>
    <s v="BOLIVAR ME ENAMORA EN  RECREACIÓN Y DEPORTE"/>
    <s v=" Fomento del Deporte social y comunitario, la Recreacion, la Actividad Fisica  y la Participacion Ciudadana"/>
    <n v="4301"/>
    <s v="Fomento a la recreación, la actividad física y el deporte"/>
    <s v="DEPORTE Y RECREACIÓN"/>
    <n v="186"/>
    <s v="Corresponde a los procesos de iniciación, fundamentación y perfeccionamiento deportivos a partir de  las clases donde se practica la actividad física, la recreación y/o el deporte."/>
    <s v="4301007"/>
    <s v="Servicio de Escuelas Deportivas"/>
    <s v="Número de niños, niñas, adolescentes y jóvenes en Escuela Deportivas_x000d_"/>
    <s v="NUMERO"/>
    <n v="200"/>
    <n v="2023"/>
    <s v="IDERBOL"/>
    <n v="310"/>
    <n v="1040"/>
    <n v="200"/>
    <n v="0.19230769230769232"/>
    <n v="0"/>
    <n v="0"/>
    <n v="0"/>
    <n v="0"/>
    <n v="0"/>
    <n v="0"/>
    <n v="200"/>
    <n v="0"/>
    <n v="0"/>
    <n v="0.19230769230769232"/>
    <n v="300000000"/>
    <m/>
    <n v="0"/>
    <n v="0"/>
  </r>
  <r>
    <x v="2"/>
    <x v="3"/>
    <s v="BOLIVAR ME ENAMORA EN  RECREACIÓN Y DEPORTE"/>
    <s v=" Fomento del Deporte social y comunitario, la Recreacion, la Actividad Fisica  y la Participacion Ciudadana"/>
    <n v="4301"/>
    <s v="Fomento a la recreación, la actividad física y el deporte"/>
    <s v="DEPORTE Y RECREACIÓN"/>
    <n v="187"/>
    <s v="Corresponde a los procesos de iniciación, fundamentación y perfeccionamiento deportivos a partir de  las clases donde se practica la actividad física, la recreación y/o el deporte. Es el promedio de Escuelas Deportivas a atender por cada vigencia.Es el promedio de Municipios donde se practica actividad fisica, recreacion y/o deporte por cada vigencia."/>
    <s v="4301007"/>
    <s v="Servicio de Escuelas Deportivas"/>
    <s v="Municipios con Escuelas Deportivas"/>
    <s v="NUMERO"/>
    <n v="12"/>
    <n v="2023"/>
    <s v="IDERBOL"/>
    <n v="24"/>
    <n v="22"/>
    <n v="5"/>
    <n v="0.22727272727272727"/>
    <n v="0"/>
    <n v="0"/>
    <n v="0"/>
    <n v="0"/>
    <n v="0"/>
    <n v="0"/>
    <n v="5"/>
    <n v="0"/>
    <n v="0"/>
    <n v="0.22727272727272727"/>
    <n v="68635448"/>
    <m/>
    <n v="0"/>
    <n v="0"/>
  </r>
  <r>
    <x v="2"/>
    <x v="3"/>
    <s v="BOLIVAR ME ENAMORA EN  RECREACIÓN Y DEPORTE"/>
    <s v=" Fomento del Deporte social y comunitario, la Recreacion, la Actividad Fisica  y la Participacion Ciudadana"/>
    <n v="4301"/>
    <s v="Fomento a la recreación, la actividad física y el deporte"/>
    <s v="DEPORTE Y RECREACIÓN"/>
    <n v="188"/>
    <s v="Corresponde a los procesos de iniciación, fundamentación y perfeccionamiento deportivos a partir de  las clases donde se practica la actividad física, la recreación y/o el deporte.Es el promedio de Disciplinas por Escuelas Deportivas a atender por cada vigencia."/>
    <s v="4301007"/>
    <s v="Servicio de Escuelas Deportivas"/>
    <s v="Disciplinas por Escuela Deportiva"/>
    <s v="NUMERO"/>
    <n v="0"/>
    <n v="2023"/>
    <s v="IDERBOL"/>
    <n v="5"/>
    <n v="5"/>
    <n v="2"/>
    <n v="0.4"/>
    <n v="0"/>
    <n v="0"/>
    <n v="0"/>
    <n v="0"/>
    <n v="0"/>
    <n v="0"/>
    <n v="2"/>
    <n v="0"/>
    <n v="0"/>
    <n v="0.4"/>
    <n v="296022023"/>
    <m/>
    <n v="0"/>
    <n v="0"/>
  </r>
  <r>
    <x v="2"/>
    <x v="3"/>
    <s v="BOLIVAR ME ENAMORA EN  RECREACIÓN Y DEPORTE"/>
    <s v=" Fomento del Deporte social y comunitario, la Recreacion, la Actividad Fisica  y la Participacion Ciudadana"/>
    <n v="4301"/>
    <s v="Fomento a la recreación, la actividad física y el deporte"/>
    <s v="DEPORTE Y RECREACIÓN"/>
    <n v="189"/>
    <s v="Corresponde a la planeación, organización y realización de eventos deportivos en las diferentes disciplinas con la comunidad de poblacion general y diferencial"/>
    <s v="4301032"/>
    <s v="Servicio de organización de eventos deportivos comunitarios"/>
    <s v="Personas beneficiadas"/>
    <s v="NUMERO"/>
    <n v="484"/>
    <n v="2023"/>
    <s v="IDERBOL"/>
    <n v="830"/>
    <n v="3186"/>
    <n v="2000"/>
    <n v="0.62774639045825487"/>
    <n v="210"/>
    <n v="90"/>
    <n v="200"/>
    <n v="0"/>
    <n v="500"/>
    <n v="0.15693659761456372"/>
    <n v="2500"/>
    <n v="0.60240963855421692"/>
    <n v="0.60240963855421692"/>
    <n v="0.78468298807281855"/>
    <n v="2788263"/>
    <m/>
    <n v="0"/>
    <n v="0"/>
  </r>
  <r>
    <x v="2"/>
    <x v="3"/>
    <s v="BOLIVAR ME ENAMORA EN  RECREACIÓN Y DEPORTE"/>
    <s v=" Fomento del Deporte social y comunitario, la Recreacion, la Actividad Fisica  y la Participacion Ciudadana"/>
    <n v="4301"/>
    <s v="Fomento a la recreación, la actividad física y el deporte"/>
    <s v="DEPORTE Y RECREACIÓN"/>
    <n v="190"/>
    <s v="Corresponde a la formación a la ciudadanía  en recreación, actividad física, deportes social comunitario y/o aprovechamiento del tiempo libre con enfoque diferencial."/>
    <s v="4301035"/>
    <s v="Servicio de educación informal en recreación"/>
    <s v="Personas capacitadas"/>
    <s v="NUMERO"/>
    <n v="0"/>
    <n v="2023"/>
    <s v="IDERBOL"/>
    <n v="400"/>
    <n v="1600"/>
    <n v="0"/>
    <n v="0"/>
    <n v="120"/>
    <n v="90"/>
    <n v="200"/>
    <n v="0"/>
    <n v="410"/>
    <n v="0.25624999999999998"/>
    <n v="410"/>
    <n v="1.0249999999999999"/>
    <n v="1.0249999999999999"/>
    <n v="0.25624999999999998"/>
    <n v="900000000"/>
    <m/>
    <n v="0"/>
    <n v="0"/>
  </r>
  <r>
    <x v="2"/>
    <x v="3"/>
    <s v="BOLIVAR ME ENAMORA EN  RECREACIÓN Y DEPORTE"/>
    <s v=" Fomento del Deporte social y comunitario, la Recreacion, la Actividad Fisica  y la Participacion Ciudadana"/>
    <n v="4301"/>
    <s v="Fomento a la recreación, la actividad física y el deporte"/>
    <s v="DEPORTE Y RECREACIÓN"/>
    <n v="191"/>
    <s v="Corresponde a la formación a la ciudadanía  en recreación, actividad física, deportes social comunitario y/o aprovechamiento del tiempo libre con enfoque diferencial."/>
    <s v="4301035"/>
    <s v="Servicio de educación informal en recreación"/>
    <s v="Eventos de capacitación desarrollados"/>
    <s v="NUMERO"/>
    <n v="0"/>
    <n v="2023"/>
    <s v="IDERBOL"/>
    <n v="4"/>
    <n v="16"/>
    <n v="0"/>
    <n v="0"/>
    <n v="3"/>
    <n v="4"/>
    <n v="1"/>
    <n v="0"/>
    <n v="8"/>
    <n v="0.5"/>
    <n v="8"/>
    <n v="2"/>
    <n v="2"/>
    <n v="0.5"/>
    <n v="200000000"/>
    <m/>
    <n v="0"/>
    <n v="0"/>
  </r>
  <r>
    <x v="2"/>
    <x v="3"/>
    <s v="BOLIVAR ME ENAMORA EN  RECREACIÓN Y DEPORTE"/>
    <s v=" Fomento del Deporte social y comunitario, la Recreacion, la Actividad Fisica  y la Participacion Ciudadana"/>
    <n v="4301"/>
    <s v="Fomento a la recreación, la actividad física y el deporte"/>
    <s v="DEPORTE Y RECREACIÓN"/>
    <n v="192"/>
    <s v="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 corresponde al numero de municipios total anualmente, que estan vinculados a participar en los superate intercolegiados."/>
    <s v="4301037"/>
    <s v="Servicio de promoción de la actividad física, la recreación y el deporte"/>
    <s v="Municipios vinculados al programa Supérate-Intercolegiados"/>
    <s v="NUMERO"/>
    <n v="36"/>
    <n v="2023"/>
    <s v="IDERBOL"/>
    <n v="23"/>
    <n v="23"/>
    <n v="41"/>
    <n v="1.7826086956521738"/>
    <n v="0"/>
    <n v="45"/>
    <n v="33"/>
    <n v="0"/>
    <n v="78"/>
    <n v="3.3913043478260869"/>
    <n v="119"/>
    <n v="3.3913043478260869"/>
    <n v="3.3913043478260869"/>
    <n v="5.1739130434782608"/>
    <n v="100"/>
    <m/>
    <n v="0"/>
    <n v="0"/>
  </r>
  <r>
    <x v="2"/>
    <x v="3"/>
    <s v="BOLIVAR ME ENAMORA EN  RECREACIÓN Y DEPORTE"/>
    <s v=" Fomento del Deporte social y comunitario, la Recreacion, la Actividad Fisica  y la Participacion Ciudadana"/>
    <n v="4301"/>
    <s v="Fomento a la recreación, la actividad física y el deporte"/>
    <s v="DEPORTE Y RECREACIÓN"/>
    <n v="193"/>
    <s v="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
    <s v="4301037"/>
    <s v="Servicio de promoción de la actividad física, la recreación y el deporte"/>
    <s v="Instituciones educativas vinculadas al programa Supérate-Intercolegiados"/>
    <s v="NUMERO"/>
    <n v="352"/>
    <n v="2023"/>
    <s v="IDERBOL"/>
    <n v="410"/>
    <n v="420"/>
    <n v="305"/>
    <n v="0.72619047619047616"/>
    <n v="0"/>
    <n v="247"/>
    <n v="205"/>
    <n v="0"/>
    <n v="452"/>
    <n v="1.0761904761904761"/>
    <n v="757"/>
    <n v="1.102439024390244"/>
    <n v="1.102439024390244"/>
    <n v="1.8023809523809524"/>
    <n v="400000000"/>
    <m/>
    <n v="0"/>
    <n v="0"/>
  </r>
  <r>
    <x v="2"/>
    <x v="3"/>
    <s v="BOLIVAR ME ENAMORA EN  RECREACIÓN Y DEPORTE"/>
    <s v=" Fomento del Deporte social y comunitario, la Recreacion, la Actividad Fisica  y la Participacion Ciudadana"/>
    <n v="4301"/>
    <s v="Fomento a la recreación, la actividad física y el deporte"/>
    <s v="DEPORTE Y RECREACIÓN"/>
    <n v="194"/>
    <s v="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
    <s v="4301037"/>
    <s v="Servicio de promoción de la actividad física, la recreación y el deporte"/>
    <s v="Personas atendidas por los programas de recreación, deporte social comunitario, actividad física y aprovechamiento del tiempo libre"/>
    <s v="NUMERO"/>
    <n v="3000"/>
    <n v="2023"/>
    <s v="IDERBOL"/>
    <n v="1750"/>
    <n v="7000"/>
    <n v="0"/>
    <n v="0"/>
    <n v="910"/>
    <n v="1050"/>
    <n v="792"/>
    <n v="5485"/>
    <n v="8237"/>
    <n v="1.1767142857142858"/>
    <n v="8237"/>
    <n v="4.7068571428571433"/>
    <n v="4.7068571428571433"/>
    <n v="1.1767142857142858"/>
    <n v="300000000"/>
    <n v="0"/>
    <m/>
    <n v="0"/>
  </r>
  <r>
    <x v="2"/>
    <x v="3"/>
    <s v="BOLIVAR ME ENAMORA EN  RECREACIÓN Y DEPORTE"/>
    <s v=" Fomento del Deporte social y comunitario, la Recreacion, la Actividad Fisica  y la Participacion Ciudadana"/>
    <n v="4301"/>
    <s v="Fomento a la recreación, la actividad física y el deporte"/>
    <s v="DEPORTE Y RECREACIÓN"/>
    <n v="195"/>
    <s v="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
    <s v="4301037"/>
    <s v="Servicio de promoción de la actividad física, la recreación y el deporte"/>
    <s v="Municipios implementando  programas de recreación, actividad física y deporte social comunitario"/>
    <s v="NUMERO"/>
    <n v="0"/>
    <n v="2023"/>
    <s v="IDERBOL"/>
    <n v="6"/>
    <n v="25"/>
    <n v="3"/>
    <n v="0.12"/>
    <n v="4"/>
    <n v="1"/>
    <n v="3"/>
    <n v="10"/>
    <n v="18"/>
    <n v="0.72"/>
    <n v="21"/>
    <n v="3"/>
    <n v="3"/>
    <n v="0.84"/>
    <n v="100000000"/>
    <m/>
    <m/>
    <n v="0"/>
  </r>
  <r>
    <x v="2"/>
    <x v="3"/>
    <s v="BOLIVAR ME ENAMORA EN  RECREACIÓN Y DEPORTE"/>
    <s v=" Fomento del Deporte social y comunitario, la Recreacion, la Actividad Fisica  y la Participacion Ciudadana"/>
    <n v="4301"/>
    <s v="Fomento a la recreación, la actividad física y el deporte"/>
    <s v="DEPORTE Y RECREACIÓN"/>
    <n v="196"/>
    <s v="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
    <s v="4301037"/>
    <s v="Servicio de promoción de la actividad física, la recreación y el deporte"/>
    <s v="Sedes educativas apoyadas con programas de fomento"/>
    <s v="NUMERO"/>
    <n v="0"/>
    <s v="N/A"/>
    <s v="IDERBOL"/>
    <n v="1"/>
    <n v="2"/>
    <n v="0"/>
    <n v="0"/>
    <n v="4"/>
    <n v="2"/>
    <n v="1"/>
    <n v="1"/>
    <n v="8"/>
    <n v="4"/>
    <n v="8"/>
    <n v="8"/>
    <n v="8"/>
    <n v="4"/>
    <n v="392967165"/>
    <m/>
    <n v="0"/>
    <n v="0"/>
  </r>
  <r>
    <x v="2"/>
    <x v="3"/>
    <s v="BOLIVAR ME ENAMORA EN  RECREACIÓN Y DEPORTE"/>
    <s v=" Fomento del Deporte social y comunitario, la Recreacion, la Actividad Fisica  y la Participacion Ciudadana"/>
    <n v="4301"/>
    <s v="Fomento a la recreación, la actividad física y el deporte"/>
    <s v="DEPORTE Y RECREACIÓN"/>
    <n v="197"/>
    <s v="Corresponde a la planeación, organización y realización de eventos recreativos y de esparcimiento del tiempo libre con la comunidad."/>
    <s v="4301038"/>
    <s v="Servicio de organización de eventos recreativos comunitarios"/>
    <s v="Eventos recreativos comunitarios realizados"/>
    <s v="NUMERO"/>
    <n v="6"/>
    <n v="2023"/>
    <s v="IDERBOL"/>
    <n v="3"/>
    <n v="12"/>
    <n v="0"/>
    <n v="0"/>
    <n v="2"/>
    <n v="4"/>
    <n v="0"/>
    <n v="0"/>
    <n v="6"/>
    <n v="0.5"/>
    <n v="6"/>
    <n v="2"/>
    <n v="2"/>
    <n v="0.5"/>
    <n v="200000000"/>
    <m/>
    <n v="0"/>
    <n v="0"/>
  </r>
  <r>
    <x v="2"/>
    <x v="3"/>
    <s v="BOLIVAR ME ENAMORA EN  RECREACIÓN Y DEPORTE"/>
    <s v=" Fomento del Deporte social y comunitario, la Recreacion, la Actividad Fisica  y la Participacion Ciudadana"/>
    <n v="4301"/>
    <s v="Fomento a la recreación, la actividad física y el deporte"/>
    <s v="DEPORTE Y RECREACIÓN"/>
    <n v="198"/>
    <s v="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
    <s v="4301037"/>
    <s v="Servicio de promoción de la actividad física, la recreación y el deporte"/>
    <s v=" Personas atendidas por los programas de recreación, deporte social comunitario, actividad física y aprovechamiento del tiempo libre"/>
    <s v="NUMERO"/>
    <n v="170"/>
    <n v="2023"/>
    <s v="IDERBOL"/>
    <n v="250"/>
    <n v="1100"/>
    <n v="0"/>
    <n v="0"/>
    <n v="750"/>
    <n v="731"/>
    <n v="350"/>
    <n v="0"/>
    <n v="1831"/>
    <n v="1.6645454545454546"/>
    <n v="1831"/>
    <n v="7.3239999999999998"/>
    <n v="7.3239999999999998"/>
    <n v="1.6645454545454546"/>
    <n v="200000000"/>
    <m/>
    <n v="0"/>
    <n v="0"/>
  </r>
  <r>
    <x v="2"/>
    <x v="3"/>
    <s v="BOLIVAR ME ENAMORA EN  RECREACIÓN Y DEPORTE"/>
    <s v=" Fomento del Deporte social y comunitario, la Recreacion, la Actividad Fisica  y la Participacion Ciudadana"/>
    <n v="4301"/>
    <s v="Fomento a la recreación, la actividad física y el deporte"/>
    <s v="DEPORTE Y RECREACIÓN"/>
    <n v="199"/>
    <s v="Corresponde a la planeación, organización y realización de eventos recreativos y de esparcimiento del tiempo libre con la comunidad."/>
    <s v="4301038"/>
    <s v="Servicio de organización de eventos recreativos comunitarios"/>
    <s v="Eventos recreativos comunitarios realizados"/>
    <s v="NUMERO"/>
    <n v="0"/>
    <n v="2023"/>
    <s v="IDERBOL"/>
    <n v="1"/>
    <n v="4"/>
    <n v="0"/>
    <n v="0"/>
    <n v="0"/>
    <n v="0"/>
    <n v="2"/>
    <n v="0"/>
    <n v="2"/>
    <n v="0.5"/>
    <n v="2"/>
    <n v="2"/>
    <n v="2"/>
    <n v="0.5"/>
    <n v="200000000"/>
    <m/>
    <n v="0"/>
    <n v="0"/>
  </r>
  <r>
    <x v="2"/>
    <x v="3"/>
    <s v="BOLIVAR ME ENAMORA EN  RECREACIÓN Y DEPORTE"/>
    <s v="Promoción de Habitos y Estilos de Vida Saludable &quot;Por tu salud, ponte pilas&quot;"/>
    <n v="4302"/>
    <s v="FORMACIÓN Y PREPARACIÓN DE DEPORTISTAS"/>
    <s v="DEPORTE Y RECREACIÓN"/>
    <n v="200"/>
    <s v="Capacitaciones en deporte, en hábitos de salud, en recreación, entre otros."/>
    <s v="4302062"/>
    <s v="Servicio de educación informal"/>
    <s v="Capacitaciones realizadas"/>
    <s v="NUMERO"/>
    <n v="4"/>
    <n v="2023"/>
    <s v="IDERBOL"/>
    <n v="2"/>
    <n v="8"/>
    <n v="0"/>
    <n v="0"/>
    <n v="0"/>
    <n v="0"/>
    <n v="2"/>
    <n v="1"/>
    <n v="3"/>
    <n v="0.375"/>
    <n v="3"/>
    <n v="1.5"/>
    <n v="1.5"/>
    <n v="0.375"/>
    <n v="350000000"/>
    <m/>
    <n v="0"/>
    <n v="0"/>
  </r>
  <r>
    <x v="2"/>
    <x v="3"/>
    <s v="BOLIVAR ME ENAMORA EN  RECREACIÓN Y DEPORTE"/>
    <s v="Promoción de Habitos y Estilos de Vida Saludable &quot;Por tu salud, ponte pilas&quot;"/>
    <n v="4302"/>
    <s v="FORMACIÓN Y PREPARACIÓN DE DEPORTISTAS"/>
    <s v="DEPORTE Y RECREACIÓN"/>
    <n v="201"/>
    <s v="Capacitaciones en deporte, en hábitos de salud, en recreación, entre otros."/>
    <s v="4302062"/>
    <s v="Servicio de educación informal"/>
    <s v="Personas capacitadas"/>
    <s v="NUMERO"/>
    <n v="600"/>
    <n v="2023"/>
    <s v="IDERBOL"/>
    <n v="200"/>
    <n v="850"/>
    <n v="0"/>
    <n v="0"/>
    <n v="0"/>
    <n v="0"/>
    <n v="1216"/>
    <n v="40"/>
    <n v="1256"/>
    <n v="1.4776470588235293"/>
    <n v="1256"/>
    <n v="6.28"/>
    <n v="6.28"/>
    <n v="1.4776470588235293"/>
    <n v="33472746"/>
    <m/>
    <n v="0"/>
    <n v="0"/>
  </r>
  <r>
    <x v="2"/>
    <x v="3"/>
    <s v="BOLIVAR ME ENAMORA EN  RECREACIÓN Y DEPORTE"/>
    <s v="Promoción de Habitos y Estilos de Vida Saludable &quot;Por tu salud, ponte pilas&quot;"/>
    <n v="4301"/>
    <s v="FORMACIÓN Y PREPARACIÓN DE DEPORTISTAS"/>
    <s v="DEPORTE Y RECREACIÓN"/>
    <n v="202"/>
    <s v="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
    <s v="4301037"/>
    <s v="Servicio de promoción de la actividad física, la recreación y el deporte"/>
    <s v="Personas atendidas por los programas de recreación, deporte social comunitario, actividad física y aprovechamiento del tiempo libre"/>
    <s v="NUMERO"/>
    <n v="1350"/>
    <n v="2023"/>
    <s v="IDERBOL"/>
    <n v="1250"/>
    <n v="4000"/>
    <n v="1112"/>
    <n v="0.27800000000000002"/>
    <n v="5058"/>
    <n v="110"/>
    <n v="600"/>
    <n v="1633"/>
    <n v="7401"/>
    <n v="1.85025"/>
    <n v="8513"/>
    <n v="5.9207999999999998"/>
    <n v="5.9207999999999998"/>
    <n v="2.12825"/>
    <n v="300000100"/>
    <m/>
    <n v="0"/>
    <n v="0"/>
  </r>
  <r>
    <x v="2"/>
    <x v="3"/>
    <s v="BOLIVAR ME ENAMORA EN  RECREACIÓN Y DEPORTE"/>
    <s v="Promoción de Habitos y Estilos de Vida Saludable &quot;Por tu salud, ponte pilas&quot;"/>
    <n v="4301"/>
    <s v="Fomento a la recreación, la actividad física y el deporte"/>
    <s v="DEPORTE Y RECREACIÓN"/>
    <n v="203"/>
    <s v="Corresponde a la planeación, organización y realización de eventos recreativos y de esparcimiento del tiempo libre con la comunidad."/>
    <s v="4301038"/>
    <s v="Servicio de organización de eventos recreativos comunitarios"/>
    <s v="Eventos recreativos comunitarios realizados"/>
    <s v="NUMERO"/>
    <n v="7"/>
    <n v="2023"/>
    <s v="IDERBOL"/>
    <n v="7"/>
    <n v="28"/>
    <n v="3"/>
    <n v="0.10714285714285714"/>
    <n v="3"/>
    <n v="1"/>
    <n v="1"/>
    <n v="10"/>
    <n v="15"/>
    <n v="0.5357142857142857"/>
    <n v="18"/>
    <n v="2.1428571428571428"/>
    <n v="2.1428571428571428"/>
    <n v="0.6428571428571429"/>
    <n v="200001500"/>
    <m/>
    <n v="0"/>
    <n v="0"/>
  </r>
  <r>
    <x v="2"/>
    <x v="3"/>
    <s v="BOLIVAR ME ENAMORA EN  RECREACIÓN Y DEPORTE"/>
    <s v="Promoción de Habitos y Estilos de Vida Saludable &quot;Por tu salud, ponte pilas&quot;"/>
    <n v="4301"/>
    <s v="Fomento a la recreación, la actividad física y el deporte"/>
    <s v="DEPORTE Y RECREACIÓN"/>
    <n v="204"/>
    <s v="Aprovechamiento del deporte, la recreación y la actividad física con fines de esparcimiento y desarrollo físico procurando la integración el descanso mediante la realización de actividades deportivas y la promoción de espacios con  la participación comunitaria. y corresponde al promedio por vigencia de los municipios a implementar el programa."/>
    <s v="4301037"/>
    <s v="Servicio de promoción de la actividad física, la recreación y el deporte"/>
    <s v="Municipios implementando  programas de recreación, actividad física y deporte social comunitario"/>
    <s v="NUMERO"/>
    <n v="12"/>
    <n v="2023"/>
    <s v="IDERBOL"/>
    <n v="20"/>
    <n v="18"/>
    <n v="6"/>
    <n v="0.33333333333333331"/>
    <n v="2"/>
    <n v="1"/>
    <n v="1"/>
    <n v="11"/>
    <n v="15"/>
    <n v="0.83333333333333337"/>
    <n v="21"/>
    <n v="0.75"/>
    <n v="0.75"/>
    <n v="1.1666666666666667"/>
    <n v="224712847"/>
    <m/>
    <n v="0"/>
    <n v="0"/>
  </r>
  <r>
    <x v="2"/>
    <x v="3"/>
    <s v="BOLIVAR ME ENAMORA EN  RECREACIÓN Y DEPORTE"/>
    <s v=" Fomento del Deporte social y comunitario, la Recreacion, la Actividad Fisica  y la Participacion Ciudadana"/>
    <n v="4301"/>
    <s v="Fomento a la recreación, la actividad física y el deporte"/>
    <s v="FOMENTO, DESARROLLO Y PRÁCTICA DEL DEPORTE, LA RECREACIÓN Y EL APROVECHAMIENTO DEL TIEMPO LIBRE "/>
    <n v="335"/>
    <s v="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
    <n v="4301037"/>
    <s v="Servicio de promoción de la actividad física, la recreación y el deporte"/>
    <s v="Instituciones educativas vinculadas al programa Supérate-Intercolegiados"/>
    <s v="Número"/>
    <n v="1"/>
    <n v="2023"/>
    <s v="N/A"/>
    <n v="45"/>
    <n v="45"/>
    <n v="41"/>
    <n v="0.91111111111111109"/>
    <n v="0"/>
    <n v="45"/>
    <n v="33"/>
    <n v="0"/>
    <n v="78"/>
    <n v="1.7333333333333334"/>
    <n v="119"/>
    <n v="1.7333333333333334"/>
    <n v="1.7333333333333334"/>
    <n v="2.6444444444444444"/>
    <n v="0"/>
    <m/>
    <n v="0"/>
    <n v="0"/>
  </r>
  <r>
    <x v="3"/>
    <x v="3"/>
    <s v="Educación Integral"/>
    <s v=" Calidad y fomento de la educación superior"/>
    <s v="3301"/>
    <s v="PROMOCIÓN Y ACCESO EFECTIVO A PROCESOS CULTURALES Y ARTÍSTICOS"/>
    <s v="DESARROLLO COMUNITARIO"/>
    <s v="90"/>
    <s v="AMPLIACIÓN DE LA COBERTURA DE LOS PROGRAMAS DE PROYECCIÓN SOCIAL DE UNIBAC"/>
    <s v="3301087"/>
    <s v="SEDES DE INSTITUCIONES DE EDUCACIÓN SUPERIOR MEJORADAS"/>
    <s v="PERSONAS CAPACITADAS"/>
    <s v="Número "/>
    <s v="8206"/>
    <n v="2023"/>
    <s v="UNIBAC"/>
    <n v="2174"/>
    <n v="8696"/>
    <n v="2174"/>
    <n v="0.25"/>
    <n v="0"/>
    <n v="0"/>
    <n v="0"/>
    <n v="3000"/>
    <n v="3000"/>
    <n v="0.34498620055197793"/>
    <n v="5174"/>
    <n v="1.3799448022079117"/>
    <n v="1.3799448022079117"/>
    <n v="0.59498620055197793"/>
    <n v="4621212746"/>
    <s v="Recursos Propios "/>
    <n v="760256858"/>
    <n v="0.16451457653795712"/>
  </r>
  <r>
    <x v="3"/>
    <x v="3"/>
    <s v="Educación Integral"/>
    <s v=" Calidad y fomento de la educación superior"/>
    <s v="2202"/>
    <s v="CALIDAD Y FOMENTO DE LA EDUCACIÓN SUPERIOR (BOLÍVAR MEJOR EN CALIDAD Y COBERTURA EN EDUCACIÓN SUPERIOR)"/>
    <s v="DESARROLLO COMUNITARIO"/>
    <s v="91"/>
    <s v="INFRAESTRUCTURA DE LA UNIVERSIDAD DE BELLAS ARTES Y CIENCIAS DE BOLÍVAR (UNIBAC) EN MATUNA"/>
    <s v="2202072"/>
    <s v="SEDES DE INSTITUCIONES DE EDUCACIÓN SUPERIOR MEJORADAS"/>
    <s v="SEDES  DE INSTITUCIONES DE EDUCACIÓN  SUPERIOR MEJORADAS"/>
    <s v="Número"/>
    <s v="2"/>
    <n v="2023"/>
    <s v="UNIBAC"/>
    <n v="0"/>
    <n v="1"/>
    <n v="0"/>
    <n v="0"/>
    <n v="0"/>
    <n v="0.2"/>
    <n v="0"/>
    <n v="0.1"/>
    <n v="0.30000000000000004"/>
    <n v="0.30000000000000004"/>
    <n v="0.30000000000000004"/>
    <n v="0.3"/>
    <n v="0.3"/>
    <n v="0.30000000000000004"/>
    <n v="6000000000"/>
    <s v="Recursos Propios "/>
    <n v="0"/>
    <n v="0"/>
  </r>
  <r>
    <x v="3"/>
    <x v="3"/>
    <s v="Educación Integral"/>
    <s v=" Calidad y fomento de la educación superior"/>
    <s v="2202"/>
    <s v="CALIDAD Y FOMENTO DE LA EDUCACIÓN SUPERIOR (BOLÍVAR MEJOR EN CALIDAD Y COBERTURA EN EDUCACIÓN SUPERIOR)"/>
    <s v="EDUCACIÓN"/>
    <s v="92"/>
    <s v="CREACIÓN DE UN NUEVO PROGRAMA PROFESIONAL PARA EL DEPARTAMENTO DE BOLÍVAR"/>
    <s v="2202066"/>
    <s v="SERVICIO DE ACREDITACIÓN DE LA CALIDAD DE LA EDUCACIÓN SUPERIOR "/>
    <s v="PROGRAMAS ACADÉMICOS EN CONDICIONES PARA EXPEDICIÓN DE REGISTRO CALIFICADO"/>
    <s v="Número"/>
    <s v="6"/>
    <n v="2023"/>
    <s v="UNIBAC"/>
    <n v="1"/>
    <n v="1"/>
    <n v="0"/>
    <n v="0"/>
    <n v="0.2"/>
    <n v="0.2"/>
    <n v="0"/>
    <n v="0"/>
    <n v="0.4"/>
    <n v="0.4"/>
    <n v="0.4"/>
    <n v="0.4"/>
    <n v="0.4"/>
    <n v="0.4"/>
    <n v="2600000000"/>
    <s v="Recursos Propios "/>
    <n v="0"/>
    <n v="0"/>
  </r>
  <r>
    <x v="3"/>
    <x v="3"/>
    <s v="Educación Integral"/>
    <s v=" Calidad y fomento de la educación superior"/>
    <s v="2202"/>
    <s v="CALIDAD Y FOMENTO DE LA EDUCACIÓN SUPERIOR (BOLÍVAR MEJOR EN CALIDAD Y COBERTURA EN EDUCACIÓN SUPERIOR)"/>
    <s v="EDUCACIÓN"/>
    <s v="94"/>
    <s v="ACREDITACIÓN DEL PROGRAMA PROFESIONAL DE ARTES ESCÉNICAS EN ALTA CALIDAD"/>
    <s v="2202066"/>
    <s v="SERVICIO DE ACREDITACIÓN DE LA CALIDAD DE LA EDUCACIÓN SUPERIOR "/>
    <s v="PROGRAMAS ACADÉMICOS CON ACREDITACIÓN DE ALTA CALIDAD EVALUADOS"/>
    <s v="Número "/>
    <s v="1"/>
    <n v="2023"/>
    <s v="UNIBAC"/>
    <n v="1"/>
    <n v="1"/>
    <n v="0.5"/>
    <n v="0.5"/>
    <n v="0.5"/>
    <n v="0"/>
    <n v="0"/>
    <n v="0"/>
    <n v="0.5"/>
    <n v="0.5"/>
    <n v="1"/>
    <n v="0.5"/>
    <n v="0.5"/>
    <n v="1"/>
    <n v="1000000000"/>
    <s v="Recursos Propios "/>
    <n v="0"/>
    <n v="0"/>
  </r>
  <r>
    <x v="3"/>
    <x v="3"/>
    <s v="Educación Integral"/>
    <s v=" Calidad y fomento de la educación superior"/>
    <s v="2202"/>
    <s v="CALIDAD Y FOMENTO DE LA EDUCACIÓN SUPERIOR (BOLÍVAR MEJOR EN CALIDAD Y COBERTURA EN EDUCACIÓN SUPERIOR)"/>
    <s v="EDUCACIÓN"/>
    <s v="94"/>
    <s v="ACREDITACIÓN DEL PROGRAMA PROFESIONAL DE ARTES PLÁSTICAS EN ALTA CALIDAD"/>
    <s v="2202066"/>
    <s v="SERVICIO DE ACREDITACIÓN DE LA CALIDAD DE LA EDUCACIÓN SUPERIOR "/>
    <s v="PROGRAMAS ACADÉMICOS CON ACREDITACIÓN DE ALTA CALIDAD EVALUADOS"/>
    <s v="Número "/>
    <s v="1"/>
    <n v="2023"/>
    <s v="UNIBAC"/>
    <n v="1"/>
    <n v="1"/>
    <n v="0.5"/>
    <n v="0.5"/>
    <n v="0.5"/>
    <n v="0"/>
    <n v="0"/>
    <n v="0"/>
    <n v="0.5"/>
    <n v="0.5"/>
    <n v="1"/>
    <n v="0.5"/>
    <n v="0.5"/>
    <n v="1"/>
    <n v="1000000000"/>
    <s v="Recursos Propios "/>
    <n v="0"/>
    <n v="0"/>
  </r>
  <r>
    <x v="4"/>
    <x v="3"/>
    <s v="Bolívar me enamora en arte, cultura y patrimonio."/>
    <s v="Cultura de Paz"/>
    <n v="3301"/>
    <s v="PROMOCIÓN Y ACCESO EFECTIVO A PROCESOS CULTURALES Y ARTÍSTICOS"/>
    <s v="FORMACIÓN, CAPACITACIÓN E INVESTIGACIÓN ARTÍSTICA Y CULTURAL"/>
    <n v="45"/>
    <s v="Oferta educativa entregada a agentes culturales "/>
    <n v="3301051"/>
    <s v="Servicio de educación informal al sector artístico y cultural"/>
    <s v="Gestores culturales capacitados"/>
    <s v="Número de personas"/>
    <n v="250"/>
    <n v="2023"/>
    <s v="ICULTUR"/>
    <n v="100"/>
    <n v="300"/>
    <n v="344"/>
    <n v="1.1466666666666667"/>
    <n v="30"/>
    <n v="37"/>
    <n v="120"/>
    <n v="500"/>
    <n v="687"/>
    <n v="2.29"/>
    <n v="1031"/>
    <n v="6.87"/>
    <n v="6.87"/>
    <n v="3.4366666666666665"/>
    <n v="9000000"/>
    <s v="Recursos propios"/>
    <n v="2000000"/>
    <n v="0.22222222222222221"/>
  </r>
  <r>
    <x v="4"/>
    <x v="3"/>
    <s v="Bolívar me enamora en arte, cultura y patrimonio."/>
    <s v="Cultura de Paz"/>
    <n v="3301"/>
    <s v="PROMOCIÓN Y ACCESO EFECTIVO A PROCESOS CULTURALES Y ARTÍSTICOS"/>
    <s v="FOMENTO, APOYO Y DIFUSIÓN DE EVENTOS Y EXPRESIONES ARTÍSTICAS Y CULTURALES"/>
    <n v="48"/>
    <s v="estímulos económicos entregados a los actores del sector artístico y cultural, "/>
    <n v="3301054"/>
    <s v="Servicio de apoyo financiero al sector artístico y cultural"/>
    <s v="Estímulos otorgados"/>
    <s v="Número"/>
    <n v="131"/>
    <n v="2023"/>
    <s v="ICULTUR"/>
    <n v="125"/>
    <n v="400"/>
    <n v="0"/>
    <n v="0"/>
    <n v="0"/>
    <n v="0"/>
    <n v="23"/>
    <n v="7"/>
    <n v="30"/>
    <n v="7.4999999999999997E-2"/>
    <n v="30"/>
    <n v="0.24"/>
    <n v="0.24"/>
    <n v="7.4999999999999997E-2"/>
    <n v="4000000000"/>
    <s v="SGR"/>
    <n v="0"/>
    <n v="0"/>
  </r>
  <r>
    <x v="4"/>
    <x v="3"/>
    <s v="Bolívar me enamora en arte, cultura y patrimonio."/>
    <s v="MEMORIA, SABERESY TERRITORIOS BIOCULTURALES"/>
    <n v="3302"/>
    <s v="PROMOCIÓN Y ACCESO EFECTIVO A PROCESOS CULTURALES Y ARTÍSTICOS"/>
    <s v="FORMACIÓN, CAPACITACIÓN E INVESTIGACIÓN ARTÍSTICA Y CULTURAL"/>
    <n v="46"/>
    <s v=" beneficio económico periódico entregado a los creadores y gestores culturales"/>
    <n v="3301128"/>
    <s v="Servicio de apoyo financiero para creadores y gestores culturales"/>
    <s v="Creadores y gestores culturales beneficiados"/>
    <s v="Número"/>
    <n v="250"/>
    <n v="2023"/>
    <s v="ICULTUR"/>
    <n v="30"/>
    <n v="150"/>
    <n v="0"/>
    <n v="0"/>
    <n v="0"/>
    <n v="0"/>
    <n v="0"/>
    <n v="49"/>
    <n v="49"/>
    <n v="0.32666666666666666"/>
    <n v="49"/>
    <n v="1.6333333333333333"/>
    <n v="1.6333333333333333"/>
    <n v="0.32666666666666666"/>
    <n v="959458220"/>
    <s v="Recursos propios"/>
    <n v="0"/>
    <n v="0"/>
  </r>
  <r>
    <x v="4"/>
    <x v="3"/>
    <s v="Bolívar me enamora en arte, cultura y patrimonio."/>
    <s v="MEMORIA, SABERESY TERRITORIOS BIOCULTURALES"/>
    <n v="3302"/>
    <s v="Gestión, protección y salvaguardia del patrimonio cultural colombiano"/>
    <s v="FOMENTO, APOYO Y DIFUSIÓN DE EVENTOS Y EXPRESIONES ARTÍSTICAS Y CULTURALES"/>
    <n v="49"/>
    <s v="Hace referencia a las visitas de asistencia técnica a la institucionalidad cultural brindadas a los consejos y territoriales de cultura y a los gestores culturales, en temas relacionados con procesos de planeación, formulación de proyectos, fuentes de financiación, formación y participación ciudadana."/>
    <n v="3301095"/>
    <s v="Servicio de asistencia técnica en gestión artística y cultural"/>
    <s v="Consejos Territoriales asistidos técnicamente"/>
    <s v="Número"/>
    <n v="1"/>
    <n v="2023"/>
    <s v="ICULTUR"/>
    <n v="1"/>
    <n v="1"/>
    <n v="7"/>
    <n v="7"/>
    <n v="0"/>
    <n v="3"/>
    <n v="0"/>
    <n v="6"/>
    <n v="9"/>
    <n v="9"/>
    <n v="16"/>
    <n v="9"/>
    <n v="9"/>
    <n v="16"/>
    <n v="9000000"/>
    <s v="Recursos propios"/>
    <n v="0"/>
    <n v="0"/>
  </r>
  <r>
    <x v="4"/>
    <x v="3"/>
    <s v="Bolívar me enamora en arte, cultura y patrimonio."/>
    <s v="MEMORIA, SABERESY TERRITORIOS BIOCULTURALES"/>
    <n v="3302"/>
    <s v="PROMOCIÓN Y ACCESO EFECTIVO A PROCESOS CULTURALES Y ARTÍSTICOS"/>
    <s v="FOMENTO, APOYO Y DIFUSIÓN DE EVENTOS Y EXPRESIONES ARTÍSTICAS Y CULTURALES"/>
    <n v="50"/>
    <s v="Corresponde a la generación de condiciones para la creación, gestión, producción, difusión, circulación y apropiación de las prácticas artísticas y contenidos culturales mediáticos. Incluye la creación de obras, coproducciones y la producción y circulación de exhibiciones, de los agentes del sector artístico y cultural, así como la circulación de contenidos culturales mediáticos apoyados por el Ministerio de Cultura."/>
    <n v="3302002"/>
    <s v="Documentos de lineamientos técnicos"/>
    <s v="Documentos de lineamientos técnicos"/>
    <s v="Número"/>
    <n v="0"/>
    <n v="2023"/>
    <s v="ICULTUR"/>
    <n v="1"/>
    <n v="3"/>
    <n v="0"/>
    <n v="0"/>
    <n v="0"/>
    <n v="0"/>
    <n v="0"/>
    <n v="0"/>
    <n v="0"/>
    <n v="0"/>
    <n v="0"/>
    <n v="0"/>
    <n v="0"/>
    <n v="0"/>
    <n v="57293600"/>
    <s v="Impuesto Nacional al Consumo"/>
    <n v="0"/>
    <n v="0"/>
  </r>
  <r>
    <x v="4"/>
    <x v="3"/>
    <s v="Bolívar me enamora en arte, cultura y patrimonio."/>
    <s v=" ECONOMÍA POPULAR CULTURAL"/>
    <n v="3301"/>
    <s v="PROMOCIÓN Y ACCESO EFECTIVO A PROCESOS CULTURALES Y ARTÍSTICOS"/>
    <s v="FOMENTO, APOYO Y DIFUSIÓN DE EVENTOS Y EXPRESIONES ARTÍSTICAS Y CULTURALES"/>
    <n v="51"/>
    <s v="Corresponde a la organización y desarrollo de  actividades culturales de carácter patrimonial, literario, artístico, musical, entre otros. También la realización de eventos y actividades con libreros y organizaciones responsables de ferias. Así como actividades culturales para el goce de los ciudadanos."/>
    <n v="3301053"/>
    <s v="Servicio de promoción de actividades culturales"/>
    <s v="Eventos de promoción de actividades culturales realizados"/>
    <s v="Número"/>
    <n v="15"/>
    <n v="2023"/>
    <s v="ICULTUR"/>
    <n v="15"/>
    <n v="15"/>
    <n v="15"/>
    <n v="1"/>
    <n v="4"/>
    <n v="6"/>
    <n v="3"/>
    <n v="7"/>
    <n v="20"/>
    <n v="1.3333333333333333"/>
    <n v="35"/>
    <n v="1.3333333333333333"/>
    <n v="1.3333333333333333"/>
    <n v="2.3333333333333335"/>
    <n v="6863899000"/>
    <s v="Recursos propios"/>
    <n v="1009713600"/>
    <n v="0.14710496177172769"/>
  </r>
  <r>
    <x v="4"/>
    <x v="3"/>
    <s v="Bolívar me enamora en arte, cultura y patrimonio."/>
    <s v=" ECONOMÍA POPULAR CULTURAL"/>
    <n v="3301"/>
    <s v="PROMOCIÓN Y ACCESO EFECTIVO A PROCESOS CULTURALES Y ARTÍSTICOS"/>
    <s v="FOMENTO, APOYO Y DIFUSIÓN DE EVENTOS Y EXPRESIONES ARTÍSTICAS Y CULTURALES"/>
    <n v="52"/>
    <s v="Se refiere a actividades culturales relacionadas con las exposiciones que se realizan y de demás actividades de interés educativo en los Museos del Ministerio de Cultura ubicados en las regiones del país (Talleres de dibujo, bordado, pintura al oleo, música, ciclos de teatro, conciertos, conferencias, etc.)."/>
    <n v="3302044"/>
    <s v="Servicio de promoción de actividades culturales."/>
    <s v="Actividades culturales realizadas en Museos del Ministerio de Cultura"/>
    <s v="Número"/>
    <s v="ND"/>
    <n v="2023"/>
    <s v="ICULTUR"/>
    <n v="21"/>
    <n v="21"/>
    <n v="21"/>
    <n v="1"/>
    <n v="0"/>
    <n v="12"/>
    <n v="7"/>
    <n v="1"/>
    <n v="20"/>
    <n v="0.95238095238095233"/>
    <n v="41"/>
    <n v="0.95238095238095233"/>
    <n v="0.95238095238095233"/>
    <n v="1.9523809523809523"/>
    <n v="36000000"/>
    <s v="Recursos propios"/>
    <n v="0"/>
    <n v="0"/>
  </r>
  <r>
    <x v="4"/>
    <x v="3"/>
    <s v="Bolívar me enamora en arte, cultura y patrimonio."/>
    <s v=" INFRAESTRUCTURAS CULTURALES PARA LA VIDA"/>
    <n v="3301"/>
    <s v="PROMOCIÓN Y ACCESO EFECTIVO A PROCESOS CULTURALES Y ARTÍSTICOS"/>
    <s v="CONSTRUCCIÓN, MANTENIMIENTO Y ADECUACIÓN DE LA INFRAESTRUCTURA ARTÍSTICA Y CULTURAL"/>
    <n v="47"/>
    <s v="Ajuste o adaptación de una Infraestructura Cultural"/>
    <n v="3301068"/>
    <s v="Servicio de educación formal al sector artístico y cultural"/>
    <s v="Infraestructura cultural intervenida"/>
    <s v="Número"/>
    <n v="0"/>
    <n v="2023"/>
    <s v="ICULTUR"/>
    <n v="0"/>
    <n v="1"/>
    <n v="0"/>
    <n v="0"/>
    <n v="0"/>
    <n v="0"/>
    <n v="0"/>
    <n v="0"/>
    <n v="0"/>
    <n v="0"/>
    <n v="0"/>
    <n v="0"/>
    <n v="0"/>
    <n v="0"/>
    <n v="100000000"/>
    <s v="Recursos propios"/>
    <m/>
    <m/>
  </r>
  <r>
    <x v="4"/>
    <x v="3"/>
    <s v="Bolívar me enamora en arte, cultura y patrimonio."/>
    <s v=" INFRAESTRUCTURAS CULTURALES PARA LA VIDA"/>
    <n v="3301"/>
    <s v="PROMOCIÓN Y ACCESO EFECTIVO A PROCESOS CULTURALES Y ARTÍSTICOS"/>
    <s v="FORMACIÓN, CAPACITACIÓN E INVESTIGACIÓN ARTÍSTICA Y CULTURAL "/>
    <n v="53"/>
    <s v="Asistencias técnicas a bibliotecarios, administraciones locales, entidades públicas y privadas entre otros, en el campo de las bibliotecas públicas y la lectura."/>
    <n v="3301065"/>
    <s v="Servicio de asistencia técnica en asuntos de gestión de bibliotecas públicas y lectura."/>
    <s v="Personas asistidas técnicamente"/>
    <s v="Personas asistidas técnicamente"/>
    <s v="ND"/>
    <n v="2023"/>
    <s v="ICULTUR"/>
    <n v="52"/>
    <n v="52"/>
    <n v="52"/>
    <n v="1"/>
    <n v="3"/>
    <n v="52"/>
    <n v="52"/>
    <n v="52"/>
    <n v="159"/>
    <n v="3.0576923076923075"/>
    <n v="211"/>
    <n v="3.0576923076923075"/>
    <n v="3.0576923076923075"/>
    <n v="4.0576923076923075"/>
    <n v="627858219.60000002"/>
    <s v="Recursos propios"/>
    <n v="36000000"/>
    <n v="5.7337785627677398E-2"/>
  </r>
  <r>
    <x v="4"/>
    <x v="3"/>
    <s v="Bolívar me enamora en arte, cultura y patrimonio."/>
    <s v=" INFRAESTRUCTURAS CULTURALES PARA LA VIDA"/>
    <n v="3301"/>
    <s v="PROMOCIÓN Y ACCESO EFECTIVO A PROCESOS CULTURALES Y ARTÍSTICOS"/>
    <s v="FORMACIÓN, CAPACITACIÓN E INVESTIGACIÓN ARTÍSTICA Y CULTURAL "/>
    <n v="54"/>
    <s v="Son todas aquellas infraestructuras culturales que se construyan en un predio o terreno donde no existen elementos o construcciones previstas. "/>
    <n v="3301075"/>
    <s v="Bibliotecas construidas y dotadas"/>
    <s v="Bibliotecas construidas y dotadas"/>
    <s v="Número"/>
    <s v="ND"/>
    <n v="2023"/>
    <s v="ICULTUR"/>
    <n v="20"/>
    <n v="52"/>
    <n v="0"/>
    <n v="0"/>
    <n v="0"/>
    <n v="0"/>
    <n v="52"/>
    <n v="0"/>
    <n v="52"/>
    <n v="1"/>
    <n v="52"/>
    <n v="2.6"/>
    <n v="2.6"/>
    <n v="1"/>
    <n v="331600000"/>
    <s v="Recursos propios"/>
    <n v="0"/>
    <n v="0"/>
  </r>
  <r>
    <x v="4"/>
    <x v="3"/>
    <s v="Bolívar me enamora en arte, cultura y patrimonio."/>
    <s v=" Aprovechamiento de potencialidades y apuesta productivas"/>
    <n v="3502"/>
    <s v="PROMOCIÓN Y ACCESO EFECTIVO A PROCESOS CULTURALES Y ARTÍSTICOS"/>
    <s v="PROTECCIÓN DEL PATRIMONIO CULTURAL  "/>
    <n v="330"/>
    <s v="fortalecimiento de procesos culturales, artísticos, formación en los municipios a través de dotación de instrumentos  elementos, o desarrollo de procesos de formación"/>
    <n v="3301126"/>
    <s v="Servicio de apoyo al proceso de formación artística y cultural"/>
    <s v="Procesos de formación atendidos"/>
    <s v="Número"/>
    <s v="ND"/>
    <n v="2023"/>
    <s v="ICULTUR"/>
    <n v="5"/>
    <n v="46"/>
    <n v="5"/>
    <n v="0.10869565217391304"/>
    <n v="0"/>
    <n v="9"/>
    <n v="9"/>
    <n v="1"/>
    <n v="19"/>
    <n v="0.41304347826086957"/>
    <n v="24"/>
    <n v="3.8"/>
    <n v="3.8"/>
    <n v="0.52173913043478259"/>
    <n v="6000000"/>
    <s v="Recursos propios"/>
    <n v="0"/>
    <n v="0"/>
  </r>
  <r>
    <x v="4"/>
    <x v="1"/>
    <s v="Bolívar Me Enamora en  Turismo"/>
    <s v=" Turismo de talla mundial"/>
    <n v="3502"/>
    <s v="Productividad y competitividad de las empresas colombianas"/>
    <s v="PROMOCIÓN DEL DESARROLLO TURÍSTICO "/>
    <n v="55"/>
    <s v="Asistencia y acompañamiento a los Entes Territoriales para la promoción y competitividad turística de sus regiones."/>
    <n v="3502039"/>
    <s v="Servicio de asistencia técnica a los entes territoriales para el desarrollo turístico"/>
    <s v="Proyectos de infraestructura turística apoyados"/>
    <s v="Número"/>
    <n v="0"/>
    <n v="2023"/>
    <s v="ICULTUR"/>
    <n v="12"/>
    <n v="45"/>
    <n v="31"/>
    <n v="0.68888888888888888"/>
    <n v="1"/>
    <n v="2"/>
    <n v="1"/>
    <n v="0"/>
    <n v="4"/>
    <n v="8.8888888888888892E-2"/>
    <n v="35"/>
    <n v="0.33333333333333331"/>
    <n v="0.33333333333333331"/>
    <n v="0.77777777777777779"/>
    <n v="0"/>
    <m/>
    <n v="0"/>
    <n v="0"/>
  </r>
  <r>
    <x v="4"/>
    <x v="1"/>
    <s v="Bolívar Me Enamora en  Turismo"/>
    <s v=" Turismo de talla mundial"/>
    <n v="3502"/>
    <s v="Productividad y competitividad de las empresas colombianas"/>
    <s v="PROMOCIÓN DEL DESARROLLO TURÍSTICO "/>
    <n v="56"/>
    <s v="Eventos realizados para intercambio de experiencias y generación de alianzas entre iniciativas clústeres"/>
    <n v="3502007"/>
    <s v="Servicio de asistencia técnica para el desarrollo de iniciativas clústeres"/>
    <s v="Programas de gestión empresarial ejecutados en unidades productivas"/>
    <s v="Número"/>
    <n v="0"/>
    <n v="2023"/>
    <s v="ICULTUR"/>
    <n v="35"/>
    <n v="120"/>
    <n v="112"/>
    <n v="0.93333333333333335"/>
    <n v="0"/>
    <n v="52"/>
    <n v="35"/>
    <n v="1"/>
    <n v="88"/>
    <n v="0.73333333333333328"/>
    <n v="200"/>
    <n v="2.5142857142857142"/>
    <n v="2.5142857142857142"/>
    <n v="1.6666666666666667"/>
    <n v="0"/>
    <m/>
    <n v="0"/>
    <n v="0"/>
  </r>
  <r>
    <x v="4"/>
    <x v="1"/>
    <s v="Bolívar Me Enamora en  Turismo"/>
    <s v=" Turismo de talla mundial"/>
    <n v="3502"/>
    <s v="Productividad y competitividad de las empresas colombianas"/>
    <s v="PROMOCIÓN DEL DESARROLLO TURÍSTICO "/>
    <n v="57"/>
    <s v="Corresponde a documentos que contengan planes, estrategias, política públicas sobre asuntos del sector."/>
    <n v="3502047"/>
    <s v="Documentos de planeación"/>
    <s v="Documentos de planeación elaborados"/>
    <s v="Número"/>
    <n v="2"/>
    <n v="2024"/>
    <s v="ICULTUR"/>
    <n v="2"/>
    <n v="8"/>
    <n v="4"/>
    <n v="0.5"/>
    <n v="1"/>
    <n v="1"/>
    <n v="1"/>
    <n v="0"/>
    <n v="3"/>
    <n v="0.375"/>
    <n v="7"/>
    <n v="1.5"/>
    <n v="1.5"/>
    <n v="0.875"/>
    <n v="0"/>
    <m/>
    <n v="0"/>
    <n v="0"/>
  </r>
  <r>
    <x v="4"/>
    <x v="1"/>
    <s v="Bolívar Me Enamora en  Turismo"/>
    <s v=" Turismo de talla mundial"/>
    <n v="3502"/>
    <s v="Productividad y competitividad de las empresas colombianas"/>
    <s v="PROMOCIÓN DEL DESARROLLO TURÍSTICO "/>
    <n v="58"/>
    <s v="Asistencia y acompañamiento a los Entes Territoriales para la promoción y competitividad turística de sus regiones."/>
    <n v="3502039"/>
    <s v="Servicio de asistencia técnica a los entes territoriales para el desarrollo turístico"/>
    <s v="Viajes de Familiarización realizados"/>
    <s v="Número"/>
    <n v="16"/>
    <n v="2023"/>
    <s v="ICULTUR"/>
    <n v="2"/>
    <n v="8"/>
    <n v="0"/>
    <n v="0"/>
    <n v="0"/>
    <n v="3"/>
    <n v="2"/>
    <n v="0"/>
    <n v="5"/>
    <n v="0.625"/>
    <n v="5"/>
    <n v="2.5"/>
    <n v="2.5"/>
    <n v="0.625"/>
    <n v="0"/>
    <m/>
    <n v="0"/>
    <n v="0"/>
  </r>
  <r>
    <x v="4"/>
    <x v="1"/>
    <s v="Bolívar Me Enamora en  Turismo"/>
    <s v=" Turismo de talla mundial"/>
    <n v="3502"/>
    <s v="Productividad y competitividad de las empresas colombianas"/>
    <s v="PROMOCIÓN DEL DESARROLLO TURÍSTICO "/>
    <n v="59"/>
    <s v="Corresponde a campañas de divulgación y promoción de los atractivos turísticos de la zonas, así como las actividades para el posicionamiento de las regiones, departamentos y municipios como destinos turísticos."/>
    <n v="3502046"/>
    <s v="Servicio de promoción turística"/>
    <s v="Eventos de promoción realizados"/>
    <s v="Número"/>
    <n v="0"/>
    <n v="2023"/>
    <s v="ICULTUR"/>
    <n v="1"/>
    <n v="4"/>
    <n v="3"/>
    <n v="0.75"/>
    <n v="1"/>
    <n v="1"/>
    <n v="0"/>
    <n v="0"/>
    <n v="2"/>
    <n v="0.5"/>
    <n v="5"/>
    <n v="2"/>
    <n v="2"/>
    <n v="1.25"/>
    <n v="0"/>
    <m/>
    <n v="0"/>
    <n v="0"/>
  </r>
  <r>
    <x v="4"/>
    <x v="1"/>
    <s v="Bolívar Me Enamora en  Turismo"/>
    <s v=" Turismo de talla mundial"/>
    <n v="3502"/>
    <s v="Productividad y competitividad de las empresas colombianas"/>
    <s v="PROMOCIÓN DEL DESARROLLO TURÍSTICO "/>
    <n v="60"/>
    <s v="Asistencia y acompañamiento a los Entes Territoriales para la promoción y competitividad turística de sus regiones."/>
    <n v="3502039"/>
    <s v="Servicio de asistencia técnica a los entes territoriales para el desarrollo turístico"/>
    <s v="Redes Temáticas de Turismo apoyadas"/>
    <s v="Número"/>
    <n v="0"/>
    <n v="2023"/>
    <s v="ICULTUR"/>
    <n v="1"/>
    <n v="1"/>
    <n v="0"/>
    <n v="0"/>
    <n v="0"/>
    <n v="0"/>
    <n v="0"/>
    <n v="0"/>
    <n v="0"/>
    <n v="0"/>
    <n v="0"/>
    <n v="0"/>
    <n v="0"/>
    <n v="0"/>
    <n v="0"/>
    <m/>
    <n v="0"/>
    <n v="0"/>
  </r>
  <r>
    <x v="4"/>
    <x v="1"/>
    <s v="Bolívar Me Enamora en  Turismo"/>
    <s v=" Turismo de talla mundial"/>
    <n v="3502"/>
    <s v="Productividad y competitividad de las empresas colombianas"/>
    <s v="PROMOCIÓN DEL DESARROLLO TURÍSTICO "/>
    <n v="62"/>
    <s v="Asistencia técnica dirigida a emprendedores con empresas en etapa temprana (menores de 5 años)."/>
    <n v="3502007"/>
    <s v="Servicio de asistencia técnica para emprendedores y/o empresas en edad temprana"/>
    <s v="Empresas asistidas técnicamente"/>
    <s v="Número"/>
    <n v="0"/>
    <n v="2023"/>
    <s v="ICULTUR"/>
    <n v="5"/>
    <n v="30"/>
    <n v="125"/>
    <n v="4.166666666666667"/>
    <n v="0"/>
    <n v="0"/>
    <n v="110"/>
    <n v="0"/>
    <n v="110"/>
    <n v="3.6666666666666665"/>
    <n v="235"/>
    <n v="22"/>
    <n v="22"/>
    <n v="7.833333333333333"/>
    <n v="0"/>
    <m/>
    <n v="0"/>
    <n v="0"/>
  </r>
  <r>
    <x v="4"/>
    <x v="1"/>
    <s v="Bolívar Me Enamora en  Turismo"/>
    <s v=" Turismo de talla mundial"/>
    <n v="3502"/>
    <s v="Productividad y competitividad de las empresas colombianas"/>
    <s v="PROMOCIÓN DEL DESARROLLO TURÍSTICO "/>
    <n v="63"/>
    <s v="Corresponde a la asistencia técnica que se les ofrece a las unidades productivas con el fin de alcanzar mayores niveles de productividad, a través de intervenciones en ejes tales como gestión de la calidad, logística, sostenibilidad ambiental, productividad operacional, transformación digital, eficiencia energética, productividad laboral, desarrollo y sofisticación de productos, gestión comercial, entre otros. Cada intervención incluye un diagnóstico, un plan de acción y una medición final."/>
    <n v="3502009"/>
    <s v="Servicio de apoyo para la transferencia y/o implementación de metodologías de aumento de la productividad"/>
    <s v="Unidades productivas  beneficiadas en la implementación de estrategias para incrementar su productividad "/>
    <s v="Número"/>
    <n v="0"/>
    <n v="2023"/>
    <s v="ICULTUR"/>
    <n v="15"/>
    <n v="60"/>
    <n v="1"/>
    <n v="1.6666666666666666E-2"/>
    <n v="3"/>
    <n v="3"/>
    <n v="1"/>
    <n v="0"/>
    <n v="7"/>
    <n v="0.11666666666666667"/>
    <n v="8"/>
    <n v="0.46666666666666667"/>
    <n v="0.46666666666666667"/>
    <n v="0.13333333333333333"/>
    <n v="0"/>
    <m/>
    <n v="0"/>
    <n v="0"/>
  </r>
  <r>
    <x v="4"/>
    <x v="1"/>
    <s v="Bolívar Me Enamora en  Turismo"/>
    <s v=" Turismo de talla mundial"/>
    <n v="3502"/>
    <s v="Productividad y competitividad de las empresas colombianas"/>
    <s v="PROMOCIÓN DEL DESARROLLO TURÍSTICO "/>
    <n v="64"/>
    <s v="Asistencia y acompañamiento a los Entes Territoriales para la promoción y competitividad turística de sus regiones."/>
    <n v="3502039"/>
    <s v="Servicio de asistencia técnica a los entes territoriales para el desarrollo turístico"/>
    <s v="Entidades territoriales asistidas técnicamente"/>
    <s v="Número"/>
    <n v="0"/>
    <n v="2023"/>
    <s v="ICULTUR"/>
    <n v="3"/>
    <n v="8"/>
    <n v="1"/>
    <n v="0.125"/>
    <n v="0"/>
    <n v="2"/>
    <n v="0"/>
    <n v="1"/>
    <n v="3"/>
    <n v="0.375"/>
    <n v="4"/>
    <n v="1"/>
    <n v="1"/>
    <n v="0.5"/>
    <n v="0"/>
    <m/>
    <n v="0"/>
    <n v="0"/>
  </r>
  <r>
    <x v="4"/>
    <x v="1"/>
    <s v="Bolívar Me Enamora en  Turismo"/>
    <s v=" Turismo de talla mundial"/>
    <n v="3502"/>
    <s v="Productividad y competitividad de las empresas colombianas"/>
    <s v="PROMOCIÓN DEL DESARROLLO TURÍSTICO "/>
    <n v="65"/>
    <s v="Asistencia y acompañamiento a los Entes Territoriales para la promoción y competitividad turística de sus regiones."/>
    <n v="3502039"/>
    <s v="Servicio de asistencia técnica a los entes territoriales para el desarrollo turístico"/>
    <s v="Redes Temáticas de Turismo apoyadas"/>
    <s v="Número"/>
    <n v="0"/>
    <n v="2023"/>
    <s v="ICULTUR"/>
    <n v="1"/>
    <n v="5"/>
    <n v="0"/>
    <n v="0"/>
    <n v="2"/>
    <n v="0"/>
    <n v="0"/>
    <n v="0"/>
    <n v="2"/>
    <n v="0.4"/>
    <n v="2"/>
    <n v="2"/>
    <n v="2"/>
    <n v="0.4"/>
    <n v="0"/>
    <m/>
    <n v="0"/>
    <n v="0"/>
  </r>
  <r>
    <x v="4"/>
    <x v="1"/>
    <s v="Bolívar Me Enamora en  Turismo"/>
    <s v=" Turismo de talla mundial"/>
    <n v="3502"/>
    <s v="Productividad y competitividad de las empresas colombianas"/>
    <s v="PROMOCIÓN DEL DESARROLLO TURÍSTICO "/>
    <n v="66"/>
    <s v="Asistencia y acompañamiento a los Entes Territoriales para la promoción y competitividad turística de sus regiones."/>
    <n v="3502039"/>
    <s v="Servicio de asistencia técnica a los entes territoriales para el desarrollo turístico"/>
    <s v="Convenios, alianzas estratégicas y suscripciones realizadas"/>
    <s v="Número"/>
    <n v="0"/>
    <n v="2023"/>
    <s v="ICULTUR"/>
    <n v="1"/>
    <n v="4"/>
    <n v="1"/>
    <n v="0.25"/>
    <n v="0"/>
    <n v="0"/>
    <n v="0"/>
    <n v="0"/>
    <n v="0"/>
    <n v="0"/>
    <n v="1"/>
    <n v="0"/>
    <n v="0"/>
    <n v="0.25"/>
    <n v="0"/>
    <m/>
    <n v="0"/>
    <n v="0"/>
  </r>
  <r>
    <x v="5"/>
    <x v="0"/>
    <s v="BOLÍVAR ME ENAMORA  CON  ATENCIÓN A VÍCTMAS"/>
    <s v="ATENCIÓN, ASISTENCIA  Y REPARACIÓN INTEGRAL A LAS VÍCTIMAS"/>
    <s v="4101"/>
    <s v="ATENCIÓN, ASISTENCIA  Y REPARACIÓN INTEGRAL A LAS VÍCTIMAS"/>
    <s v="ATENCIÓN A GRUPOS VULNERABLES - PROMOCIÓN SOCIAL "/>
    <n v="116"/>
    <s v="Atención humanitaria por subsidiariedad"/>
    <n v="410102507"/>
    <s v="Servicio de ayuda y atención humanitaria"/>
    <s v="Recursos de atención humanitaria por subsidiariedad otorgados"/>
    <s v="pesos"/>
    <n v="4.3999999999999997E-2"/>
    <n v="2021"/>
    <s v="DNP"/>
    <n v="250000000"/>
    <n v="1000000000"/>
    <n v="125000000"/>
    <n v="0.125"/>
    <n v="75000000"/>
    <n v="95000000"/>
    <n v="110000000"/>
    <n v="45000000"/>
    <n v="325000000"/>
    <n v="0.32500000000000001"/>
    <n v="450000000"/>
    <n v="1.3"/>
    <n v="1.3"/>
    <n v="0.45"/>
    <n v="250000000"/>
    <s v="Recursos propios"/>
    <n v="325000000"/>
    <n v="1.3"/>
  </r>
  <r>
    <x v="5"/>
    <x v="0"/>
    <s v="BOLÍVAR ME ENAMORA  CON  ATENCIÓN A VÍCTMAS"/>
    <s v="ATENCIÓN, ASISTENCIA  Y REPARACIÓN INTEGRAL A LAS VÍCTIMAS"/>
    <s v="4101"/>
    <s v="ATENCIÓN, ASISTENCIA  Y REPARACIÓN INTEGRAL A LAS VÍCTIMAS"/>
    <s v="EQUIPAMENTO"/>
    <n v="117"/>
    <s v="Dotación de Albergue Temporal a las víctimas que soliciten ("/>
    <n v="4101082"/>
    <s v="Edificaciones para alojamiento temporal de víctimas desplazadas por el conflicto construidas y dotadas"/>
    <s v="Infraestructura para alojamiento temporal de víctimas desplazadas por el conflicto construidas y dotadas"/>
    <s v="NUMERO"/>
    <n v="4.3999999999999997E-2"/>
    <n v="2020"/>
    <s v="DNP"/>
    <n v="1"/>
    <n v="2"/>
    <n v="0"/>
    <n v="0"/>
    <n v="0"/>
    <n v="0"/>
    <n v="2"/>
    <n v="0"/>
    <n v="2"/>
    <n v="1"/>
    <n v="2"/>
    <n v="2"/>
    <n v="2"/>
    <n v="1"/>
    <n v="10000000"/>
    <s v="Recursos propios"/>
    <n v="0"/>
    <n v="0"/>
  </r>
  <r>
    <x v="5"/>
    <x v="0"/>
    <s v="BOLÍVAR ME ENAMORA  CON  ATENCIÓN A VÍCTMAS"/>
    <s v="ATENCIÓN, ASISTENCIA  Y REPARACIÓN INTEGRAL A LAS VÍCTIMAS"/>
    <s v="4101"/>
    <s v="ATENCIÓN, ASISTENCIA  Y REPARACIÓN INTEGRAL A LAS VÍCTIMAS"/>
    <s v="ATENCIÓN A GRUPOS VULNERABLES - PROMOCIÓN SOCIAL "/>
    <n v="118"/>
    <s v="Asistencia Funeraria "/>
    <n v="4101027"/>
    <s v="Servicio de asistencia funeraria"/>
    <s v="Hogares subsidiados en asistencia funeraria "/>
    <s v="NUMERO"/>
    <n v="4.3999999999999997E-2"/>
    <n v="2020"/>
    <s v="DNP"/>
    <n v="1"/>
    <n v="4"/>
    <n v="4"/>
    <n v="1"/>
    <n v="0"/>
    <n v="0"/>
    <n v="0"/>
    <n v="0"/>
    <n v="0"/>
    <n v="0"/>
    <n v="4"/>
    <n v="0"/>
    <n v="0"/>
    <n v="1"/>
    <n v="25000000"/>
    <s v="Recursos propios"/>
    <n v="0"/>
    <n v="0"/>
  </r>
  <r>
    <x v="5"/>
    <x v="0"/>
    <s v="BOLÍVAR ME ENAMORA  CON  ATENCIÓN A VÍCTMAS"/>
    <s v="Justicia transicional"/>
    <s v="1204"/>
    <s v="Justicia transicional"/>
    <s v="ATENCIÓN A GRUPOS VULNERABLES - PROMOCIÓN SOCIAL "/>
    <n v="119"/>
    <s v="Jornadas de Atención y Asistencia Itinerante Transformadoras del Territorio"/>
    <n v="1204016"/>
    <s v="Servicio itinerante de oferta interinstitucional en materia de justicia transicional"/>
    <s v="Jornadas móviles de atención, orientación y acceso a la justicia a las víctimas del conflicto armado realizadas"/>
    <s v="NUMERO"/>
    <n v="4.3999999999999997E-2"/>
    <n v="2020"/>
    <s v="DNP"/>
    <n v="15"/>
    <n v="60"/>
    <n v="22"/>
    <n v="0.36666666666666664"/>
    <n v="3"/>
    <n v="10"/>
    <n v="13"/>
    <n v="0"/>
    <n v="26"/>
    <n v="0.43333333333333335"/>
    <n v="48"/>
    <n v="1.7333333333333334"/>
    <n v="1.7333333333333334"/>
    <n v="0.8"/>
    <n v="200000000"/>
    <s v="Recursos propios"/>
    <n v="300000000"/>
    <n v="1.5"/>
  </r>
  <r>
    <x v="5"/>
    <x v="0"/>
    <s v="BOLÍVAR ME ENAMORA  CON  ATENCIÓN A VÍCTMAS"/>
    <s v="ATENCIÓN, ASISTENCIA  Y REPARACIÓN INTEGRAL A LAS VÍCTIMAS"/>
    <s v="4101"/>
    <s v="ATENCIÓN, ASISTENCIA  Y REPARACIÓN INTEGRAL A LAS VÍCTIMAS"/>
    <s v="EQUIPAMENTO"/>
    <n v="120"/>
    <s v="Construcción del Centro Regional de Atención a Víctimas"/>
    <n v="4101017"/>
    <s v="Centros regionales de atención a víctimas construidos"/>
    <s v="Centros regionales de atención a víctimas construidos "/>
    <s v="NUMERO"/>
    <n v="4.3999999999999997E-2"/>
    <n v="2020"/>
    <s v="DNP"/>
    <n v="1"/>
    <n v="1"/>
    <n v="0"/>
    <n v="0"/>
    <n v="0"/>
    <n v="0"/>
    <n v="0"/>
    <n v="0"/>
    <n v="0"/>
    <n v="0"/>
    <n v="0"/>
    <n v="0"/>
    <n v="0"/>
    <n v="0"/>
    <n v="4500000000"/>
    <s v="Recursos propios"/>
    <n v="0"/>
    <n v="0"/>
  </r>
  <r>
    <x v="5"/>
    <x v="0"/>
    <s v="BOLÍVAR ME ENAMORA  CON  ATENCIÓN A VÍCTMAS"/>
    <s v="ATENCIÓN, ASISTENCIA  Y REPARACIÓN INTEGRAL A LAS VÍCTIMAS"/>
    <s v="4101"/>
    <s v="ATENCIÓN, ASISTENCIA  Y REPARACIÓN INTEGRAL A LAS VÍCTIMAS"/>
    <s v="EQUIPAMENTO"/>
    <n v="121"/>
    <s v="Dotación del CRAV Centro Regional de Atención a Víctimas"/>
    <n v="4101018"/>
    <s v="Centros regionales o puntos de atención a víctimas dotados"/>
    <s v="Dotación de infraestructura en la cual se reúne la oferta institucional del nivel nacional y territorial que tiene como objetivo atender, orientar, remitir y acompañar a las víctimas del conflicto."/>
    <s v="NUMERO"/>
    <n v="4.3999999999999997E-2"/>
    <n v="2020"/>
    <s v="DNP"/>
    <n v="1"/>
    <n v="1"/>
    <n v="0"/>
    <n v="0"/>
    <n v="0"/>
    <n v="0"/>
    <n v="0"/>
    <n v="0"/>
    <n v="0"/>
    <n v="0"/>
    <n v="0"/>
    <n v="0"/>
    <n v="0"/>
    <n v="0"/>
    <n v="500000000"/>
    <s v="Recursos propios"/>
    <n v="0"/>
    <n v="0"/>
  </r>
  <r>
    <x v="5"/>
    <x v="0"/>
    <s v="BOLÍVAR ME ENAMORA  CON  ATENCIÓN A VÍCTMAS"/>
    <s v="ATENCIÓN, ASISTENCIA  Y REPARACIÓN INTEGRAL A LAS VÍCTIMAS"/>
    <s v="4101"/>
    <s v="ATENCIÓN, ASISTENCIA  Y REPARACIÓN INTEGRAL A LAS VÍCTIMAS"/>
    <s v="ATENCIÓN A GRUPOS VULNERABLES - PROMOCIÓN SOCIAL "/>
    <n v="122"/>
    <s v="Mejoramiento y/o costrucción de Puntos de Atención a víctimas y/o Centro Regional de Atención a Víctimas "/>
    <n v="4101018"/>
    <s v="Centros regionales o puntos de atención a víctimas dotados"/>
    <s v="Puntos de atención a víctimas dotados"/>
    <s v="NUMERO"/>
    <n v="4.3999999999999997E-2"/>
    <n v="2020"/>
    <s v="DNP"/>
    <n v="1"/>
    <n v="4"/>
    <n v="1"/>
    <n v="0.25"/>
    <n v="0"/>
    <n v="0"/>
    <n v="1"/>
    <n v="0"/>
    <n v="1"/>
    <n v="0.25"/>
    <n v="2"/>
    <n v="1"/>
    <n v="1"/>
    <n v="0.5"/>
    <n v="20000000"/>
    <s v="Recursos propios"/>
    <n v="30000000"/>
    <n v="1.5"/>
  </r>
  <r>
    <x v="5"/>
    <x v="0"/>
    <s v="BOLÍVAR ME ENAMORA  CON  ATENCIÓN A VÍCTMAS"/>
    <s v="Calidad y fomento de la educación superior"/>
    <s v="2202"/>
    <s v="Calidad y fomento de la educación superior"/>
    <s v="EDUCACIÓN SUPERIOR"/>
    <n v="123"/>
    <s v="Becas para el ingreso de la Educación Superior acorde resolución UDC con Enfoque Etnico y Diferencial"/>
    <n v="2202061"/>
    <s v="Servicio de apoyo financiero para la permanencia a la educación superior "/>
    <s v="Población víctima del conflicto armado, beneficiaria de subsidios para la permanencia en programas nacionales"/>
    <s v="NUMERO"/>
    <n v="4.3999999999999997E-2"/>
    <n v="2020"/>
    <s v="DNP"/>
    <n v="100"/>
    <n v="400"/>
    <n v="4402"/>
    <n v="11.005000000000001"/>
    <n v="0"/>
    <n v="2687"/>
    <n v="0"/>
    <n v="0"/>
    <n v="2687"/>
    <n v="6.7175000000000002"/>
    <n v="7089"/>
    <n v="26.87"/>
    <n v="26.87"/>
    <n v="17.7225"/>
    <n v="2000000"/>
    <s v="Recursos propios"/>
    <n v="0"/>
    <n v="0"/>
  </r>
  <r>
    <x v="5"/>
    <x v="0"/>
    <s v="BOLÍVAR ME ENAMORA  CON  ATENCIÓN A VÍCTMAS"/>
    <s v="Inclusión social y productiva para la población en situación de vulnerabilidad"/>
    <s v="4103"/>
    <s v="INCLUSIÓN SOCIAL Y PRODUCTIVA PARA LA POBLACIÓN EN SITUACIÓN DE VULNERABILIDAD"/>
    <s v="DESARROLLO DE PROGRAMAS Y PROYECTOS PRODUCTIVOS EN EL MARCO DEL PLAN AGROPECUARIO  "/>
    <n v="124"/>
    <s v="Proyectos Productivos a población victima"/>
    <n v="4103005"/>
    <s v="Servicio de asistencia técnica para el emprendimiento"/>
    <s v="Proyectos productivos formulados para población víctimas del desplazamiento forzado"/>
    <s v="NUMERO"/>
    <n v="4.3999999999999997E-2"/>
    <n v="2020"/>
    <s v="DNP"/>
    <n v="50"/>
    <n v="200"/>
    <n v="110"/>
    <n v="0.55000000000000004"/>
    <n v="76"/>
    <n v="31"/>
    <n v="0"/>
    <n v="0"/>
    <n v="107"/>
    <n v="0.53500000000000003"/>
    <n v="217"/>
    <n v="2.14"/>
    <n v="2.14"/>
    <n v="1.085"/>
    <n v="50000000"/>
    <s v="Recursos propios"/>
    <n v="0"/>
    <n v="0"/>
  </r>
  <r>
    <x v="5"/>
    <x v="0"/>
    <s v="BOLÍVAR ME ENAMORA  CON  ATENCIÓN A VÍCTMAS"/>
    <s v="ATENCIÓN, ASISTENCIA  Y REPARACIÓN INTEGRAL A LAS VÍCTIMAS"/>
    <s v="4101"/>
    <s v="ATENCIÓN, ASISTENCIA  Y REPARACIÓN INTEGRAL A LAS VÍCTIMAS"/>
    <s v="DESARROLLO DE PROGRAMAS Y PROYECTOS PRODUCTIVOS EN EL MARCO DEL PLAN AGROPECUARIO  "/>
    <n v="125"/>
    <s v="Proyectos productivos con enfoque étnico y diferencial para la generación de ingresos"/>
    <n v="4101073"/>
    <s v="Servicio de apoyo para la generación de ingresos"/>
    <s v="Hogares con asistencia técnica para la generación de ingresos"/>
    <s v="NUMERO"/>
    <n v="4.3999999999999997E-2"/>
    <n v="2020"/>
    <s v="DNP"/>
    <n v="20"/>
    <n v="50"/>
    <n v="62"/>
    <n v="1.24"/>
    <n v="0"/>
    <n v="5"/>
    <n v="0"/>
    <n v="5568"/>
    <n v="5573"/>
    <n v="111.46"/>
    <n v="5635"/>
    <n v="278.64999999999998"/>
    <n v="278.64999999999998"/>
    <n v="112.7"/>
    <n v="50000000"/>
    <s v="Recursos propios"/>
    <n v="0"/>
    <n v="0"/>
  </r>
  <r>
    <x v="5"/>
    <x v="0"/>
    <s v="BOLÍVAR ME ENAMORA  CON  ATENCIÓN A VÍCTMAS"/>
    <s v="Inclusión social y productiva para la población en situación de vulnerabilidad"/>
    <s v="4103"/>
    <s v="INCLUSIÓN SOCIAL Y PRODUCTIVA PARA LA POBLACIÓN EN SITUACIÓN DE VULNERABILIDAD"/>
    <s v="ATENCIÓN A GRUPOS VULNERABLES - PROMOCIÓN SOCIAL "/>
    <n v="126"/>
    <s v="Asistencia Técnica en Elaboración de Proyectos"/>
    <n v="4103005"/>
    <s v="Servicio de asistencia técnica para el emprendimiento"/>
    <s v="Personas asistidas técnicamente"/>
    <s v="NUMERO"/>
    <n v="4.3999999999999997E-2"/>
    <n v="2020"/>
    <s v="DNP"/>
    <n v="150"/>
    <n v="450"/>
    <n v="179"/>
    <n v="0.39777777777777779"/>
    <n v="0"/>
    <n v="27"/>
    <n v="19"/>
    <n v="0"/>
    <n v="46"/>
    <n v="0.10222222222222223"/>
    <n v="225"/>
    <n v="0.30666666666666664"/>
    <n v="0.30666666666666664"/>
    <n v="0.5"/>
    <n v="50000000"/>
    <s v="Recursos propios"/>
    <n v="0"/>
    <n v="0"/>
  </r>
  <r>
    <x v="5"/>
    <x v="0"/>
    <s v="BOLÍVAR ME ENAMORA  CON  ATENCIÓN A VÍCTMAS"/>
    <s v="Inclusión social y productiva para la población en situación de vulnerabilidad"/>
    <s v="4103"/>
    <s v="INCLUSIÓN SOCIAL Y PRODUCTIVA PARA LA POBLACIÓN EN SITUACIÓN DE VULNERABILIDAD"/>
    <s v="ATENCIÓN A GRUPOS VULNERABLES - PROMOCIÓN SOCIAL "/>
    <n v="127"/>
    <s v="Víctimas colocadas laboralmente "/>
    <n v="4103010"/>
    <s v="Servicio de gestión para la colocación de empleo"/>
    <s v="Personas vinculadas a empleo formal para población vulnerable"/>
    <s v="NUMERO"/>
    <n v="4.3999999999999997E-2"/>
    <n v="2020"/>
    <s v="DNP"/>
    <n v="750"/>
    <n v="3000"/>
    <n v="1101"/>
    <n v="0.36699999999999999"/>
    <n v="0"/>
    <n v="255"/>
    <n v="0"/>
    <n v="526"/>
    <n v="781"/>
    <n v="0.26033333333333336"/>
    <n v="1882"/>
    <n v="1.0413333333333334"/>
    <n v="1.0413333333333334"/>
    <n v="0.6273333333333333"/>
    <n v="100000000"/>
    <s v="Recursos propios"/>
    <n v="0"/>
    <n v="0"/>
  </r>
  <r>
    <x v="5"/>
    <x v="0"/>
    <s v="BOLÍVAR ME ENAMORA  CON  ATENCIÓN A VÍCTMAS"/>
    <s v="Inclusión social y productiva para la población en situación de vulnerabilidad"/>
    <s v="4103"/>
    <s v="INCLUSIÓN SOCIAL Y PRODUCTIVA PARA LA POBLACIÓN EN SITUACIÓN DE VULNERABILIDAD"/>
    <s v="EDUCACIÓN SUPERIOR"/>
    <n v="128"/>
    <s v="Víctimas del conflicto armado VINCULADAS con centros de formación para el Trabajo y Desarrollo Humano con enfoque Etnico y Diferencial"/>
    <n v="4103004"/>
    <s v="Servicio de educación para el trabajo a la población vulnerable"/>
    <s v="Personas inscritas"/>
    <s v="NUMERO"/>
    <n v="4.3999999999999997E-2"/>
    <n v="2020"/>
    <s v="DNP"/>
    <n v="3750"/>
    <n v="15000"/>
    <n v="68103"/>
    <n v="4.5401999999999996"/>
    <n v="0"/>
    <n v="645"/>
    <n v="0"/>
    <n v="252"/>
    <n v="897"/>
    <n v="5.9799999999999999E-2"/>
    <n v="69000"/>
    <n v="0.2392"/>
    <n v="0.2392"/>
    <n v="4.5999999999999996"/>
    <n v="100000000"/>
    <s v="Recursos propios"/>
    <n v="0"/>
    <n v="0"/>
  </r>
  <r>
    <x v="5"/>
    <x v="0"/>
    <s v="BOLÍVAR ME ENAMORA  CON  ATENCIÓN A VÍCTMAS"/>
    <s v="Inclusión social y productiva para la población en situación de vulnerabilidad"/>
    <s v="4103"/>
    <s v="INCLUSIÓN SOCIAL Y PRODUCTIVA PARA LA POBLACIÓN EN SITUACIÓN DE VULNERABILIDAD"/>
    <s v="ATENCIÓN A GRUPOS VULNERABLES - PROMOCIÓN SOCIAL "/>
    <n v="129"/>
    <s v="Mejoramiento de las condiciones de habitabilidad a población víctima"/>
    <s v="4103062"/>
    <s v="Servicio de apoyo para el mejoramiento de condiciones físicas o dotación de vivienda de hogares  vulnerables rurales"/>
    <s v="Hogares vulnerables con mejoramiento de las condiciones físicas o dotación de vivienda realizados"/>
    <s v="NUMERO"/>
    <n v="4.3999999999999997E-2"/>
    <n v="2020"/>
    <s v="DNP"/>
    <n v="15"/>
    <n v="50"/>
    <n v="5"/>
    <n v="0.1"/>
    <n v="0"/>
    <n v="0"/>
    <n v="0"/>
    <n v="0"/>
    <n v="0"/>
    <n v="0"/>
    <n v="5"/>
    <n v="0"/>
    <n v="0"/>
    <n v="0.1"/>
    <n v="225000000"/>
    <s v="Recursos propios"/>
    <n v="0"/>
    <n v="0"/>
  </r>
  <r>
    <x v="5"/>
    <x v="0"/>
    <s v="BOLÍVAR ME ENAMORA  CON  ATENCIÓN A VÍCTMAS"/>
    <s v="Inclusión social y productiva para la población en situación de vulnerabilidad"/>
    <s v="4103"/>
    <s v="INCLUSIÓN SOCIAL Y PRODUCTIVA PARA LA POBLACIÓN EN SITUACIÓN DE VULNERABILIDAD"/>
    <s v="ATENCIÓN A GRUPOS VULNERABLES - PROMOCIÓN SOCIAL "/>
    <n v="130"/>
    <s v="Desarrollo de proyectos de seguridad alimentaria para población víctima"/>
    <n v="4101042"/>
    <s v="Servicio de apoyo para la seguridad alimentaria"/>
    <s v="Hogares víctimas que reciben recursos monetarios para seguridad alimentaria"/>
    <s v="NUMERO"/>
    <n v="4.3999999999999997E-2"/>
    <n v="2020"/>
    <s v="DNP"/>
    <n v="500"/>
    <n v="1500"/>
    <n v="300"/>
    <n v="0.2"/>
    <n v="0"/>
    <n v="60"/>
    <n v="0"/>
    <n v="0"/>
    <n v="60"/>
    <n v="0.04"/>
    <n v="360"/>
    <n v="0.12"/>
    <n v="0.12"/>
    <n v="0.24"/>
    <n v="300000000"/>
    <s v="Recursos propios"/>
    <n v="0"/>
    <n v="0"/>
  </r>
  <r>
    <x v="5"/>
    <x v="0"/>
    <s v="BOLÍVAR ME ENAMORA  CON  ATENCIÓN A VÍCTMAS"/>
    <s v="Inclusión social y productiva para la población en situación de vulnerabilidad"/>
    <s v="4103"/>
    <s v="INCLUSIÓN SOCIAL Y PRODUCTIVA PARA LA POBLACIÓN EN SITUACIÓN DE VULNERABILIDAD"/>
    <s v="ATENCIÓN A GRUPOS VULNERABLES - PROMOCIÓN SOCIAL "/>
    <n v="131"/>
    <s v="Construcción de vivienda nueva a población víctima rural y urbana"/>
    <s v="4103062"/>
    <s v="Servicio de apoyo para el mejoramiento de condiciones físicas o dotación de vivienda de hogares  vulnerables rurales"/>
    <s v="Hogares víctimas vulnerables con asistencia técnica para el mejoramiento de las  condiciones físicas o dotación de vivienda"/>
    <s v="NUMERO"/>
    <n v="4.3999999999999997E-2"/>
    <n v="2020"/>
    <s v="DNP"/>
    <n v="10"/>
    <n v="40"/>
    <n v="10"/>
    <n v="0.25"/>
    <n v="0"/>
    <n v="300"/>
    <n v="0"/>
    <n v="0"/>
    <n v="300"/>
    <n v="7.5"/>
    <n v="310"/>
    <n v="30"/>
    <n v="30"/>
    <n v="7.75"/>
    <n v="0"/>
    <s v="Recursos propios"/>
    <n v="0"/>
    <n v="0"/>
  </r>
  <r>
    <x v="5"/>
    <x v="0"/>
    <s v="BOLÍVAR ME ENAMORA  CON  ATENCIÓN A VÍCTMAS"/>
    <s v="ATENCIÓN, ASISTENCIA  Y REPARACIÓN INTEGRAL A LAS VÍCTIMAS"/>
    <s v="4502"/>
    <s v="Fortalecimiento del buen gobierno para el respeto y garantía de los derechos humanos"/>
    <s v="ATENCIÓN A GRUPOS VULNERABLES - PROMOCIÓN SOCIAL "/>
    <n v="132"/>
    <s v="Articulación con la Secretaria de Interior la construcción y actualización del Plan Integral de Prevención y Protección de Violación de los Derechos Humanos"/>
    <n v="4502038"/>
    <s v="Servicio de promoción de la garantía de derechos"/>
    <s v="Estrategias de promoción de la garantía de derechos implementadas"/>
    <s v="NUMERO"/>
    <n v="4.3999999999999997E-2"/>
    <n v="2020"/>
    <s v="DNP"/>
    <n v="1"/>
    <n v="4"/>
    <n v="1"/>
    <n v="0.25"/>
    <n v="0"/>
    <n v="0"/>
    <n v="1"/>
    <n v="0"/>
    <n v="1"/>
    <n v="0.25"/>
    <n v="2"/>
    <n v="1"/>
    <n v="1"/>
    <n v="0.5"/>
    <n v="2000000"/>
    <s v="Recursos propios"/>
    <n v="0"/>
    <n v="0"/>
  </r>
  <r>
    <x v="5"/>
    <x v="0"/>
    <s v="BOLÍVAR ME ENAMORA  CON  ATENCIÓN A VÍCTMAS"/>
    <s v="ATENCIÓN, ASISTENCIA  Y REPARACIÓN INTEGRAL A LAS VÍCTIMAS"/>
    <n v="4502"/>
    <s v="Fortalecimiento del buen gobierno para el respeto y garantía de los derechos humanos"/>
    <s v="ATENCIÓN A GRUPOS VULNERABLES - PROMOCIÓN SOCIAL "/>
    <n v="133"/>
    <s v="Construcción y actualización del Plan de Contingencia para la Atención Inmediata a Víctimas del Conflicto Armado"/>
    <n v="4502038"/>
    <s v="Servicio de promoción de la garantía de derechos"/>
    <s v="Rutas de atención implementadas"/>
    <s v="NUMERO"/>
    <n v="4.3999999999999997E-2"/>
    <n v="2020"/>
    <s v="DNP"/>
    <n v="1"/>
    <n v="4"/>
    <n v="1"/>
    <n v="0.25"/>
    <n v="0"/>
    <n v="1"/>
    <n v="0"/>
    <n v="0"/>
    <n v="1"/>
    <n v="0.25"/>
    <n v="2"/>
    <n v="1"/>
    <n v="1"/>
    <n v="0.5"/>
    <n v="2000000"/>
    <s v="Recursos propios"/>
    <n v="0"/>
    <n v="0"/>
  </r>
  <r>
    <x v="5"/>
    <x v="0"/>
    <s v="BOLÍVAR ME ENAMORA  CON  ATENCIÓN A VÍCTMAS"/>
    <s v="ATENCIÓN, ASISTENCIA  Y REPARACIÓN INTEGRAL A LAS VÍCTIMAS"/>
    <s v="3702"/>
    <s v="Fortalecimiento a la gobernabilidad territorial para la seguridad, convivencia ciudadana, paz y postconflicto"/>
    <s v="ATENCIÓN A GRUPOS VULNERABLES - PROMOCIÓN SOCIAL "/>
    <n v="134"/>
    <s v="Articulación con Secretaría del Interior y/o Secretaria de Igualdad para definir las medidas para garantizar los derechos a la vida, libertad, integridad y seguridad de víctimas defensoras y defensores de derechos humanos"/>
    <n v="3702026"/>
    <s v="Servicio de apoyo financiero para la construcción de Escenarios de paz, convivencia ciudadana e inclusión social"/>
    <s v="Número de Escenarios de paz, Convivencia Ciudadana e inclusión social financiados"/>
    <s v="NUMERO"/>
    <n v="4.3999999999999997E-2"/>
    <n v="2020"/>
    <s v="DNP"/>
    <n v="1"/>
    <n v="4"/>
    <n v="1"/>
    <n v="0.25"/>
    <n v="0"/>
    <n v="1"/>
    <n v="0"/>
    <n v="0"/>
    <n v="1"/>
    <n v="0.25"/>
    <n v="2"/>
    <n v="1"/>
    <n v="1"/>
    <n v="0.5"/>
    <n v="2000000"/>
    <s v="Recursos propios"/>
    <n v="0"/>
    <n v="0"/>
  </r>
  <r>
    <x v="5"/>
    <x v="0"/>
    <s v="BOLÍVAR ME ENAMORA  CON  ATENCIÓN A VÍCTMAS"/>
    <s v="ATENCIÓN, ASISTENCIA  Y REPARACIÓN INTEGRAL A LAS VÍCTIMAS"/>
    <s v="4502"/>
    <s v="Fortalecimiento del buen gobierno para el respeto y garantía de los derechos humanos"/>
    <s v="ATENCIÓN A GRUPOS VULNERABLES - PROMOCIÓN SOCIAL "/>
    <n v="135"/>
    <s v="Articular con Secretaria del Interior para garantizar la inclusión del plan de acción para la implementación y territorialización del Programa Integral de Garantías de Mujeres Lideresas y Defensoras de Derechos Humanos en el departamento de Bolívar"/>
    <n v="4502038"/>
    <s v="Servicio de promoción de la garantía de derechos"/>
    <s v="Estrategias de promoción de la garantía de derechos implementadas"/>
    <s v="NUMERO"/>
    <n v="4.3999999999999997E-2"/>
    <n v="2020"/>
    <s v="DNP"/>
    <n v="1"/>
    <n v="4"/>
    <n v="1"/>
    <n v="0.25"/>
    <n v="0"/>
    <n v="1"/>
    <n v="0"/>
    <n v="0"/>
    <n v="1"/>
    <n v="0.25"/>
    <n v="2"/>
    <n v="1"/>
    <n v="1"/>
    <n v="0.5"/>
    <n v="2000000"/>
    <s v="Recursos propios"/>
    <n v="0"/>
    <n v="0"/>
  </r>
  <r>
    <x v="5"/>
    <x v="0"/>
    <s v="BOLÍVAR ME ENAMORA  CON  ATENCIÓN A VÍCTMAS"/>
    <s v="ATENCIÓN, ASISTENCIA  Y REPARACIÓN INTEGRAL A LAS VÍCTIMAS"/>
    <s v="4502"/>
    <s v="Fortalecimiento del buen gobierno para el respeto y garantía de los derechos humanos"/>
    <s v="ATENCIÓN A GRUPOS VULNERABLES - PROMOCIÓN SOCIAL "/>
    <n v="136"/>
    <s v="Asistencia Técnica para la construcción y/o actualización de los planes de Prevención y Protección y Contingencia a municipios"/>
    <n v="4502038"/>
    <s v="Servicio de promoción de la garantía de derechos"/>
    <s v="Estrategias de promoción de la garantía de derechos implementadas"/>
    <s v="NUMERO"/>
    <n v="4.3999999999999997E-2"/>
    <n v="2020"/>
    <s v="DNP"/>
    <n v="8"/>
    <n v="28"/>
    <n v="34"/>
    <n v="1.2142857142857142"/>
    <n v="0"/>
    <n v="4"/>
    <n v="0"/>
    <n v="0"/>
    <n v="4"/>
    <n v="0.14285714285714285"/>
    <n v="38"/>
    <n v="0.5"/>
    <n v="0.5"/>
    <n v="1.3571428571428572"/>
    <n v="2000000"/>
    <s v="Recursos propios"/>
    <n v="0"/>
    <n v="0"/>
  </r>
  <r>
    <x v="5"/>
    <x v="0"/>
    <s v="BOLÍVAR ME ENAMORA  CON  ATENCIÓN A VÍCTMAS"/>
    <s v="ATENCIÓN, ASISTENCIA  Y REPARACIÓN INTEGRAL A LAS VÍCTIMAS"/>
    <s v="4101"/>
    <s v="ATENCIÓN, ASISTENCIA  Y REPARACIÓN INTEGRAL A LAS VÍCTIMAS"/>
    <s v="ATENCIÓN A GRUPOS VULNERABLES - PROMOCIÓN SOCIAL "/>
    <n v="137"/>
    <s v="Acompañar y articular el seguimiento de las alertas tempranas emanadas por la Defensoría del Pueblo"/>
    <n v="4101100"/>
    <s v="Servicio de asistencia humanitaria a víctimas del conflicto armado"/>
    <s v="Hogares víctimas con atención humanitaria"/>
    <s v="NUMERO"/>
    <n v="4.3999999999999997E-2"/>
    <n v="2020"/>
    <s v="DNP"/>
    <n v="1000"/>
    <n v="3000"/>
    <n v="1192"/>
    <n v="0.39733333333333332"/>
    <n v="1922"/>
    <n v="0"/>
    <n v="0"/>
    <n v="0"/>
    <n v="1922"/>
    <n v="0.64066666666666672"/>
    <n v="3114"/>
    <n v="1.9219999999999999"/>
    <n v="1.9219999999999999"/>
    <n v="1.038"/>
    <n v="40000000"/>
    <s v="Recursos propios"/>
    <n v="0"/>
    <n v="0"/>
  </r>
  <r>
    <x v="5"/>
    <x v="0"/>
    <s v="BOLÍVAR ME ENAMORA  CON  ATENCIÓN A VÍCTMAS"/>
    <s v="ATENCIÓN, ASISTENCIA  Y REPARACIÓN INTEGRAL A LAS VÍCTIMAS"/>
    <s v="4502"/>
    <s v="Fortalecimiento del buen gobierno para el respeto y garantía de los derechos humanos"/>
    <s v="ATENCIÓN A GRUPOS VULNERABLES - PROMOCIÓN SOCIAL "/>
    <n v="138"/>
    <s v="Informes de acompañamiento y seguimiento PIRC"/>
    <n v="4502038"/>
    <s v="Servicio de promoción de la garantía de derechos"/>
    <s v="Estrategias de promoción de la garantía de derechos implementadas"/>
    <s v="NUMERO"/>
    <n v="4.3999999999999997E-2"/>
    <n v="2020"/>
    <s v="DNP"/>
    <n v="2"/>
    <n v="8"/>
    <n v="1"/>
    <n v="0.125"/>
    <n v="0"/>
    <n v="1"/>
    <n v="1"/>
    <n v="0"/>
    <n v="2"/>
    <n v="0.25"/>
    <n v="3"/>
    <n v="1"/>
    <n v="1"/>
    <n v="0.375"/>
    <n v="30000000"/>
    <s v="Recursos propios"/>
    <n v="0"/>
    <n v="0"/>
  </r>
  <r>
    <x v="5"/>
    <x v="0"/>
    <s v="BOLÍVAR ME ENAMORA  CON  ATENCIÓN A VÍCTMAS"/>
    <s v="ATENCIÓN, ASISTENCIA  Y REPARACIÓN INTEGRAL A LAS VÍCTIMAS"/>
    <s v="4502"/>
    <s v="Fortalecimiento del buen gobierno para el respeto y garantía de los derechos humanos"/>
    <s v="ATENCIÓN A GRUPOS VULNERABLES - PROMOCIÓN SOCIAL "/>
    <n v="139"/>
    <s v="Acciones para el cumplimiento de los PIRC"/>
    <n v="4502038"/>
    <s v="Servicio de promoción de la garantía de derechos"/>
    <s v="Rutas de atención implementadas"/>
    <s v="NUMERO"/>
    <n v="4.3999999999999997E-2"/>
    <n v="2020"/>
    <s v="DNP"/>
    <n v="15"/>
    <n v="40"/>
    <n v="9"/>
    <n v="0.22500000000000001"/>
    <n v="0"/>
    <n v="0"/>
    <n v="13"/>
    <n v="11"/>
    <n v="24"/>
    <n v="0.6"/>
    <n v="33"/>
    <n v="1.6"/>
    <n v="1.6"/>
    <n v="0.82499999999999996"/>
    <n v="150000000"/>
    <s v="Recursos propios"/>
    <n v="150000000"/>
    <n v="1"/>
  </r>
  <r>
    <x v="5"/>
    <x v="0"/>
    <s v="BOLÍVAR ME ENAMORA  CON  ATENCIÓN A VÍCTMAS"/>
    <s v="ATENCIÓN, ASISTENCIA  Y REPARACIÓN INTEGRAL A LAS VÍCTIMAS"/>
    <s v="4502"/>
    <s v="Fortalecimiento del buen gobierno para el respeto y garantía de los derechos humanos"/>
    <s v="ATENCIÓN A GRUPOS VULNERABLES - PROMOCIÓN SOCIAL "/>
    <n v="140"/>
    <s v="Acciones para el retorno, reubicaciones y/o integración local"/>
    <n v="4502039"/>
    <s v="Servicio de promoción de la garantía de derechos"/>
    <s v="Estrategias de promoción de la garantía de derechos implementadas"/>
    <s v="NUMERO"/>
    <n v="4.3999999999999997E-2"/>
    <n v="2020"/>
    <s v="DNP"/>
    <n v="5"/>
    <n v="30"/>
    <n v="3"/>
    <n v="0.1"/>
    <n v="0"/>
    <n v="2"/>
    <n v="19"/>
    <n v="10"/>
    <n v="31"/>
    <n v="1.0333333333333334"/>
    <n v="34"/>
    <n v="6.2"/>
    <n v="6.2"/>
    <n v="1.1333333333333333"/>
    <n v="150000000"/>
    <s v="Recursos propios"/>
    <n v="150000000"/>
    <n v="1"/>
  </r>
  <r>
    <x v="5"/>
    <x v="0"/>
    <s v="BOLÍVAR ME ENAMORA  CON  ATENCIÓN A VÍCTMAS"/>
    <s v="ATENCIÓN, ASISTENCIA  Y REPARACIÓN INTEGRAL A LAS VÍCTIMAS"/>
    <s v="4101"/>
    <s v="ATENCIÓN, ASISTENCIA  Y REPARACIÓN INTEGRAL A LAS VÍCTIMAS"/>
    <s v="ATENCIÓN A GRUPOS VULNERABLES - PROMOCIÓN SOCIAL "/>
    <n v="141"/>
    <s v="Acciones de Recuperación emocional Social Comunitaria"/>
    <n v="4101031"/>
    <s v="Servicios de implementaciónde medidas de satisfacción y acompañamiento a las víctimas del conflicto armado"/>
    <s v="Víctimas reconocidas, recordadas y dignificadas por el Estado."/>
    <s v="NUMERO"/>
    <n v="4.3999999999999997E-2"/>
    <n v="2020"/>
    <s v="DNP"/>
    <n v="1"/>
    <n v="4"/>
    <n v="2"/>
    <n v="0.5"/>
    <n v="1"/>
    <n v="1"/>
    <n v="0"/>
    <n v="0"/>
    <n v="2"/>
    <n v="0.5"/>
    <n v="4"/>
    <n v="2"/>
    <n v="2"/>
    <n v="1"/>
    <n v="0"/>
    <s v="Recursos propios"/>
    <n v="0"/>
    <n v="0"/>
  </r>
  <r>
    <x v="5"/>
    <x v="0"/>
    <s v="BOLÍVAR ME ENAMORA  CON  ATENCIÓN A VÍCTMAS"/>
    <s v="ATENCIÓN, ASISTENCIA  Y REPARACIÓN INTEGRAL A LAS VÍCTIMAS"/>
    <s v="4101"/>
    <s v="ATENCIÓN, ASISTENCIA  Y REPARACIÓN INTEGRAL A LAS VÍCTIMAS"/>
    <s v="ATENCIÓN A GRUPOS VULNERABLES - PROMOCIÓN SOCIAL "/>
    <n v="142"/>
    <s v="Acciones para cumplimiento de medidas de satisfacción, Reparación simbólica y Construcción de la Memoria Histórica."/>
    <n v="4101031"/>
    <s v="Servicios de implementaciónde medidas de satisfacción y acompañamiento a las víctimas del conflicto armado"/>
    <s v="Acciones realizadas en cumplimiento de las medidas de satisfacción, distintas al mensaje estatal de reconocimiento."/>
    <s v="NUMERO"/>
    <n v="4.3999999999999997E-2"/>
    <n v="2020"/>
    <s v="DNP"/>
    <n v="10"/>
    <n v="40"/>
    <n v="9"/>
    <n v="0.22500000000000001"/>
    <n v="0"/>
    <n v="3"/>
    <n v="13"/>
    <n v="2"/>
    <n v="18"/>
    <n v="0.45"/>
    <n v="27"/>
    <n v="1.8"/>
    <n v="1.8"/>
    <n v="0.67500000000000004"/>
    <n v="387192000"/>
    <s v="Recursos propios"/>
    <n v="387192"/>
    <n v="1E-3"/>
  </r>
  <r>
    <x v="5"/>
    <x v="0"/>
    <s v="BOLÍVAR ME ENAMORA  CON  ATENCIÓN A VÍCTMAS"/>
    <s v="ATENCIÓN, ASISTENCIA  Y REPARACIÓN INTEGRAL A LAS VÍCTIMAS"/>
    <s v="4502"/>
    <s v="Fortalecimiento del buen gobierno para el respeto y garantía de los derechos humanos"/>
    <s v="ATENCIÓN A GRUPOS VULNERABLES - PROMOCIÓN SOCIAL "/>
    <n v="143"/>
    <s v="Seguimiento al cumplimiento de sentencias de restitución de tierras"/>
    <n v="4502038"/>
    <s v="Servicio de promoción de la garantía de derechos"/>
    <s v="Estrategias de promoción de la garantía de derechos implementadas"/>
    <s v="NUMERO"/>
    <n v="4.3999999999999997E-2"/>
    <n v="2020"/>
    <s v="DNP"/>
    <n v="1"/>
    <n v="1"/>
    <n v="0"/>
    <n v="0"/>
    <n v="0"/>
    <n v="1"/>
    <n v="0"/>
    <n v="0"/>
    <n v="1"/>
    <n v="1"/>
    <n v="1"/>
    <n v="1"/>
    <n v="1"/>
    <n v="1"/>
    <n v="2000000"/>
    <s v="Recursos propios"/>
    <n v="2000000"/>
    <n v="1"/>
  </r>
  <r>
    <x v="5"/>
    <x v="0"/>
    <s v="BOLÍVAR ME ENAMORA  CON  ATENCIÓN A VÍCTMAS"/>
    <s v="ATENCIÓN, ASISTENCIA  Y REPARACIÓN INTEGRAL A LAS VÍCTIMAS"/>
    <s v="3502"/>
    <s v="Productividad y competitividad de las empresas colombianas"/>
    <s v="ATENCIÓN A GRUPOS VULNERABLES - PROMOCIÓN SOCIAL "/>
    <n v="144"/>
    <s v="Consolidación de información de comunidades con Ruta Campesina y étnicas "/>
    <n v="3502019"/>
    <s v="Servicio de asistencia técnica y acompañamiento productivo y empresarial"/>
    <s v="Unidades productivas de grupos étnicos beneficiados "/>
    <s v="NUMERO"/>
    <n v="4.3999999999999997E-2"/>
    <n v="2020"/>
    <s v="DNP"/>
    <n v="1"/>
    <n v="4"/>
    <n v="0"/>
    <n v="0"/>
    <n v="0"/>
    <n v="0"/>
    <n v="1"/>
    <n v="0"/>
    <n v="1"/>
    <n v="0.25"/>
    <n v="1"/>
    <n v="1"/>
    <n v="1"/>
    <n v="0.25"/>
    <n v="2000001"/>
    <s v="Recursos propios"/>
    <n v="2000001"/>
    <n v="1"/>
  </r>
  <r>
    <x v="5"/>
    <x v="0"/>
    <s v="BOLÍVAR ME ENAMORA  CON  ATENCIÓN A VÍCTMAS"/>
    <s v="ATENCIÓN, ASISTENCIA  Y REPARACIÓN INTEGRAL A LAS VÍCTIMAS"/>
    <s v="4502"/>
    <s v="Fortalecimiento del buen gobierno para el respeto y garantía de los derechos humanos"/>
    <s v="ATENCIÓN A GRUPOS VULNERABLES - PROMOCIÓN SOCIAL "/>
    <n v="145"/>
    <s v="Estrategia de Identificación de Víctimas y su núcleo familiar con Sentencias de Restitución de tierras"/>
    <n v="4502038"/>
    <s v="Servicio de promoción de la garantía de derechos"/>
    <s v="Estrategias de promoción de la garantía de derechos implementadas"/>
    <s v="NUMERO"/>
    <n v="4.3999999999999997E-2"/>
    <n v="2020"/>
    <s v="DNP"/>
    <n v="1"/>
    <n v="1"/>
    <n v="1"/>
    <n v="1"/>
    <n v="0"/>
    <n v="0"/>
    <n v="1"/>
    <n v="0"/>
    <n v="1"/>
    <n v="1"/>
    <n v="2"/>
    <n v="1"/>
    <n v="1"/>
    <n v="2"/>
    <n v="2000002"/>
    <s v="Recursos propios"/>
    <n v="2000002"/>
    <n v="1"/>
  </r>
  <r>
    <x v="5"/>
    <x v="0"/>
    <s v="BOLÍVAR ME ENAMORA  CON  ATENCIÓN A VÍCTMAS"/>
    <s v="ATENCIÓN, ASISTENCIA  Y REPARACIÓN INTEGRAL A LAS VÍCTIMAS"/>
    <s v="4001"/>
    <s v="Acceso a soluciones de vivienda"/>
    <s v="ATENCIÓN A GRUPOS VULNERABLES - PROMOCIÓN SOCIAL "/>
    <n v="146"/>
    <s v="Articulación con Dirección de VIvienda  para la implementación de programas de construcción y mejoramiento de vivienda urbana y rural para atender las sentencias de restitución  "/>
    <n v="4001031"/>
    <s v="Servicio de apoyo financiero para adquisición de vivienda"/>
    <s v="Hogares beneficiados con adquisición de vivienda "/>
    <s v="NUMERO"/>
    <n v="4.3999999999999997E-2"/>
    <n v="2020"/>
    <s v="DNP"/>
    <n v="10"/>
    <n v="40"/>
    <n v="0"/>
    <n v="0"/>
    <n v="0"/>
    <n v="1"/>
    <n v="21"/>
    <n v="0"/>
    <n v="22"/>
    <n v="0.55000000000000004"/>
    <n v="22"/>
    <n v="2.2000000000000002"/>
    <n v="2.2000000000000002"/>
    <n v="0.55000000000000004"/>
    <n v="300000000"/>
    <s v="Recursos propios"/>
    <n v="5000000"/>
    <n v="1.6666666666666666E-2"/>
  </r>
  <r>
    <x v="5"/>
    <x v="0"/>
    <s v="BOLÍVAR ME ENAMORA  CON  ATENCIÓN A VÍCTMAS"/>
    <s v="ATENCIÓN, ASISTENCIA  Y REPARACIÓN INTEGRAL A LAS VÍCTIMAS"/>
    <s v="4001"/>
    <s v="Acceso a soluciones de vivienda"/>
    <s v="ATENCIÓN A GRUPOS VULNERABLES - PROMOCIÓN SOCIAL "/>
    <n v="147"/>
    <s v="Articulación con Secretaría de Vivienda  para la implementación de programas de construcción y mejoramiento de vivienda urbana y rural para atender las sentencias de restitución  "/>
    <n v="4001032"/>
    <s v="Servicio de apoyo financiero para mejoramiento de vivienda"/>
    <s v="Hogares beneficiados con mejoramiento de una vivienda  "/>
    <s v="NUMERO"/>
    <n v="4.3999999999999997E-2"/>
    <n v="2020"/>
    <s v="DNP"/>
    <n v="10"/>
    <n v="40"/>
    <n v="0"/>
    <n v="0"/>
    <n v="0"/>
    <n v="0"/>
    <n v="21"/>
    <n v="0"/>
    <n v="21"/>
    <n v="0.52500000000000002"/>
    <n v="21"/>
    <n v="2.1"/>
    <n v="2.1"/>
    <n v="0.52500000000000002"/>
    <n v="50000000"/>
    <s v="Recursos propios"/>
    <n v="5000000"/>
    <n v="0.1"/>
  </r>
  <r>
    <x v="5"/>
    <x v="0"/>
    <s v="BOLÍVAR ME ENAMORA  CON  ATENCIÓN A VÍCTMAS"/>
    <s v="ATENCIÓN, ASISTENCIA  Y REPARACIÓN INTEGRAL A LAS VÍCTIMAS"/>
    <s v="1704"/>
    <s v="Ordenamiento social y uso productivo del territorio rural"/>
    <s v="ATENCIÓN A GRUPOS VULNERABLES - PROMOCIÓN SOCIAL "/>
    <n v="148"/>
    <s v="acciones interinstitucionales  con Secretaria de Agricultura, Agencia Nacional de Tierras, Instituto Geográfico Agustín Codazzi, Superintendencia de Notariado y Registro, con el fin de fortalecer los procesos de regularización de la propiedad rural."/>
    <n v="1704017"/>
    <s v="Servicio de apoyo para el fomento de la formalidad"/>
    <s v="Municipíos sensibilizadas en la formalización "/>
    <s v="NUMERO"/>
    <n v="4.3999999999999997E-2"/>
    <n v="2020"/>
    <s v="DNP"/>
    <n v="2"/>
    <n v="8"/>
    <n v="0"/>
    <n v="0"/>
    <n v="0"/>
    <n v="1"/>
    <n v="1"/>
    <n v="0"/>
    <n v="2"/>
    <n v="0.25"/>
    <n v="2"/>
    <n v="1"/>
    <n v="1"/>
    <n v="0.25"/>
    <n v="2000000"/>
    <s v="Recursos propios"/>
    <n v="2000000"/>
    <n v="1"/>
  </r>
  <r>
    <x v="5"/>
    <x v="0"/>
    <s v="BOLÍVAR ME ENAMORA  CON  ATENCIÓN A VÍCTMAS"/>
    <s v="ATENCIÓN, ASISTENCIA  Y REPARACIÓN INTEGRAL A LAS VÍCTIMAS"/>
    <s v="4101"/>
    <s v="ATENCIÓN, ASISTENCIA  Y REPARACIÓN INTEGRAL A LAS VÍCTIMAS"/>
    <s v="ATENCIÓN A GRUPOS VULNERABLES - PROMOCIÓN SOCIAL "/>
    <n v="149"/>
    <s v="Espacios de participación e incidencia  en la implementación de la política pública de víctimas por parte de la mesa departamental de víctimas"/>
    <s v="4101038"/>
    <s v="Servicio de asistencia técnica para la participación de las víctimas"/>
    <s v="Mesas de participación en funcionamiento"/>
    <s v="Número"/>
    <n v="4.3999999999999997E-2"/>
    <n v="2020"/>
    <s v="DNP"/>
    <n v="36"/>
    <n v="140"/>
    <n v="36"/>
    <n v="0.25714285714285712"/>
    <n v="0"/>
    <n v="8"/>
    <n v="13"/>
    <n v="15"/>
    <n v="36"/>
    <n v="0.25714285714285712"/>
    <n v="72"/>
    <n v="1"/>
    <n v="1"/>
    <n v="0.51428571428571423"/>
    <n v="300000000"/>
    <s v="Recursos propios"/>
    <n v="300000000"/>
    <n v="1"/>
  </r>
  <r>
    <x v="5"/>
    <x v="0"/>
    <s v="BOLÍVAR ME ENAMORA  CON  ATENCIÓN A VÍCTMAS"/>
    <s v="ATENCIÓN, ASISTENCIA  Y REPARACIÓN INTEGRAL A LAS VÍCTIMAS"/>
    <s v="4101"/>
    <s v="ATENCIÓN, ASISTENCIA  Y REPARACIÓN INTEGRAL A LAS VÍCTIMAS"/>
    <s v="ATENCIÓN A GRUPOS VULNERABLES - PROMOCIÓN SOCIAL "/>
    <n v="150"/>
    <s v="Asistencia Técnica a las Mesas Municipales"/>
    <s v="4101038"/>
    <s v="Servicio de asistencia técnica para la participación de las víctimas"/>
    <s v="Mesas de participación en funcionamiento"/>
    <s v="Número"/>
    <n v="4.3999999999999997E-2"/>
    <n v="2020"/>
    <s v="DNP"/>
    <n v="15"/>
    <n v="45"/>
    <n v="8"/>
    <n v="0.17777777777777778"/>
    <n v="0"/>
    <n v="4"/>
    <n v="7"/>
    <n v="4"/>
    <n v="15"/>
    <n v="0.33333333333333331"/>
    <n v="23"/>
    <n v="1"/>
    <n v="1"/>
    <n v="0.51111111111111107"/>
    <n v="12000000"/>
    <s v="Recursos propios"/>
    <n v="12000000"/>
    <n v="1"/>
  </r>
  <r>
    <x v="5"/>
    <x v="0"/>
    <s v="BOLÍVAR ME ENAMORA  CON  ATENCIÓN A VÍCTMAS"/>
    <s v="ATENCIÓN, ASISTENCIA  Y REPARACIÓN INTEGRAL A LAS VÍCTIMAS"/>
    <s v="4101"/>
    <s v="ATENCIÓN, ASISTENCIA  Y REPARACIÓN INTEGRAL A LAS VÍCTIMAS"/>
    <s v="ATENCIÓN A GRUPOS VULNERABLES - PROMOCIÓN SOCIAL "/>
    <n v="151"/>
    <s v="Plan de Acción de Mesa Departamental concertado y ejecutado"/>
    <s v="4101038"/>
    <s v="Servicio de asistencia técnica para la participación de las víctimas"/>
    <s v="Eventos de participación realizados"/>
    <s v="Número"/>
    <n v="4.3999999999999997E-2"/>
    <n v="2020"/>
    <s v="DNP"/>
    <n v="1"/>
    <n v="4"/>
    <n v="1"/>
    <n v="0.25"/>
    <n v="0"/>
    <n v="1"/>
    <n v="0"/>
    <n v="0"/>
    <n v="1"/>
    <n v="0.25"/>
    <n v="2"/>
    <n v="1"/>
    <n v="1"/>
    <n v="0.5"/>
    <n v="50000000"/>
    <s v="Recursos propios"/>
    <n v="50000000"/>
    <n v="1"/>
  </r>
  <r>
    <x v="5"/>
    <x v="0"/>
    <s v="BOLÍVAR ME ENAMORA  CON  ATENCIÓN A VÍCTMAS"/>
    <s v="ATENCIÓN, ASISTENCIA  Y REPARACIÓN INTEGRAL A LAS VÍCTIMAS"/>
    <s v="4101"/>
    <s v="ATENCIÓN, ASISTENCIA  Y REPARACIÓN INTEGRAL A LAS VÍCTIMAS"/>
    <s v="ATENCIÓN A GRUPOS VULNERABLES - PROMOCIÓN SOCIAL "/>
    <n v="152"/>
    <s v="Asistencia Técnica a Entidades Territoriales en Protocolos de Participación, Ley 1448 y Decretos Reglamentarios"/>
    <s v="4101038"/>
    <s v="Servicio de asistencia técnica para la participación de las víctimas"/>
    <s v="Mesas de participación en funcionamiento"/>
    <s v="Número"/>
    <n v="4.3999999999999997E-2"/>
    <n v="2020"/>
    <s v="DNP"/>
    <n v="15"/>
    <n v="60"/>
    <n v="8"/>
    <n v="0.13333333333333333"/>
    <n v="0"/>
    <n v="4"/>
    <n v="7"/>
    <n v="4"/>
    <n v="15"/>
    <n v="0.25"/>
    <n v="23"/>
    <n v="1"/>
    <n v="1"/>
    <n v="0.38333333333333336"/>
    <n v="12000000"/>
    <s v="Recursos propios"/>
    <n v="12000000"/>
    <n v="1"/>
  </r>
  <r>
    <x v="5"/>
    <x v="0"/>
    <s v="BOLÍVAR ME ENAMORA  CON  ATENCIÓN A VÍCTMAS"/>
    <s v="ATENCIÓN, ASISTENCIA  Y REPARACIÓN INTEGRAL A LAS VÍCTIMAS"/>
    <s v="4101"/>
    <s v="ATENCIÓN, ASISTENCIA  Y REPARACIÓN INTEGRAL A LAS VÍCTIMAS"/>
    <s v="ATENCIÓN A GRUPOS VULNERABLES - PROMOCIÓN SOCIAL "/>
    <n v="153"/>
    <s v="Asistencia Técnica Mesas Municipales de Víctimas y Entidades Territoriales en Decretos Ley 4635 y 4633 de 2011 para comunidades Étnicas"/>
    <s v="4101038"/>
    <s v="Servicio de asistencia técnica para la participación de las víctimas"/>
    <s v="Mesas de participación en funcionamiento"/>
    <s v="Número"/>
    <n v="4.3999999999999997E-2"/>
    <n v="2020"/>
    <s v="DNP"/>
    <n v="12"/>
    <n v="46"/>
    <n v="11"/>
    <n v="0.2391304347826087"/>
    <n v="0"/>
    <n v="4"/>
    <n v="7"/>
    <n v="1"/>
    <n v="12"/>
    <n v="0.2608695652173913"/>
    <n v="23"/>
    <n v="1"/>
    <n v="1"/>
    <n v="0.5"/>
    <n v="12000000"/>
    <s v="Recursos propios"/>
    <n v="12000000"/>
    <n v="1"/>
  </r>
  <r>
    <x v="5"/>
    <x v="0"/>
    <s v="BOLÍVAR ME ENAMORA  CON  ATENCIÓN A VÍCTMAS"/>
    <s v="ATENCIÓN, ASISTENCIA  Y REPARACIÓN INTEGRAL A LAS VÍCTIMAS"/>
    <s v="4599"/>
    <s v="Fortalecimiento a la gestión y dirección de la administración pública territorial"/>
    <s v="ATENCIÓN A GRUPOS VULNERABLES - PROMOCIÓN SOCIAL "/>
    <n v="155"/>
    <s v="Modernización Administrativa de la Secretaria de Víctimas y Reconciliación"/>
    <n v="4599023"/>
    <s v="Servicio de Implementación Sistemas de Gestión"/>
    <s v="Sistema de Gestión implementado"/>
    <s v="Número"/>
    <n v="4.3999999999999997E-2"/>
    <n v="2020"/>
    <s v="DNP"/>
    <n v="0"/>
    <n v="1"/>
    <n v="1"/>
    <n v="0"/>
    <n v="0"/>
    <n v="0"/>
    <n v="0"/>
    <n v="0"/>
    <n v="1"/>
    <n v="0"/>
    <n v="1"/>
    <n v="0"/>
    <n v="0"/>
    <n v="1"/>
    <n v="4000000"/>
    <s v="Recursos propios"/>
    <n v="0"/>
    <n v="0"/>
  </r>
  <r>
    <x v="5"/>
    <x v="0"/>
    <s v="BOLÍVAR ME ENAMORA  CON  ATENCIÓN A VÍCTMAS"/>
    <s v="ATENCIÓN, ASISTENCIA  Y REPARACIÓN INTEGRAL A LAS VÍCTIMAS"/>
    <s v="4101"/>
    <s v="ATENCIÓN, ASISTENCIA  Y REPARACIÓN INTEGRAL A LAS VÍCTIMAS"/>
    <s v="ATENCIÓN A GRUPOS VULNERABLES - PROMOCIÓN SOCIAL "/>
    <n v="156"/>
    <s v="Asistencia Técnica a municipios para la caracterización de las víctimas con enfoque diferencial y étnico"/>
    <n v="4101014"/>
    <s v="Servicio de caracterización de la población víctima para su posterior atención, asistencia y reparación integral"/>
    <s v="Víctimas caracterizadas"/>
    <s v="Número"/>
    <n v="4.3999999999999997E-2"/>
    <n v="2020"/>
    <s v="DNP"/>
    <n v="10"/>
    <n v="20"/>
    <n v="0"/>
    <n v="0"/>
    <n v="0"/>
    <n v="0"/>
    <n v="0"/>
    <n v="0"/>
    <n v="0"/>
    <n v="0"/>
    <n v="0"/>
    <n v="0"/>
    <n v="0"/>
    <n v="0"/>
    <n v="4000000"/>
    <s v="Recursos propios"/>
    <n v="4000000"/>
    <n v="1"/>
  </r>
  <r>
    <x v="5"/>
    <x v="0"/>
    <s v="BOLÍVAR ME ENAMORA  CON  ATENCIÓN A VÍCTMAS"/>
    <s v="ATENCIÓN, ASISTENCIA  Y REPARACIÓN INTEGRAL A LAS VÍCTIMAS"/>
    <s v="4103"/>
    <s v="INCLUSIÓN SOCIAL Y PRODUCTIVA PARA LA POBLACIÓN EN SITUACIÓN DE VULNERABILIDAD"/>
    <s v="ATENCIÓN A GRUPOS VULNERABLES - PROMOCIÓN SOCIAL "/>
    <n v="158"/>
    <s v="Seguimiento del modelo de gestión transversal para garantizar la implementación de la política pública de víctimas y garantías de no repetición"/>
    <n v="4103054"/>
    <s v="Servicio de monitoreo y seguimiento a las intervenciones implementadas para la inclusión social y productiva de la población en situación de vulnerabilidad"/>
    <s v="Informes de monitoreo y seguimiento elaborados"/>
    <s v="NUMERO"/>
    <n v="4.3999999999999997E-2"/>
    <n v="2020"/>
    <s v="DNP"/>
    <n v="1"/>
    <n v="1"/>
    <n v="1"/>
    <n v="1"/>
    <n v="0.25"/>
    <n v="0.25"/>
    <n v="0.25"/>
    <n v="0.25"/>
    <n v="1"/>
    <n v="1"/>
    <n v="2"/>
    <n v="1"/>
    <n v="1"/>
    <n v="2"/>
    <n v="2000000"/>
    <s v="Recursos propios"/>
    <n v="2000000"/>
    <n v="1"/>
  </r>
  <r>
    <x v="5"/>
    <x v="0"/>
    <s v="BOLÍVAR ME ENAMORA  CON  ATENCIÓN A VÍCTMAS"/>
    <s v="ATENCIÓN, ASISTENCIA  Y REPARACIÓN INTEGRAL A LAS VÍCTIMAS"/>
    <s v="4103"/>
    <s v="INCLUSIÓN SOCIAL Y PRODUCTIVA PARA LA POBLACIÓN EN SITUACIÓN DE VULNERABILIDAD"/>
    <s v="ATENCIÓN A GRUPOS VULNERABLES - PROMOCIÓN SOCIAL "/>
    <n v="159"/>
    <s v="Sistemas de Información actualizados en las plataformas acordes a los cronogramas del orden nacional"/>
    <s v="4103054"/>
    <s v="Servicio de monitoreo y seguimiento a las intervenciones implementadas para la inclusión social y productiva de la población en situación de vulnerabilidad"/>
    <s v="Sistemas de información implementados"/>
    <s v="NUMERO"/>
    <n v="4.3999999999999997E-2"/>
    <n v="2020"/>
    <s v="DNP"/>
    <n v="1"/>
    <n v="1"/>
    <n v="1"/>
    <n v="1"/>
    <n v="0.25"/>
    <n v="0.25"/>
    <n v="0.25"/>
    <n v="0.25"/>
    <n v="1"/>
    <n v="1"/>
    <n v="2"/>
    <n v="1"/>
    <n v="1"/>
    <n v="2"/>
    <n v="2000000"/>
    <s v="Recursos propios"/>
    <n v="2000000"/>
    <n v="1"/>
  </r>
  <r>
    <x v="5"/>
    <x v="0"/>
    <s v="BOLÍVAR ME ENAMORA  CON  ATENCIÓN A VÍCTMAS"/>
    <s v="ATENCIÓN, ASISTENCIA  Y REPARACIÓN INTEGRAL A LAS VÍCTIMAS"/>
    <s v="4103"/>
    <s v="INCLUSIÓN SOCIAL Y PRODUCTIVA PARA LA POBLACIÓN EN SITUACIÓN DE VULNERABILIDAD"/>
    <s v="ATENCIÓN A GRUPOS VULNERABLES - PROMOCIÓN SOCIAL "/>
    <n v="160"/>
    <s v="Asistencia Técnica a Municipios que lo requieran para la construcción de los PAT municipales en acompañamiento con la unidad para las victimas "/>
    <s v="4103054"/>
    <s v="Servicio de monitoreo y seguimiento a las intervenciones implementadas para la inclusión social y productiva de la población en situación de vulnerabilidad"/>
    <s v="Informes de monitoreo y seguimiento elaborados"/>
    <s v="Número"/>
    <n v="4.3999999999999997E-2"/>
    <n v="2020"/>
    <s v="DNP"/>
    <n v="5"/>
    <n v="20"/>
    <n v="10"/>
    <n v="0.5"/>
    <n v="0"/>
    <n v="3"/>
    <n v="2"/>
    <n v="0"/>
    <n v="5"/>
    <n v="0.25"/>
    <n v="15"/>
    <n v="1"/>
    <n v="1"/>
    <n v="0.75"/>
    <n v="2000000"/>
    <s v="Recursos propios"/>
    <n v="2000000"/>
    <n v="1"/>
  </r>
  <r>
    <x v="5"/>
    <x v="0"/>
    <s v="BOLÍVAR ME ENAMORA  CON  ATENCIÓN A VÍCTMAS"/>
    <s v="ATENCIÓN, ASISTENCIA  Y REPARACIÓN INTEGRAL A LAS VÍCTIMAS"/>
    <s v="4103"/>
    <s v="INCLUSIÓN SOCIAL Y PRODUCTIVA PARA LA POBLACIÓN EN SITUACIÓN DE VULNERABILIDAD"/>
    <s v="ATENCIÓN A GRUPOS VULNERABLES - PROMOCIÓN SOCIAL "/>
    <n v="161"/>
    <s v="Asistencia Técnica a_x000d_municipios para la_x000d_formulación, ejecución y_x000d_seguimiento del plan de_x000d_acción territorial,_x000d_contingencia, Prevención y_x000d_protección."/>
    <s v="4103054"/>
    <s v="Servicio de monitoreo y seguimiento a las intervenciones implementadas para la inclusión social y productiva de la población en situación de vulnerabilidad"/>
    <s v="Informes de monitoreo y seguimiento elaborados"/>
    <s v="Número"/>
    <n v="4.3999999999999997E-2"/>
    <n v="2020"/>
    <s v="DNP"/>
    <n v="5"/>
    <n v="20"/>
    <n v="5"/>
    <n v="0.25"/>
    <n v="0"/>
    <n v="3"/>
    <n v="2"/>
    <n v="0"/>
    <n v="5"/>
    <n v="0.25"/>
    <n v="10"/>
    <n v="1"/>
    <n v="1"/>
    <n v="0.5"/>
    <n v="2000000"/>
    <s v="Recursos propios"/>
    <n v="2000000"/>
    <n v="1"/>
  </r>
  <r>
    <x v="5"/>
    <x v="0"/>
    <s v="BOLÍVAR ME ENAMORA  CON  ATENCIÓN A VÍCTMAS"/>
    <s v="Inclusión social y productiva para la población en situación de vulnerabilidad"/>
    <n v="1204"/>
    <s v="Justicia Transicional "/>
    <s v="ATENCIÓN A GRUPOS VULNERABLES - PROMOCIÓN SOCIAL "/>
    <n v="162"/>
    <s v="funcionarios sensibilizados en tema de Atención a Víctimas,  Derechos Humanos, Paz y Reconciliación"/>
    <n v="1204009"/>
    <s v="Servicio de educación informal en temas de justicia transicional"/>
    <s v="Eventos de formación a los operadores de justicia y autoridades locales realizados"/>
    <s v="NUMERO"/>
    <n v="4.3999999999999997E-2"/>
    <n v="2020"/>
    <s v="DNP"/>
    <n v="50"/>
    <n v="300"/>
    <n v="200"/>
    <n v="0.66666666666666663"/>
    <n v="15"/>
    <n v="100"/>
    <n v="52"/>
    <n v="0"/>
    <n v="167"/>
    <n v="0.55666666666666664"/>
    <n v="367"/>
    <n v="3.34"/>
    <n v="3.34"/>
    <n v="1.2233333333333334"/>
    <n v="2000000"/>
    <s v="Recursos propios"/>
    <n v="0"/>
    <n v="0"/>
  </r>
  <r>
    <x v="5"/>
    <x v="0"/>
    <s v="BOLÍVAR ME ENAMORA  CON  ATENCIÓN A VÍCTMAS"/>
    <s v="Inclusión social y productiva para la población en situación de vulnerabilidad"/>
    <s v="1204"/>
    <s v="Justicia transicional"/>
    <s v="ATENCIÓN A GRUPOS VULNERABLES - PROMOCIÓN SOCIAL "/>
    <n v="163"/>
    <s v="Sensibilización a Enlaces Municipales de Víctimas de las Alcaldías en atención a Víctimas con enfoque diferencial"/>
    <n v="1204009"/>
    <s v="Servicio de educación informal en temas de justicia transicional"/>
    <s v="Eventos de fortalecimiento a la ciudadanía en al acceso a la justicia en materia de justicia transicional realizados"/>
    <s v="NUMERO"/>
    <n v="4.3999999999999997E-2"/>
    <n v="2020"/>
    <s v="DNP"/>
    <n v="12"/>
    <n v="46"/>
    <n v="15"/>
    <n v="0.32608695652173914"/>
    <n v="0"/>
    <n v="18"/>
    <n v="9"/>
    <n v="0"/>
    <n v="27"/>
    <n v="0.58695652173913049"/>
    <n v="42"/>
    <n v="2.25"/>
    <n v="2.25"/>
    <n v="0.91304347826086951"/>
    <n v="2000000"/>
    <s v="Recursos propios"/>
    <n v="0"/>
    <n v="0"/>
  </r>
  <r>
    <x v="5"/>
    <x v="0"/>
    <s v="BOLÍVAR ME ENAMORA  CON  ATENCIÓN A VÍCTMAS"/>
    <s v="Inclusión social y productiva para la población en situación de vulnerabilidad"/>
    <s v="1204"/>
    <s v="Justicia transicional"/>
    <s v="ATENCIÓN A GRUPOS VULNERABLES - PROMOCIÓN SOCIAL "/>
    <n v="164"/>
    <s v="Gestión de Proyecto de Paz, Reconciliación y Memoria Histórica para municipios PDET"/>
    <n v="1204018"/>
    <s v="Servicio de asistencia técnica para la articulación de los mecanismos de justicia transicional"/>
    <s v="Asistencias técnicas realizadas"/>
    <s v="NUMERO"/>
    <n v="4.3999999999999997E-2"/>
    <n v="2020"/>
    <s v="DNP"/>
    <n v="1"/>
    <n v="4"/>
    <n v="0"/>
    <n v="0"/>
    <n v="0"/>
    <n v="0"/>
    <n v="1"/>
    <n v="0"/>
    <n v="1"/>
    <n v="0.25"/>
    <n v="1"/>
    <n v="1"/>
    <n v="1"/>
    <n v="0.25"/>
    <n v="2000000000"/>
    <s v="Recursos propios"/>
    <n v="0"/>
    <n v="0"/>
  </r>
  <r>
    <x v="5"/>
    <x v="0"/>
    <s v="BOLÍVAR ME ENAMORA  CON  ATENCIÓN A VÍCTMAS"/>
    <s v="Inclusión social y productiva para la población en situación de vulnerabilidad"/>
    <s v="4102"/>
    <s v="DESARROLLO INTEGRAL DE LA PRIMERA INFANCIA A LA JUVENTUD, Y FORTALECIMIENTO DE LAS CAPACIDADES DE LAS FAMILIAS DE NIÑAS, NIÑOS Y ADOLESCENTES"/>
    <s v="ATENCIÓN A GRUPOS VULNERABLES - PROMOCIÓN SOCIAL "/>
    <n v="165"/>
    <s v="Jornadas para Promover la cultura de la legalidad para la sustitución de economías ilícitas"/>
    <n v="4102052"/>
    <s v="Servicio de protección integral a niños, niñas, adolescentes y jóvenes"/>
    <s v="Niños, niñas, adolescentes y jóvenes beneficiados"/>
    <s v="NUMERO"/>
    <n v="4.3999999999999997E-2"/>
    <n v="2020"/>
    <s v="DNP"/>
    <n v="1"/>
    <n v="4"/>
    <n v="0"/>
    <n v="0"/>
    <n v="0"/>
    <n v="1"/>
    <n v="1"/>
    <n v="0"/>
    <n v="2"/>
    <n v="0.5"/>
    <n v="2"/>
    <n v="2"/>
    <n v="2"/>
    <n v="0.5"/>
    <n v="0"/>
    <s v="Recursos propios"/>
    <n v="0"/>
    <n v="0"/>
  </r>
  <r>
    <x v="5"/>
    <x v="0"/>
    <s v="BOLÍVAR ME ENAMORA  CON  ATENCIÓN A VÍCTMAS"/>
    <s v="Inclusión social y productiva para la población en situación de vulnerabilidad"/>
    <s v="4103"/>
    <s v="INCLUSIÓN SOCIAL Y PRODUCTIVA PARA LA POBLACIÓN EN SITUACIÓN DE VULNERABILIDAD"/>
    <s v="ATENCIÓN A GRUPOS VULNERABLES - PROMOCIÓN SOCIAL "/>
    <n v="166"/>
    <s v="Jornadas de Lectura para la Paz"/>
    <n v="4103004"/>
    <s v="Servicio de educación para el trabajo a la población vulnerable"/>
    <s v="Personas inscritas"/>
    <s v="Número"/>
    <n v="4.3999999999999997E-2"/>
    <n v="2020"/>
    <s v="DNP"/>
    <n v="5"/>
    <n v="20"/>
    <n v="20"/>
    <n v="1"/>
    <n v="0"/>
    <n v="2"/>
    <n v="0"/>
    <n v="0"/>
    <n v="2"/>
    <n v="0.1"/>
    <n v="22"/>
    <n v="0.4"/>
    <n v="0.4"/>
    <n v="1.1000000000000001"/>
    <n v="0"/>
    <s v="Recursos propios"/>
    <n v="0"/>
    <n v="0"/>
  </r>
  <r>
    <x v="5"/>
    <x v="0"/>
    <s v="BOLÍVAR ME ENAMORA  CON  ATENCIÓN A VÍCTMAS"/>
    <s v="Inclusión social y productiva para la población en situación de vulnerabilidad"/>
    <s v="4102"/>
    <s v="DESARROLLO INTEGRAL DE LA PRIMERA INFANCIA A LA JUVENTUD, Y FORTALECIMIENTO DE LAS CAPACIDADES DE LAS FAMILIAS DE NIÑAS, NIÑOS Y ADOLESCENTES"/>
    <s v="ATENCIÓN A GRUPOS VULNERABLES - PROMOCIÓN SOCIAL "/>
    <n v="167"/>
    <s v="Cumplimiento del Auto 068 de la JEP"/>
    <n v="4101031"/>
    <s v="Servicios de implementaciónde medidas de satisfacción y acompañamiento a las víctimas del conflicto armado"/>
    <s v="Víctimas reconocidas, recordadas y dignificadas por el Estado."/>
    <s v="Número"/>
    <n v="4.3999999999999997E-2"/>
    <n v="2020"/>
    <s v="DNP"/>
    <n v="1"/>
    <n v="1"/>
    <n v="0"/>
    <n v="0"/>
    <n v="0"/>
    <n v="0.5"/>
    <n v="0"/>
    <n v="0"/>
    <n v="0.5"/>
    <n v="0.5"/>
    <n v="0.5"/>
    <n v="0.5"/>
    <n v="0.5"/>
    <n v="0.5"/>
    <n v="0"/>
    <s v="Recursos propios"/>
    <n v="0"/>
    <n v="0"/>
  </r>
  <r>
    <x v="5"/>
    <x v="0"/>
    <s v="BOLÍVAR ME ENAMORA  CON  ATENCIÓN A VÍCTMAS"/>
    <s v="Inclusión social y productiva para la población en situación de vulnerabilidad"/>
    <s v="1204"/>
    <s v="Justicia transicional"/>
    <s v="JUSTICIA Y SEGURIDAD"/>
    <n v="168"/>
    <s v="Gestiones ante la Dirección de vivienda y el Ministerio Público para la implementación de programas de construcción y mejoramiento de vivienda urbana y rural para atender a población Firmante de Paz"/>
    <n v="1204002"/>
    <s v="Servicio para la articulación de los mecanismos de justicia transicional"/>
    <s v="Espacios de articulación interinstitucional celebrados"/>
    <s v="Número"/>
    <n v="4.3999999999999997E-2"/>
    <n v="2020"/>
    <s v="DNP"/>
    <n v="1"/>
    <n v="4"/>
    <n v="1"/>
    <n v="0.25"/>
    <n v="0"/>
    <n v="0"/>
    <n v="0"/>
    <n v="0"/>
    <n v="0"/>
    <n v="0"/>
    <n v="1"/>
    <n v="0"/>
    <n v="0"/>
    <n v="0.25"/>
    <n v="0"/>
    <s v="Recursos propios"/>
    <n v="0"/>
    <n v="0"/>
  </r>
  <r>
    <x v="5"/>
    <x v="0"/>
    <s v="BOLÍVAR ME ENAMORA  CON  ATENCIÓN A VÍCTMAS"/>
    <s v="Inclusión social y productiva para la población en situación de vulnerabilidad"/>
    <s v="4103"/>
    <s v="INCLUSIÓN SOCIAL Y PRODUCTIVA PARA LA POBLACIÓN EN SITUACIÓN DE VULNERABILIDAD"/>
    <s v="JUSTICIA Y SEGURIDAD"/>
    <n v="169"/>
    <s v="Elección del Consejo de Paz del Departamento de Bolívar"/>
    <n v="4103052"/>
    <s v="Servicio de gestión de oferta social para la población vulnerable"/>
    <s v="Planes de acción territoriales de acompañamiento social para los proyectos del Subsidio Familiar de Vivienda en Especie  aprobados y con seguimiento"/>
    <s v="Número"/>
    <n v="4.3999999999999997E-2"/>
    <n v="2020"/>
    <s v="DNP"/>
    <n v="1"/>
    <n v="1"/>
    <n v="0"/>
    <n v="0"/>
    <n v="0"/>
    <n v="0"/>
    <n v="1"/>
    <n v="0"/>
    <n v="1"/>
    <n v="1"/>
    <n v="1"/>
    <n v="1"/>
    <n v="1"/>
    <n v="1"/>
    <n v="0"/>
    <s v="Recursos propios"/>
    <n v="0"/>
    <n v="0"/>
  </r>
  <r>
    <x v="5"/>
    <x v="0"/>
    <s v="BOLÍVAR ME ENAMORA  CON  ATENCIÓN A VÍCTMAS"/>
    <s v="Inclusión social y productiva para la población en situación de vulnerabilidad"/>
    <s v="1202"/>
    <s v=" Promoción al acceso a la justicia"/>
    <s v="JUSTICIA Y SEGURIDAD"/>
    <n v="170"/>
    <s v="Fortalecimiento y Funcionamiento del Consejo de Paz de Bolívar"/>
    <n v="1202032"/>
    <s v="Servicio de articulación entre la Rama Ejecutiva y la Rama Judicial"/>
    <s v="Compromisos suscritos"/>
    <s v="Número"/>
    <n v="4.3999999999999997E-2"/>
    <n v="2020"/>
    <s v="DNP"/>
    <n v="3"/>
    <n v="12"/>
    <n v="4"/>
    <n v="0.33333333333333331"/>
    <n v="0"/>
    <n v="0"/>
    <n v="1"/>
    <n v="2"/>
    <n v="3"/>
    <n v="0.25"/>
    <n v="7"/>
    <n v="1"/>
    <n v="1"/>
    <n v="0.58333333333333337"/>
    <n v="0"/>
    <s v="Recursos propios"/>
    <n v="0"/>
    <n v="0"/>
  </r>
  <r>
    <x v="5"/>
    <x v="0"/>
    <s v="BOLÍVAR ME ENAMORA  CON  ATENCIÓN A VÍCTMAS"/>
    <s v="Inclusión social y productiva para la población en situación de vulnerabilidad"/>
    <s v="1202"/>
    <s v=" Promoción al acceso a la justicia"/>
    <s v="JUSTICIA Y SEGURIDAD"/>
    <n v="171"/>
    <s v="Ruedas de Negocio para la promoción y comercialización de los proyectos Productivos de los Firmantes de Paz"/>
    <n v="1202032"/>
    <s v="Servicio de articulación entre la Rama Ejecutiva y la Rama Judicial"/>
    <s v="Compromisos suscritos"/>
    <s v="Número"/>
    <n v="4.3999999999999997E-2"/>
    <n v="2020"/>
    <s v="DNP"/>
    <n v="1"/>
    <n v="2"/>
    <n v="0"/>
    <n v="0"/>
    <n v="0"/>
    <n v="0"/>
    <n v="0"/>
    <n v="0"/>
    <n v="0"/>
    <n v="0"/>
    <n v="0"/>
    <n v="0"/>
    <n v="0"/>
    <n v="0"/>
    <n v="0"/>
    <s v="Recursos propios"/>
    <n v="0"/>
    <n v="0"/>
  </r>
  <r>
    <x v="5"/>
    <x v="0"/>
    <s v="BOLÍVAR ME ENAMORA  CON  ATENCIÓN A VÍCTMAS"/>
    <s v="Inclusión social y productiva para la población en situación de vulnerabilidad"/>
    <s v="1203"/>
    <s v=" Promoción al acceso a la justicia"/>
    <s v="JUSTICIA Y SEGURIDAD"/>
    <n v="172"/>
    <s v="Realización de la Mesa Técnica de Reincorporación del Departamento de Bolívar"/>
    <n v="1202032"/>
    <s v="Servicio de articulación entre la Rama Ejecutiva y la Rama Judicial"/>
    <s v="Compromisos suscritos"/>
    <s v="Número"/>
    <n v="4.3999999999999997E-2"/>
    <n v="2020"/>
    <s v="DNP"/>
    <n v="3"/>
    <n v="12"/>
    <n v="3"/>
    <n v="0.25"/>
    <n v="0"/>
    <n v="2"/>
    <n v="2"/>
    <n v="0"/>
    <n v="4"/>
    <n v="0.33333333333333331"/>
    <n v="7"/>
    <n v="1.3333333333333333"/>
    <n v="1.3333333333333333"/>
    <n v="0.58333333333333337"/>
    <n v="4444444434"/>
    <s v="Recursos propios"/>
    <n v="0"/>
    <n v="0"/>
  </r>
  <r>
    <x v="5"/>
    <x v="0"/>
    <s v="BOLÍVAR ME ENAMORA  CON  ATENCIÓN A VÍCTMAS"/>
    <s v="Inclusión social y productiva para la población en situación de vulnerabilidad"/>
    <s v="4101"/>
    <s v="ATENCIÓN, ASISTENCIA  Y REPARACIÓN INTEGRAL A LAS VÍCTIMAS"/>
    <s v="JUSTICIA Y SEGURIDAD"/>
    <n v="173"/>
    <s v="Fortalecer las garantías para la participación política de diversos sectores, entre ellos, mujeres y excombatientes"/>
    <n v="4101038"/>
    <s v="Servicio de asistencia técnica para la participación de las víctimas"/>
    <s v="Eventos de participación realizados"/>
    <s v="Número"/>
    <n v="4.3999999999999997E-2"/>
    <n v="2020"/>
    <s v="DNP"/>
    <n v="2"/>
    <n v="4"/>
    <n v="1"/>
    <n v="0.25"/>
    <n v="0"/>
    <n v="0"/>
    <n v="0"/>
    <n v="0"/>
    <n v="0"/>
    <n v="0"/>
    <n v="1"/>
    <n v="0"/>
    <n v="0"/>
    <n v="0.25"/>
    <n v="0"/>
    <s v="Recursos propios"/>
    <n v="0"/>
    <n v="0"/>
  </r>
  <r>
    <x v="5"/>
    <x v="0"/>
    <s v="Bolívar Me Enamora  Paz y Reconciliación"/>
    <s v="ATENCIÓN, ASISTENCIA  Y REPARACIÓN INTEGRAL A LAS VÍCTIMAS"/>
    <s v="1204"/>
    <s v="Justicia transicional"/>
    <s v="JUSTICIA Y SEGURIDAD "/>
    <n v="369"/>
    <s v="Articular acciones de difusión, pedagogía y apropiación territorial del mandato de la UBPD extrajudicial, humanitario y confidencial."/>
    <n v="120402"/>
    <s v="Servicio para la articulación de los mecanismos de justicia transicional"/>
    <s v="Espacios de articulación interinstitucional celebrados"/>
    <s v="NUMERO"/>
    <n v="4.3999999999999997E-2"/>
    <n v="2020"/>
    <s v="DNP"/>
    <n v="4"/>
    <n v="8"/>
    <n v="2"/>
    <n v="0.25"/>
    <n v="0"/>
    <n v="1"/>
    <n v="0"/>
    <n v="0"/>
    <n v="1"/>
    <n v="0.125"/>
    <n v="3"/>
    <n v="0.25"/>
    <n v="0.25"/>
    <n v="0.375"/>
    <n v="0"/>
    <s v="Recursos propios"/>
    <n v="0"/>
    <n v="0"/>
  </r>
  <r>
    <x v="5"/>
    <x v="0"/>
    <s v="Bolívar Me Enamora  Paz y Reconciliación"/>
    <s v="Inclusión social y productiva para la población en situación de vulnerabilidad"/>
    <s v="1204"/>
    <s v="Justicia transicional"/>
    <s v="JUSTICIA Y SEGURIDAD "/>
    <n v="370"/>
    <s v="Apoyo en la gestión y acompañamiento a la UBPD en el acceso y protección de sitios de interés forense para la búsqueda de personas dadas por desaparecidas en el marco y en razón del conflicto armado."/>
    <n v="120402"/>
    <s v="Servicio para la articulación de los mecanismos de justicia transicional"/>
    <s v="Espacios de articulación interinstitucional celebrados"/>
    <s v="NUMERO"/>
    <n v="9.2999999999999992E-3"/>
    <n v="2014"/>
    <s v="DNP"/>
    <n v="4"/>
    <n v="8"/>
    <n v="0"/>
    <n v="0"/>
    <n v="0"/>
    <n v="2"/>
    <n v="0"/>
    <n v="0"/>
    <n v="2"/>
    <n v="0.25"/>
    <n v="2"/>
    <n v="0.5"/>
    <n v="0.5"/>
    <n v="0.25"/>
    <n v="0"/>
    <s v="Recursos propios"/>
    <n v="0"/>
    <n v="0"/>
  </r>
  <r>
    <x v="5"/>
    <x v="0"/>
    <s v="Bolívar Me Enamora  Paz y Reconciliación"/>
    <s v="Inclusión social y productiva para la población en situación de vulnerabilidad"/>
    <n v="4103"/>
    <s v="INCLUSIÓN SOCIAL Y PRODUCTIVA PARA LA POBLACIÓN EN SITUACIÓN DE VULNERABILIDAD"/>
    <s v="PROGRAMAS Y PROYECTOS DE ASISTENCIA TÉCNICA DIRECTA RURAL "/>
    <n v="371"/>
    <s v="Asistencia Técnica y fortalecimiento en proyectos a población Firmante de PAZ"/>
    <n v="4103005"/>
    <s v="Servicio de asistencia técnica para el emprendimiento"/>
    <s v="Personas asistidas técnicamente"/>
    <s v="NUMERO"/>
    <n v="4.3999999999999997E-2"/>
    <n v="2020"/>
    <s v="DNP"/>
    <n v="4"/>
    <n v="8"/>
    <n v="0"/>
    <n v="0"/>
    <n v="0"/>
    <n v="0"/>
    <n v="0"/>
    <n v="0"/>
    <n v="0"/>
    <n v="0"/>
    <n v="0"/>
    <n v="0"/>
    <n v="0"/>
    <n v="0"/>
    <n v="0"/>
    <s v="Recursos propios"/>
    <n v="0"/>
    <n v="0"/>
  </r>
  <r>
    <x v="6"/>
    <x v="1"/>
    <s v="Bolívar Me Enamora en  Minería sostenible y nuevas fuentes de energías limpias"/>
    <s v="Minería con sostenibilidad"/>
    <n v="2104"/>
    <s v="Consolidación productiva del sector minero"/>
    <s v="PROMOCIÓN DEL DESARROLLO "/>
    <n v="67"/>
    <s v="FORMALIZACIÓN DE LA ACTIVIDAD MINERA EN EL DEPARTAMENTO DE BOLIVAR"/>
    <n v="2104009"/>
    <s v="Servicio de divulgación del sector minero"/>
    <s v="Eventos de divulgación realizados"/>
    <s v="NUMERO"/>
    <n v="0.66"/>
    <n v="2011"/>
    <s v="CENSO MINERO 2011"/>
    <n v="5"/>
    <n v="20"/>
    <n v="5"/>
    <n v="0.25"/>
    <n v="1"/>
    <n v="1"/>
    <n v="1"/>
    <n v="2"/>
    <n v="5"/>
    <n v="0.25"/>
    <n v="10"/>
    <n v="1"/>
    <n v="1"/>
    <n v="0.5"/>
    <n v="0"/>
    <s v="ND"/>
    <n v="0"/>
    <n v="0"/>
  </r>
  <r>
    <x v="6"/>
    <x v="1"/>
    <s v="Bolívar Me Enamora en  Minería sostenible y nuevas fuentes de energías limpias"/>
    <s v="Minería con sostenibilidad"/>
    <n v="2104"/>
    <s v="Consolidación productiva del sector minero"/>
    <s v="PROMOCIÓN DEL DESARROLLO "/>
    <n v="68"/>
    <s v="ASISTIR TECNICA Y TECNOLOGICAMENTE A LOS PEQUEÑOS MINEROS EN EL SUR DE BOLÍVAR"/>
    <n v="2104004"/>
    <s v="Servicio de asistencia técnica en actividades de explotación minera de pequeña y mediana escala"/>
    <s v="Unidades de producción minera asistidas técnicamente"/>
    <s v="NUMERO"/>
    <n v="0"/>
    <s v="N/A"/>
    <s v="ND"/>
    <n v="375"/>
    <n v="1500"/>
    <n v="380"/>
    <n v="0.25333333333333335"/>
    <n v="0"/>
    <n v="85"/>
    <n v="170"/>
    <n v="225"/>
    <n v="480"/>
    <n v="0.32"/>
    <n v="860"/>
    <n v="1.28"/>
    <n v="1.28"/>
    <n v="0.57333333333333336"/>
    <n v="1675200000"/>
    <s v="ICLD"/>
    <n v="1581800000"/>
    <n v="0.9442454632282713"/>
  </r>
  <r>
    <x v="6"/>
    <x v="1"/>
    <s v="Bolívar Me Enamora en  Minería sostenible y nuevas fuentes de energías limpias"/>
    <s v="Minería con sostenibilidad"/>
    <n v="2104"/>
    <s v="Consolidación productiva del sector minero"/>
    <s v="ATENCIÓN Y APOYO A LA MUJER "/>
    <n v="70"/>
    <s v="PREVENCIÓN DEL TRABAJO INFANTIL Y FORTALECIMIENTO SOCIAL Y ECONOMICO DE LA MUJER MINERA"/>
    <n v="2104018"/>
    <s v="Servicio de asistencia técnica para la regularización de las actividades mineras"/>
    <s v="Trabajadores infantiles erradicados de la actividad minera"/>
    <s v="NUMERO"/>
    <n v="0"/>
    <s v="N/A"/>
    <s v="ND"/>
    <n v="125"/>
    <n v="500"/>
    <n v="129"/>
    <n v="0.25800000000000001"/>
    <n v="0"/>
    <n v="0"/>
    <n v="0"/>
    <n v="150"/>
    <n v="150"/>
    <n v="0.3"/>
    <n v="279"/>
    <n v="1.2"/>
    <n v="1.2"/>
    <n v="0.55800000000000005"/>
    <n v="0"/>
    <s v="ND"/>
    <n v="0"/>
    <n v="0"/>
  </r>
  <r>
    <x v="6"/>
    <x v="1"/>
    <s v="Bolívar Me Enamora en  Minería sostenible y nuevas fuentes de energías limpias"/>
    <s v="Minería con sostenibilidad"/>
    <n v="2105"/>
    <s v="Desarrollo ambiental sostenible del sector minero energético"/>
    <s v="FOMENTO Y APOYO A LA APROPIACIÓN DE TECNOLOGÍA EN PROCESOS EMPRESARIALES "/>
    <n v="71"/>
    <s v="MEJORAR LA PRODUCTIVIDAD, COMPETITIVIDAD  Y REDUCIR LOS INDICES DE CONTAMINACIÓN MEDIANTE LA CONSTRUCCIÓN DE UNA PLANTA PILOTO DE BENEFICIOS PARA LA ELIMINACIÓN DEL USO DEL MERCURIO"/>
    <n v="2104026"/>
    <s v="Plantas de beneficio comunitarias construidas y dotadas"/>
    <s v="Plantas de beneficio construidas y dotadas"/>
    <s v="NUMERO"/>
    <n v="0"/>
    <s v="N/A"/>
    <s v="ND"/>
    <n v="1"/>
    <n v="1"/>
    <n v="0"/>
    <n v="0"/>
    <n v="0"/>
    <n v="0"/>
    <n v="1"/>
    <n v="0"/>
    <n v="1"/>
    <n v="1"/>
    <n v="1"/>
    <n v="1"/>
    <n v="1"/>
    <n v="1"/>
    <n v="0"/>
    <s v="ND"/>
    <n v="0"/>
    <n v="0"/>
  </r>
  <r>
    <x v="6"/>
    <x v="1"/>
    <s v="Bolívar Me Enamora en  Minería sostenible y nuevas fuentes de energías limpias"/>
    <s v="TRANSICION ENERGETICA"/>
    <n v="2101"/>
    <s v="Acceso al servicio público domiciliario de gas combustible"/>
    <s v="SERVICIOS PÚBLICOS DIFERENTES A ACUEDUCTO ALCANTARILLADO Y ASEO (SIN INCLUIR PROYECTOS DE VIVIENDA DE INTERÉS SOCIAL) "/>
    <n v="73"/>
    <s v="AUMENTAR LA COBERTURA GAS NATURAL DEL DEPARTAMENTO DE BOLÍVAR"/>
    <n v="2101016"/>
    <s v="Redes domiciliarias de gas combustible instaladas"/>
    <s v="Viviendas conectadas a la red local de gas combustible"/>
    <s v="NUMERO"/>
    <n v="4521000"/>
    <n v="2023"/>
    <s v="SURTIGAS"/>
    <n v="1090"/>
    <n v="1890"/>
    <n v="0"/>
    <n v="0"/>
    <n v="0"/>
    <n v="0"/>
    <n v="981"/>
    <n v="109"/>
    <n v="1090"/>
    <n v="0.57671957671957674"/>
    <n v="1090"/>
    <n v="1"/>
    <n v="1"/>
    <n v="0.57671957671957674"/>
    <n v="1711300000"/>
    <s v="ICLD"/>
    <n v="1540170000"/>
    <n v="0.9"/>
  </r>
  <r>
    <x v="6"/>
    <x v="1"/>
    <s v="Bolívar Me Enamora en  Minería sostenible y nuevas fuentes de energías limpias"/>
    <s v="TRANSICION ENERGETICA"/>
    <n v="2102"/>
    <s v="Consolidación productiva del sector de energía eléctrica"/>
    <s v="OBRAS DE ELECTRIFICACIÓN RURAL "/>
    <n v="74"/>
    <s v="AUMENTAR LA COBERTURA ELECTRICA CON SISTEMA DE ENERGÍA RENOVABLE DEL DEPARTAMENTO DE BOLÍVAR"/>
    <n v="2102045"/>
    <s v="Unidades de generación fotovoltaica de energía eléctrica instaladas"/>
    <s v="Unidades de generación fotovoltaica de energía eléctrica instaladas"/>
    <s v="NUMERO"/>
    <n v="30354"/>
    <n v="2023"/>
    <s v="UPME"/>
    <n v="400"/>
    <n v="400"/>
    <n v="0"/>
    <n v="0"/>
    <n v="0"/>
    <n v="0"/>
    <n v="500"/>
    <n v="0"/>
    <n v="500"/>
    <n v="1.25"/>
    <n v="500"/>
    <n v="1.25"/>
    <n v="1.25"/>
    <n v="1.25"/>
    <n v="0"/>
    <s v="FONDO FENOGE -MIN MINAS"/>
    <n v="0"/>
    <n v="0"/>
  </r>
  <r>
    <x v="7"/>
    <x v="3"/>
    <s v="TIC, CONECTIVIDAD, HABILIDADES DIGITALES, CIUDADES, TERRITORIOS INTELIGENTES Y GOVTECH"/>
    <s v="BOLIVAR INTELIGENTE Y TRANSFORMADO"/>
    <n v="2302"/>
    <s v="FOMENTO DEL DESARROLLO DE  APLICACIONES, SOFTWARE Y CONTENIDOS _x000d_PARA IMPULSAR LA APROPIACIÓN DE LAS (TIC)"/>
    <s v="FORTALECIMIENTO INSTITUCIONAL"/>
    <n v="372"/>
    <s v="GENERAR ESTRATEGIA DE CIUDADES Y TERRITORIOS INTELIGENTES "/>
    <n v="2302101"/>
    <s v="SERVICIOS TECNOLÓGICOS"/>
    <s v="INDICE DE CAPACIDAD EN LA PRESTACIÓN DE SERVICIOS DE TECNOLOGÍA"/>
    <s v="Número"/>
    <n v="0"/>
    <s v="N/A"/>
    <s v="N/A"/>
    <n v="2"/>
    <n v="8"/>
    <n v="4"/>
    <n v="0.5"/>
    <n v="1"/>
    <n v="0"/>
    <n v="1"/>
    <n v="0"/>
    <n v="2"/>
    <n v="0.25"/>
    <n v="6"/>
    <n v="1"/>
    <n v="1"/>
    <n v="0.75"/>
    <n v="2000000000"/>
    <s v="Cofinanciación"/>
    <n v="1945966587"/>
    <n v="0.97298329350000001"/>
  </r>
  <r>
    <x v="7"/>
    <x v="3"/>
    <s v="TIC, CONECTIVIDAD, HABILIDADES DIGITALES, CIUDADES, TERRITORIOS INTELIGENTES Y GOVTECH"/>
    <s v="BOLIVAR INTELIGENTE Y TRANSFORMADO"/>
    <n v="2301"/>
    <s v="FOMENTO DEL DESARROLLO DE  APLICACIONES, SOFTWARE Y CONTENIDOS _x000d_PARA IMPULSAR LA APROPIACIÓN DE LAS (TIC)"/>
    <s v="PROMOCIÓN DEL DESARROLLO"/>
    <n v="373"/>
    <s v="FACILITAR EL ACCESO Y USO DE LAS TECNOLOGÍAS DE LA INFORMACIÓN Y LAS COMUNICACIONES EN TODO EL TERRITORIO NACIONAL "/>
    <n v="2301061"/>
    <s v="CENTRO INTEGRADO DE SERVICIOS ADECUADO"/>
    <s v="CENTRO INTEGRADO DE SERVICIOS ADECUADO"/>
    <s v="NÚMERO DE CENTROS"/>
    <n v="0"/>
    <n v="2023"/>
    <s v="N/A"/>
    <n v="1"/>
    <n v="4"/>
    <n v="0"/>
    <n v="0"/>
    <n v="1"/>
    <n v="0"/>
    <n v="0"/>
    <n v="0"/>
    <n v="1"/>
    <n v="0.25"/>
    <n v="1"/>
    <n v="1"/>
    <n v="1"/>
    <n v="0.25"/>
    <n v="0"/>
    <m/>
    <n v="0"/>
    <n v="0"/>
  </r>
  <r>
    <x v="7"/>
    <x v="3"/>
    <s v="TIC, CONECTIVIDAD, HABILIDADES DIGITALES, CIUDADES, TERRITORIOS INTELIGENTES Y GOVTECH"/>
    <s v="BOLIVAR INTELIGENTE Y TRANSFORMADO"/>
    <n v="2302"/>
    <s v="FOMENTO DEL DESARROLLO DE  APLICACIONES, SOFTWARE Y CONTENIDOS _x000d_PARA IMPULSAR LA APROPIACIÓN DE LAS (TIC)"/>
    <s v="FORTALECIMIENTO INSTITUCIONAL"/>
    <n v="374"/>
    <s v="ASISTENCIA EN LA IMPLEMENTACIÓN DE LA ESTRATEGIA DE GOBIERNO DIGITAL"/>
    <n v="2302024"/>
    <s v="SERVICIO DE ASISTENCIA TÉCNICA _x000d_PARA LA IMPLEMENTACIÓN DE _x000d_LA ESTRATEGIA DE GOBIERNO _x000d_DIGITAL"/>
    <s v="ENTIDADES ASISTIDAS TÉCNICAMENTE"/>
    <s v="Número"/>
    <n v="0"/>
    <n v="2022"/>
    <s v="N/A"/>
    <n v="9"/>
    <n v="30"/>
    <n v="30"/>
    <n v="1"/>
    <n v="7"/>
    <n v="8"/>
    <n v="0"/>
    <n v="0"/>
    <n v="15"/>
    <n v="0.5"/>
    <n v="45"/>
    <n v="1.6666666666666667"/>
    <n v="1.6666666666666667"/>
    <n v="1.5"/>
    <n v="602000000"/>
    <s v="Propios"/>
    <n v="602000000"/>
    <n v="1"/>
  </r>
  <r>
    <x v="7"/>
    <x v="3"/>
    <s v="TIC, CONECTIVIDAD, HABILIDADES DIGITALES, CIUDADES, TERRITORIOS INTELIGENTES Y GOVTECH"/>
    <s v="ACCESO Y USO DE LAS _x000d_TECNOLOGÍAS DE LA INFORMACIÓN Y LAS _x000d_COMUNICACIONES EN EL _x000d_TERRITORIO "/>
    <n v="2301"/>
    <s v="SERVICIO DE ACCESO ZONAS _x000d_DIGITALES"/>
    <s v="PROMOCIÓN DEL DESARROLLO"/>
    <n v="375"/>
    <s v="INFRAESTRUCTURA DE RED DE TELECOMUNICACIONES   PARA CONECTAR MUNICIPIOS Y ÁREAS NO MUNICIPALIZADAS "/>
    <n v="2301028"/>
    <s v=" SERVICIO DE CONEXIONES A _x000d_REDES DE SERVICIO PORTADOR"/>
    <s v="MUNICIPIOS Y ÁREAS NO _x000d_MUNICIPALIZADAS CONECTADOS A _x000d_REDES DE SERVICIO"/>
    <s v="Número"/>
    <n v="0"/>
    <s v="N/A"/>
    <s v="N/A"/>
    <n v="10"/>
    <n v="40"/>
    <n v="17"/>
    <n v="0.42499999999999999"/>
    <n v="0"/>
    <n v="6"/>
    <n v="0"/>
    <n v="12"/>
    <n v="18"/>
    <n v="0.45"/>
    <n v="35"/>
    <n v="1.8"/>
    <n v="1.8"/>
    <n v="0.875"/>
    <n v="0"/>
    <m/>
    <n v="0"/>
    <n v="0"/>
  </r>
  <r>
    <x v="7"/>
    <x v="3"/>
    <s v="TIC, CONECTIVIDAD, HABILIDADES DIGITALES, CIUDADES, TERRITORIOS INTELIGENTES Y GOVTECH"/>
    <s v="ACCESO Y USO DE LAS _x000d_TECNOLOGÍAS DE LA INFORMACIÓN Y LAS _x000d_COMUNICACIONES EN EL _x000d_TERRITORIO"/>
    <n v="2301"/>
    <s v="FACILITAR EL ACCESO Y USO DE LAS TECNOLOGÍAS DE LA INFORMACIÓN Y LAS COMUNICACIONES EN EL TERRITORIO"/>
    <s v="PROMOCIÓN DEL DESARROLLO"/>
    <n v="376"/>
    <s v=" SERVICIO DE ASISTENCIA TÉCNICA PARA LA PROMOCIÓN DEL DESPLIEGUE DE INFRAESTRUCTURA TIC EN LOS POT, PBOT Y EOT "/>
    <n v="2301014"/>
    <s v="SERVICIO DE ASISTENCIA TÉCNICA PARA PROMOCIONAR EL DESPLIEGUE DE INFRAESTRUCTURA DE LAS TECNOLOGÍAS DE LA INFORMACIÓN Y LAS COMUNICACIONES"/>
    <s v="MUNICIPIOS ASISTIDOS EN DESPLIEGUE DE INFRAESTRUCTURA"/>
    <s v="NÚMERO DE MUNICIPIOS"/>
    <n v="0"/>
    <n v="2023"/>
    <s v="N/A"/>
    <n v="10"/>
    <n v="24"/>
    <n v="24"/>
    <n v="1"/>
    <n v="18"/>
    <n v="4"/>
    <n v="0"/>
    <n v="0"/>
    <n v="22"/>
    <n v="0.91666666666666663"/>
    <n v="46"/>
    <n v="2.2000000000000002"/>
    <n v="2.2000000000000002"/>
    <n v="1.9166666666666667"/>
    <n v="0"/>
    <m/>
    <n v="0"/>
    <n v="0"/>
  </r>
  <r>
    <x v="7"/>
    <x v="3"/>
    <s v="TIC, CONECTIVIDAD, HABILIDADES DIGITALES, CIUDADES, TERRITORIOS INTELIGENTES Y GOVTECH"/>
    <s v="INFRAESTRUCTURA DE TELECOMUNICACIONES DE ÚLTIMA MILLA "/>
    <n v="2301"/>
    <s v="FACILITAR EL ACCESO Y USO DE LAS TECNOLOGÍAS DE LA INFORMACIÓN Y LAS COMUNICACIONES EN EL TERRITORIO"/>
    <s v="DESARROLLO COMUNITARIO"/>
    <n v="377"/>
    <s v="CONEXIÓN EN LAS ZONAS MÁS APARTADAS  TENIENDO COMO ALIADAS A LAS COMUNIDADES DE CONECTIVIDAD Y EMPRESAS DE MENOR TAMAÑO"/>
    <n v="2301027"/>
    <s v="INFRAESTRUCTURA DE TELECOMUNICACIONES DE ÚLTIMA MILLA Y TERMINAL DE USUARIO PARA PERMITIR EL ACCESO A INTERNET EN HOGARES DE BAJOS INGRESOS"/>
    <s v="CONEXIONES A INTERNET FIJO Y / O MÓVIL"/>
    <s v="Número"/>
    <n v="0"/>
    <n v="2023"/>
    <s v="MINTIC"/>
    <n v="4200"/>
    <n v="7000"/>
    <n v="0"/>
    <n v="0"/>
    <n v="0"/>
    <n v="2903"/>
    <n v="725"/>
    <n v="653"/>
    <n v="4281"/>
    <n v="0.61157142857142854"/>
    <n v="4281"/>
    <n v="1.0192857142857144"/>
    <n v="1.0192857142857144"/>
    <n v="0.61157142857142854"/>
    <n v="0"/>
    <m/>
    <n v="0"/>
    <n v="0"/>
  </r>
  <r>
    <x v="7"/>
    <x v="3"/>
    <s v="TIC, CONECTIVIDAD, HABILIDADES DIGITALES, CIUDADES, TERRITORIOS INTELIGENTES Y GOVTECH"/>
    <s v="CONECTIVIDAD Y HERRAMIENTAS TIC PARA LA EDUCACIÓN"/>
    <n v="2301"/>
    <s v=" ACCESO A INTERNET A SEDES  EDUCATIVAS OFICIALES, BIBLIOTECAS Y CASAS DE LA CULTURA REGIONALES"/>
    <s v="EDUCACIÓN"/>
    <n v="378"/>
    <s v="INFRAESTRUCTURA DE TELECOMUNICACIONES PARA BRINDAR EL SERVICIO DE ACCESO A INTERNET A SEDES  EDUCATIVAS OFICIALES, BIBLIOTECAS Y CASAS DE LA CULTURA REGIONALES"/>
    <n v="2301027"/>
    <s v="SERVICIO A SEDES EDUCATIVAS, BIBLIOTECAS Y CASAS DE CULTURA CON EQUIPOS DE CÓMPUTO, TECNOLOGÍAS EMERGENTES Y CONTENIDOS DIGITALES PARA LA MEJORA DE LA CALIDAD DE LA EDUCACIÓN."/>
    <s v="CONEXIONES A INTENET DE BIBLIOTECAS PUBLICAS"/>
    <s v="Número"/>
    <n v="0"/>
    <n v="2023"/>
    <s v="MINTIC"/>
    <n v="6"/>
    <n v="12"/>
    <n v="0"/>
    <n v="0"/>
    <n v="0"/>
    <n v="0"/>
    <n v="0"/>
    <n v="0"/>
    <n v="0"/>
    <n v="0"/>
    <n v="0"/>
    <n v="0"/>
    <n v="0"/>
    <n v="0"/>
    <n v="0"/>
    <m/>
    <n v="0"/>
    <n v="0"/>
  </r>
  <r>
    <x v="7"/>
    <x v="3"/>
    <s v="TIC, CONECTIVIDAD, HABILIDADES DIGITALES, CIUDADES, TERRITORIOS INTELIGENTES Y GOVTECH"/>
    <s v="CONECTIVIDAD Y HERRAMIENTAS TIC PARA LA EDUCACIÓN"/>
    <n v="2302"/>
    <s v="FOMENTO DEL DESARROLLO DE  APLICACIONES, SOFTWARE Y CONTENIDOS _x000d_PARA IMPULSAR LA APROPIACIÓN DE LAS (TIC)"/>
    <s v="EDUCACIÓN"/>
    <n v="379"/>
    <s v="SERVICIO A SEDES EDUCATIVAS, BIBLIOTECAS Y CASAS DE CULTURA CON EQUIPOS DE CÓMPUTO, TECNOLOGÍAS EMERGENTES Y CONTENIDOS DIGITALES PARA LA MEJORA DE LA CALIDAD DE LA EDUCACIÓN."/>
    <n v="2301062"/>
    <s v="SERVICIO DE APOYO EN TECNOLOGÍAS TIC PARA LA EDUCACIÓN BÁSICA Y SECUNDARIA"/>
    <s v="ESTUDIANTES EN SEDES EDUCATIVAS OFICIALES BENEFICIADOS CON EL SERVICIO DE APOYO TIC PARA LA EDUCACIÓN"/>
    <s v="NÚMERO DE ESTUDIANTES"/>
    <n v="11987"/>
    <n v="2023"/>
    <s v="SECRETARIA DE EDUCACIÓN"/>
    <n v="2000"/>
    <n v="16987"/>
    <n v="766"/>
    <n v="4.5093306646258907E-2"/>
    <n v="580"/>
    <n v="1108"/>
    <n v="100"/>
    <n v="3795"/>
    <n v="5583"/>
    <n v="0.32866309530817683"/>
    <n v="6349"/>
    <n v="2.7915000000000001"/>
    <n v="2.7915000000000001"/>
    <n v="0.37375640195443577"/>
    <n v="0"/>
    <m/>
    <n v="0"/>
    <n v="0"/>
  </r>
  <r>
    <x v="7"/>
    <x v="3"/>
    <s v="TIC, CONECTIVIDAD, HABILIDADES DIGITALES, CIUDADES, TERRITORIOS INTELIGENTES Y GOVTECH"/>
    <s v="ZONAS COMUNITARIAS PARA LA PAZ"/>
    <n v="2301"/>
    <s v=" ACCESO A INTERNET A SEDES  EDUCATIVAS OFICIALES, BIBLIOTECAS Y CASAS DE LA CULTURA REGIONALES"/>
    <s v="EDUCACIÓN"/>
    <n v="380"/>
    <s v="ZONAS COMUNITARIAS PARA LA PAZ CON INTERNET PARA LLEVAR ACCESO A LA POBLACIÓN Y CONECTIVIDAD A ESCUELAS"/>
    <n v="2301027"/>
    <s v="SERVICIO DE CONEXIONES A _x000d_REDES DE ACCESO"/>
    <s v="CONEXIONES A INTENET DE SEDES _x000d_EDUCATIVAS OFICIALES"/>
    <s v="Número"/>
    <n v="220"/>
    <n v="2023"/>
    <s v="MINTIC"/>
    <n v="80"/>
    <n v="540"/>
    <n v="622"/>
    <n v="1.1518518518518519"/>
    <n v="0"/>
    <n v="0"/>
    <n v="0"/>
    <n v="0"/>
    <n v="0"/>
    <n v="0"/>
    <n v="622"/>
    <n v="0"/>
    <n v="0"/>
    <n v="1.1518518518518519"/>
    <n v="0"/>
    <m/>
    <n v="0"/>
    <n v="0"/>
  </r>
  <r>
    <x v="7"/>
    <x v="1"/>
    <s v="TIC, CONECTIVIDAD, HABILIDADES DIGITALES, CIUDADES, TERRITORIOS INTELIGENTES Y GOVTECH"/>
    <s v="TIC+"/>
    <n v="2302"/>
    <s v="FOMENTO DEL DESARROLLO DE  APLICACIONES, SOFTWARE Y CONTENIDOS _x000d_PARA IMPULSAR LA APROPIACIÓN DE LAS (TIC)"/>
    <s v="PROMOCIÓN DEL DESARROLLO"/>
    <n v="381"/>
    <s v="SERVICIO DE EDUCACIÓN  INFORMAL PARA AUMENTAR LA _x000d_CALIDAD Y CANTIDAD DE TALENTO  HUMANO PARA LA INDUSTRIA TI"/>
    <n v="2302068"/>
    <s v="CAPACITACIONES Y SENSIBILIZACIONES PARA AUMENTAR LA CALIDAD Y CANTIDAD DE TALENTO HUMANO PARA LA_x000d_INDUSTRIA TI"/>
    <s v="PERSONAS CAPACITADAS EN PROGRAMAS INFORMALES DE TECNOLOGÍAS DE LA INFORMACIÓN"/>
    <s v="Número"/>
    <n v="0"/>
    <n v="2023"/>
    <s v="N/A"/>
    <n v="500"/>
    <n v="2000"/>
    <n v="838"/>
    <n v="0.41899999999999998"/>
    <n v="413"/>
    <n v="244"/>
    <n v="961"/>
    <n v="98"/>
    <n v="1716"/>
    <n v="0.85799999999999998"/>
    <n v="2554"/>
    <n v="3.4319999999999999"/>
    <n v="3.4319999999999999"/>
    <n v="1.2769999999999999"/>
    <n v="0"/>
    <m/>
    <n v="0"/>
    <n v="0"/>
  </r>
  <r>
    <x v="7"/>
    <x v="1"/>
    <s v="TIC, CONECTIVIDAD, HABILIDADES DIGITALES, CIUDADES, TERRITORIOS INTELIGENTES Y GOVTECH"/>
    <s v="  MIPYMES DIGITALES"/>
    <n v="2302"/>
    <s v="FOMENTO DEL DESARROLLO DE  APLICACIONES, SOFTWARE Y CONTENIDOS _x000d_PARA IMPULSAR LA APROPIACIÓN DE LAS (TIC)"/>
    <s v="PROMOCIÓN DEL DESARROLLO"/>
    <n v="382"/>
    <s v="SERVICIO DE ASISTENCIA _x000d_TÉCNICAS A EMPRENDEDORES Y _x000d_EMPRESAS"/>
    <n v="2302021"/>
    <s v="EMPRENDEDORES Y EMPRESAS _x000d_ASISTIDAS TÉCNICAMENTE"/>
    <s v="NÚMERO DE EMPRENDEDORES Y EMPRESAS ASISTIDAS"/>
    <s v="Número"/>
    <n v="0"/>
    <n v="2023"/>
    <s v="N/A"/>
    <n v="15"/>
    <n v="60"/>
    <n v="58"/>
    <n v="0.96666666666666667"/>
    <n v="15"/>
    <n v="0"/>
    <n v="37"/>
    <n v="56"/>
    <n v="108"/>
    <n v="1.8"/>
    <n v="166"/>
    <n v="7.2"/>
    <n v="7.2"/>
    <n v="2.7666666666666666"/>
    <n v="0"/>
    <m/>
    <n v="0"/>
    <n v="0"/>
  </r>
  <r>
    <x v="8"/>
    <x v="4"/>
    <s v="TRANSPARENCIA, ÉTICA PÚBLICA, EFICIENCIA Y PLANEACIÓN INSTITUCIONAL"/>
    <s v="TRANSPARENCIA INSTITUCIONAL"/>
    <n v="4599"/>
    <s v="FORTALECIMIENTO A LA GESTIÓN Y_x000d_DIRECCIÓN DE LA_x000d_ADMINISTRACIÓN PÚBLICA_x000d_TERRITORIAL"/>
    <s v="DESARROLLO COMUNITARIO"/>
    <n v="21"/>
    <s v="IMPLEMENTAR UNA PLATAFORMA PARA CIUDADANOS NO PRENSENCIALES EN EL DEPARTAMENTO DE BOLÍVAR"/>
    <n v="4599025"/>
    <s v="SERVICIOS DE INFORMACIÓN IMPLEMENTADOS"/>
    <s v="SISTEMAS DE INFORMACIÓN IMPLEMENTADOS"/>
    <s v="NUMERO"/>
    <n v="0"/>
    <s v="N/A"/>
    <s v="N/A"/>
    <n v="1"/>
    <n v="1"/>
    <n v="0"/>
    <n v="0"/>
    <n v="0"/>
    <n v="0"/>
    <n v="0.5"/>
    <n v="0.5"/>
    <n v="1"/>
    <n v="1"/>
    <n v="1"/>
    <n v="1"/>
    <n v="1"/>
    <n v="1"/>
    <n v="309600000"/>
    <s v="ICLD"/>
    <n v="309600000"/>
    <n v="1"/>
  </r>
  <r>
    <x v="8"/>
    <x v="4"/>
    <s v="TRANSPARENCIA, ÉTICA PÚBLICA, EFICIENCIA Y PLANEACIÓN INSTITUCIONAL"/>
    <s v="TRANSPARENCIA INSTITUCIONAL"/>
    <n v="4599"/>
    <s v="FORTALECIMIENTO A LA GESTIÓN Y_x000d_DIRECCIÓN DE LA_x000d_ADMINISTRACIÓN PÚBLICA_x000d_TERRITORIAL"/>
    <s v="FORTALECIMIENTO INSTITUCIONAL"/>
    <n v="22"/>
    <s v="REALIZAR 2 JORNADAS ANUALES PARA LA EXPEDICIÓN DE PASAPORTES"/>
    <n v="4599029"/>
    <s v="SERVICIO DE INTEGRACIÓN DE LA OFERTA PÚBLICA"/>
    <s v="ESPACIOS DE INTEGRACIÓN DE OFERTA PÚBLICA GENERADOS"/>
    <s v="NUMERO"/>
    <n v="0"/>
    <s v="N/A"/>
    <s v="N/A"/>
    <n v="2"/>
    <n v="8"/>
    <n v="3"/>
    <n v="0.375"/>
    <n v="0"/>
    <n v="2"/>
    <n v="1"/>
    <n v="3"/>
    <n v="6"/>
    <n v="0.75"/>
    <n v="9"/>
    <n v="3"/>
    <n v="3"/>
    <n v="1.125"/>
    <n v="0"/>
    <s v="ICLD"/>
    <n v="0"/>
    <n v="0"/>
  </r>
  <r>
    <x v="8"/>
    <x v="4"/>
    <s v="TRANSPARENCIA, ÉTICA PÚBLICA, EFICIENCIA Y PLANEACIÓN INSTITUCIONAL"/>
    <s v="FORTALECIMIENTO DE CAPACIDADES INSTITUCIONALES"/>
    <n v="4599"/>
    <s v="FORTALECIMIENTO A LA GESTIÓN Y_x000d_DIRECCIÓN DE LA_x000d_ADMINISTRACIÓN PÚBLICA_x000d_TERRITORIAL"/>
    <s v="FORTALECIMIENTO INSTITUCIONAL"/>
    <n v="24"/>
    <s v="5 PLANES DE MANTENIMIENTO INTEGRAL, 1 POR SEDE POR AÑO, SEDES:  CAD, PROCLAMACIÓN, MODENA, MAGANGUE, EL CARMEN"/>
    <n v="4599016"/>
    <s v="SEDES MANTENIDAS"/>
    <s v="SEDES MANTENIDAS"/>
    <s v="NUMERO"/>
    <n v="3"/>
    <n v="2023"/>
    <s v="SECRETARÍA GENERAL - DIRECCIÓN ADMINISTRATIVA LOGISTICA DAL"/>
    <n v="1"/>
    <n v="5"/>
    <n v="1"/>
    <n v="0.2"/>
    <n v="0.4"/>
    <n v="0.3"/>
    <n v="0.2"/>
    <n v="0.1"/>
    <n v="0.99999999999999989"/>
    <n v="0.19999999999999998"/>
    <n v="2"/>
    <n v="0.99999999999999989"/>
    <n v="0.99999999999999989"/>
    <n v="0.4"/>
    <n v="3121020000"/>
    <s v="ICLD"/>
    <n v="2528410319"/>
    <n v="0.81012307482810109"/>
  </r>
  <r>
    <x v="8"/>
    <x v="4"/>
    <s v="TRANSPARENCIA, ÉTICA PÚBLICA, EFICIENCIA Y PLANEACIÓN INSTITUCIONAL"/>
    <s v="FORTALECIMIENTO DE CAPACIDADES INSTITUCIONALES"/>
    <n v="4599"/>
    <s v="FORTALECIMIENTO A LA GESTIÓN Y_x000d_DIRECCIÓN DE LA_x000d_ADMINISTRACIÓN PÚBLICA_x000d_TERRITORIAL"/>
    <s v="FORTALECIMIENTO INSTITUCIONAL"/>
    <n v="29"/>
    <s v="REALIZAR INTERVENCIÓN PARA RESTAURAR LOS BIENES DE INTERES CULTURAL - BIC EN PROPIEDAD DE LA GOBERNACIÓN, CASA DE LA ASAMBLEA, CASA DEL CONSULADO, COLEGIO COPPERATIVO, TEATRO MOMPOX."/>
    <n v="4599013"/>
    <s v="SEDES RESTAURADAS"/>
    <s v="SEDES RESTAURADAS"/>
    <s v="NUMERO"/>
    <n v="0"/>
    <n v="2023"/>
    <s v="SECRETARÍA GENERAL - DIRECCIÓN ADMINISTRATIVA LOGISTICA DAL"/>
    <n v="1"/>
    <n v="4"/>
    <n v="1"/>
    <n v="0.25"/>
    <n v="0.3"/>
    <n v="0.3"/>
    <n v="0.2"/>
    <n v="0.2"/>
    <n v="1"/>
    <n v="0.25"/>
    <n v="2"/>
    <n v="1"/>
    <n v="1"/>
    <n v="0.5"/>
    <n v="2460000000"/>
    <s v="ICLD"/>
    <n v="2455166667"/>
    <n v="0.99803523048780485"/>
  </r>
  <r>
    <x v="8"/>
    <x v="4"/>
    <s v="TRANSPARENCIA, ÉTICA PÚBLICA, EFICIENCIA Y PLANEACIÓN INSTITUCIONAL"/>
    <s v="TRANSPARENCIA INSTITUCIONAL"/>
    <n v="4599"/>
    <s v="FORTALECIMIENTO A LA GESTIÓN Y_x000d_DIRECCIÓN DE LA_x000d_ADMINISTRACIÓN PÚBLICA_x000d_TERRITORIAL"/>
    <s v="FORTALECIMIENTO INSTITUCIONAL"/>
    <n v="23"/>
    <s v="SERVICIO DE ASISTENCIA TECNICA (FORTALECIMIENTO INSTITUCIONAL DE LA SECRETARIA GENERAL)"/>
    <n v="4599031"/>
    <s v="SERVICIO DE ASISTENCIA TECNICA"/>
    <s v=" Entidades, organismos y dependencias asistidos técnicamente"/>
    <s v="NUMERO "/>
    <n v="0"/>
    <s v="N/A"/>
    <s v="N/A"/>
    <n v="1"/>
    <n v="1"/>
    <n v="0"/>
    <n v="0"/>
    <n v="0"/>
    <n v="0"/>
    <n v="0.5"/>
    <n v="0.5"/>
    <n v="1"/>
    <n v="1"/>
    <n v="1"/>
    <n v="1"/>
    <n v="1"/>
    <n v="1"/>
    <n v="2400000000"/>
    <s v="ICLD"/>
    <n v="2360283300"/>
    <n v="0.98345137500000002"/>
  </r>
  <r>
    <x v="8"/>
    <x v="4"/>
    <s v="TRANSPARENCIA, ÉTICA PÚBLICA, EFICIENCIA Y PLANEACIÓN INSTITUCIONAL"/>
    <s v="TRANSPARENCIA INSTITUCIONAL"/>
    <n v="4599"/>
    <s v="FORTALECIMIENTO A LA GESTIÓN Y_x000d_DIRECCIÓN DE LA_x000d_ADMINISTRACIÓN PÚBLICA_x000d_TERRITORIAL"/>
    <s v="FORTALECIMIENTO INSTITUCIONAL"/>
    <n v="23"/>
    <s v="Implementar el Archivo_x000d_Historico de la Gobernación_x000d_de Bolívar"/>
    <n v="4599017"/>
    <s v="Servicio de_x000d_gestión_x000d_documental"/>
    <s v="Sistema de gestión_x000d_documental_x000d_implementado"/>
    <s v="NUMERO"/>
    <n v="0"/>
    <s v="N/A"/>
    <s v="N/A"/>
    <n v="1"/>
    <n v="1"/>
    <n v="0"/>
    <n v="0"/>
    <n v="0"/>
    <n v="0"/>
    <n v="0"/>
    <n v="1"/>
    <n v="1"/>
    <n v="1"/>
    <n v="1"/>
    <n v="1"/>
    <n v="1"/>
    <n v="1"/>
    <n v="1100000000"/>
    <s v="ICLD"/>
    <n v="1100000000"/>
    <n v="1"/>
  </r>
  <r>
    <x v="8"/>
    <x v="4"/>
    <s v="COMPONENTE DE TRANSPARENCIA, ÉTICA PÚBLICA, EFICIENCIA Y PLANEACIÓN INSTITUCIONAL_x000d_"/>
    <s v="FORTALECIMIENTO DE CAPACIDADES INSTITUCIONALES"/>
    <n v="4599"/>
    <s v="FORTALECIMIENTO A LA GESTIÓN Y_x000d_DIRECCIÓN DE LA_x000d_ADMINISTRACIÓN PÚBLICA_x000d_TERRITORIAL"/>
    <s v="FORTALECIMIENTO INSTITUCIONAL"/>
    <n v="25"/>
    <s v="MEJORAMIENTO INTEGRAL AL CAD_x000d_CON INTERVENCIÓN A TODOS LOS_x000d_SUBSISTEMAS"/>
    <n v="4599011"/>
    <s v="Sedes adecuadas"/>
    <s v="Numero de sedes "/>
    <s v="NUMERO "/>
    <n v="0"/>
    <n v="2023"/>
    <s v="Secretaria_x000d_General -_x000d_Dirección_x000d_Administrativa_x000d_Logistica - DAL"/>
    <n v="1"/>
    <n v="1"/>
    <n v="0"/>
    <n v="0"/>
    <n v="0"/>
    <n v="0"/>
    <n v="0"/>
    <n v="1"/>
    <n v="1"/>
    <n v="1"/>
    <n v="1"/>
    <n v="1"/>
    <n v="1"/>
    <n v="1"/>
    <n v="3899969765"/>
    <s v="ICLD"/>
    <n v="3812000521"/>
    <n v="0.97744360871987424"/>
  </r>
  <r>
    <x v="9"/>
    <x v="2"/>
    <s v="BOLÍVAR ME ENAMORA EN  GESTIÓN DE RIESGO DE DESASTRES"/>
    <s v=" CONOCIMIENTO DE RIESGO DE DESASTRE"/>
    <s v="4503"/>
    <s v="GESTIÓN DEL RIESGO DE DESASTRES Y EMERGENCIAS"/>
    <s v="ATENCIÓN A GRUPOS VULNERABLES - PROMOCIÓN SOCIAL"/>
    <s v="81"/>
    <s v="INCREMENTAR EL NÚMERO DE BENEFICIADOS CON EDUCACIÓN Y/O CAPACITACIÓN EN TEMAS DE GRD "/>
    <s v="4503002"/>
    <s v="SERVICIO DE EDUCACIÓN INFORMAL"/>
    <s v="PERSONAS CAPACITADAS"/>
    <s v="Número de personas"/>
    <s v="0"/>
    <s v="N/A"/>
    <s v="N/A"/>
    <n v="200"/>
    <n v="800"/>
    <n v="670"/>
    <n v="3.35"/>
    <n v="0"/>
    <n v="89"/>
    <n v="80"/>
    <n v="31"/>
    <n v="200"/>
    <n v="0.25"/>
    <n v="870"/>
    <n v="1"/>
    <n v="1"/>
    <n v="1.0874999999999999"/>
    <n v="500000000"/>
    <s v="ICLD"/>
    <n v="498924833"/>
    <n v="0.99784966600000002"/>
  </r>
  <r>
    <x v="9"/>
    <x v="2"/>
    <s v="BOLÍVAR ME ENAMORA EN  GESTIÓN DE RIESGO DE DESASTRES"/>
    <s v=" CONOCIMIENTO DE RIESGO DE DESASTRE"/>
    <s v="4503"/>
    <s v="GESTIÓN DEL RIESGO DE DESASTRES Y EMERGENCIAS"/>
    <s v="ATENCIÓN A GRUPOS VULNERABLES - PROMOCIÓN SOCIAL"/>
    <s v="82"/>
    <s v="BRINDARE ASISTENCIA TECNICA ANUALMENTE A LOS 46 COMITES MUNICIPALES DE GESTION DEL RIESGO DE DESASTRES, EN LA FORMULACION DE PROGRAMAS DE APOYO, ASESORÍAS, PLANES Y PROYECTOS."/>
    <s v="4503003"/>
    <s v="SERVICIO DE ASISTENCIA TÉCNICA"/>
    <s v="INSTANCIAS TERRITORIALES ASISTIDAS"/>
    <s v="NÚMERO DE INSTANCIAS TERRITORIALES"/>
    <s v="0"/>
    <s v="N/A"/>
    <s v="N/A"/>
    <n v="46"/>
    <n v="0"/>
    <n v="46"/>
    <n v="1"/>
    <n v="7"/>
    <n v="37"/>
    <n v="1"/>
    <n v="1"/>
    <n v="46"/>
    <n v="0"/>
    <n v="92"/>
    <n v="1"/>
    <n v="1"/>
    <n v="0.92"/>
    <n v="100000000"/>
    <s v="ICLD"/>
    <n v="848250000"/>
    <n v="8.4824999999999999"/>
  </r>
  <r>
    <x v="9"/>
    <x v="2"/>
    <s v="BOLÍVAR ME ENAMORA EN  GESTIÓN DE RIESGO DE DESASTRES"/>
    <s v=" ATENCIÓN DE DESASTRE"/>
    <s v="4503"/>
    <s v="GESTIÓN DEL RIESGO DE DESASTRES Y EMERGENCIAS"/>
    <s v="ATENCIÓN A GRUPOS VULNERABLES - PROMOCIÓN SOCIAL"/>
    <s v="83"/>
    <s v="FORTALECER LAS ENTIDADES OPERATIVAS CON DOTACIONES Y EQUIPOS DE EMERGENCIAS Y DESASTRES."/>
    <s v="4503016"/>
    <s v="SERVICIO DE FORTALECIMIENTO A LAS SALAS DE CRISIS TERRITORIAL"/>
    <s v="ORGANISMOS DE ATENCIÓN DE EMERGENCIAS FORTALECIDOS"/>
    <s v="NÚMERO DE ORGANISMOS"/>
    <s v="0"/>
    <s v="N/A"/>
    <s v="N/A"/>
    <n v="1"/>
    <n v="0"/>
    <n v="0"/>
    <n v="0"/>
    <n v="0"/>
    <n v="0"/>
    <n v="0"/>
    <n v="0"/>
    <n v="0"/>
    <n v="0"/>
    <n v="0"/>
    <n v="0"/>
    <n v="0"/>
    <n v="0"/>
    <n v="150000000"/>
    <s v="ICLD"/>
    <n v="0"/>
    <n v="0"/>
  </r>
  <r>
    <x v="9"/>
    <x v="2"/>
    <s v="BOLÍVAR ME ENAMORA EN  GESTIÓN DE RIESGO DE DESASTRES"/>
    <s v=" ATENCIÓN DE DESASTRE"/>
    <s v="4503"/>
    <s v="GESTIÓN DEL RIESGO DE DESASTRES Y EMERGENCIAS"/>
    <s v="ATENCIÓN A GRUPOS VULNERABLES - PROMOCIÓN SOCIAL"/>
    <s v="84"/>
    <s v="IMPLEMENTAR GRADUALMENTE  UN SISTEMA DE RECOLECCION DE DATOS DE EVENTOS NATURALES Y FACTORES AMBIENTALES PARA PROYECCION DE MEDIDAS DE INTERVENCIÓN"/>
    <s v="4503019"/>
    <s v="SERVICIOS DE INFORMACIÓN IMPLEMENTADOS"/>
    <s v="SISTEMAS DE INFORMACIÓN IMPLEMENTADOS"/>
    <s v="NÚMERO DE SISTEMAS"/>
    <s v="0"/>
    <s v="N/A"/>
    <s v="N/A"/>
    <n v="0.25"/>
    <n v="0"/>
    <n v="0"/>
    <n v="0"/>
    <n v="0"/>
    <n v="0"/>
    <n v="0"/>
    <n v="0"/>
    <n v="0"/>
    <n v="0"/>
    <n v="0"/>
    <n v="0"/>
    <n v="0"/>
    <n v="0"/>
    <n v="125000000"/>
    <s v="ICLD"/>
    <n v="0"/>
    <n v="0"/>
  </r>
  <r>
    <x v="9"/>
    <x v="2"/>
    <s v="BOLÍVAR ME ENAMORA EN  GESTIÓN DE RIESGO DE DESASTRES"/>
    <s v=" ATENCIÓN DE DESASTRE"/>
    <s v="4503"/>
    <s v="GESTIÓN DEL RIESGO DE DESASTRES Y EMERGENCIAS"/>
    <s v="ATENCIÓN A GRUPOS VULNERABLES - PROMOCIÓN SOCIAL"/>
    <s v="85"/>
    <s v="PROPENDER POR DISMINUIR LA ENTREGA DE RECURSOS EN ESPECIE O MONETARIOS A LA POBLACIÓN AFECTADA POR SITUACIONES  DE EMERGENCIAS SANITARIAS, NATURALES,  EVENTOS CATASTRÓFICOS O CALAMIDAD PÚBLICA DECLARADA."/>
    <s v="4503028"/>
    <s v="SERVICIOS DE APOYO PARA ATENCIÓN DE  POBLACIÓN AFECTADA POR SITUACIONES DE EMERGENCIA, DESASTRE O DECLARATORIAS DE CALAMIDAD PÚBLICA"/>
    <s v="PERSONAS AFECTADAS POR SITUACIONES DE EMERGENCIA, DESASTRE O DECLARATORIAS DE CALAMIDAD PÚBLICA APOYADAS"/>
    <s v="Número de personas"/>
    <s v="0"/>
    <s v="N/A"/>
    <s v="N/A"/>
    <n v="2500"/>
    <n v="0"/>
    <n v="4296"/>
    <n v="1.7183999999999999"/>
    <n v="516"/>
    <n v="1462"/>
    <n v="21"/>
    <n v="102"/>
    <n v="2101"/>
    <n v="0"/>
    <n v="6397"/>
    <n v="0.84040000000000004"/>
    <n v="0.84040000000000004"/>
    <n v="0"/>
    <n v="200000000"/>
    <s v="ICLD"/>
    <n v="2042209960"/>
    <n v="10.2110498"/>
  </r>
  <r>
    <x v="9"/>
    <x v="2"/>
    <s v="BOLÍVAR ME ENAMORA EN  GESTIÓN DE RIESGO DE DESASTRES"/>
    <s v=" REDUCCIÓN DE RIESGO DE DESASTRE"/>
    <s v="4503"/>
    <s v="GESTIÓN DEL RIESGO DE DESASTRES Y EMERGENCIAS"/>
    <s v="ATENCIÓN A GRUPOS VULNERABLES - PROMOCIÓN SOCIAL"/>
    <s v="86"/>
    <s v="IMPLEMENTAR ACCIONES DE MEDIDAS DE REDUCCION DEL RIESGO POR MEDIO DE INTERVENCIONES CORRECTIVAS CONSIDERANDO LAS SOLUCIONES BASADAS EN LA NATURALEZA (SBN) CON ENFASIS EN ECO-REDUCCION (ECO RRD)"/>
    <s v="4503022"/>
    <s v="OBRAS DE INFRAESTRUCTURA PARA LA REDUCCIÓN DEL RIESGO DE DESASTRES"/>
    <s v="OBRAS DE INFRAESTRUCTURA PARA LA REDUCCIÓN DEL RIESGO DE DESASTRES REALIZADAS"/>
    <s v="NÚMERO DE OBRAS"/>
    <s v="0"/>
    <s v="N/A"/>
    <s v="N/A"/>
    <n v="5"/>
    <n v="20"/>
    <n v="3"/>
    <n v="0.6"/>
    <n v="2"/>
    <n v="2"/>
    <n v="0"/>
    <n v="1"/>
    <n v="5"/>
    <n v="0.25"/>
    <n v="8"/>
    <n v="1"/>
    <n v="1"/>
    <n v="0.4"/>
    <n v="8800000000"/>
    <s v="ICLD"/>
    <n v="39030898768.059998"/>
    <n v="4.4353294054613635"/>
  </r>
  <r>
    <x v="9"/>
    <x v="2"/>
    <s v="BOLÍVAR ME ENAMORA EN  GESTIÓN DE RIESGO DE DESASTRES"/>
    <s v=" REDUCCIÓN DE RIESGO DE DESASTRE"/>
    <s v="4503"/>
    <s v="GESTIÓN DEL RIESGO DE DESASTRES Y EMERGENCIAS"/>
    <s v="ATENCIÓN A GRUPOS VULNERABLES - PROMOCIÓN SOCIAL"/>
    <s v="87"/>
    <s v="FORMULAR LA ESTRATEGIA DEPARTAMENAL (EDRE) PARA LA RESPUESTA DE EMERGENCIA, ARTICULADA CON EL PLAN DEPARTAMENTAL DE GESTION DEL RIESGO (PDGRD)"/>
    <s v="4503023"/>
    <s v="DOCUMENTOS DE PLANEACIÓN"/>
    <s v="ESTRATEGIA PARA LA RESPUESTA A EMERGENCIAS FORMULADA"/>
    <s v="NÚMERO DE DOCUMENTOS"/>
    <s v="0"/>
    <s v="N/A"/>
    <s v="N/A"/>
    <n v="0.25"/>
    <n v="0"/>
    <n v="0"/>
    <n v="0"/>
    <n v="0"/>
    <n v="0"/>
    <n v="0"/>
    <n v="0"/>
    <n v="0"/>
    <n v="0"/>
    <n v="0"/>
    <n v="0"/>
    <n v="0"/>
    <n v="0"/>
    <n v="100000000"/>
    <s v="ICLD"/>
    <n v="0"/>
    <n v="0"/>
  </r>
  <r>
    <x v="9"/>
    <x v="2"/>
    <s v="BOLÍVAR ME ENAMORA EN  GESTIÓN DE RIESGO DE DESASTRES"/>
    <s v=" REDUCCIÓN DE RIESGO DE DESASTRE"/>
    <s v="4503"/>
    <s v="GESTIÓN DEL RIESGO DE DESASTRES Y EMERGENCIAS"/>
    <s v="ATENCIÓN A GRUPOS VULNERABLES - PROMOCIÓN SOCIAL"/>
    <s v="88"/>
    <s v="IMPLEMENTAR GRADUALMENTE UN SISTEMA DE ALERTAS TEMPRANA Y MONITOREO POR FENOMENOS HIDROMETEREOLOGICOS CON COBERTURA DEPARTAMENTAL"/>
    <s v="4503018"/>
    <s v="SERVICIO DE MONITOREO Y SEGUIMIENTO PARA LA GESTIÓN DEL RIESGO"/>
    <s v="SISTEMAS DE ALERTA TEMPRANA IMPLEMENTADOS"/>
    <s v="NÚMERO DE SISTEMAS"/>
    <s v="0"/>
    <s v="N/A"/>
    <s v="N/A"/>
    <n v="0.25"/>
    <n v="0"/>
    <n v="0"/>
    <n v="0"/>
    <n v="0"/>
    <n v="0"/>
    <n v="0.25"/>
    <n v="0"/>
    <n v="0.25"/>
    <n v="0"/>
    <n v="0.25"/>
    <n v="1"/>
    <n v="1"/>
    <n v="1"/>
    <n v="2325000000"/>
    <s v="ICLD"/>
    <n v="0"/>
    <n v="0"/>
  </r>
  <r>
    <x v="10"/>
    <x v="4"/>
    <s v="TRANSPARENCIA ÉTICA PÚBLICA EFICIENCIA Y PLANEACIÓN INSTITUCIONAL"/>
    <s v="PROGRAMA DE FINANZAS PÚBLICAS."/>
    <n v="4599"/>
    <s v="FORTALECIMIENTO A LA GESTIÓN Y DIRECCIÓN DE LA ADMINISTRACIÓN PÚBLICA TERRITORIAL"/>
    <s v="FORTALECIMIENTO INSTITUCIONAL"/>
    <n v="108"/>
    <s v="NÚMERO DE SISTEMAS FINANCIEROS Y CONTABLES FORTALECIDOS"/>
    <n v="4599028"/>
    <s v="SERVICIO DE INFORMACIÓN ACTUALIZADO"/>
    <s v="SISTEMAS DE INFORMACIÓN ACTUALIZADOS"/>
    <s v="NUMERO"/>
    <n v="3"/>
    <n v="2023"/>
    <s v="SECRETARÍA DE HACIENDA"/>
    <n v="2"/>
    <n v="4"/>
    <n v="0"/>
    <n v="0"/>
    <n v="0.25"/>
    <n v="0.25"/>
    <n v="0.75"/>
    <n v="1"/>
    <n v="2.25"/>
    <n v="0.5625"/>
    <n v="2.25"/>
    <n v="1.125"/>
    <n v="1.125"/>
    <n v="0.5625"/>
    <n v="76625000"/>
    <s v=" ICLD "/>
    <n v="76625000"/>
    <n v="1"/>
  </r>
  <r>
    <x v="10"/>
    <x v="4"/>
    <s v="TRANSPARENCIA ÉTICA PÚBLICA EFICIENCIA Y PLANEACIÓN INSTITUCIONAL"/>
    <s v="PROGRAMA DE FINANZAS PÚBLICAS."/>
    <n v="4599"/>
    <s v="FORTALECIMIENTO A LA GESTIÓN Y DIRECCIÓN DE LA ADMINISTRACIÓN PÚBLICA TERRITORIAL"/>
    <s v="FORTALECIMIENTO INSTITUCIONAL"/>
    <n v="383"/>
    <s v="ACTUALIZACIÓN DEL ESTATUTO TRIBUTARIO,  Y ORDENANZAS QUE PROMUEVAN UNA BUENA GESTIÓN TRIBUTARIA"/>
    <n v="4599021"/>
    <s v="DOCUMENTOS NORMATIVOS"/>
    <s v="DOCUMENTOS NORMATIVOS REALIZADOS"/>
    <s v="NUMERO"/>
    <s v="NA"/>
    <s v="N/A"/>
    <s v="SECRETARÍA DE HACIENDA"/>
    <n v="2"/>
    <n v="2"/>
    <n v="2"/>
    <n v="1"/>
    <n v="0"/>
    <n v="0"/>
    <n v="0"/>
    <n v="0"/>
    <n v="0"/>
    <n v="0"/>
    <n v="2"/>
    <n v="0"/>
    <n v="0"/>
    <n v="1"/>
    <n v="0"/>
    <s v=" ICLD "/>
    <n v="0"/>
    <n v="0"/>
  </r>
  <r>
    <x v="10"/>
    <x v="4"/>
    <s v="TRANSPARENCIA ÉTICA PÚBLICA EFICIENCIA Y PLANEACIÓN INSTITUCIONAL"/>
    <s v="PROGRAMA DE FINANZAS PÚBLICAS."/>
    <n v="4599"/>
    <s v="FORTALECIMIENTO A LA GESTIÓN Y DIRECCIÓN DE LA ADMINISTRACIÓN PÚBLICA TERRITORIAL"/>
    <s v="FORTALECIMIENTO INSTITUCIONAL"/>
    <n v="423"/>
    <s v="IMPLEMENTACIÓN DE PROGRAMAS DE SANEAMIENTO FISCAL"/>
    <n v="4599002"/>
    <s v="SERVICIO DE SANEAMIENTO FISCAL Y FINANCIERO"/>
    <s v="PROGRAMA DE SANEMIENTO FISCAL Y FINANCIERO EJECUTADO"/>
    <s v="PORCENTAJE"/>
    <n v="0.97330000000000005"/>
    <n v="2023"/>
    <s v="SECRETARÍA DE HACIENDA"/>
    <n v="1"/>
    <n v="100"/>
    <n v="25"/>
    <n v="0.25"/>
    <n v="0.14000000000000001"/>
    <n v="0.45"/>
    <n v="0.3"/>
    <n v="0.12"/>
    <n v="1.0100000000000002"/>
    <n v="1.0100000000000003E-2"/>
    <n v="26.01"/>
    <n v="1.0100000000000002"/>
    <n v="1.0100000000000002"/>
    <n v="0.2601"/>
    <n v="374388333"/>
    <s v=" ICLD "/>
    <n v="374388333"/>
    <n v="1"/>
  </r>
  <r>
    <x v="10"/>
    <x v="4"/>
    <s v="TRANSPARENCIA ÉTICA PÚBLICA EFICIENCIA Y PLANEACIÓN INSTITUCIONAL"/>
    <s v="PROGRAMA DE FINANZAS PÚBLICAS."/>
    <n v="4599"/>
    <s v="FORTALECIMIENTO A LA GESTIÓN Y DIRECCIÓN DE LA ADMINISTRACIÓN PÚBLICA TERRITORIAL"/>
    <s v="FORTALECIMIENTO INSTITUCIONAL"/>
    <n v="424"/>
    <s v="CONVENIOS PARA EL APOYO FINANCIERO Y OPERATIVO DE LA SECRETARÍA DE HACIENDA PARA LUCHA CONTRA EL CONTRABANDO Y LA EVASIÓN."/>
    <n v="4599002"/>
    <s v="SERVICIO DE SANEAMIENTO FISCAL Y FINANCIERO"/>
    <s v="PROGRAMA DE SANEMIENTO FISCAL Y FINANCIERO EJECUTADO"/>
    <s v="NUMERO"/>
    <s v="NA"/>
    <n v="2023"/>
    <s v="SECRETARÍA DE HACIENDA"/>
    <n v="1"/>
    <n v="4"/>
    <n v="1"/>
    <n v="0.25"/>
    <n v="0"/>
    <n v="0"/>
    <n v="0"/>
    <n v="1"/>
    <n v="1"/>
    <n v="0.25"/>
    <n v="2"/>
    <n v="1"/>
    <n v="1"/>
    <n v="0.5"/>
    <n v="106662968"/>
    <s v=" FND "/>
    <n v="103776256"/>
    <n v="0.97293613656053524"/>
  </r>
  <r>
    <x v="10"/>
    <x v="4"/>
    <s v="TRANSPARENCIA ÉTICA PÚBLICA EFICIENCIA Y PLANEACIÓN INSTITUCIONAL"/>
    <s v="PROGRAMA DE FINANZAS PÚBLICAS."/>
    <n v="4599"/>
    <s v="FORTALECIMIENTO A LA GESTIÓN Y DIRECCIÓN DE LA ADMINISTRACIÓN PÚBLICA TERRITORIAL"/>
    <s v="FORTALECIMIENTO INSTITUCIONAL"/>
    <n v="425"/>
    <s v="MEJORAMIENTO DE PROCESOS FINANCIEROS, PRESUPUESTALES, DE RECAUDO DE INGRESOS, CONTABLES Y DE TESORERÍA"/>
    <n v="4599031"/>
    <s v="SERVICIO DE ASISTENCIA TÉCNICA  "/>
    <s v="ENTIDADES, ORGANISMOS Y DEPENDENCIAS ASISTIDOS TÉCNICAMENTE"/>
    <s v="NUMERO"/>
    <s v="NA"/>
    <s v="N/A"/>
    <s v="SECRETARÍA DE HACIENDA"/>
    <n v="2"/>
    <n v="5"/>
    <n v="0"/>
    <n v="0"/>
    <n v="0.3"/>
    <n v="0.5"/>
    <n v="1"/>
    <n v="0.5"/>
    <n v="2.2999999999999998"/>
    <n v="0.45999999999999996"/>
    <n v="2.2999999999999998"/>
    <n v="1.1499999999999999"/>
    <n v="1.1499999999999999"/>
    <n v="0.45999999999999996"/>
    <n v="500000000"/>
    <s v=" ICLD "/>
    <n v="499845000"/>
    <n v="0.99968999999999997"/>
  </r>
  <r>
    <x v="10"/>
    <x v="4"/>
    <s v="TRANSPARENCIA ÉTICA PÚBLICA EFICIENCIA Y PLANEACIÓN INSTITUCIONAL"/>
    <s v="PROGRAMA DE FINANZAS PÚBLICAS."/>
    <n v="4599"/>
    <s v="FORTALECIMIENTO A LA GESTIÓN Y DIRECCIÓN DE LA ADMINISTRACIÓN PÚBLICA TERRITORIAL"/>
    <s v="FORTALECIMIENTO INSTITUCIONAL"/>
    <n v="426"/>
    <s v="DISEÑO E IMPLEMENTACIÓN DE ESTRATEGIAS PARA CONSECUCIÓN DE RECURSOS DE CRÉDITO"/>
    <n v="4599031"/>
    <s v="SERVICIO DE ASISTENCIA TÉCNICA     "/>
    <s v="ENTIDADES, ORGANISMOS Y DEPENDENCIAS ASISTIDOS TÉCNICAMENTE"/>
    <s v="NUMERO"/>
    <s v="NA"/>
    <s v="N/A"/>
    <s v="SECRETARÍA DE HACIENDA"/>
    <n v="2"/>
    <n v="4"/>
    <n v="0"/>
    <n v="0"/>
    <n v="0.5"/>
    <n v="0.8"/>
    <n v="0.5"/>
    <n v="0"/>
    <n v="1.8"/>
    <n v="0.45"/>
    <n v="1.8"/>
    <n v="0.9"/>
    <n v="0.9"/>
    <n v="0.45"/>
    <n v="454875000"/>
    <s v=" ICLD "/>
    <n v="454875000"/>
    <n v="1"/>
  </r>
  <r>
    <x v="11"/>
    <x v="3"/>
    <s v="BOLÍVAR ME ENAMORA EN  SUPERACIÓN DE LA POBREZA Y DESIGUALDAD"/>
    <s v="GENERACIÓN DE INGRESOS"/>
    <n v="4103"/>
    <s v="INCLUSIÓN SOCIAL Y PRODUCTIVA PARA LA POBLACIÓN EN SITUACIÓN DE VULNERABILIDAD"/>
    <s v="ATENCIÓN A GRUPOS VULNERABLES - PROMOCIÓN SOCIAL"/>
    <n v="96"/>
    <s v="DESARROLLO DE UNA FERIA DE SERVICIOS PARA POBLACIÓN VULNERABLE CON ENFOQUE DIFERENCIAL"/>
    <n v="4103052"/>
    <s v="SERVICIO DE INTEGRACIÓN DE LA OFERTA PÚBLICA"/>
    <s v="ESPACIOS DE INTEGRACIÓN DE OFERTA PÚBLICA GENERADOS"/>
    <s v="NUMERO"/>
    <n v="0.47499999999999998"/>
    <n v="2022"/>
    <s v="DANE - GEIH"/>
    <n v="4"/>
    <n v="15"/>
    <n v="3"/>
    <n v="0.2"/>
    <n v="1"/>
    <n v="1"/>
    <n v="0"/>
    <n v="2"/>
    <n v="4"/>
    <n v="0.26666666666666666"/>
    <n v="7"/>
    <n v="1"/>
    <n v="1"/>
    <n v="0.46666666666666667"/>
    <n v="0"/>
    <s v="N/A"/>
    <n v="0"/>
    <n v="0"/>
  </r>
  <r>
    <x v="11"/>
    <x v="3"/>
    <s v="BOLÍVAR ME ENAMORA EN  FAMILIA, PRIMERA INFANCIA Y ADOLESCENCIA"/>
    <s v=" FAMILIA, PRIMERA INFACIA Y ADOLESCENCIA"/>
    <n v="4102"/>
    <s v="DESARROLLO INTEGRAL DE LA PRIMERA INFANCIA A LA JUVENTUD, Y FORTALECIMIENTO DE LAS CAPACIDADES DE LAS FAMILIAS DE NIÑAS, NIÑOS Y ADOLESCENTES"/>
    <s v="ATENCIÓN A GRUPOS VULNERABLES - PROMOCIÓN SOCIAL"/>
    <n v="97"/>
    <s v="DISEÑO E IMPLEMENTACIÓN DE UN PROYECTO PARA LA FORMACIÓN A NNA "/>
    <n v="4102045"/>
    <s v="SERVICIOS DE EDUCACIÓN INFORMAL A NIÑOS, NIÑAS, ADOLESCENTES  Y JÓVENES PARA EL RECONOCIMIENTO DE SUS DERECHOS"/>
    <s v="ADOLESCENTES ATENDIDOS"/>
    <s v="NUMERO"/>
    <n v="24.71"/>
    <n v="2022"/>
    <s v="Estadísticas Vitales - DANE"/>
    <n v="300"/>
    <n v="1200"/>
    <n v="350"/>
    <n v="0.29166666666666669"/>
    <n v="138"/>
    <n v="313"/>
    <n v="382"/>
    <n v="0"/>
    <n v="833"/>
    <n v="0.69416666666666671"/>
    <n v="1183"/>
    <n v="2.7766666666666668"/>
    <n v="2.7766666666666668"/>
    <n v="0.98583333333333334"/>
    <n v="166666667"/>
    <s v=" ICLD "/>
    <n v="66666666"/>
    <n v="0.39999999520000001"/>
  </r>
  <r>
    <x v="11"/>
    <x v="3"/>
    <s v="BOLÍVAR ME ENAMORA EN  FAMILIA, PRIMERA INFANCIA Y ADOLESCENCIA"/>
    <s v=" FAMILIA, PRIMERA INFACIA Y ADOLESCENCIA"/>
    <n v="4102"/>
    <s v="DESARROLLO INTEGRAL DE LA PRIMERA INFANCIA A LA JUVENTUD, Y FORTALECIMIENTO DE LAS CAPACIDADES DE LAS FAMILIAS DE NIÑAS, NIÑOS Y ADOLESCENTES"/>
    <s v="ATENCIÓN A GRUPOS VULNERABLES - PROMOCIÓN SOCIAL"/>
    <n v="98"/>
    <s v="IMPLEMENTACIÓN DE  UNA ESCUELA DE FORMACIÓN"/>
    <n v="4102045"/>
    <s v="SERVICIOS DE EDUCACIÓN INFORMAL A NIÑOS, NIÑAS, ADOLESCENTES  Y JÓVENES PARA EL RECONOCIMIENTO DE SUS DERECHOS"/>
    <s v="PERSONAS CAPACITADAS"/>
    <s v="NUMERO"/>
    <n v="11.76"/>
    <n v="2022"/>
    <s v="Instituto Nacional de Medicina Legal y Ciencias Forenses"/>
    <n v="100"/>
    <n v="400"/>
    <n v="100"/>
    <n v="0.25"/>
    <n v="156"/>
    <n v="134"/>
    <n v="218"/>
    <n v="0"/>
    <n v="508"/>
    <n v="1.27"/>
    <n v="608"/>
    <n v="5.08"/>
    <n v="5.08"/>
    <n v="1.52"/>
    <n v="166666667"/>
    <s v=" ICLD "/>
    <n v="66666666"/>
    <n v="0.39999999520000001"/>
  </r>
  <r>
    <x v="11"/>
    <x v="3"/>
    <s v="BOLÍVAR ME ENAMORA EN  FAMILIA, PRIMERA INFANCIA Y ADOLESCENCIA"/>
    <s v=" FAMILIA, PRIMERA INFACIA Y ADOLESCENCIA"/>
    <n v="4102"/>
    <s v="DESARROLLO INTEGRAL DE LA PRIMERA INFANCIA A LA JUVENTUD, Y FORTALECIMIENTO DE LAS CAPACIDADES DE LAS FAMILIAS DE NIÑAS, NIÑOS Y ADOLESCENTES"/>
    <s v="ATENCIÓN A GRUPOS VULNERABLES - PROMOCIÓN SOCIAL"/>
    <n v="99"/>
    <s v="CAMPAÑA PARA LA PROMOCIÓN DE LOS DERECHOS DE LA NNA"/>
    <n v="4102046"/>
    <s v="SERVICIOS DE PROMOCIÓN DE LOS DERECHOS DE LOS NIÑOS, NIÑAS, ADOLESCENTES Y JÓVENES"/>
    <s v="CAMPAÑAS DE PROMOCIÓN REALIZADAS"/>
    <s v="NUMERO"/>
    <n v="11.76"/>
    <n v="2022"/>
    <s v="Instituto Nacional de Medicina Legal y Ciencias Forenses"/>
    <n v="3"/>
    <n v="12"/>
    <n v="3"/>
    <n v="0.25"/>
    <n v="1"/>
    <n v="1"/>
    <n v="1"/>
    <n v="0"/>
    <n v="3"/>
    <n v="0.25"/>
    <n v="6"/>
    <n v="1"/>
    <n v="1"/>
    <n v="0.5"/>
    <n v="166666667"/>
    <s v=" ICLD "/>
    <n v="66666666"/>
    <n v="0.39999999520000001"/>
  </r>
  <r>
    <x v="11"/>
    <x v="3"/>
    <s v="BOLÍVAR ME ENAMORA EN  ATENCIÓN AL ADULTO MAYOR"/>
    <s v="ATENCIÓN Y PARTICIPACIÓN DE ADULTO MAYOR"/>
    <n v="4104"/>
    <s v="ATENCIÓN INTEGRAL DE POBLACIÓN EN SITUACIÓN PERMANENTE DE DESPROTECCIÓN SOCIAL Y/O FAMILIAR"/>
    <s v="ATENCIÓN A GRUPOS VULNERABLES - PROMOCIÓN SOCIAL"/>
    <n v="100"/>
    <s v="APOYO A CENTROS DE PROTECCIÓN CON RECURSOS DE LA ESTAMPILLA DE BIENESTAR PARA EL ADULTO MAYOR"/>
    <n v="4104007"/>
    <s v="CENTROS DE PROTECCIÓN SOCIAL PARA EL ADULTO MAYOR DOTADOS"/>
    <s v="CENTROS DE PROTECCIÓN SOCIAL PARA EL ADULTO MAYOR DOTADOS"/>
    <s v="NUMERO"/>
    <n v="0.47499999999999998"/>
    <n v="2022"/>
    <s v="DANE - GEIH"/>
    <n v="8"/>
    <n v="8"/>
    <n v="7"/>
    <n v="0.875"/>
    <n v="3"/>
    <n v="7"/>
    <n v="7"/>
    <n v="7"/>
    <n v="24"/>
    <n v="3"/>
    <n v="31"/>
    <n v="3"/>
    <n v="3"/>
    <n v="3.875"/>
    <n v="5953770878"/>
    <s v=" ICLD "/>
    <n v="4292306338"/>
    <n v="0.72093912008953198"/>
  </r>
  <r>
    <x v="11"/>
    <x v="3"/>
    <s v="BOLÍVAR ME ENAMORA EN LA ATENCIÓN Y PARTICIPACIÓN DE ADULTO MAYOR"/>
    <s v="ATENCIÓN Y PARTICIPACIÓN DE ADULTO MAYOR"/>
    <n v="4104"/>
    <s v="ATENCIÓN INTEGRAL DE POBLACIÓN EN SITUACIÓN PERMANENTE DE DESPROTECCIÓN SOCIAL Y/O FAMILIAR"/>
    <s v="ATENCIÓN A GRUPOS VULNERABLES - PROMOCIÓN SOCIAL"/>
    <n v="101"/>
    <s v="APOYO A CENTROS DÍA CON RECURSOS DE LA ESTAMPILLA DE BIENESTAR PARA EL ADULTO MAYOR"/>
    <n v="4104014"/>
    <s v="CENTROS DE PROTECCIÓN SOCIAL DE DÍA PARA EL ADULTO MAYOR DOTADOS"/>
    <s v="CENTROS DE DÍA PARA EL ADULTO MAYOR DOTADOS"/>
    <s v="NUMERO"/>
    <n v="0.47499999999999998"/>
    <n v="2022"/>
    <s v="DANE - GEIH"/>
    <n v="48"/>
    <n v="48"/>
    <n v="42"/>
    <n v="0.875"/>
    <s v="0"/>
    <n v="42"/>
    <n v="42"/>
    <n v="47"/>
    <n v="131"/>
    <n v="2.7291666666666665"/>
    <n v="173"/>
    <n v="2.7291666666666665"/>
    <n v="2.7291666666666665"/>
    <n v="3.6041666666666665"/>
    <n v="5953770878"/>
    <s v=" ICLD "/>
    <n v="4292306338"/>
    <n v="0.72093912008953198"/>
  </r>
  <r>
    <x v="11"/>
    <x v="3"/>
    <s v="BOLÍVAR ME ENAMORA EN LA ATENCIÓN Y PARTICIPACIÓN DE ADULTO MAYOR"/>
    <s v="ATENCIÓN Y PARTICIPACIÓN DE ADULTO MAYOR"/>
    <n v="4104"/>
    <s v="ATENCIÓN INTEGRAL DE POBLACIÓN EN SITUACIÓN PERMANENTE DE DESPROTECCIÓN SOCIAL Y/O FAMILIAR"/>
    <s v="ATENCIÓN A GRUPOS VULNERABLES - PROMOCIÓN SOCIAL"/>
    <n v="102"/>
    <s v="FORTALECIMIENTO DE CAPACIDADES PARA CUIDADORES DE PERSONA MAYOR Y PROMOCIÓN DEL BUEN TRATO."/>
    <n v="4104010"/>
    <s v="SERVICIO DE EDUCACIÓN INFORMAL A LOS CUIDADORES DEL ADULTO MAYOR"/>
    <s v="CUIDADORES CUALIFICADOS"/>
    <s v="NUMERO"/>
    <n v="0.47499999999999998"/>
    <n v="2022"/>
    <s v="DANE - GEIH"/>
    <n v="50"/>
    <n v="200"/>
    <n v="100"/>
    <n v="0.5"/>
    <s v="0"/>
    <n v="0"/>
    <n v="39"/>
    <n v="0"/>
    <n v="39"/>
    <n v="0.19500000000000001"/>
    <n v="139"/>
    <n v="0.78"/>
    <n v="0.78"/>
    <n v="0.69499999999999995"/>
    <n v="153564444"/>
    <s v=" ICLD "/>
    <n v="104448416"/>
    <n v="0.68016015478166292"/>
  </r>
  <r>
    <x v="11"/>
    <x v="3"/>
    <s v="BOLÍVAR ME ENAMORA EN LA ATENCIÓN Y PARTICIPACIÓN DE ADULTO MAYOR"/>
    <s v="ATENCIÓN Y PARTICIPACIÓN DE ADULTO MAYOR"/>
    <n v="4104"/>
    <s v="ATENCIÓN INTEGRAL DE POBLACIÓN EN SITUACIÓN PERMANENTE DE DESPROTECCIÓN SOCIAL Y/O FAMILIAR"/>
    <s v="ATENCIÓN A GRUPOS VULNERABLES - PROMOCIÓN SOCIAL"/>
    <n v="103"/>
    <s v="IMPLEMENTAR ACCIONES PARA LA DIGNIFICACIÓN  LAS PERSONAS MAYORES"/>
    <n v="4104008"/>
    <s v="SERVICIO DE ATENCIÓN Y PROTECCIÓN INTEGRAL AL ADULTO MAYOR"/>
    <s v="NÚMERO DE ADULTOS MAYORES BENEFICIADOS"/>
    <s v="NUMERO"/>
    <n v="0.47499999999999998"/>
    <n v="2022"/>
    <s v="DANE - GEIH"/>
    <n v="400"/>
    <n v="1600"/>
    <n v="401"/>
    <n v="0.25062499999999999"/>
    <s v="0"/>
    <n v="98"/>
    <n v="125"/>
    <n v="203"/>
    <n v="426"/>
    <n v="0.26624999999999999"/>
    <n v="827"/>
    <n v="1.0649999999999999"/>
    <n v="1.0649999999999999"/>
    <n v="0.51687499999999997"/>
    <n v="153564444"/>
    <s v=" ICLD "/>
    <n v="104448416"/>
    <n v="0.68016015478166292"/>
  </r>
  <r>
    <x v="11"/>
    <x v="3"/>
    <s v="BOLÍVAR ME ENAMORA EN LA ATENCIÓN Y PARTICIPACIÓN DE ADULTO MAYOR"/>
    <s v="ATENCIÓN Y PARTICIPACIÓN DE ADULTO MAYOR"/>
    <n v="4599"/>
    <s v="FORTALECIMIENTO A LA GESTIÓN Y DIRECCIÓN DE LA ADMINISTRACIÓN PÚBLICA TERRITORIAL"/>
    <s v="ATENCIÓN A GRUPOS VULNERABLES - PROMOCIÓN SOCIAL"/>
    <n v="104"/>
    <s v="FORMULACIÓN Y ADOPCIÓN DE LA POLITICA PÚBLICA DE LA PERSONA MAYOR 2025 - 2034"/>
    <n v="4599032"/>
    <s v="DOCUMENTOS DE POLÍTICA"/>
    <s v="DOCUMENTOS DE POLÍTICA ELABORADOS"/>
    <s v="NUMERO"/>
    <n v="0.47499999999999998"/>
    <n v="2022"/>
    <s v="DANE - GEIH"/>
    <n v="1"/>
    <n v="1"/>
    <n v="0"/>
    <n v="0"/>
    <s v="0"/>
    <n v="0"/>
    <n v="0"/>
    <n v="0"/>
    <n v="0"/>
    <n v="0"/>
    <n v="0"/>
    <n v="0"/>
    <n v="0"/>
    <n v="0"/>
    <n v="153564444"/>
    <s v=" ICLD "/>
    <n v="104448416"/>
    <n v="0.68016015478166292"/>
  </r>
  <r>
    <x v="11"/>
    <x v="3"/>
    <s v="BOLÍVAR ME ENAMORA EN LA ATENCIÓN Y PARTICIPACIÓN DE ADULTO MAYOR"/>
    <s v="ATENCIÓN Y PARTICIPACIÓN DE ADULTO MAYOR"/>
    <n v="4501"/>
    <s v="FORTALECIMIENTO DE LA CONVIVENCIA Y LA SEGURIDAD CIUDADANA"/>
    <s v="ATENCIÓN Y APOYO A LA MUJER "/>
    <n v="105"/>
    <s v="IMPLEMENTACIÓN DE CASA REFUGIO"/>
    <n v="4501006"/>
    <s v="SERVICIO DE PROTECCIÓN INDIVIDUAL EN RIESGO EXTRAORDINARIO Y EXTREMO"/>
    <s v="PERSONAS EN RIESGO EXTRAORDINARIO Y EXTREMO PROTEGIDAS"/>
    <s v="NUMERO"/>
    <s v="31.9"/>
    <n v="2015"/>
    <s v="Indicadores y metas definidos por Colombia frente al ODS 5"/>
    <n v="50"/>
    <n v="200"/>
    <n v="48"/>
    <n v="0.24"/>
    <n v="7"/>
    <n v="27"/>
    <n v="9"/>
    <n v="15"/>
    <n v="58"/>
    <n v="0.28999999999999998"/>
    <n v="106"/>
    <n v="1.1599999999999999"/>
    <n v="1.1599999999999999"/>
    <n v="0.53"/>
    <n v="1000000000"/>
    <s v="ICLD"/>
    <n v="1000000000"/>
    <n v="1"/>
  </r>
  <r>
    <x v="11"/>
    <x v="3"/>
    <s v="BOLÍVAR ME ENAMORA EN LA ATENCIÓN Y PARTICIPACIÓN DE ADULTO MAYOR"/>
    <s v="ATENCIÓN Y PARTICIPACIÓN DE ADULTO MAYOR"/>
    <n v="4502"/>
    <s v="FORTALECIMIENTO DEL BUEN GOBIERNO PARA EL RESPETO Y GARANTÍA DE LOS DERECHOS HUMANOS"/>
    <s v="ATENCIÓN Y APOYO A LA MUJER "/>
    <n v="106"/>
    <s v="CREACIÓN DE ESPACIOS PARA LA ATENCIÓN ESPECIALIZADA A MUJERES"/>
    <n v="4502024"/>
    <s v="SERVICIO DE APOYO PARA LA IMPLEMENTACIÓN DE MEDIDAS EN DERECHOS HUMANOS Y DERECHO INTERNACIONAL HUMANITARIO"/>
    <s v="CASAS DE IGUALDAD DE OPORTUNIDADES PARA LA MUJER Y EL JOVEN"/>
    <s v="NUMERO"/>
    <s v="31.9"/>
    <n v="2015"/>
    <s v="Indicadores y metas definidos por Colombia frente al ODS 5"/>
    <n v="2"/>
    <n v="2"/>
    <n v="2"/>
    <n v="1"/>
    <s v="0"/>
    <n v="2"/>
    <n v="2"/>
    <n v="2"/>
    <n v="6"/>
    <n v="3"/>
    <n v="8"/>
    <n v="3"/>
    <n v="3"/>
    <n v="4"/>
    <n v="62500000"/>
    <s v="ICLD"/>
    <n v="62500000"/>
    <n v="1"/>
  </r>
  <r>
    <x v="11"/>
    <x v="3"/>
    <s v="BOLÍVAR ME ENAMORA EN  EQUIDAD DE GÉNERO"/>
    <s v="EMPODERAMIENTO Y AUTONOMÍA DE LAS MUJERES BOLIVARENSES"/>
    <n v="4502"/>
    <s v="FORTALECIMIENTO DEL BUEN GOBIERNO PARA EL RESPETO Y GARANTÍA DE LOS DERECHOS HUMANOS"/>
    <s v="ATENCIÓN Y APOYO A LA MUJER "/>
    <n v="107"/>
    <s v="ATENCIÓN A LAS VIOLENCIAS CONTRA LAS MUJERES EN EL DEPARTAMENTO DE BOLÍVAR."/>
    <n v="4502038"/>
    <s v="SERVICIO DE PROMOCIÓN DE LA GARANTÍA DE DERECHOS"/>
    <s v="ESTRATEGIAS DE PROMOCIÓN DE LA GARANTÍA DE DERECHOS IMPLEMENTADA"/>
    <s v="Número de estrategias"/>
    <s v="31.9"/>
    <n v="2015"/>
    <s v="Indicadores y metas definidos por Colombia frente al ODS 5"/>
    <n v="1"/>
    <n v="4"/>
    <n v="1"/>
    <n v="0.25"/>
    <s v="0"/>
    <n v="1"/>
    <n v="0"/>
    <n v="0"/>
    <n v="1"/>
    <n v="0.25"/>
    <n v="2"/>
    <n v="1"/>
    <n v="1"/>
    <n v="0.5"/>
    <n v="62500000"/>
    <s v="ICLD"/>
    <n v="62500000"/>
    <n v="1"/>
  </r>
  <r>
    <x v="11"/>
    <x v="3"/>
    <s v="BOLÍVAR ME ENAMORA EN EMPODERAMIENTO Y AUTONOMÍA DE LAS MUJERES BOLIVARENSES"/>
    <s v="EMPODERAMIENTO Y AUTONOMÍA DE LAS MUJERES BOLIVARENSES"/>
    <n v="4502"/>
    <s v="FORTALECIMIENTO DEL BUEN GOBIERNO PARA EL RESPETO Y GARANTÍA DE LOS DERECHOS HUMANOS"/>
    <s v="ATENCIÓN Y APOYO A LA MUJER "/>
    <n v="109"/>
    <s v="DESARROLLO DE UNA ESTRATEGIA DE PREVENCIÓN  DE LA VIOLENCIAS CONTRA LAS MUJERES"/>
    <n v="4502034"/>
    <s v="SERVICIO DE EDUCACIÓN INFORMAL "/>
    <s v="ESTRATEGIAS PARA LA TRANSFORMACIÓN DE IMAGINARIOS, REPRESENTACIONES Y ESTEREOTIPOS DE DISCRIMINACIÓN IMPLEMENTADAS"/>
    <s v="Número de personas"/>
    <s v="31.9"/>
    <n v="2015"/>
    <s v="Indicadores y metas definidos por Colombia frente al ODS 5"/>
    <n v="300"/>
    <n v="1200"/>
    <n v="300"/>
    <n v="0.25"/>
    <n v="310"/>
    <n v="1"/>
    <n v="0"/>
    <n v="0"/>
    <n v="311"/>
    <n v="0.25916666666666666"/>
    <n v="611"/>
    <n v="1.0366666666666666"/>
    <n v="1.0366666666666666"/>
    <n v="0.50916666666666666"/>
    <n v="62500000"/>
    <s v="ICLD"/>
    <n v="62500000"/>
    <n v="1"/>
  </r>
  <r>
    <x v="11"/>
    <x v="3"/>
    <s v="BOLÍVAR ME ENAMORA EN EMPODERAMIENTO Y AUTONOMÍA DE LAS MUJERES BOLIVARENSES"/>
    <s v="EMPODERAMIENTO Y AUTONOMÍA DE LAS MUJERES BOLIVARENSES"/>
    <n v="4502"/>
    <s v="FORTALECIMIENTO DEL BUEN GOBIERNO PARA EL RESPETO Y GARANTÍA DE LOS DERECHOS HUMANOS"/>
    <s v="ATENCIÓN Y APOYO A LA MUJER "/>
    <n v="110"/>
    <s v="ACCIONES  A MUJERES CUIDADORAS."/>
    <n v="4502033"/>
    <s v="SERVICIO DE INTEGRACIÓN DE LA OFERTA PÚBLICA"/>
    <s v="ESPACIOS DE INTEGRACIÓN DE OFERTA PÚBLICA GENERADOS"/>
    <s v="Número de espacios de integración de oferta pública generados"/>
    <n v="0.47499999999999998"/>
    <n v="2022"/>
    <s v="DANE - GEIH"/>
    <n v="2"/>
    <n v="8"/>
    <n v="2"/>
    <n v="0.25"/>
    <s v="0"/>
    <n v="3"/>
    <n v="1"/>
    <n v="0"/>
    <n v="4"/>
    <n v="0.5"/>
    <n v="6"/>
    <n v="2"/>
    <n v="2"/>
    <n v="0.75"/>
    <n v="62500000"/>
    <s v="ICLD"/>
    <n v="62500000"/>
    <n v="1"/>
  </r>
  <r>
    <x v="11"/>
    <x v="3"/>
    <s v="BOLÍVAR ME ENAMORA EN EMPODERAMIENTO Y AUTONOMÍA DE LAS MUJERES BOLIVARENSES"/>
    <s v="EMPODERAMIENTO Y AUTONOMÍA DE LAS MUJERES BOLIVARENSES"/>
    <n v="4502"/>
    <s v="FORTALECIMIENTO DEL BUEN GOBIERNO PARA EL RESPETO Y GARANTÍA DE LOS DERECHOS HUMANOS"/>
    <s v="ATENCIÓN Y APOYO A LA MUJER "/>
    <n v="111"/>
    <s v="ACCIONES PARA LA TRANSVERSALIZACIÓN DEL ENFOQUE DE GÉNERO"/>
    <n v="4502022"/>
    <s v="SERVICIO DE PROMOCIÓN DE LA GARANTÍA DE DERECHOS"/>
    <s v="ESTRATEGIAS DE PROMOCIÓN DE LA GARANTÍA DE DERECHOS IMPLEMENTADAS"/>
    <s v="Número de instancias"/>
    <s v="31.9"/>
    <n v="2015"/>
    <s v="Indicadores y metas definidos por Colombia frente al ODS 5"/>
    <n v="1"/>
    <n v="1"/>
    <n v="1"/>
    <n v="1"/>
    <n v="1"/>
    <n v="1"/>
    <n v="1"/>
    <n v="0"/>
    <n v="3"/>
    <n v="3"/>
    <n v="4"/>
    <n v="3"/>
    <n v="3"/>
    <n v="4"/>
    <n v="62500000"/>
    <s v="ICLD"/>
    <n v="62500000"/>
    <n v="1"/>
  </r>
  <r>
    <x v="11"/>
    <x v="3"/>
    <s v="BOLÍVAR ME ENAMORA EN EMPODERAMIENTO Y AUTONOMÍA DE LAS MUJERES BOLIVARENSES"/>
    <s v="EMPODERAMIENTO Y AUTONOMÍA DE LAS MUJERES BOLIVARENSES"/>
    <n v="4502"/>
    <s v="FORTALECIMIENTO DEL BUEN GOBIERNO PARA EL RESPETO Y GARANTÍA DE LOS DERECHOS HUMANOS"/>
    <s v="ATENCIÓN Y APOYO A LA MUJER "/>
    <n v="112"/>
    <s v="PROCESOS DE FORMACIÓN EN ARTES, OFICIOS Y HABILIDADES PARA LA VIDA "/>
    <n v="4502034"/>
    <s v="SERVICIO DE EDUCACIÓN INFORMAL "/>
    <s v="ESTRATEGIAS DE FOMENTO DE PARTICIPACIÓN PARA LAS MUJERES"/>
    <s v="Número de mujeres formadas"/>
    <n v="0.47499999999999998"/>
    <n v="2022"/>
    <s v="DANE - GEIH"/>
    <n v="250"/>
    <n v="1000"/>
    <n v="290"/>
    <n v="0.28999999999999998"/>
    <n v="60"/>
    <n v="160"/>
    <n v="95"/>
    <n v="131"/>
    <n v="446"/>
    <n v="0.44600000000000001"/>
    <n v="736"/>
    <n v="1.784"/>
    <n v="1.784"/>
    <n v="0.73599999999999999"/>
    <n v="62500000"/>
    <s v="ICLD"/>
    <n v="62500000"/>
    <n v="1"/>
  </r>
  <r>
    <x v="11"/>
    <x v="3"/>
    <s v="BOLÍVAR ME ENAMORA EN EMPODERAMIENTO Y AUTONOMÍA DE LAS MUJERES BOLIVARENSES"/>
    <s v="EMPODERAMIENTO Y AUTONOMÍA DE LAS MUJERES BOLIVARENSES"/>
    <n v="4502"/>
    <s v="FORTALECIMIENTO DEL BUEN GOBIERNO PARA EL RESPETO Y GARANTÍA DE LOS DERECHOS HUMANOS"/>
    <s v="ATENCIÓN Y APOYO A LA MUJER "/>
    <n v="113"/>
    <s v="FOMENTAR LA PARTICIPACIÓN SOCIAL Y POLÍTICA DE LAS MUJERES "/>
    <n v="4502001"/>
    <s v="SERVICIO DE PROMOCIÓN A LA PARTICIPACIÓN CIUDADANA"/>
    <s v="ESTRATEGIAS PARA EL FOMENTO DE A LA PARTICIPACIÓN DE LAS MUJERES EN LOS ESPACIOS DE PARTICIPACIÓN POLÍTICA Y DE TOMA DE DECISIÓN IMPLEMENTADAS"/>
    <s v="Número de iniciativas"/>
    <n v="0.47499999999999998"/>
    <n v="2022"/>
    <s v="DANE - GEIH"/>
    <n v="3"/>
    <n v="4"/>
    <n v="1"/>
    <n v="0.25"/>
    <s v="0"/>
    <n v="1"/>
    <n v="2"/>
    <n v="0"/>
    <n v="3"/>
    <n v="0.75"/>
    <n v="4"/>
    <n v="1"/>
    <n v="1"/>
    <n v="1"/>
    <n v="62500000"/>
    <s v="ICLD"/>
    <n v="62500000"/>
    <n v="1"/>
  </r>
  <r>
    <x v="11"/>
    <x v="3"/>
    <s v="BOLÍVAR ME ENAMORA EN EMPODERAMIENTO Y AUTONOMÍA DE LAS MUJERES BOLIVARENSES"/>
    <s v="EMPODERAMIENTO Y AUTONOMÍA DE LAS MUJERES BOLIVARENSES"/>
    <n v="4502"/>
    <s v="FORTALECIMIENTO DEL BUEN GOBIERNO PARA EL RESPETO Y GARANTÍA DE LOS DERECHOS HUMANOS"/>
    <s v="ATENCIÓN Y APOYO A LA MUJER "/>
    <n v="114"/>
    <s v="CREACIÓN DE UNA ESTRATEGIA PARA PROMOVER LA EQUIDAD DE GÉNERO"/>
    <n v="4502022"/>
    <s v="SERVICIO DE PROMOCIÓN DE LA GARANTÍA DE DERECHOS"/>
    <s v="ESTRATEGIAS DE PROMOCIÓN DE LA GARANTÍA DE DERECHOS IMPLEMENTADAS"/>
    <s v="Número de estrategias"/>
    <n v="0.47499999999999998"/>
    <n v="2022"/>
    <s v="DANE - GEIH"/>
    <n v="1"/>
    <n v="1"/>
    <n v="1"/>
    <n v="1"/>
    <s v="0"/>
    <n v="0"/>
    <n v="0"/>
    <n v="0"/>
    <n v="0"/>
    <n v="0"/>
    <n v="1"/>
    <n v="0"/>
    <n v="0"/>
    <n v="1"/>
    <n v="62500000"/>
    <s v="ICLD"/>
    <n v="62500000"/>
    <n v="1"/>
  </r>
  <r>
    <x v="12"/>
    <x v="3"/>
    <s v="BOLÍVAR ME ENAMORA EN  HÁBITAT, VIVIENDA Y SERVICIOS PÚBLICOS"/>
    <s v=" SANEAMIENTO BÁSICO"/>
    <n v="4003"/>
    <s v="ACCESO DE LA POBLACIÓN A LOS SERVICIOS DE AGUA POTABLE Y SANEAMIENTO BÁSICO"/>
    <s v="AGUA POTABLE Y SANEAMIENTO BÁSICO (SIN INCLUIR PROYECTOS DE VIS)"/>
    <n v="31"/>
    <s v="REALIZAR 2 ESTUDIOS O DISEÑOS"/>
    <n v="4003042"/>
    <s v="ESTUDIOS DE PREINVERSIÓN E INVERSIÓN"/>
    <s v="ESTUDIOS O DISEÑOS REALIZADOS"/>
    <s v="Número"/>
    <n v="0"/>
    <s v="2024"/>
    <s v="PDA BOLIVAR"/>
    <n v="1"/>
    <n v="2"/>
    <n v="0"/>
    <n v="0"/>
    <n v="0"/>
    <n v="0"/>
    <n v="0"/>
    <n v="1"/>
    <n v="1"/>
    <n v="0.5"/>
    <n v="1"/>
    <n v="1"/>
    <n v="1"/>
    <n v="0.5"/>
    <n v="73800000"/>
    <s v="_x000d_RECURSOS PROPIOS"/>
    <n v="73800000"/>
    <n v="1"/>
  </r>
  <r>
    <x v="12"/>
    <x v="3"/>
    <s v="BOLÍVAR ME ENAMORA CON SERVICIOS PÚBLICOS"/>
    <s v=" SANEAMIENTO BÁSICO"/>
    <s v="4003"/>
    <s v="ACCESO DE LA POBLACIÓN A LOS SERVICIOS DE AGUA POTABLE Y SANEAMIENTO BÁSICO"/>
    <s v="AGUA POTABLE Y SANEAMIENTO BÁSICO (SIN INCLUIR PROYECTOS DE VIS)"/>
    <n v="32"/>
    <s v="AUMENTAR LA COBERTURA DE ALCANTARILLADO"/>
    <s v="4003018, 4003019 y 4003020"/>
    <s v="ALCANTARILLADOS CONSTRUIDOS, AMPLIADOS Y OPTIMIZADOS"/>
    <s v="ALCANTARILLADOS CONSTRUIDOS, AMPLIADOS Y OPTIMIZADOS"/>
    <s v="Número"/>
    <n v="1"/>
    <s v="2024"/>
    <s v="PDA BOLIVAR"/>
    <n v="1"/>
    <n v="4"/>
    <n v="1"/>
    <n v="0.25"/>
    <n v="0"/>
    <n v="0"/>
    <n v="0"/>
    <n v="1"/>
    <n v="1"/>
    <n v="0.25"/>
    <n v="2"/>
    <n v="1"/>
    <n v="1"/>
    <n v="0.5"/>
    <n v="5000000000"/>
    <s v="_x000d_RECURSOS PROPIOS"/>
    <n v="5000000000"/>
    <n v="1"/>
  </r>
  <r>
    <x v="12"/>
    <x v="3"/>
    <s v="BOLÍVAR ME ENAMORA EN  HÁBITAT, VIVIENDA Y SERVICIOS PÚBLICOS"/>
    <s v=" SERVICIOS PÚBLICOS"/>
    <s v="4003"/>
    <s v="ACCESO DE LA POBLACIÓN A LOS SERVICIOS DE AGUA POTABLE Y SANEAMIENTO BÁSICO"/>
    <s v="AGUA POTABLE Y SANEAMIENTO BÁSICO (SIN INCLUIR PROYECTOS DE VIS)"/>
    <n v="35"/>
    <s v="AUMENTAR LA COBERTURA DE ACUEDUCTO"/>
    <n v="4003042"/>
    <s v="ESTUDIOS DE PREINVERSIÓN E INVERSIÓN "/>
    <s v="ESTUDIOS O DISEÑOS REALIZADOS"/>
    <s v="Número"/>
    <n v="0"/>
    <s v="2024"/>
    <s v="PDA BOLIVAR"/>
    <n v="1"/>
    <n v="2"/>
    <n v="0"/>
    <n v="0"/>
    <n v="1"/>
    <n v="0"/>
    <n v="0"/>
    <n v="0"/>
    <n v="1"/>
    <n v="0.5"/>
    <n v="1"/>
    <n v="1"/>
    <n v="1"/>
    <n v="0.5"/>
    <n v="100000000"/>
    <s v="_x000d_RECURSOS PROPIOS"/>
    <n v="100000000"/>
    <n v="1"/>
  </r>
  <r>
    <x v="12"/>
    <x v="3"/>
    <s v="BOLÍVAR ME ENAMORA EN  HÁBITAT, VIVIENDA Y SERVICIOS PÚBLICOS"/>
    <s v=" SERVICIOS PÚBLICOS"/>
    <s v="4003"/>
    <s v="ACCESO DE LA POBLACIÓN A LOS SERVICIOS DE AGUA POTABLE Y SANEAMIENTO BÁSICO"/>
    <s v="AGUA POTABLE Y SANEAMIENTO BÁSICO (SIN INCLUIR PROYECTOS DE VIS)"/>
    <n v="36"/>
    <s v="AUMENTAR LA COBERTURA DE ACUEDUCTO"/>
    <s v="4003015, 4003016 y 4003017"/>
    <s v="ACUEDUCTOS CONSTRUIDOS"/>
    <s v="ACUEDUCTOS CONSTRUIDOS, AMPLIADOS Y OPTIMIZADOS"/>
    <s v="Número"/>
    <n v="1"/>
    <s v="2024"/>
    <s v="PDA BOLIVAR"/>
    <n v="1"/>
    <n v="4"/>
    <n v="1"/>
    <n v="0.25"/>
    <n v="0"/>
    <n v="0"/>
    <n v="0"/>
    <n v="1"/>
    <n v="1"/>
    <n v="0.25"/>
    <n v="2"/>
    <n v="1"/>
    <n v="1"/>
    <n v="0.5"/>
    <n v="5000000000"/>
    <s v="_x000d_RECURSOS PROPIOS"/>
    <n v="5000000000"/>
    <n v="1"/>
  </r>
  <r>
    <x v="13"/>
    <x v="3"/>
    <s v="BOLÍVAR ME ENAMORA EN  HÁBITAT, VIVIENDA Y SERVICIOS PÚBLICOS"/>
    <s v=" Saneamiento Básico"/>
    <n v="4003"/>
    <s v="Acceso de la población a los servicios de agua potable y saneamiento básico"/>
    <s v="Agua potable y saneamiento básico (sin incluir proyectos de vis)"/>
    <n v="33"/>
    <s v="Aumentar la cobertura de alcantarillado"/>
    <s v="4003018, 4003019 y 4003020"/>
    <s v="Alcantarillados construidos, ampliados y optimizados"/>
    <s v="No. Alcantarillados construidos, Ampliados y Optimizados"/>
    <s v="Número"/>
    <n v="1"/>
    <n v="2024"/>
    <s v="PDA BOLIVAR"/>
    <n v="1"/>
    <n v="6"/>
    <n v="2"/>
    <n v="0.33"/>
    <n v="0"/>
    <n v="0"/>
    <n v="0"/>
    <n v="0"/>
    <n v="0"/>
    <n v="0"/>
    <n v="2"/>
    <n v="0"/>
    <n v="0"/>
    <n v="0.33333333333333331"/>
    <n v="176278165065.47"/>
    <s v=" NACIÓN, SGP DPTO, SGP MUNICIPIOS, REGALÍAS  "/>
    <n v="75627781857.820007"/>
    <n v="0.42902523877379667"/>
  </r>
  <r>
    <x v="13"/>
    <x v="3"/>
    <s v="BOLÍVAR ME ENAMORA EN  HÁBITAT, VIVIENDA Y SERVICIOS PÚBLICOS"/>
    <s v=" Servicios Públicos"/>
    <n v="4003"/>
    <s v="Acceso de la población a los servicios de agua potable y saneamiento básico"/>
    <s v="Agua potable y saneamiento básico (sin incluir proyectos de vis)"/>
    <n v="37"/>
    <s v="Aumentar la cobertura de acueducto"/>
    <s v="4003015, 4003016 y 4003017"/>
    <s v="Acueductos construidos"/>
    <s v="No. Acueductos construidos"/>
    <s v="Número"/>
    <n v="4"/>
    <n v="2024"/>
    <s v="PDA BOLIVAR"/>
    <n v="2"/>
    <n v="14"/>
    <n v="4"/>
    <n v="0.28999999999999998"/>
    <n v="0"/>
    <n v="0"/>
    <n v="1"/>
    <n v="0"/>
    <n v="1"/>
    <n v="7.1428571428571425E-2"/>
    <n v="5"/>
    <n v="0.5"/>
    <n v="0.5"/>
    <n v="0.35714285714285715"/>
    <n v="209433944893.98001"/>
    <m/>
    <n v="52825686266.669998"/>
    <n v="0.25223077516594317"/>
  </r>
  <r>
    <x v="13"/>
    <x v="3"/>
    <s v="BOLÍVAR ME ENAMORA EN  HÁBITAT, VIVIENDA Y SERVICIOS PÚBLICOS"/>
    <s v=" Servicios Públicos"/>
    <n v="4003"/>
    <s v="Aseguramiento de la prestación de servicios"/>
    <s v="Agua potable y saneamiento básico (sin incluir proyectos de vis)"/>
    <n v="38"/>
    <s v="Aumentar asistencia técnica a municipios para la prestación de los servicios"/>
    <n v="4003002"/>
    <s v="Servicio de asistencia técnica en regulación de Agua Potable y Saneamiento Básico"/>
    <s v="No. Servicio de asistencia técnica en regulación de Agua Potable y Saneamiento Básico"/>
    <s v="Número"/>
    <n v="18"/>
    <n v="2024"/>
    <s v="PDA BOLIVAR"/>
    <n v="10"/>
    <n v="45"/>
    <n v="10"/>
    <n v="0.22"/>
    <n v="2"/>
    <n v="4"/>
    <n v="4"/>
    <n v="0"/>
    <n v="10"/>
    <n v="0.22222222222222221"/>
    <n v="20"/>
    <n v="1"/>
    <n v="1"/>
    <n v="0.44444444444444442"/>
    <n v="600000000"/>
    <m/>
    <n v="12000000"/>
    <n v="0.02"/>
  </r>
  <r>
    <x v="14"/>
    <x v="3"/>
    <s v="BOLÍVAR ME ENAMORA  CON  ATENCIÓN A VÍCTMAS"/>
    <s v="CALIDAD Y FOMENTO DE LA EDUCACIÓN SUPERIOR"/>
    <n v="2202"/>
    <s v="CALIDAD Y FOMENTO DE LA EDUCACIÓN SUPERIOR"/>
    <s v="EDUCACIÓN SUPERIOR"/>
    <n v="123"/>
    <s v="BECAS PARA EL INGRESO DE LA EDUCACIÓN SUPERIOR ACORDE RESOLUCIÓN UDC CON ENFOQUE ETNICO Y DIFERENCIAL"/>
    <n v="2202061"/>
    <s v="SERVICIO DE APOYO FINANCIERO PARA LA PERMANENCIA A LA EDUCACIÓN SUPERIOR "/>
    <s v="POBLACIÓN VÍCTIMA DEL CONFLICTO ARMADO, BENEFICIARIA DE SUBSIDIOS PARA LA PERMANENCIA EN PROGRAMAS NACIONALES"/>
    <s v="NUMERO"/>
    <n v="321"/>
    <n v="2023"/>
    <s v="UDC"/>
    <n v="100"/>
    <n v="400"/>
    <n v="203"/>
    <n v="0.51"/>
    <n v="96"/>
    <n v="0"/>
    <n v="0"/>
    <n v="54"/>
    <n v="150"/>
    <n v="0.375"/>
    <n v="353"/>
    <n v="1.5"/>
    <n v="1.5"/>
    <n v="0.88249999999999995"/>
    <n v="0"/>
    <s v="icld recursos propios"/>
    <n v="0"/>
    <n v="0"/>
  </r>
  <r>
    <x v="14"/>
    <x v="4"/>
    <s v="BOLÍVAR ME ENAMORA EN  PARTICIPACIÓN CIUDADANA"/>
    <s v=" TRANSPARENCIA INSTITUCIONAL"/>
    <n v="4502"/>
    <s v="FORTALECIMIENTO DEL BUEN GOBIERNO PARA EL RESPETO Y GARANTÍA DE LOS DERECHOS HUMANOS"/>
    <s v="FOMENTO Y APOYO A LA APROPIACIÓN DE TECNOLOGÍA EN PROCESOS EMPRESARIALES "/>
    <n v="326"/>
    <s v="REALIZAR 4 PROCESOS DE RENDICIÓN PUBLICA DE CUENTAS A LA CIUDADANÍA        "/>
    <n v="4502001"/>
    <s v="SERVICIO DE PROMOCIÓN A LA PARTICIPACIÓN CIUDADANA"/>
    <s v="RENDICION DE CUENTAS"/>
    <s v="NUMERO"/>
    <n v="1"/>
    <n v="2023"/>
    <s v="SECRETARIA PRIVADA"/>
    <n v="1"/>
    <n v="4"/>
    <n v="1"/>
    <n v="0.25"/>
    <n v="0"/>
    <n v="0"/>
    <n v="1"/>
    <n v="0"/>
    <n v="1"/>
    <n v="0.25"/>
    <n v="2"/>
    <n v="1"/>
    <n v="1"/>
    <n v="0.5"/>
    <n v="0"/>
    <s v="icld recursos propios"/>
    <n v="0"/>
    <n v="0"/>
  </r>
  <r>
    <x v="14"/>
    <x v="4"/>
    <s v="BOLÍVAR ME ENAMORA EN  PARTICIPACIÓN CIUDADANA"/>
    <s v=" INSTANCIA DE PARTICIPACIÓN CIUDADANA"/>
    <n v="4599"/>
    <s v="FORTALECIMIENTO A LA GESTIÓN Y DIRECCIÓN DE LA ADMINISTRACIÓN PÚBLICA TERRITORIAL"/>
    <s v="INSTANCIAS O ESPACIOS DE PARTICIPACIÓN "/>
    <n v="327"/>
    <s v="REALIZAR 4 CUMBRES DE PARTICIPACION ENTRE ALCALDES Y GOBERNACION"/>
    <n v="4599029"/>
    <s v="SERVICIO DE INTEGRACIÓN DE LA OFERTA PÚBLICA"/>
    <s v="ESPACIOS DE INTEGRACIÓN DE OFERTA PÚBLICA GENERADOS"/>
    <s v="NUMERO"/>
    <n v="1"/>
    <n v="2023"/>
    <s v="SECRETARIA PRIVADA"/>
    <n v="1"/>
    <n v="4"/>
    <n v="1"/>
    <n v="0.25"/>
    <n v="0"/>
    <n v="0"/>
    <n v="0"/>
    <n v="0"/>
    <n v="0"/>
    <n v="0"/>
    <n v="1"/>
    <n v="0"/>
    <n v="0"/>
    <n v="0.25"/>
    <n v="0"/>
    <s v="icld recursos propios"/>
    <n v="0"/>
    <n v="0"/>
  </r>
  <r>
    <x v="14"/>
    <x v="4"/>
    <s v="BOLÍVAR ME ENAMORA EN  PARTICIPACIÓN CIUDADANA"/>
    <s v=" INSTANCIA DE PARTICIPACIÓN CIUDADANA"/>
    <n v="4502"/>
    <s v="FORTALECIMIENTO DEL BUEN GOBIERNO PARA EL RESPETO Y GARANTÍA DE LOS DERECHOS HUMANOS"/>
    <s v="INSTANCIAS O ESPACIOS DE PARTICIPACIÓN "/>
    <n v="328"/>
    <s v="RUTA DE LA GOBERNANZA"/>
    <n v="4502001"/>
    <s v="SERVICIO DE PROMOCIÓN A LA PARTICIPACIÓN CIUDADANA"/>
    <s v="ESPACIOS DE PARTICIPACIÓN PROMOVIDOS"/>
    <s v="NUMERO"/>
    <n v="0"/>
    <n v="2023"/>
    <s v="SECRETARIA PRIVADA"/>
    <n v="5"/>
    <n v="20"/>
    <n v="6"/>
    <n v="0.3"/>
    <n v="2"/>
    <n v="2"/>
    <n v="0"/>
    <n v="2"/>
    <n v="6"/>
    <n v="0.3"/>
    <n v="12"/>
    <n v="1.2"/>
    <n v="1.2"/>
    <n v="0.6"/>
    <n v="1261000000"/>
    <s v="icld recursos propios"/>
    <n v="1258300000"/>
    <n v="0.9978588421887391"/>
  </r>
  <r>
    <x v="14"/>
    <x v="4"/>
    <s v="BOLÍVAR ME ENAMORA EN  PARTICIPACIÓN CIUDADANA"/>
    <s v="CONSTRUCCIONES MOTIVADORAS CON PARTICIPACIÓN INTEGRAL – COMPI"/>
    <n v="4502"/>
    <s v="FORTALECIMIENTO DEL BUEN GOBIERNO PARA EL RESPETO Y GARANTÍA DE LOS DERECHOS HUMANOS"/>
    <s v="DESARROLLO COMUNITARIO"/>
    <n v="367"/>
    <s v="PROMOVER EL DESARROLLO DE 180 PROYECTOS INICIATIVAS COMUNITARIAS PARA EL FOMENTO E INCENTIVO A LA PARTICIPACIÓN CIUDADANA"/>
    <n v="4502001"/>
    <s v="SERVICIO DE PROMOCIÓN A LA PARTICIPACIÓN CIUDADANA"/>
    <s v="INICIATIVAS ORGANIZATIVAS DE PARTICIPACIÓN CIUDADANA PROMOVIDAS"/>
    <s v="NUMERO"/>
    <n v="0"/>
    <n v="2023"/>
    <s v="SECRETARIA DEL INTERIOR"/>
    <n v="15"/>
    <n v="45"/>
    <n v="6"/>
    <n v="0.13"/>
    <n v="0"/>
    <n v="2"/>
    <n v="13"/>
    <n v="15"/>
    <n v="30"/>
    <n v="0.66666666666666663"/>
    <n v="36"/>
    <n v="2"/>
    <n v="2"/>
    <n v="0.8"/>
    <n v="7426300000"/>
    <s v="icld recursos propios"/>
    <n v="14173098127"/>
    <n v="1.908500616323068"/>
  </r>
  <r>
    <x v="14"/>
    <x v="1"/>
    <s v="BOLÍVAR ME ENAMORA EN DESARROLLO ECONÓMICO"/>
    <s v="APROVECHAMIENTO DE POTENCIALIDADES Y APUESTA PRODUCTIVAS"/>
    <n v="3502"/>
    <s v="PRODUCTIVIDAD Y COMPETITIVIDAD DE LAS EMPRESAS COLOMBIANAS"/>
    <s v="COMERCIO, INDUSTRIA Y TURISMO"/>
    <n v="329"/>
    <s v="IMPLEMENTACION DE LA MARCABOLÍVAR A TRAVÉSDE LA_x000d_CURADURÍA Y VENTA_x000d_DE PRODUCTOS_x000d_ARTESANALES Y AGRO"/>
    <n v="3502024"/>
    <s v="SERVICIO DE ASISTENCIA TÉCNICA_x000d_PARA LAACTIVIDAD_x000d_ARTESANAL"/>
    <s v="ASISTENCIAS TÉCNICAS PARAEL_x000d_FORTALECIMIENTO DE_x000d_LAACTIVIDAD_x000d_ARTESANAL PRESTADAS"/>
    <s v="NUMERO"/>
    <n v="0"/>
    <n v="2023"/>
    <s v="SECRETARIA PRIVADA"/>
    <n v="1"/>
    <n v="4"/>
    <n v="1"/>
    <n v="0.25"/>
    <n v="1"/>
    <n v="0"/>
    <n v="0"/>
    <n v="0"/>
    <n v="1"/>
    <n v="0.25"/>
    <n v="2"/>
    <n v="1"/>
    <n v="1"/>
    <n v="0.5"/>
    <n v="2000000000"/>
    <s v="icld recursos propios"/>
    <n v="2170000000"/>
    <n v="1.085"/>
  </r>
  <r>
    <x v="15"/>
    <x v="4"/>
    <s v="BOLÍVAR ME ENAMORA EN  ORDENAMIENTO TERRITORIAL"/>
    <s v="PLAN DE ORDENAMIENTO TERRITORIAL DEL DEPARTAMENTO DE BOLIVAR"/>
    <s v="4002"/>
    <s v="ORDENAMIENTO TERRITORIAL Y DESARROLLO URBANO"/>
    <s v="ELABORACIÓN Y ACTUALIZACIÓN DEL PLAN DE ORDENAMIENTO TERRITORIAL"/>
    <s v="400201602"/>
    <s v=""/>
    <s v="4002016"/>
    <s v="DOCUMENTOS DE PLANEACIÓN"/>
    <s v="DOCUMENTOS DE PLANEACIÓN DE LA ETAPA DE ALISTAMIENTO Y DIAGNÓSTICO DEL PLAN DE ORDENAMIENTO DEPARTAMENTAL ELABORADOS"/>
    <s v="Número "/>
    <s v="0"/>
    <s v="N/A"/>
    <s v="ICLD"/>
    <s v="1"/>
    <n v="1"/>
    <n v="0"/>
    <n v="0"/>
    <s v="1"/>
    <n v="0"/>
    <n v="0"/>
    <n v="0"/>
    <n v="1"/>
    <n v="1"/>
    <n v="1"/>
    <n v="1"/>
    <n v="1"/>
    <n v="1"/>
    <n v="0"/>
    <s v="ICLD"/>
    <n v="0"/>
    <n v="0"/>
  </r>
  <r>
    <x v="15"/>
    <x v="4"/>
    <s v="BOLÍVAR ME ENAMORA EN  ORDENAMIENTO TERRITORIAL"/>
    <s v="PLAN DE ORDENAMIENTO TERRITORIAL DEL DEPARTAMENTO DE BOLIVAR"/>
    <s v="4002"/>
    <s v="ORDENAMIENTO TERRITORIAL Y DESARROLLO URBANO"/>
    <s v="ELABORACIÓN Y ACTUALIZACIÓN DEL PLAN DE ORDENAMIENTO TERRITORIAL"/>
    <n v="400201603"/>
    <s v=""/>
    <s v="4002016"/>
    <s v="DOCUMENTOS DE PLANEACIÓN"/>
    <s v="DOCUMENTOS DE FORMULACIÓN DEL PLAN DE ORDENAMIENTO DEPARTAMENTAL ELABORADOS"/>
    <s v="Número "/>
    <s v="0"/>
    <s v="N/A"/>
    <s v="ICLD"/>
    <s v="1"/>
    <n v="1"/>
    <n v="0"/>
    <n v="0"/>
    <s v="1"/>
    <n v="0"/>
    <n v="0"/>
    <n v="0"/>
    <n v="1"/>
    <n v="1"/>
    <n v="1"/>
    <n v="1"/>
    <n v="1"/>
    <n v="1"/>
    <n v="111500000"/>
    <s v="ICLD"/>
    <n v="111500000"/>
    <n v="1"/>
  </r>
  <r>
    <x v="15"/>
    <x v="3"/>
    <s v="BOLÍVAR ME ENAMORA EN  HÁBITAT, VIVIENDA Y SERVICIOS PÚBLICOS"/>
    <s v="FORMALIZACIÓN DE LA TIERRA"/>
    <s v="4001"/>
    <s v="ACCESO A SOLUCIONES DE VIVIENDA"/>
    <s v="PROYECTOS DE TITULACIÓN Y LEGALIZACIÓN DE PREDIOS"/>
    <s v="400100700"/>
    <s v=""/>
    <s v="4001007"/>
    <s v="SERVICIO DE SANEAMIENTO Y TITULACIÓN DE BIENES FISCALES"/>
    <s v="BIENES FISCALES SANEADOS Y TITULADOS"/>
    <s v="Número "/>
    <s v="0"/>
    <s v="N/A"/>
    <s v="ICLD"/>
    <s v="250"/>
    <n v="1000"/>
    <n v="470"/>
    <n v="0.47"/>
    <s v="0"/>
    <n v="39"/>
    <n v="0"/>
    <n v="0"/>
    <n v="39"/>
    <n v="3.9E-2"/>
    <n v="509"/>
    <n v="0.156"/>
    <n v="0.156"/>
    <n v="0.50900000000000001"/>
    <n v="100000000"/>
    <s v="ICLD"/>
    <n v="100000000"/>
    <n v="1"/>
  </r>
  <r>
    <x v="15"/>
    <x v="4"/>
    <s v="BOLÍVAR ME ENAMORA CON INSTRUMENTOS DE PLANEACIÓN"/>
    <s v="INSTRUMENTOS DE PLANEACIÓN TERRTORIAL  A LOS MUNICIPIOS"/>
    <s v="4501"/>
    <s v="FORTALECIMIENTO DE LA CONVIVENCIA Y LA SEGURIDAD CIUDADANA"/>
    <s v="PROGRAMAS DE CAPACITACIÓN Y ASISTENCIA TÉCNICA ORIENTADOS AL DESARROLLO EFICIENTE DE LAS COMPETENCIAS DE LEY"/>
    <s v="459903101"/>
    <s v=""/>
    <s v="4599031"/>
    <s v="SERVICIO DE ASISTENCIA TÉCNICA"/>
    <s v="ENTIDADES TERRITORIALES ASISTIDAS TÉCNICAMENTE"/>
    <s v="Número "/>
    <s v="45"/>
    <s v="N/A"/>
    <s v="ICLD"/>
    <s v="5"/>
    <n v="20"/>
    <n v="5"/>
    <n v="0.25"/>
    <s v="0"/>
    <n v="9"/>
    <n v="0"/>
    <n v="0"/>
    <n v="9"/>
    <n v="0.45"/>
    <n v="14"/>
    <n v="1.8"/>
    <n v="1.8"/>
    <n v="0.7"/>
    <n v="237500000"/>
    <s v="ICLD"/>
    <n v="237500000"/>
    <n v="1"/>
  </r>
  <r>
    <x v="15"/>
    <x v="4"/>
    <s v="BOLÍVAR ME ENAMORA EN INSTRUMENTOS DE PLANEACIÓN"/>
    <s v="CONSEJO TERRITORIAL DE PLANEACIÓN DE BOLIVAR"/>
    <s v="4502"/>
    <s v="FORTALECIMIENTO DEL BUEN GOBIERNO PARA EL RESPETO Y GARANTÍA DE LOS DERECHOS HUMANOS"/>
    <s v="INSTANCIAS O ESPACIOS DE PARTICIPACIÓN"/>
    <s v=""/>
    <s v=""/>
    <s v="4502001"/>
    <s v="SERVICIO DE PROMOCIÓN A LA PARTICIPACIÓN CIUDADANA"/>
    <s v="INSTANCIAS FORMALES Y NO FORMALES DE PARTICIPACIÓN FORTALECIDAS"/>
    <s v="Número "/>
    <s v="0"/>
    <s v="N/A"/>
    <s v="ICLD"/>
    <s v="1"/>
    <n v="4"/>
    <n v="0"/>
    <n v="0"/>
    <s v="1"/>
    <n v="0"/>
    <n v="0"/>
    <n v="0"/>
    <n v="1"/>
    <n v="0.25"/>
    <n v="1"/>
    <n v="1"/>
    <n v="1"/>
    <n v="0.25"/>
    <n v="50000000"/>
    <s v="ICLD"/>
    <n v="50000000"/>
    <n v="1"/>
  </r>
  <r>
    <x v="15"/>
    <x v="4"/>
    <s v="BOLÍVAR ME ENAMORA EN INSTRUMENTOS DE PLANEACIÓN"/>
    <s v="MODERNIZACIÓN SISTEMAS DE INFORMACIÓN EN PLANEACIÓN"/>
    <s v="4599"/>
    <s v="FORTALECIMIENTO A LA GESTIÓN Y DIRECCIÓN DE LA ADMINISTRACIÓN PÚBLICA TERRITORIAL"/>
    <s v="FORTALECIMIENTO INSTITUCIONAL"/>
    <s v="459902500"/>
    <s v=""/>
    <s v="4599025"/>
    <s v="SERVICIOS DE INFORMACIÓN IMPLEMENTADOS"/>
    <s v="SISTEMAS DE INFORMACIÓN IMPLEMENTADOS"/>
    <s v="Número "/>
    <s v="0"/>
    <s v="N/A"/>
    <s v="ICLD"/>
    <s v="1"/>
    <n v="3"/>
    <n v="0"/>
    <n v="0"/>
    <s v="0"/>
    <n v="1"/>
    <n v="0"/>
    <n v="0"/>
    <n v="1"/>
    <n v="0.33333333333333331"/>
    <n v="1"/>
    <n v="1"/>
    <n v="1"/>
    <n v="0.33333333333333331"/>
    <n v="140000000"/>
    <s v="ICLD"/>
    <n v="140000000"/>
    <n v="1"/>
  </r>
  <r>
    <x v="15"/>
    <x v="4"/>
    <s v="BOLÍVAR ME ENAMORA EN INSTRUMENTOS DE PLANEACIÓN"/>
    <s v="FORTALECIMIENTO DE CAPACIDADES INSTITUCIONALES"/>
    <s v="4599"/>
    <s v="FORTALECIMIENTO A LA GESTIÓN Y DIRECCIÓN DE LA ADMINISTRACIÓN PÚBLICA TERRITORIAL"/>
    <s v="FORTALECIMIENTO INSTITUCIONAL"/>
    <s v="459903100"/>
    <s v=""/>
    <s v="4599031"/>
    <s v="SERVICIO DE ASISTENCIA TÉCNICA"/>
    <s v="ENTIDADES, ORGANISMOS Y DEPENDENCIAS ASISTIDOS TÉCNICAMENTE"/>
    <s v="Número "/>
    <s v="45"/>
    <s v="2023"/>
    <s v="ICLD"/>
    <s v="45"/>
    <n v="45"/>
    <n v="45"/>
    <n v="1"/>
    <s v="10"/>
    <n v="15"/>
    <n v="0"/>
    <n v="0"/>
    <n v="25"/>
    <n v="0.55555555555555558"/>
    <n v="70"/>
    <n v="0.55555555555555558"/>
    <n v="0.55555555555555558"/>
    <n v="1.5555555555555556"/>
    <n v="97500000"/>
    <s v="ICLD"/>
    <n v="97500000"/>
    <n v="1"/>
  </r>
  <r>
    <x v="15"/>
    <x v="3"/>
    <s v="BOLÍVAR ME ENAMORA CON CIENCIA, TECNOLOGIA E INNOVACIÓN"/>
    <s v="CIENCIA, TECNOLOGIA E INNOVACIÓN PARA EL DESARROLLO"/>
    <s v="3906"/>
    <s v="FOMENTO A VOCACIONES Y FORMACIÓN, GENERACIÓN, USO Y APROPIACIÓN SOCIAL DEL CONOCIMIENTO DE LA CIENCIA, TECNOLOGÍA E INNOVACIÓN"/>
    <s v="PROMOCIÓN DEL DESARROLLO"/>
    <s v=""/>
    <s v=""/>
    <s v="3906011"/>
    <s v="SERVICIO DE APROPIACIÓN SOCIAL DEL CONOCIMIENTO"/>
    <s v="ESTRATEGIAS DE APROPIACIÓN REALIZADAS"/>
    <s v="Número "/>
    <s v="0"/>
    <s v="N/A"/>
    <s v="ICLD"/>
    <s v="1"/>
    <n v="3"/>
    <n v="0"/>
    <n v="0"/>
    <s v="0"/>
    <n v="2"/>
    <n v="0"/>
    <n v="0"/>
    <n v="2"/>
    <n v="0.66666666666666663"/>
    <n v="2"/>
    <n v="2"/>
    <n v="2"/>
    <n v="0.66666666666666663"/>
    <n v="15000000"/>
    <s v="ICLD"/>
    <n v="15000000"/>
    <n v="1"/>
  </r>
  <r>
    <x v="15"/>
    <x v="3"/>
    <s v="BOLÍVAR ME ENAMORA CON CIENCIA, TECNOLOGIA E INNOVACIÓN"/>
    <s v="CIENCIA, TECNOLOGIA E INNOVACIÓN PARA EL DESARROLLO"/>
    <s v="3999"/>
    <s v="FORTALECIMIENTO DE LA GESTIÓN Y DIRECCIÓN DEL SECTOR CIENCIA, TECNOLOGÍA E INNOVACIÓN "/>
    <s v="PROMOCIÓN DEL DESARROLLO"/>
    <s v=""/>
    <s v=""/>
    <s v="3999054"/>
    <s v="DOCUMENTOS DE PLANEACIÓN"/>
    <s v="PLANES ESTRATÉGICOS ELABORADOS"/>
    <s v="Número "/>
    <s v="0"/>
    <s v="N/A"/>
    <s v="ICLD"/>
    <s v="1"/>
    <n v="4"/>
    <n v="1"/>
    <n v="0.25"/>
    <s v="0"/>
    <n v="1"/>
    <n v="0"/>
    <n v="0"/>
    <n v="1"/>
    <n v="0.25"/>
    <n v="2"/>
    <n v="1"/>
    <n v="1"/>
    <n v="0.5"/>
    <n v="22500000"/>
    <s v="ICLD"/>
    <n v="22500000"/>
    <n v="1"/>
  </r>
  <r>
    <x v="15"/>
    <x v="3"/>
    <s v="BOLÍVAR ME ENAMORA CON CIENCIA, TECNOLOGIA E INNOVACIÓN"/>
    <s v="CIENCIA, TECNOLOGIA E INNOVACIÓN PARA EL DESARROLLO"/>
    <s v="3999"/>
    <s v="FORTALECIMIENTO DE LA GESTIÓN Y DIRECCIÓN DEL SECTOR CIENCIA, TECNOLOGÍA E INNOVACIÓN "/>
    <s v="PROMOCIÓN DEL DESARROLLO"/>
    <s v=""/>
    <s v=""/>
    <s v="3999065"/>
    <s v="DOCUMENTOS DE POLÍTICA"/>
    <s v="DOCUMENTOS DE POLÍTICA ELABORADOS"/>
    <s v="Número "/>
    <s v="0"/>
    <s v="N/A"/>
    <s v="ICLD"/>
    <s v="1"/>
    <n v="1"/>
    <n v="0"/>
    <n v="0"/>
    <s v="0"/>
    <n v="0"/>
    <n v="0"/>
    <n v="0"/>
    <n v="0"/>
    <n v="0"/>
    <n v="0"/>
    <n v="0"/>
    <n v="0"/>
    <n v="0"/>
    <n v="60000000"/>
    <s v="ICLD"/>
    <n v="60000000"/>
    <n v="1"/>
  </r>
  <r>
    <x v="15"/>
    <x v="3"/>
    <s v="BOLÍVAR ME ENAMORA CON CIENCIA, TECNOLOGIA E INNOVACIÓN"/>
    <s v="CIENCIA, TECNOLOGIA E INNOVACIÓN PARA EL DESARROLLO"/>
    <s v="3999"/>
    <s v="FORTALECIMIENTO DE LA GESTIÓN Y DIRECCIÓN DEL SECTOR CIENCIA, TECNOLOGÍA E INNOVACIÓN "/>
    <s v="PROMOCIÓN DEL DESARROLLO"/>
    <s v=""/>
    <s v=""/>
    <s v="2301034"/>
    <s v="SERVICIO DE EDUCACIÓN PARA EL TRABAJO EN TECNOLOGÍAS DE LA INFORMACIÓN Y LAS COMUNICACIONES"/>
    <s v="PERSONAS CERTIFICADAS EN ALFABETIZACIÓN DIGITAL"/>
    <s v="Número "/>
    <s v="0"/>
    <s v="N/A"/>
    <s v="ICLD"/>
    <s v="25"/>
    <n v="100"/>
    <n v="68"/>
    <n v="0.68"/>
    <s v="0"/>
    <n v="0"/>
    <n v="0"/>
    <n v="0"/>
    <n v="0"/>
    <n v="0"/>
    <n v="68"/>
    <n v="0"/>
    <n v="0"/>
    <n v="0.68"/>
    <n v="0"/>
    <s v="N/A"/>
    <n v="0"/>
    <n v="0"/>
  </r>
  <r>
    <x v="15"/>
    <x v="3"/>
    <s v="BOLÍVAR ME ENAMORA CON CIENCIA, TECNOLOGIA E INNOVACIÓN"/>
    <s v="CIENCIA, TECNOLOGIA E INNOVACIÓN PARA EL DESARROLLO"/>
    <s v="3999"/>
    <s v="FORTALECIMIENTO DE LA GESTIÓN Y DIRECCIÓN DEL SECTOR CIENCIA, TECNOLOGÍA E INNOVACIÓN "/>
    <s v="PROMOCIÓN DEL DESARROLLO"/>
    <s v=""/>
    <s v=""/>
    <s v="2301062"/>
    <s v="SERVICIO DE APOYO EN TECNOLOGÍAS DE LA INFORMACIÓN Y LAS COMUNICACIONES PARA LA EDUCACIÓN BÁSICA, PRIMARIA Y SECUNDARIA"/>
    <s v="ESTUDIANTES DE SEDES EDUCATIVAS OFICIALES BENEFICIADOS CON EL SERVICIO DE APOYO EN TECNOLOGÍAS DE LA INFORMACIÓN Y LAS COMUNICACIONES PARA LA EDUCACIÓN"/>
    <s v="Número "/>
    <s v="0"/>
    <s v="N/A"/>
    <s v="ICLD"/>
    <s v="150"/>
    <n v="500"/>
    <n v="0"/>
    <n v="0"/>
    <s v="0"/>
    <n v="2035"/>
    <n v="0"/>
    <n v="0"/>
    <n v="2035"/>
    <n v="4.07"/>
    <n v="2035"/>
    <n v="13.566666666666666"/>
    <n v="13.566666666666666"/>
    <n v="4.07"/>
    <n v="22000000"/>
    <s v="ICLD"/>
    <n v="22000000"/>
    <n v="1"/>
  </r>
  <r>
    <x v="15"/>
    <x v="3"/>
    <s v="BOLÍVAR ME ENAMORA CON CIENCIA, TECNOLOGIA E INNOVACIÓN"/>
    <s v="CIENCIA, TECNOLOGIA E INNOVACIÓN PARA EL DESARROLLO"/>
    <n v="3905"/>
    <s v="FORTALECIMIENTO DE LA GOBERNANZA E INSTITUCIONALIDAD MULTINIVEL DEL SECTOR DE CTEI"/>
    <s v="PROMOCIÓN DEL DESARROLLO"/>
    <m/>
    <s v=""/>
    <s v="3905007"/>
    <s v="SERVICIO DE COOPERACIÓN INTERNACIONAL PARA LA CTEI"/>
    <s v="ACUERDOS DE COOPERACIÓN SUSCRITOS"/>
    <s v="Número "/>
    <n v="0"/>
    <s v="N/A"/>
    <s v="ICLD"/>
    <n v="1"/>
    <n v="3"/>
    <n v="0"/>
    <n v="0"/>
    <s v="0"/>
    <n v="3"/>
    <n v="0"/>
    <n v="0"/>
    <n v="3"/>
    <n v="1"/>
    <n v="3"/>
    <n v="3"/>
    <n v="3"/>
    <n v="1"/>
    <n v="0"/>
    <s v="N/A"/>
    <n v="0"/>
    <n v="0"/>
  </r>
  <r>
    <x v="16"/>
    <x v="3"/>
    <s v="Bolívar Me Enamora en  Salud oportuna y de calidad"/>
    <s v=" Aseguramiento y prestación integral de servicios de salud"/>
    <s v="1906"/>
    <s v="ASEGURAMIENTO Y PRESTACIÓN INTEGRAL DE SERVICIOS DE SALUD"/>
    <s v="PRESTACION DE SERVICIOS DE SALUD PARA LA POBLACIÓN POBRE NO ASEGURADA "/>
    <s v="226"/>
    <s v="REALIZAR ACOMPAÑAMIENTO, ASESORÍA Y SEGUIMIENTO TÉCNICO PARA LA TRANSFERENCIA DE HERRAMIENTAS DE GESTIÓN Y CONOCIMIENTO A ENTIDADES TERRITORIALES, ENTIDADES DEL SECTOR QUE PRESTAN SERVICIOS DE SALUD,  ENTRE OTROS, EN PROCEDIMIENTOS Y TRÁMITES INSTITUCIONALES DE COMPETENCIA DE LA ENTIDAD."/>
    <s v="1906041"/>
    <s v="SERVICIO DE ASISTENCIA TÉCNICA"/>
    <s v="Asistencisa técnicas realizadas"/>
    <s v="Número"/>
    <n v="180"/>
    <n v="2023"/>
    <s v="Dirección de Aseguramiento y Prestación de Servicios - Secretaría de Salud de Bolívar"/>
    <n v="90"/>
    <n v="360"/>
    <n v="90"/>
    <n v="0.25"/>
    <n v="15"/>
    <n v="17"/>
    <n v="33"/>
    <n v="25"/>
    <n v="90"/>
    <n v="0.25"/>
    <n v="180"/>
    <n v="1"/>
    <n v="1"/>
    <n v="0.5"/>
    <n v="518598267"/>
    <s v="Rentas cedidas"/>
    <n v="518598267"/>
    <n v="1"/>
  </r>
  <r>
    <x v="16"/>
    <x v="3"/>
    <s v="Bolívar Me Enamora en  Salud oportuna y de calidad"/>
    <s v=" Aseguramiento y prestación integral de servicios de salud"/>
    <s v="1906"/>
    <s v="ASEGURAMIENTO Y PRESTACIÓN INTEGRAL DE SERVICIOS DE SALUD"/>
    <s v="PRESTACION DE SERVICIOS DE SALUD PARA LA POBLACIÓN POBRE NO ASEGURADA "/>
    <s v="227"/>
    <s v="REALIZAR LA AFILIACIÓN DE LA POBLACIÓN AL RÉGIMEN SUBSIDIADO CONFORME A LAS CONDICIONES DEL SISTEMA GENERAL DE SEGURIDAD SOCIAL; INCLUYE EL REGISTRO, REPORTE, SISTEMATIZACIÓN Y SEGUIMIENTO DE AFILIADOS EN LOS SISTEMAS DE INFORMACIÓN CORRESPONDIENTES. "/>
    <s v="1906044"/>
    <s v="SERVICIO DE AFILIACIONES AL RÉGIMEN SUBSIDIADO DEL SISTEMA GENERAL DE SEGURIDAD SOCIAL"/>
    <s v="Personas afiliadas al régimen subsidiado"/>
    <s v="Número"/>
    <n v="938220"/>
    <n v="2023"/>
    <s v="BDUA - SISPRO MSPS"/>
    <n v="940420"/>
    <n v="947522"/>
    <n v="942164"/>
    <n v="0.99434525003113383"/>
    <n v="240193"/>
    <n v="213465"/>
    <n v="634000"/>
    <n v="300"/>
    <n v="1087958"/>
    <n v="1.1482139728681762"/>
    <n v="2030122"/>
    <n v="1.156885221496778"/>
    <n v="1.156885221496778"/>
    <n v="2.14255922289931"/>
    <n v="83107356230"/>
    <s v="Rentas cedidas"/>
    <n v="52528032184.659988"/>
    <n v="0.63205033305702096"/>
  </r>
  <r>
    <x v="16"/>
    <x v="3"/>
    <s v="Bolívar Me Enamora en  Salud oportuna y de calidad"/>
    <s v=" Aseguramiento y prestación integral de servicios de salud"/>
    <s v="1907"/>
    <s v="ASEGURAMIENTO Y PRESTACIÓN INTEGRAL DE SERVICIOS DE SALUD"/>
    <s v="PRESTACION DE SERVICIOS DE SALUD PARA LA POBLACIÓN POBRE NO ASEGURADA "/>
    <s v="228"/>
    <s v="GARANTIZAR RECURSOS MONETARIOS A LAS EMPRESAS SOCIALES DEL ESTADO O A TERCEROS QUE ADMINISTRAN INFRAESTRUCTURA PÚBLICA PARA LA ATENCIÓN EN SALUD A LA POBLACIÓN"/>
    <s v="1906035"/>
    <s v="SERVICIO DE APOYO FINANCIERO PARA LA ATENCIÓN EN SALUD A LA POBLACIÓN"/>
    <s v="Empresas sociales del estado financiadas"/>
    <s v="Número"/>
    <n v="15"/>
    <n v="2023"/>
    <s v="Dirección de Aseguramiento y Prestación de Servicios - Secretaría de Salud de Bolívar"/>
    <n v="5"/>
    <n v="15"/>
    <n v="1"/>
    <n v="6.6666666666666666E-2"/>
    <n v="1"/>
    <n v="0"/>
    <n v="0"/>
    <n v="0"/>
    <n v="1"/>
    <n v="6.6666666666666666E-2"/>
    <n v="2"/>
    <n v="0.2"/>
    <n v="0.2"/>
    <n v="0.13333333333333333"/>
    <n v="83107356230"/>
    <s v="Rentas cedidas - SGP"/>
    <n v="52528032184.659988"/>
    <n v="0.63205033305702096"/>
  </r>
  <r>
    <x v="16"/>
    <x v="3"/>
    <s v="Bolívar Me Enamora en  Salud oportuna y de calidad"/>
    <s v=" Aseguramiento y prestación integral de servicios de salud"/>
    <s v="1908"/>
    <s v="ASEGURAMIENTO Y PRESTACIÓN INTEGRAL DE SERVICIOS DE SALUD"/>
    <s v="PRESTACION DE SERVICIOS DE SALUD PARA LA POBLACIÓN POBRE NO ASEGURADA "/>
    <s v="229"/>
    <s v="REALIZAR ACOMPAÑAMIENTO, ASESORÍA Y SEGUIMIENTO TÉCNICO PARA LA TRANSFERENCIA DE HERRAMIENTAS DE GESTIÓN Y CONOCIMIENTO A ENTIDADES TERRITORIALES, ENTIDADES DEL SECTOR QUE PRESTAN SERVICIOS DE SALUD, CIUDADANOS, ENTRE OTROS, EN PROCEDIMIENTOS Y TRÁMITES INSTITUCIONALES DE COMPETENCIA DE LA ENTIDAD."/>
    <s v="1906041"/>
    <s v="SERVICIO DE ASISTENCIA TÉCNICA"/>
    <s v="Asistencias técnicas realizadas"/>
    <s v="Número"/>
    <n v="180"/>
    <n v="2023"/>
    <s v="Dirección de Aseguramiento y Prestación de Servicios - Secretaría de Salud de Bolívar"/>
    <n v="90"/>
    <n v="360"/>
    <n v="90"/>
    <n v="0.25"/>
    <n v="15"/>
    <n v="17"/>
    <n v="33"/>
    <n v="25"/>
    <n v="90"/>
    <n v="0.25"/>
    <n v="180"/>
    <n v="1"/>
    <n v="1"/>
    <n v="0.5"/>
    <n v="483500000"/>
    <s v="Rentas cedidas"/>
    <n v="483500000"/>
    <n v="1"/>
  </r>
  <r>
    <x v="16"/>
    <x v="3"/>
    <s v="Bolívar Me Enamora en  Salud oportuna y de calidad"/>
    <s v=" Aseguramiento y prestación integral de servicios de salud"/>
    <s v="1909"/>
    <s v="ASEGURAMIENTO Y PRESTACIÓN INTEGRAL DE SERVICIOS DE SALUD"/>
    <s v="PRESTACION DE SERVICIOS DE SALUD PARA LA POBLACIÓN POBRE NO ASEGURADA "/>
    <s v="230"/>
    <s v="REALIZAR ACOMPAÑAMIENTO, ASESORÍA Y SEGUIMIENTO TÉCNICO PARA LA TRANSFERENCIA DE HERRAMIENTAS DE GESTIÓN Y CONOCIMIENTO A ENTIDADES TERRITORIALES, ENTIDADES DEL SECTOR QUE PRESTAN SERVICIOS DE SALUD, CIUDADANOS, ENTRE OTROS, EN PROCEDIMIENTOS Y TRÁMITES INSTITUCIONALES DE COMPETENCIA DE LA ENTIDAD."/>
    <s v="1906041"/>
    <s v="SERVICIO DE ASISTENCIA TÉCNICA"/>
    <m/>
    <s v="Número"/>
    <n v="180"/>
    <n v="2023"/>
    <s v="Dirección de Aseguramiento y Prestación de Servicios - Secretaría de Salud de Bolívar"/>
    <n v="135"/>
    <n v="540"/>
    <n v="135"/>
    <n v="0.25"/>
    <n v="3"/>
    <n v="66"/>
    <n v="54"/>
    <n v="12"/>
    <n v="135"/>
    <n v="0.25"/>
    <n v="270"/>
    <n v="1"/>
    <n v="1"/>
    <n v="0.5"/>
    <n v="483500000"/>
    <s v="Rentas cedidas"/>
    <n v="483500000"/>
    <n v="1"/>
  </r>
  <r>
    <x v="16"/>
    <x v="3"/>
    <s v="Bolívar Me Enamora en  Salud oportuna y de calidad"/>
    <s v=" Aseguramiento y prestación integral de servicios de salud"/>
    <s v="1903"/>
    <s v="INSPECCIÓN, VIGILANCIA Y CONTROL"/>
    <s v="VIGILANCIA Y CONTROL EN SALUD PUBLICA "/>
    <s v="231"/>
    <s v="INCREMENTAR  LA COBERTURA DE ACCIONES DE INSPECCIÓN, VIGILANCIA Y CONTROL AL SISTEMA GENERAL DE SEGURIDAD SOCIAL EN SALUD EN EL DEPARTAMENTO DE BOLÍVAR."/>
    <s v="1903016"/>
    <s v="SERVICIO DE AUDITORÍA Y VISITAS INSPECTIVAS"/>
    <s v="Adquisición de ambulancia"/>
    <s v="Número"/>
    <n v="100"/>
    <n v="2023"/>
    <s v="IVC - SSDB"/>
    <n v="90"/>
    <n v="360"/>
    <n v="507"/>
    <n v="1.4083333333333334"/>
    <n v="31"/>
    <n v="30"/>
    <n v="35"/>
    <n v="15"/>
    <n v="111"/>
    <n v="0.30833333333333335"/>
    <n v="618"/>
    <n v="1.2333333333333334"/>
    <n v="1.2333333333333334"/>
    <n v="1.7166666666666666"/>
    <n v="4332003280"/>
    <s v="Rentas cedidas"/>
    <n v="4332003280"/>
    <n v="1"/>
  </r>
  <r>
    <x v="16"/>
    <x v="3"/>
    <s v="Bolívar Me Enamora en  Salud oportuna y de calidad"/>
    <s v=" Aseguramiento y prestación integral de servicios de salud"/>
    <s v="1903"/>
    <s v="INSPECCIÓN, VIGILANCIA Y CONTROL"/>
    <s v="INSPECCIÓN, VIGILANCIA Y CONTROL SANITARIO "/>
    <s v="232"/>
    <s v="AUMENTAR LA COBERTURA EN LA VIGILANCIA DE LOS EVENTOS DE INTERÉS EN SALUD PÚBLICA POR LOS LABORATORIOS DE LA RED DEL DEPARTAMENTO DE BOLÍVAR  E INVESTIGACIÓN EN LA VIGILANCIA DE LOS EVENTOS DE INTERÉS DE SALUD PÚBLICA POR EL LABORATORIO DEPARTAMENTAL"/>
    <s v="1903012"/>
    <s v="SERVICIO DE ANÁLISIS DE LABORATORIO"/>
    <s v="Asistencias técnicas realizadas"/>
    <s v="Número"/>
    <n v="44880"/>
    <n v="2023"/>
    <s v="Laboratorio de Salud Pública-SSDB"/>
    <n v="14000"/>
    <n v="56000"/>
    <n v="11732"/>
    <n v="0.20949999999999999"/>
    <n v="2780"/>
    <n v="2987"/>
    <n v="2536"/>
    <n v="5032"/>
    <n v="13335"/>
    <n v="0.238125"/>
    <n v="25067"/>
    <n v="0.95250000000000001"/>
    <n v="0.95250000000000001"/>
    <n v="0.447625"/>
    <n v="3100000000"/>
    <s v="Rentas cedidas - SGP"/>
    <n v="3100000000"/>
    <n v="1"/>
  </r>
  <r>
    <x v="16"/>
    <x v="3"/>
    <s v="Bolívar Me Enamora en  Salud oportuna y de calidad"/>
    <s v=" Aseguramiento y prestación integral de servicios de salud"/>
    <s v="1905"/>
    <s v="SALUD PÚBLICA"/>
    <s v="CONVIVENCIA SOCIAL  Y SALUD MENTAL "/>
    <s v="233"/>
    <s v="FORTALECER LAS ACCIONES DE GESTIÓN INTEGRAL QUE MINIMICEN LOS RIESGOS ASOCIADOS A LA SALUD MENTAL Y CONVIVENCIA SOCIAL EN EL DEPARTAMENTO DE BOLÍVAR"/>
    <s v="1905050"/>
    <s v="SERVICIO DE ASISTENCIA TÉCNICA"/>
    <s v="Asistencias técnicas realizadas"/>
    <s v="Número"/>
    <n v="1215"/>
    <n v="2023"/>
    <s v="Secretaría de Salud de Bolívar"/>
    <n v="945"/>
    <n v="3780"/>
    <n v="550"/>
    <n v="0.14550264550264549"/>
    <n v="230"/>
    <n v="245"/>
    <n v="0"/>
    <n v="137"/>
    <n v="612"/>
    <n v="0.16190476190476191"/>
    <n v="1162"/>
    <n v="0.64761904761904765"/>
    <n v="0.64761904761904765"/>
    <n v="0.30740740740740741"/>
    <n v="2920000000"/>
    <s v="Rentas cedidas - SGP"/>
    <n v="2920000000"/>
    <n v="1"/>
  </r>
  <r>
    <x v="16"/>
    <x v="3"/>
    <s v="Bolívar Me Enamora en  Salud oportuna y de calidad"/>
    <s v=" Inspección, vigilancia y control en Salud"/>
    <s v="1905"/>
    <s v="SALUD PÚBLICA"/>
    <s v="CONVIVENCIA SOCIAL  Y SALUD MENTAL "/>
    <s v="234"/>
    <s v="REALIZAR ACOMPAÑAMIENTO, ASESORÍA Y SEGUIMIENTO TÉCNICO PARA LA TRANSFERENCIA DE HERRAMIENTAS DE GESTIÓN Y CONOCIMIENTO SOBRE TEMAS DE SALUD MENTAL"/>
    <s v="1905022"/>
    <s v="SERVICIO DE GESTIÓN DEL RIESGO EN TEMAS DE TRASTORNOS MENTALES"/>
    <s v="Auditorías y visitas inspectivas realizadas"/>
    <s v="Número"/>
    <n v="48"/>
    <n v="2023"/>
    <s v="Secretaría de Salud de Bolívar"/>
    <n v="12"/>
    <n v="48"/>
    <n v="12"/>
    <n v="0.25"/>
    <n v="2"/>
    <n v="3"/>
    <n v="7"/>
    <n v="0"/>
    <n v="12"/>
    <n v="0.25"/>
    <n v="24"/>
    <n v="1"/>
    <n v="1"/>
    <n v="0.5"/>
    <n v="2920000000"/>
    <s v="Rentas cedidas - SGP"/>
    <n v="2920000000"/>
    <n v="1"/>
  </r>
  <r>
    <x v="16"/>
    <x v="3"/>
    <s v="Bolívar Me Enamora en  Salud oportuna y de calidad"/>
    <s v=" Inspección, vigilancia y control en Salud"/>
    <s v="1905"/>
    <s v="SALUD PÚBLICA"/>
    <s v="GESTIÓN DIFERENCIAL DE POBLACIONES VULNERABLES "/>
    <s v="235"/>
    <s v="FORTALECER LA ATENCIÓN INTEGRAL Y DIFERENCIAL EN SALUD A MUJERES, PERSONAS LGTBIQ+, VÍCTIMAS DE VIOLENCIA DE GÉNERO Y VIOLENCIA SEXUAL EN MUNICIPIOS PRIORIZADOS DEL DEPARTAMENTO DE BOLÍVAR."/>
    <s v="1905050"/>
    <s v="SERVICIO DE ASISTENCIA TÉCNICA"/>
    <s v="Análisis realizados"/>
    <s v="Número"/>
    <n v="40"/>
    <n v="2023"/>
    <s v="Secretaría de Salud de Bolívar"/>
    <n v="80"/>
    <n v="320"/>
    <n v="80"/>
    <n v="0.25"/>
    <n v="20"/>
    <n v="25"/>
    <n v="20"/>
    <n v="15"/>
    <n v="80"/>
    <n v="0.25"/>
    <n v="160"/>
    <n v="1"/>
    <n v="1"/>
    <n v="0.5"/>
    <n v="8898102243"/>
    <s v="Rentas cedidas - SGP"/>
    <n v="8898102243"/>
    <n v="1"/>
  </r>
  <r>
    <x v="16"/>
    <x v="3"/>
    <s v="Bolívar Me Enamora en  Salud oportuna y de calidad"/>
    <s v="Salud Pública"/>
    <s v="1905"/>
    <s v="SALUD PÚBLICA"/>
    <s v="SALUD PÚBLICA "/>
    <s v="236"/>
    <s v="DISMINUIR PORCENTAJE DE ENFERMEDADES ADQUIRIDAS POR FACTORES AMBIENTALES Y SANITARIOS EN LOS MUNICIPIOS DEL DEPARTAMENTO DE BOLÍVAR."/>
    <s v="1905024"/>
    <s v="SERVICIO DE GESTIÓN DEL RIESGO PARA ABORDAR SITUACIONES DE SALUD RELACIONADAS CON CONDICIONES AMBIENTALES"/>
    <s v="Asistencias técnicas realizadas"/>
    <s v="Número"/>
    <n v="18"/>
    <n v="2023"/>
    <s v="Gestión programática y PIC - SSDB"/>
    <n v="6"/>
    <n v="20"/>
    <n v="3"/>
    <n v="0.15"/>
    <s v="0"/>
    <n v="2"/>
    <n v="4"/>
    <n v="0"/>
    <n v="6"/>
    <n v="0.3"/>
    <n v="9"/>
    <n v="1"/>
    <n v="1"/>
    <n v="0.45"/>
    <n v="1992274506"/>
    <s v="Rentas cedidas - SGP"/>
    <n v="1992274506"/>
    <n v="1"/>
  </r>
  <r>
    <x v="16"/>
    <x v="3"/>
    <s v="Bolívar Me Enamora en  Salud oportuna y de calidad"/>
    <m/>
    <s v="1905"/>
    <s v="SALUD PÚBLICA"/>
    <s v="SALUD PÚBLICA "/>
    <s v="237"/>
    <s v="DISMINUIR LAS ENFERMEDADES ADQUIRIDAS POR FACTORES AMBIENTALES Y SANITARIOS EN LOS MUNICIPIOS DEL DEPARTAMENTO DE BOLÍVAR."/>
    <s v="1903042"/>
    <s v="SERVICIO DE VIGILANCIA Y CONTROL SANITARIO DE LOS FACTORES DE RIESGO PARA LA SALUD, EN LOS ESTABLECIMIENTOS Y ESPACIOS QUE PUEDEN GENERAR RIESGOS PARA LA POBLACIÓN."/>
    <s v="Campañas de gestión del riesgo para abordar situaciones de salud relacionadas con condiciones ambientales implementadas"/>
    <s v="Número"/>
    <s v="Sin dato"/>
    <n v="2023"/>
    <s v="Secretaría de Salud de Bolívar"/>
    <n v="528"/>
    <n v="2112"/>
    <n v="528"/>
    <n v="0.25"/>
    <n v="88"/>
    <n v="132"/>
    <n v="132"/>
    <n v="176"/>
    <n v="528"/>
    <n v="0.25"/>
    <n v="1056"/>
    <n v="1"/>
    <n v="1"/>
    <n v="0.5"/>
    <n v="1070428963"/>
    <s v="SGP"/>
    <n v="1070428963"/>
    <n v="1"/>
  </r>
  <r>
    <x v="16"/>
    <x v="3"/>
    <s v="Bolívar Me Enamora en  Salud oportuna y de calidad"/>
    <s v="Salud Pública"/>
    <s v="1905"/>
    <s v="SALUD PÚBLICA"/>
    <s v="SALUD PÚBLICA "/>
    <s v="238"/>
    <s v="DISMINUIR LAS ENFERMEDADES ADQUIRIDAS POR FACTORES AMBIENTALES Y SANITARIOS EN LOS MUNICIPIOS DEL DEPARTAMENTO DE BOLÍVAR."/>
    <s v="1905024"/>
    <s v="SERVICIO DE GESTIÓN DEL RIESGO PARA ABORDAR SITUACIONES DE SALUD RELACIONADAS CON CONDICIONES AMBIENTALES"/>
    <s v="Campañas de gestión del riesgo para abordar situaciones de salud relacionadas con condiciones ambientales implementadas"/>
    <s v="Número"/>
    <n v="7"/>
    <n v="2023"/>
    <s v="Gestión programática y PIC - SSDB"/>
    <n v="2"/>
    <n v="8"/>
    <n v="2"/>
    <n v="0.25"/>
    <s v="0"/>
    <n v="1"/>
    <n v="1"/>
    <n v="0"/>
    <n v="2"/>
    <n v="0.25"/>
    <n v="4"/>
    <n v="1"/>
    <n v="1"/>
    <n v="0.5"/>
    <n v="1070428963"/>
    <s v="SGP"/>
    <n v="1070428963"/>
    <n v="1"/>
  </r>
  <r>
    <x v="16"/>
    <x v="3"/>
    <s v="Bolívar Me Enamora en  Salud oportuna y de calidad"/>
    <s v="Salud Pública"/>
    <s v="1905"/>
    <s v="SALUD PÚBLICA"/>
    <s v="PROTECCIÓN INTEGRAL A LA PRIMERA INFANCIA "/>
    <s v="239"/>
    <s v="REALIZAR SERVICIO DE EDUCACIÓN INFORMAL EN TEMAS DE SALUD PÚBLICA A LA POBLACIÓN DE LA PRIMERA INFANCIA Y ADOLESCENCIA "/>
    <s v="1905019"/>
    <s v="SERVICIO DE EDUCACIÓN INFORMAL EN TEMAS DE SALUD PÚBLICA"/>
    <s v="Establecimientos abiertos al público vigilados y controlados"/>
    <s v="Número"/>
    <n v="0"/>
    <n v="2023"/>
    <s v="Secretaría de Salud de Bolívar"/>
    <n v="135"/>
    <n v="540"/>
    <n v="135"/>
    <n v="0.25"/>
    <s v="0"/>
    <n v="65"/>
    <n v="43"/>
    <n v="27"/>
    <n v="135"/>
    <n v="0.25"/>
    <n v="270"/>
    <n v="1"/>
    <n v="1"/>
    <n v="0.5"/>
    <n v="1293680320"/>
    <s v="SGP"/>
    <n v="1293680320"/>
    <n v="1"/>
  </r>
  <r>
    <x v="16"/>
    <x v="3"/>
    <s v="Bolívar Me Enamora en  Salud oportuna y de calidad"/>
    <s v="Salud Pública"/>
    <s v="1905"/>
    <s v="SALUD PÚBLICA"/>
    <s v="DESARROLLO INTEGRAL DE LAS NIÑAS, NIÑOS "/>
    <s v="240"/>
    <s v="REALIZAR ACOMPAÑAMIENTO, ASESORÍA Y SEGUIMIENTO TÉCNICO  PARA FORTALECER LA GESTIÓN PARA LA IMPLEMENTACIÓN Y ADOPCIÓN DE ESTRATEGIAS, NORMAS Y LINEAMIENTOS ORIENTADOS   PARA LOGRAR EL DESARROLLO INTEGRAL DE NIÑAS, NIÑOS Y ADOLESCENTES EN MUNICIPIOS PRIORIZADOS DEL DEPARTAMENTO DE BOLÍVAR."/>
    <s v="1905050"/>
    <s v="SERVICIO DE ASISTENCIA TÉCNICA"/>
    <s v="Campañas de gestión del riesgo para abordar situaciones de salud relacionadas con condiciones ambientales implementadas"/>
    <s v="Número"/>
    <n v="160"/>
    <n v="2023"/>
    <s v="Secretaría de Salud de Bolívar"/>
    <n v="80"/>
    <n v="300"/>
    <n v="70"/>
    <n v="0.23333333333333334"/>
    <n v="2"/>
    <n v="26"/>
    <n v="48"/>
    <n v="8"/>
    <n v="84"/>
    <n v="0.28000000000000003"/>
    <n v="154"/>
    <n v="1.05"/>
    <n v="1.05"/>
    <n v="0.51333333333333331"/>
    <n v="1293680320"/>
    <s v="SGP"/>
    <n v="1293680320"/>
    <n v="1"/>
  </r>
  <r>
    <x v="16"/>
    <x v="3"/>
    <s v="Bolívar Me Enamora en  Salud oportuna y de calidad"/>
    <s v="Salud Pública"/>
    <s v="1905"/>
    <s v="SALUD PÚBLICA"/>
    <s v="ETNIA, DISCAPACIDAD, GÉNERO, NIÑEZ, ADOLESCENCIA, PERSONAS MAYORES "/>
    <s v="241"/>
    <s v="REALIZAR ASISTENCIAS TÉCNICAS PARA ORTALECER LA ARTICULACIÓN INTERSECTORIAL Y EL CUMPLIMIENTO DE LA RUTA DE ABORDAJE INTEGRAL DE LAS VIOLENCIAS DE GÉNERO EN MUNICIPIOS DEL DEPARTAMENTO DE BOLÍVAR."/>
    <s v="1905050"/>
    <s v="SERVICIO DE ASISTENCIA TÉCNICA"/>
    <s v="Asistencias técnicas realizadas"/>
    <s v="Número"/>
    <n v="360"/>
    <n v="2023"/>
    <s v="Secretaría de Salud de Bolívar"/>
    <n v="135"/>
    <n v="540"/>
    <n v="135"/>
    <n v="0.25"/>
    <n v="10"/>
    <n v="25"/>
    <n v="62"/>
    <n v="38"/>
    <n v="135"/>
    <n v="0.25"/>
    <n v="270"/>
    <n v="1"/>
    <n v="1"/>
    <n v="0.5"/>
    <n v="949241129"/>
    <s v="Rentas cedidas - SGP"/>
    <n v="949241129"/>
    <n v="1"/>
  </r>
  <r>
    <x v="16"/>
    <x v="3"/>
    <s v="Bolívar Me Enamora en  Salud oportuna y de calidad"/>
    <s v="Salud Pública"/>
    <s v="1905"/>
    <s v="SALUD PÚBLICA"/>
    <s v="ETNIA, DISCAPACIDAD, GÉNERO, NIÑEZ, ADOLESCENCIA, PERSONAS MAYORES "/>
    <s v="242"/>
    <s v="REALIZAR ACCIONES RELACIONADAS CON LA PREVENCIÓN DEL RIESGOS QUE AFECTAN LA SALUD SEXUAL Y REPRODUCTIVA DE LAS PERSONAS EN EL CURSO DE SU VIDA DESDE UN ENFOQUE DE DERECHOS."/>
    <s v="1905021"/>
    <s v="SERVICIO DE GESTIÓN DEL RIESGO EN TEMAS DE SALUD SEXUAL Y REPRODUCTIVA"/>
    <s v="Servicio de promoción de la salud "/>
    <s v="Número"/>
    <n v="14"/>
    <n v="2023"/>
    <s v="Secretaría de Salud de Bolívar"/>
    <n v="7"/>
    <n v="28"/>
    <n v="7"/>
    <n v="0.25"/>
    <s v="0"/>
    <n v="1"/>
    <n v="4"/>
    <n v="2"/>
    <n v="7"/>
    <n v="0.25"/>
    <n v="14"/>
    <n v="1"/>
    <n v="1"/>
    <n v="0.5"/>
    <n v="2770939207"/>
    <s v="Rentas cedidas - SGP"/>
    <n v="2770939207"/>
    <n v="1"/>
  </r>
  <r>
    <x v="16"/>
    <x v="3"/>
    <s v="Bolívar Me Enamora en  Salud oportuna y de calidad"/>
    <s v="Salud Pública"/>
    <s v="1905"/>
    <s v="SALUD PÚBLICA"/>
    <s v="GESTIÓN DEL RIESGO (PREVENCIÓN Y ATENCIÓN INTEGRAL EN SSR DESDE UN ENFOQUE DE DERECHOS) "/>
    <s v="243"/>
    <s v="REALIZAR ACCIONES RELACIONADAS CON LA PREVENCIÓN DEL RIESGOS QUE AFECTAN LA SALUD SEXUAL Y REPRODUCTIVA DE LAS PERSONAS EN EL CURSO DE SU VIDA DESDE UN ENFOQUE DE DERECHOS."/>
    <s v="1905021"/>
    <s v="SERVICIO DE GESTIÓN DEL RIESGO EN TEMAS DE SALUD SEXUAL Y REPRODUCTIVA"/>
    <s v="Asistencias técnicas realizadas"/>
    <s v="Número"/>
    <n v="60"/>
    <n v="2023"/>
    <s v="Salud Sexual y Reproductiva Secretaría de Salud de Bolívar"/>
    <n v="15"/>
    <n v="62"/>
    <n v="13"/>
    <n v="0.20967741935483872"/>
    <n v="3"/>
    <n v="6"/>
    <n v="4"/>
    <n v="2"/>
    <n v="15"/>
    <n v="0.24193548387096775"/>
    <n v="28"/>
    <n v="1"/>
    <n v="1"/>
    <n v="0.45161290322580644"/>
    <n v="2770939207"/>
    <s v="Rentas cedidas - SGP"/>
    <n v="2770939207"/>
    <n v="1"/>
  </r>
  <r>
    <x v="16"/>
    <x v="3"/>
    <s v="Bolívar Me Enamora en  Salud oportuna y de calidad"/>
    <s v="Salud Pública"/>
    <s v="1905"/>
    <s v="SALUD PÚBLICA"/>
    <s v="GESTIÓN DEL RIESGO (PREVENCIÓN Y ATENCIÓN INTEGRAL EN SSR DESDE UN ENFOQUE DE DERECHOS) "/>
    <s v="244"/>
    <s v="REALIZAR ACOMPAÑAMIENTO, ASESORÍA Y SEGUIMIENTO TÉCNICO PARA FORTALECER LA  IMPLEMENTACIÓN  DE ESTRATEGIAS Y LINEAMIENTOS PARA LA PREVENCIÓN Y ATENCIÓN INTEGRAL DE LAS ITS/VIH SIDA EN EL DEPARTAMENTO DE BOLÍVAR"/>
    <s v="1905050"/>
    <s v="SERVICIO DE ASISTENCIA TÉCNICA"/>
    <s v="Personas capacitadas"/>
    <s v="Número"/>
    <n v="120"/>
    <n v="2023"/>
    <s v="Salud Sexual y Reproductiva Secretaría de Salud de Bolívar"/>
    <n v="110"/>
    <n v="460"/>
    <n v="100"/>
    <n v="0.21739130434782608"/>
    <n v="5"/>
    <n v="25"/>
    <n v="42"/>
    <n v="38"/>
    <n v="110"/>
    <n v="0.2391304347826087"/>
    <n v="210"/>
    <n v="1"/>
    <n v="1"/>
    <n v="0.45652173913043476"/>
    <n v="2770939207"/>
    <s v="SGP"/>
    <n v="2770939207"/>
    <n v="1"/>
  </r>
  <r>
    <x v="16"/>
    <x v="3"/>
    <s v="Bolívar Me Enamora en  Salud oportuna y de calidad"/>
    <s v="Salud Pública"/>
    <s v="1905"/>
    <s v="SALUD PÚBLICA"/>
    <s v="GESTIÓN DEL RIESGO (PREVENCIÓN Y ATENCIÓN INTEGRAL EN SSR DESDE UN ENFOQUE DE DERECHOS) "/>
    <s v="245"/>
    <s v="FORTALECER LAS ACCIONES DE PROMOCIÓN DE LA SALUD Y PREVENCIÓN EN RIESGOS LABORALES EN LA POBLACIÓN DE LOS SECTORES INFORMALES DE LA ECONOMÍA EN EL DEPARTAMENTO DE BOLÍVAR."/>
    <s v="1905054"/>
    <s v="SERVICIO DE PROMOCIÓN DE LA SALUD"/>
    <s v="Asistencias técnicas realizadas"/>
    <s v="Número"/>
    <n v="3"/>
    <n v="2023"/>
    <s v="Programa laboral  Secretaría de Salud de Bolívar"/>
    <n v="3"/>
    <n v="12"/>
    <n v="3"/>
    <n v="0.25"/>
    <s v="0"/>
    <n v="2"/>
    <n v="1"/>
    <n v="0"/>
    <n v="3"/>
    <n v="0.25"/>
    <n v="6"/>
    <n v="1"/>
    <n v="1"/>
    <n v="0.5"/>
    <n v="350000000"/>
    <s v="SGP"/>
    <n v="350000000"/>
    <n v="1"/>
  </r>
  <r>
    <x v="16"/>
    <x v="3"/>
    <s v="Bolívar Me Enamora en  Salud oportuna y de calidad"/>
    <s v="Salud Pública"/>
    <s v="1905"/>
    <s v="SALUD PÚBLICA"/>
    <s v="GESTIÓN DEL RIESGO (PREVENCIÓN Y ATENCIÓN INTEGRAL EN SSR DESDE UN ENFOQUE DE DERECHOS) "/>
    <s v="246"/>
    <s v="REALIZAR ACOMPAÑAMIENTO, ASESORÍA Y SEGUIMIENTO TÉCNICO EN RIESGOS LABORALES EN LA POBLACIÓN DE LOS SECTORES INFORMALES DE LA ECONOMÍA EN EL DEPARTAMENTO DE BOLÍVAR."/>
    <s v="1905050"/>
    <s v="SERVICIO DE ASISTENCIA TÉCNICA"/>
    <s v="Asistencias técnicas realizadas"/>
    <s v="Número"/>
    <n v="120"/>
    <n v="2023"/>
    <s v="Programa laboral  Secretaría de Salud de Bolívar"/>
    <n v="90"/>
    <n v="360"/>
    <n v="90"/>
    <n v="0.25"/>
    <n v="0"/>
    <n v="40"/>
    <n v="40"/>
    <n v="10"/>
    <n v="90"/>
    <n v="0.25"/>
    <n v="180"/>
    <n v="1"/>
    <n v="1"/>
    <n v="0.5"/>
    <n v="181000000"/>
    <s v="SGP"/>
    <n v="181000000"/>
    <n v="1"/>
  </r>
  <r>
    <x v="16"/>
    <x v="3"/>
    <s v="Bolívar Me Enamora en  Salud oportuna y de calidad"/>
    <s v="Salud Pública"/>
    <s v="1905"/>
    <s v="SALUD PÚBLICA"/>
    <s v="GESTIÓN DEL RIESGO (PREVENCIÓN Y ATENCIÓN INTEGRAL EN SSR DESDE UN ENFOQUE DE DERECHOS) "/>
    <s v="247"/>
    <s v="REALIZAR ACOMPAÑAMIENTO, ASESORÍA Y SEGUIMIENTO TÉCNICO PARA EVALUAR EL AVANCE DE LA IMPLEMENTACIÓN DE LAS RUTAS INTEGRALES DE ATENCIÓN MATERNO PERINATAL Y DE PROMOCIÓN Y MANTENIMIENTO EN MUNICIPIOS PRIORIZADOS DEL DEPARTAMENTO DE BOLÍVAR"/>
    <s v="1905050"/>
    <s v="SERVICIO DE ASISTENCIA TÉCNICA"/>
    <s v="Asistencias técnicas realizadas"/>
    <s v="Número"/>
    <n v="120"/>
    <n v="2023"/>
    <s v="Salud Sexual y Reproductiva Secretaría de Salud de Bolívar"/>
    <n v="110"/>
    <n v="460"/>
    <n v="100"/>
    <n v="0.21739130434782608"/>
    <n v="13"/>
    <n v="25"/>
    <n v="35"/>
    <n v="37"/>
    <n v="110"/>
    <n v="0.2391304347826087"/>
    <n v="210"/>
    <n v="1"/>
    <n v="1"/>
    <n v="0.45652173913043476"/>
    <n v="2770939207"/>
    <s v="Rentas cedidas - SGP"/>
    <n v="2770939207"/>
    <n v="1"/>
  </r>
  <r>
    <x v="16"/>
    <x v="3"/>
    <s v="Bolívar Me Enamora en  Salud oportuna y de calidad"/>
    <s v="Salud Pública"/>
    <s v="1905"/>
    <s v="SALUD PÚBLICA"/>
    <s v="GESTIÓN DEL RIESGO (PREVENCIÓN Y ATENCIÓN INTEGRAL EN SSR DESDE UN ENFOQUE DE DERECHOS) "/>
    <s v="248"/>
    <s v="REALIZAR ACCIONES RELACIONADAS CON LA PREVENCIÓN Y MITIGACIÓN DE RIESGOS QUE AFECTAN LA SALUD SEXUAL Y REPRODUCTIVA DE LAS PERSONAS EN EL CURSO DE SU VIDA DESDE UN ENFOQUE DE DERECHOS."/>
    <s v="1905021"/>
    <s v="SERVICIO DE GESTIÓN DEL RIESGO EN TEMAS DE SALUD SEXUAL Y REPRODUCTIVA"/>
    <s v="Estrategias de promoción de la salud implementadas"/>
    <s v="Número"/>
    <n v="45"/>
    <n v="2023"/>
    <s v="Salud Sexual y Reproductiva Secretaría de Salud de Bolívar"/>
    <n v="20"/>
    <n v="90"/>
    <n v="30"/>
    <n v="0.33333333333333331"/>
    <n v="5"/>
    <n v="8"/>
    <n v="7"/>
    <n v="0"/>
    <n v="20"/>
    <n v="0.22222222222222221"/>
    <n v="50"/>
    <n v="1"/>
    <n v="1"/>
    <n v="0.55555555555555558"/>
    <n v="2770939207"/>
    <s v="Rentas cedidas - SGP"/>
    <n v="2770939207"/>
    <n v="1"/>
  </r>
  <r>
    <x v="16"/>
    <x v="3"/>
    <s v="Bolívar Me Enamora en  Salud oportuna y de calidad"/>
    <s v="Salud Pública"/>
    <s v="1905"/>
    <s v="SALUD PÚBLICA"/>
    <s v="GESTIÓN DEL RIESGO (SITUACIONES DE SALUD RELACIONADAS CON CONDICIONES AMBIENTALES) "/>
    <s v="249"/>
    <s v="REALIZAR ACOMPAÑAMIENTO, ASESORÍA Y SEGUIMIENTO TÉCNICO PARA LA TRANSFERENCIA DE HERRAMIENTAS DE GESTIÓN Y CONOCIMIENTO A ENTIDADES TERRITORIALES, ENTIDADES DEL SECTOR QUE PRESTAN SERVICIOS DE SALUD, CIUDADANOS, ENTRE OTROS, EN PROCEDIMIENTOS Y TRÁMITES INSTITUCIONALES DE COMPETENCIA DE LA ENTIDAD."/>
    <s v="1906041"/>
    <s v="SERVICIO DE ASISTENCIA TÉCNICA"/>
    <s v="Personas capacitadas"/>
    <s v="Número"/>
    <n v="180"/>
    <n v="2023"/>
    <s v="Secretaría de Salud de Bolívar"/>
    <n v="90"/>
    <n v="360"/>
    <n v="90"/>
    <n v="0.25"/>
    <n v="0"/>
    <n v="30"/>
    <n v="40"/>
    <n v="20"/>
    <n v="90"/>
    <n v="0.25"/>
    <n v="180"/>
    <n v="1"/>
    <n v="1"/>
    <n v="0.5"/>
    <n v="1891479453"/>
    <s v="Rentas cedidas - SGP"/>
    <n v="1891479453"/>
    <n v="1"/>
  </r>
  <r>
    <x v="16"/>
    <x v="3"/>
    <s v="Bolívar Me Enamora en  Salud oportuna y de calidad"/>
    <s v="Salud Pública"/>
    <s v="1905"/>
    <s v="SALUD PÚBLICA"/>
    <s v="GESTIÓN DEL RIESGO (SITUACIONES DE SALUD RELACIONADAS CON CONDICIONES AMBIENTALES) "/>
    <s v="250"/>
    <s v="GARANTIZAR LA ATENCIÓN DE EVENTOS EN SALUD PÚBLICA ANTE SITUACIONES DE EMERGENCIAS Y DESASTRES DE LA POBLACIÓN DEL DEPARTAMENTO DE BOLÍVAR "/>
    <s v="1905042"/>
    <s v="SERVICIO DE ATENCIÓN EN CENTROS REGULADORES DE URGENCIAS, EMERGENCIAS Y DESASTRES"/>
    <s v="Asistencias técnicas realizadas"/>
    <s v="Número"/>
    <n v="9805"/>
    <n v="2023"/>
    <s v="Secretaría de Salud de Bolívar"/>
    <n v="9000"/>
    <n v="36000"/>
    <n v="11238"/>
    <n v="0.31216666666666665"/>
    <n v="2230"/>
    <n v="2245"/>
    <n v="3442"/>
    <n v="1730"/>
    <n v="9647"/>
    <n v="0.26797222222222222"/>
    <n v="20885"/>
    <n v="1.0718888888888889"/>
    <n v="1.0718888888888889"/>
    <n v="0.58013888888888887"/>
    <n v="895200000"/>
    <s v="Rentas cedidas"/>
    <n v="895200000"/>
    <n v="1"/>
  </r>
  <r>
    <x v="16"/>
    <x v="3"/>
    <s v="Bolívar Me Enamora en  Salud oportuna y de calidad"/>
    <s v="Salud Pública"/>
    <s v="1905"/>
    <s v="SALUD PÚBLICA"/>
    <s v="TUBERCULOSIS "/>
    <s v="251"/>
    <s v="MEJORAR LA APLICACIÓN DE LAS ESTRATEGIAS DE PREVENCIÓN Y ATENCIÓN DE LA TUBERCULOSIS Y HANSEN EN LOS MUNICIPIOS DEL DEPARTAMENTO DE BOLÍVAR"/>
    <s v="1905050"/>
    <s v="SERVICIO DE ASISTENCIA TÉCNICA"/>
    <s v="Asistencias técnicas realizadas"/>
    <s v="Número"/>
    <n v="135"/>
    <n v="2023"/>
    <s v="Programa TBC HANSE - Secretaría de Salud"/>
    <n v="135"/>
    <n v="540"/>
    <n v="135"/>
    <n v="0.25"/>
    <n v="20"/>
    <n v="31"/>
    <n v="61"/>
    <n v="23"/>
    <n v="135"/>
    <n v="0.25"/>
    <n v="270"/>
    <n v="1"/>
    <n v="1"/>
    <n v="0.5"/>
    <n v="1269315629"/>
    <s v="SGP - NACION"/>
    <n v="1269315629"/>
    <n v="1"/>
  </r>
  <r>
    <x v="16"/>
    <x v="3"/>
    <s v="Bolívar Me Enamora en  Salud oportuna y de calidad"/>
    <s v="Salud Pública"/>
    <s v="1905"/>
    <s v="SALUD PÚBLICA"/>
    <s v="LEPRA O HANSEN "/>
    <s v="252"/>
    <s v="MEJORAR LA APLICACIÓN DE LAS ESTRATEGIAS DE PREVENCIÓN Y ATENCIÓN DE LA TUBERCULOSIS Y HANSEN EN LOS MUNICIPIOS DEL DEPARTAMENTO DE BOLÍVAR"/>
    <s v="1905050"/>
    <s v="SERVICIO DE ASISTENCIA TÉCNICA"/>
    <s v="Campañas de gestión del riesgo en temas de salud sexual y reproductiva implementadas"/>
    <s v="Número"/>
    <n v="135"/>
    <n v="2023"/>
    <s v="Programa TBC HANSE - Secretaría de Salud"/>
    <n v="135"/>
    <n v="540"/>
    <n v="135"/>
    <n v="0.25"/>
    <n v="20"/>
    <n v="31"/>
    <n v="61"/>
    <n v="23"/>
    <n v="135"/>
    <n v="0.25"/>
    <n v="270"/>
    <n v="1"/>
    <n v="1"/>
    <n v="0.5"/>
    <n v="1269315629"/>
    <s v="SGP - NACION"/>
    <n v="1269315629"/>
    <n v="1"/>
  </r>
  <r>
    <x v="16"/>
    <x v="3"/>
    <s v="Bolívar Me Enamora en  Salud oportuna y de calidad"/>
    <s v="Salud Pública"/>
    <s v="1905"/>
    <s v="SALUD PÚBLICA"/>
    <s v="GESTIÓN DEL RIESGO EN ENFERMEDADES INMUNOPREVENIBLES - PAI "/>
    <s v="253"/>
    <s v="REALIZAR ACCIONES RELACIONADAS CON INTERVENCIONES SECTORIALES Y COMUNITARIAS PARA LA PREVENCIÓN, CONTROL, MITIGACIÓN Y MINIMIZACIÓN DE LOS RIESGOS DE LAS ENFERMEDADES INMUNOPREVENIBLES"/>
    <s v="1905027"/>
    <s v="SERVICIO DE GESTIÓN DEL RIESGO PARA ENFERMEDADES INMUNOPREVENIBLES"/>
    <s v="Asistencias técnicas realizadas"/>
    <s v="Número"/>
    <n v="31"/>
    <n v="2023"/>
    <s v="PAI - Secretaría de Salud de Bolívar"/>
    <n v="18"/>
    <n v="72"/>
    <n v="18"/>
    <n v="0.25"/>
    <n v="4"/>
    <n v="5"/>
    <n v="8"/>
    <n v="3"/>
    <n v="20"/>
    <n v="0.27777777777777779"/>
    <n v="38"/>
    <n v="1.1111111111111112"/>
    <n v="1.1111111111111112"/>
    <n v="0.52777777777777779"/>
    <n v="914000000"/>
    <s v="SGP"/>
    <n v="914000000"/>
    <n v="1"/>
  </r>
  <r>
    <x v="16"/>
    <x v="3"/>
    <s v="Bolívar Me Enamora en  Salud oportuna y de calidad"/>
    <s v="Salud Pública"/>
    <s v="1905"/>
    <s v="SALUD PÚBLICA"/>
    <s v="GESTIÓN DEL RIESGO EN ENFERMEDADES INMUNOPREVENIBLES - PAI "/>
    <s v="254"/>
    <s v="BRINDAR ASISTENCIA TÉCNICA A LAS ENTIDADES TERRITORIALES E IPS SOBRE EL MANEJO Y APLICACIÓN DE BIOLÓGICOS"/>
    <s v="1905050"/>
    <s v="SERVICIO DE ASISTENCIA TÉCNICA"/>
    <s v="Campaña de gestion de riegos en temas de salud sexual y reproductivas implementadas"/>
    <s v="Número"/>
    <n v="360"/>
    <n v="2023"/>
    <s v="PAI - Secretaría de Salud de Bolívar"/>
    <n v="135"/>
    <n v="540"/>
    <n v="135"/>
    <n v="0.25"/>
    <n v="30"/>
    <n v="36"/>
    <n v="44"/>
    <n v="25"/>
    <n v="135"/>
    <n v="0.25"/>
    <n v="270"/>
    <n v="1"/>
    <n v="1"/>
    <n v="0.5"/>
    <n v="1715041129"/>
    <s v="RENTAS CEDIDAS -SGP"/>
    <n v="1715041129"/>
    <n v="1"/>
  </r>
  <r>
    <x v="16"/>
    <x v="3"/>
    <s v="Bolívar Me Enamora en  Salud oportuna y de calidad"/>
    <s v="Salud Pública"/>
    <s v="1905"/>
    <s v="SALUD PÚBLICA"/>
    <s v="DESARROLLO INTEGRAL DE LAS NIÑAS, NIÑOS "/>
    <s v="255"/>
    <s v="FORTALECER LA GESTIÓN EN LA IMPLEMENTACIÓN DE LA POLÍTICA DE SEGURIDAD ALIMENTARIA Y_x000d_NUTRICIONAL CON ENFOQUE AL DERECHO HUMANO DE LA ALIMENTACIÓN ADECUADA EN NIÑOS Y NIÑAS_x000d_DE 0 A 59 MESES, MUJERES LACTANTES Y GESTANTES EN EL DEPARTAMENTO DE BOLÍVAR"/>
    <s v="1905050"/>
    <s v="SERVICIO DE ASISTENCIA TÉCNICA"/>
    <s v="Asistencias técnicas realizadas"/>
    <s v="Número"/>
    <n v="90"/>
    <n v="2023"/>
    <s v="Secretaría de Salud de Bolívar"/>
    <n v="90"/>
    <n v="360"/>
    <n v="90"/>
    <n v="0.25"/>
    <n v="3"/>
    <n v="30"/>
    <n v="0"/>
    <n v="57"/>
    <n v="90"/>
    <n v="0.25"/>
    <n v="180"/>
    <n v="1"/>
    <n v="1"/>
    <n v="0.5"/>
    <n v="2925549055"/>
    <s v="Rentas cedidas - SGP"/>
    <n v="2925549055"/>
    <n v="1"/>
  </r>
  <r>
    <x v="16"/>
    <x v="3"/>
    <s v="Bolívar Me Enamora en  Salud oportuna y de calidad"/>
    <s v="Salud Pública"/>
    <s v="1906"/>
    <s v="SALUD PÚBLICA"/>
    <s v="GESTIÓN EN SALUD PUBLICA "/>
    <s v="257"/>
    <s v="REALIZAR ACOMPAÑAMIENTO, ASESORÍA Y SEGUIMIENTO TÉCNICO PARA LA TRANSFERENCIA DE HERRAMIENTAS DE GESTIÓN Y CONOCIMIENTO A ENTIDADES TERRITORIALES, ENTIDADES DEL SECTOR QUE PRESTAN SERVICIOS DE SALUD, CIUDADANOS, ENTRE OTROS, EN PROCEDIMIENTOS Y TRÁMITES INSTITUCIONALES DE COMPETENCIA DE LA ENTIDAD."/>
    <s v="1905050"/>
    <s v="SERVICIO DE ASISTENCIA TÉCNICA"/>
    <s v="Estrategias de promoción de la salud implementadas"/>
    <s v="Número"/>
    <n v="140"/>
    <n v="2023"/>
    <s v="Sistema de Información - SSDB"/>
    <n v="48"/>
    <n v="192"/>
    <n v="48"/>
    <n v="0.25"/>
    <n v="0"/>
    <n v="0"/>
    <n v="54"/>
    <n v="0"/>
    <n v="54"/>
    <n v="0.28125"/>
    <n v="102"/>
    <n v="1.125"/>
    <n v="1.125"/>
    <n v="0.53125"/>
    <n v="1891479453"/>
    <s v="Rentas cedidas - SGP"/>
    <n v="1891479453"/>
    <n v="1"/>
  </r>
  <r>
    <x v="16"/>
    <x v="3"/>
    <s v="Bolívar Me Enamora en  Salud oportuna y de calidad"/>
    <s v="Salud Pública"/>
    <s v="1906"/>
    <s v="SALUD PÚBLICA"/>
    <s v="GESTIÓN EN SALUD PUBLICA "/>
    <s v="258"/>
    <s v="REALIZAR ACOMPAÑAMIENTO, ASESORÍA Y SEGUIMIENTO TÉCNICO PARA LA TRANSFERENCIA DE HERRAMIENTAS DE GESTIÓN Y CONOCIMIENTO A ENTIDADES TERRITORIALES, ENTIDADES DEL SECTOR QUE PRESTAN SERVICIOS DE SALUD, CIUDADANOS, ENTRE OTROS."/>
    <s v="1905050"/>
    <s v="SERVICIO DE ASISTENCIA TÉCNICA"/>
    <s v="Asistencias técnicas realizadas"/>
    <s v="Número"/>
    <n v="400"/>
    <n v="2023"/>
    <s v="Vgilancia Salud Pública-Sistema de Información - SSDB"/>
    <n v="150"/>
    <n v="600"/>
    <n v="150"/>
    <n v="0.25"/>
    <n v="37"/>
    <n v="39"/>
    <n v="55"/>
    <n v="19"/>
    <n v="150"/>
    <n v="0.25"/>
    <n v="300"/>
    <n v="1"/>
    <n v="1"/>
    <n v="0.5"/>
    <n v="4019120547"/>
    <s v="SGP"/>
    <n v="3617208492"/>
    <n v="0.89999999992535684"/>
  </r>
  <r>
    <x v="16"/>
    <x v="3"/>
    <s v="Bolívar Me Enamora en  Salud oportuna y de calidad"/>
    <s v="Salud Pública"/>
    <s v="1905"/>
    <s v="SALUD PÚBLICA"/>
    <s v="GESTIÓN EN SALUD PUBLICA "/>
    <s v="259"/>
    <s v="REALIZAR DOCUMENTOS CUYO OBJETIVO ES DESCRIBIR Y EXPLICAR MÉTODOS, HERRAMIENTAS ANALÍTICAS, O PROCESOS QUE DETERMINAN UN CAMINO O FORMA DE REALIZAR UN ANÁLISIS EN PARTICULAR."/>
    <s v="1905036"/>
    <s v="DOCUMENTOS METODOLÓGICOS"/>
    <s v="Asistencias técnicas realizadas"/>
    <s v="Número"/>
    <n v="40"/>
    <n v="2023"/>
    <s v="Planeación - SSDB"/>
    <n v="30"/>
    <n v="46"/>
    <n v="20"/>
    <n v="0.43478260869565216"/>
    <n v="7"/>
    <n v="11"/>
    <n v="15"/>
    <n v="1"/>
    <n v="34"/>
    <n v="0.73913043478260865"/>
    <n v="54"/>
    <n v="1.1333333333333333"/>
    <n v="1.1333333333333333"/>
    <n v="1.173913043478261"/>
    <n v="1891479453"/>
    <s v="Rentas cedidas - SGP"/>
    <n v="1891479453"/>
    <n v="1"/>
  </r>
  <r>
    <x v="16"/>
    <x v="3"/>
    <s v="Bolívar Me Enamora en  Salud oportuna y de calidad"/>
    <s v="Salud Pública"/>
    <s v="1905"/>
    <s v="SALUD PÚBLICA"/>
    <s v="GESTIÓN EN SALUD PUBLICA "/>
    <s v="260"/>
    <s v="REALIZAR ACOMPAÑAMIENTO, ASESORÍA Y SEGUIMIENTO TÉCNICO PARA LA TRANSFERENCIA DE HERRAMIENTAS DE GESTIÓN Y CONOCIMIENTO A ENTIDADES TERRITORIALES, ENTIDADES DEL SECTOR QUE PRESTAN SERVICIOS DE SALUD, CIUDADANOS, ENTRE OTROS, EN PROCEDIMIENTOS Y TRÁMITES INSTITUCIONALES DE COMPETENCIA DE LA ENTIDAD."/>
    <s v="1905050"/>
    <s v="SERVICIO DE ASISTENCIA TÉCNICA"/>
    <s v="Asistencias técnicas realizadas"/>
    <s v="Número"/>
    <n v="45"/>
    <n v="2023"/>
    <s v="Secretaría de Salud de Bolívar"/>
    <n v="20"/>
    <n v="90"/>
    <n v="30"/>
    <n v="0.33333333333333331"/>
    <n v="5"/>
    <n v="8"/>
    <n v="6"/>
    <n v="2"/>
    <n v="21"/>
    <n v="0.23333333333333334"/>
    <n v="51"/>
    <n v="1.05"/>
    <n v="1.05"/>
    <n v="0.56666666666666665"/>
    <n v="1891479453"/>
    <s v="Rentas cedidas - SGP"/>
    <n v="1891479453"/>
    <n v="1"/>
  </r>
  <r>
    <x v="16"/>
    <x v="3"/>
    <s v="Bolívar Me Enamora en  Salud oportuna y de calidad"/>
    <s v="Salud Pública"/>
    <s v="1905"/>
    <s v="SALUD PÚBLICA"/>
    <s v="GESTIÓN EN SALUD PUBLICA "/>
    <s v="261"/>
    <s v="ELABORAR DOCUMENTOS CUYO OBJETIVO ES PLASMAR UNA VISIÓN DE FUTURO A NIVEL PAÍS, ENTIDAD TERRITORIAL, COMUNIDAD, SECTOR, REGIÓN, ENTIDAD O CUALQUIER NIVEL DE DESAGREGACIÓN QUE SE REQUIERA. INCLUYE OBJETIVOS, ESTRATEGIAS, METAS E INDICADORES."/>
    <s v="1905015"/>
    <s v="DOCUMENTOS DE PLANEACIÓN"/>
    <s v="Campañas de gestión del riesgo para enfermedades inmunoprevenibles  implementadas"/>
    <s v="Número"/>
    <n v="92"/>
    <n v="2023"/>
    <s v="BDUA - SISPRO MSPS"/>
    <n v="35"/>
    <n v="151"/>
    <n v="30"/>
    <n v="0.19867549668874171"/>
    <n v="8"/>
    <n v="12"/>
    <n v="12"/>
    <n v="3"/>
    <n v="35"/>
    <n v="0.23178807947019867"/>
    <n v="65"/>
    <n v="1"/>
    <n v="1"/>
    <n v="0.43046357615894038"/>
    <n v="1891479453"/>
    <s v="Rentas cedidas - SGP"/>
    <n v="1891479453"/>
    <n v="1"/>
  </r>
  <r>
    <x v="16"/>
    <x v="3"/>
    <s v="Bolívar Me Enamora en  Salud oportuna y de calidad"/>
    <s v="Salud Pública"/>
    <s v="1905"/>
    <s v="SALUD PÚBLICA"/>
    <s v="GESTIÓN EN SALUD PUBLICA "/>
    <s v="262"/>
    <s v="IMPLEMENTAR EL PLAN DE DESARROLLO DE CAPACIDADES PARA EL FORTALECIMIENTO DE LOS PROCESOS DE LA GESTION DE LA SALUD PUBLICA PARA ENTIDADES TERRITORIALES DE SALUD"/>
    <s v="1905050"/>
    <s v="SERVICIO DE ASISTENCIA TÉCNICA"/>
    <s v="Entidades territoriales asistidas técnicamente"/>
    <s v="Número"/>
    <n v="135"/>
    <n v="2023"/>
    <s v="Secretaría de Salud de Bolívar"/>
    <n v="135"/>
    <n v="540"/>
    <n v="135"/>
    <n v="0.25"/>
    <n v="6"/>
    <n v="25"/>
    <n v="52"/>
    <n v="52"/>
    <n v="135"/>
    <n v="0.25"/>
    <n v="270"/>
    <n v="1"/>
    <n v="1"/>
    <n v="0.5"/>
    <n v="1891479454"/>
    <s v="Rentas cedidas - SGP"/>
    <n v="1891479454"/>
    <n v="1"/>
  </r>
  <r>
    <x v="16"/>
    <x v="3"/>
    <s v="Bolívar Me Enamora en  Salud oportuna y de calidad"/>
    <s v="Salud Pública"/>
    <s v="1905"/>
    <s v="SALUD PÚBLICA"/>
    <s v="GESTIÓN EN SALUD PUBLICA "/>
    <s v="263"/>
    <s v="DESCRIBIR Y EXPLICAR MÉTODOS, HERRAMIENTAS ANALÍTICAS, O PROCESOS QUE DETERMINAN UN CAMINO O FORMA DE REALIZAR UN ANÁLISIS EN PARTICULAR."/>
    <s v="1905036"/>
    <s v="DOCUMENTOS METODOLÓGICOS"/>
    <s v="Asistencias técnicas realizadas"/>
    <s v="Número"/>
    <n v="188"/>
    <n v="2023"/>
    <s v="Secretaría de Salud de Bolívar"/>
    <n v="50"/>
    <n v="200"/>
    <n v="50"/>
    <n v="0.25"/>
    <n v="10"/>
    <n v="16"/>
    <n v="18"/>
    <n v="6"/>
    <n v="50"/>
    <n v="0.25"/>
    <n v="100"/>
    <n v="1"/>
    <n v="1"/>
    <n v="0.5"/>
    <n v="1891479453"/>
    <s v="Rentas cedidas - SGP"/>
    <n v="1891479453"/>
    <n v="1"/>
  </r>
  <r>
    <x v="16"/>
    <x v="3"/>
    <s v="Bolívar Me Enamora en  Salud oportuna y de calidad"/>
    <s v="Salud Pública"/>
    <s v="1905"/>
    <s v="SALUD PÚBLICA"/>
    <s v="SALUD PÚBLICA "/>
    <s v="264"/>
    <s v="DISMINUIR PORCENTAJE DE ENFERMEDADES ADQUIRIDAS POR FACTORES AMBIENTALES Y SANITARIOS EN LOS MUNICIPIOS DEL DEPARTAMENTO DE BOLÍVAR."/>
    <s v="1905050"/>
    <s v="SERVICIO DE ASISTENCIA TÉCNICA"/>
    <s v="Asistencias técnicas realizadas"/>
    <s v="Número"/>
    <n v="180"/>
    <n v="2023"/>
    <s v="Seguridad alimentaria - SSDB"/>
    <n v="135"/>
    <n v="540"/>
    <n v="135"/>
    <n v="0.25"/>
    <n v="6"/>
    <n v="25"/>
    <n v="52"/>
    <n v="52"/>
    <n v="135"/>
    <n v="0.25"/>
    <n v="270"/>
    <n v="1"/>
    <n v="1"/>
    <n v="0.5"/>
    <n v="1992274506"/>
    <s v="Rentas cedidas - SGP"/>
    <n v="1992274506"/>
    <n v="1"/>
  </r>
  <r>
    <x v="16"/>
    <x v="3"/>
    <s v="Bolívar Me Enamora en  Salud oportuna y de calidad"/>
    <s v="Salud Pública"/>
    <s v="1905"/>
    <s v="SALUD PÚBLICA"/>
    <s v="SALUD PÚBLICA "/>
    <s v="265"/>
    <s v="DISMINUIR PORCENTAJE DE ENFERMEDADES ADQUIRIDAS POR FACTORES AMBIENTALES Y SANITARIOS EN LOS MUNICIPIOS DEL DEPARTAMENTO DE BOLÍVAR."/>
    <s v="1905050"/>
    <s v="SERVICIO DE ASISTENCIA TÉCNICA"/>
    <s v="Documentos metodológicos realizados"/>
    <s v="Número"/>
    <n v="180"/>
    <n v="2023"/>
    <s v="Programa médicamentos-SSDB"/>
    <n v="135"/>
    <n v="540"/>
    <n v="135"/>
    <n v="0.25"/>
    <n v="35"/>
    <n v="40"/>
    <n v="50"/>
    <n v="12"/>
    <n v="137"/>
    <n v="0.25370370370370371"/>
    <n v="272"/>
    <n v="1.0148148148148148"/>
    <n v="1.0148148148148148"/>
    <n v="0.50370370370370365"/>
    <n v="1992274506"/>
    <s v="Rentas cedidas - SGP"/>
    <n v="1992274506"/>
    <n v="1"/>
  </r>
  <r>
    <x v="16"/>
    <x v="3"/>
    <s v="Bolívar Me Enamora en  Salud oportuna y de calidad"/>
    <s v="Salud Pública"/>
    <s v="1905"/>
    <s v="SALUD PÚBLICA"/>
    <s v="GESTIÓN DIFERENCIAL DE POBLACIONES VULNERABLES "/>
    <s v="266"/>
    <s v="FORTALECER LA ARTICULACIÓN INTERINSTITUCIONAL PARA LA VINCULACIÓN ACTIVA DE LAS DIFERENTES ENTIDADES RESPONSABLES DE LA ATENCIÓN INTEGRAL A POBLACIONES ÉTNICAS (NARP) PARA LA ADAPTABILIDAD DE LAS INTERVENCIONES EN SALUD."/>
    <s v="1905050"/>
    <s v="SERVICIO DE ASISTENCIA TÉCNICA"/>
    <s v="Asistencias técnicas realizadas"/>
    <s v="Número"/>
    <n v="12"/>
    <n v="2023"/>
    <s v="Secretaría de Salud de Bolívar"/>
    <n v="18"/>
    <n v="60"/>
    <n v="18"/>
    <n v="0.3"/>
    <s v="0"/>
    <n v="4"/>
    <n v="15"/>
    <n v="2"/>
    <n v="21"/>
    <n v="0.35"/>
    <n v="39"/>
    <n v="1.1666666666666667"/>
    <n v="1.1666666666666667"/>
    <n v="0.65"/>
    <n v="1230000000"/>
    <s v="RENTAS CEDIDAS -SGP"/>
    <n v="1230000000"/>
    <n v="1"/>
  </r>
  <r>
    <x v="16"/>
    <x v="3"/>
    <s v="Bolívar Me Enamora en  Salud oportuna y de calidad"/>
    <s v="Salud Pública"/>
    <s v="1905"/>
    <s v="SALUD PÚBLICA"/>
    <s v="GESTIÓN DIFERENCIAL DE POBLACIONES VULNERABLES "/>
    <s v="267"/>
    <s v="REALIZAR ESTRATEGIAS, ACCIONES, PROCEDIMIENTOS E INTERVENCIONES INTEGRALES QUE PERMITE A LAS PERSONAS INCREMENTAR EL CONTROL SOBRE SU SALUD. EL SERVICIO DE PROMOCIÓN EN SALUD PÚBLICA INCLUYE LA FORMULACIÓN DE POLÍTICA PÚBLICA, CREACIÓN DE AMBIENTES FAVORABLES A LA SALUD, FORTALECIMIENTO DE LA ACCIÓN Y PARTICIPACIÓN COMUNITARIA, GENERACIÓN DE ENTORNOS SALUDABLES, GENERACIÓN DE CAPACIDADES SOCIALES E INDIVIDUALES, EDUCACIÓN EN SALUD, DESARROLLO DE ACTITUDES PERSONALES SALUDABLES, REORIENTACIÓN DE LOS SERVICIOS DE SALUD PARA LA TRANSFORMACIÓN DE LAS CONDICIONES DE SALUD, ENTRE OTROS."/>
    <s v="190505400"/>
    <s v="SERVICIO DE PROMOCIÓN DE LA SALUD"/>
    <s v="Documentos de planeación elaborados"/>
    <s v="Número"/>
    <n v="20"/>
    <n v="2023"/>
    <s v="Programa envejecimiento y vejez- SSDB"/>
    <n v="5"/>
    <n v="20"/>
    <n v="5"/>
    <n v="0.25"/>
    <s v="0"/>
    <n v="2"/>
    <n v="3"/>
    <n v="0"/>
    <n v="5"/>
    <n v="0.25"/>
    <n v="10"/>
    <n v="1"/>
    <n v="1"/>
    <n v="0.5"/>
    <n v="3062703469"/>
    <s v="Rentas cedidas - SGP"/>
    <n v="3062703469"/>
    <n v="1"/>
  </r>
  <r>
    <x v="16"/>
    <x v="3"/>
    <s v="Bolívar Me Enamora en  Salud oportuna y de calidad"/>
    <s v="Salud Pública"/>
    <s v="1905"/>
    <s v="SALUD PÚBLICA"/>
    <s v="PROMOCIÓN DE LA SALUD (MODOS, CONDICIONES Y ESTILOS DE VIDA SALUDABLES) "/>
    <s v="268"/>
    <s v="AUMENTAR LA IMPLEMENTACIÓN DE LAS ACCIONES DE DETECCIÓN TEMPRANA DE LOS TIPOS DE CÁNCER PRIORIZADOS EN EL_x000d_MARCO DE LA RUTA DE CÁNCER INFANTIL Y DE LA RUTA INTEGRAL DE ATENCIÓN DE PROMOCIÓN Y MANTENIMIENTO DE LA SALUD_x000d_POR PARTE DE DIRECCIONES LOCALES DE SALUD, ENTIDADES ADMINISTRADORAS DE PLANES DE BENEFICIOS DE SALUD,_x000d_ENTIDADES PROMOTORAS DE SALUD E INSTITUCIONES PRESTADORAS DE SALUD EN MUNICIPIOS PRIORIZADOS DEL_x000d_DEPARTAMENTO DE BOLÍVAR"/>
    <s v="1905031"/>
    <s v="SERVICIO DE PROMOCIÓN DE LA SALUD Y PREVENCIÓN DE RIESGOS ASOCIADOS A CONDICIONES NO TRANSMISIBLES"/>
    <s v="Asistencias técnicas realizadas"/>
    <s v="Número"/>
    <n v="90"/>
    <n v="2023"/>
    <s v="Componente de salud cáncer - SSDB"/>
    <n v="75"/>
    <n v="225"/>
    <n v="50"/>
    <n v="0.22222222222222221"/>
    <n v="5"/>
    <n v="22.222222222222221"/>
    <n v="16"/>
    <n v="32"/>
    <n v="75.222222222222229"/>
    <n v="0.334320987654321"/>
    <n v="125.22222222222223"/>
    <n v="1.0029629629629631"/>
    <n v="1.0029629629629631"/>
    <n v="0.55654320987654327"/>
    <n v="461900000"/>
    <s v="SGP"/>
    <n v="459300000"/>
    <n v="0.99437107599047414"/>
  </r>
  <r>
    <x v="16"/>
    <x v="3"/>
    <s v="Bolívar Me Enamora en  Salud oportuna y de calidad"/>
    <s v="Salud Pública"/>
    <s v="1905"/>
    <s v="SALUD PÚBLICA"/>
    <s v="VIDA SALUDABLE Y CONDICIONES NO TRANSMISIBLES "/>
    <s v="269"/>
    <s v="_x000d_REALIZAR ASISTENCIA TÉCNICA CON EL FIN DE AUMENTAR LA ADHERENCIA A LOS LINEAMIENTOS NACIONALES SOBRE LA PREVENCIÓN Y MANEJO DE LAS _x000d_CONDICIONES NO TRANSMISIBLES EN LOS MUNICIPIOS DEL DEPARTAMENTO DE BOLÍVAR"/>
    <s v="1905050"/>
    <s v="SERVICIO DE ASISTENCIA TÉCNICA"/>
    <s v="Estrategias de promoción de la participación social en salud implementadas"/>
    <s v="Número"/>
    <n v="60"/>
    <n v="2023"/>
    <s v="Componente de salud cardiovascular y metabólico -SSDB"/>
    <n v="60"/>
    <n v="240"/>
    <n v="60"/>
    <n v="0.25"/>
    <s v="0"/>
    <n v="25"/>
    <n v="20"/>
    <n v="15"/>
    <n v="60"/>
    <n v="0.25"/>
    <n v="120"/>
    <n v="1"/>
    <n v="1"/>
    <n v="0.5"/>
    <n v="1525995247"/>
    <s v="SGP"/>
    <n v="1393195247"/>
    <n v="0.91297482724072998"/>
  </r>
  <r>
    <x v="16"/>
    <x v="3"/>
    <s v="Bolívar Me Enamora en  Salud oportuna y de calidad"/>
    <s v="Salud Pública"/>
    <s v="1905"/>
    <s v="SALUD PÚBLICA"/>
    <s v="GESTIÓN DEL RIESGO (CONDICIONES CRÓNICAS PREVALENTES) "/>
    <s v="270"/>
    <s v="REALIZAR ACCIONES PARA GARANTIZAR LA PREVENCIÓN Y EL ABORDAJE DE ENFERMEDADES NO TRANSMISIBLES Y DE ALTERACIONES DE LA SALUD BUCAL, VISUAL Y AUDITIVA, GESTIÓN DEL RIESGO DISMINUCIÓN DE LA ENFERMEDAD Y LA DISCAPACIDAD EVITABLE."/>
    <s v="1905050"/>
    <s v="SERVICIO DE ASISTENCIA TÉCNICA"/>
    <s v="Asistencias técnicas realizadas"/>
    <s v="Número"/>
    <n v="340"/>
    <n v="2023"/>
    <s v="Programa de salud bucal"/>
    <n v="90"/>
    <n v="350"/>
    <n v="70"/>
    <n v="0.2"/>
    <n v="2"/>
    <n v="50"/>
    <n v="31"/>
    <n v="7"/>
    <n v="90"/>
    <n v="0.25714285714285712"/>
    <n v="160"/>
    <n v="1"/>
    <n v="1"/>
    <n v="0.45714285714285713"/>
    <n v="1525995247"/>
    <s v="SGP"/>
    <n v="1525995247"/>
    <n v="1"/>
  </r>
  <r>
    <x v="16"/>
    <x v="3"/>
    <s v="Bolívar Me Enamora en  Salud oportuna y de calidad"/>
    <s v="Salud Pública"/>
    <s v="1905"/>
    <s v="SALUD PÚBLICA"/>
    <s v="GESTIÓN DEL RIESGO (CONDICIONES CRÓNICAS PREVALENTES) "/>
    <s v="271"/>
    <s v="REALIZAR ACCIONES PARA GARANTIZAR LA PREVENCIÓN Y EL ABORDAJE DE ENFERMEDADES NO TRANSMISIBLES Y DE ALTERACIONES DE LA SALUD BUCAL, VISUAL Y AUDITIVA, GESTIÓN DEL RIESGO DISMINUCIÓN DE LA ENFERMEDAD Y LA DISCAPACIDAD EVITABLE."/>
    <s v="1905023"/>
    <s v="SERVICIO DE GESTIÓN DEL RIESGO PARA ABORDAR CONDICIONES CRÓNICAS PREVALENTES"/>
    <s v="Estrategias de promoción de la salud  y prevención de riesgos asociados a condiciones no transmisibles implementadas"/>
    <s v="Número"/>
    <n v="15"/>
    <n v="2023"/>
    <s v="Programa de salud bucal-SSDB"/>
    <n v="4"/>
    <n v="16"/>
    <n v="4"/>
    <n v="0.25"/>
    <s v="0"/>
    <n v="1"/>
    <n v="3"/>
    <n v="0"/>
    <n v="4"/>
    <n v="0.25"/>
    <n v="8"/>
    <n v="1"/>
    <n v="1"/>
    <n v="0.5"/>
    <n v="1525995247"/>
    <s v="SGP"/>
    <n v="1525995247"/>
    <n v="1"/>
  </r>
  <r>
    <x v="16"/>
    <x v="3"/>
    <s v="Bolívar Me Enamora en  Salud oportuna y de calidad"/>
    <s v="Salud Pública"/>
    <s v="1905"/>
    <s v="SALUD PÚBLICA"/>
    <s v="DISCAPACIDAD "/>
    <s v="272"/>
    <s v="FORTALECER LA GESTIÓN PARA EL DESARROLLO DE ACCIONES DE ATENCIÓN INTEGRAL CON ENFOQUE DIFERENCIAL Y PRIORITARIO EN LA GARANTÍA Y RESTABLECIMIENTO DE LOS DERECHOS DE LA POBLACIÓN CON DISCAPACIDAD EN MUNICIPIOS PRIORIZADOS EL DEPARTAMENTO DE BOLÍVAR."/>
    <s v="1905019"/>
    <s v="SERVICIO DE EDUCACIÓN INFORMAL EN TEMAS DE SALUD PÚBLICA"/>
    <s v="Asistencias técnicas realizadas"/>
    <s v="Número"/>
    <n v="175"/>
    <n v="2023"/>
    <s v="Programa de discapacidad-SSDB"/>
    <n v="150"/>
    <n v="600"/>
    <n v="150"/>
    <n v="0.25"/>
    <s v="0"/>
    <n v="37"/>
    <n v="3"/>
    <n v="110"/>
    <n v="150"/>
    <n v="0.25"/>
    <n v="300"/>
    <n v="1"/>
    <n v="1"/>
    <n v="0.5"/>
    <n v="2084122795"/>
    <s v="NACION, SGP, RENTAS CEDIDAS"/>
    <n v="2084122795"/>
    <n v="1"/>
  </r>
  <r>
    <x v="16"/>
    <x v="3"/>
    <s v="Bolívar Me Enamora en  Salud oportuna y de calidad"/>
    <s v="Salud Pública"/>
    <s v="1905"/>
    <s v="SALUD PÚBLICA"/>
    <s v="VICTIMAS DEL CONFLICTO ARMADO "/>
    <s v="273"/>
    <s v="GARANTIZAR LA CONTINUIDAD Y SEGUIMIENTO DE LA ATENCIÓN INTEGRAL EN EL MARCO DEL PAPSIVI A LAS VÍCTIMAS DEL CONFLICTO ARMADO EN LOS MUNICIPIOS PRIORIZADOS POR EL MINISTERIO DE SALUD Y PROTECCIÓN SOCIAL Y EL DEPARTAMENTO DE BOLIVAR."/>
    <s v="1905050"/>
    <s v="SERVICIO DE ASISTENCIA TÉCNICA"/>
    <s v="Asistencias técnicas realizadas"/>
    <s v="Número"/>
    <n v="210"/>
    <n v="2023"/>
    <s v="Programa de Víctimas - SSDB"/>
    <n v="115"/>
    <n v="460"/>
    <n v="115"/>
    <n v="0.25"/>
    <n v="15"/>
    <n v="39"/>
    <n v="41"/>
    <n v="20"/>
    <n v="115"/>
    <n v="0.25"/>
    <n v="230"/>
    <n v="1"/>
    <n v="1"/>
    <n v="0.5"/>
    <n v="1209000000"/>
    <s v="Rentas cedidas - SGP"/>
    <n v="1209000000"/>
    <n v="1"/>
  </r>
  <r>
    <x v="16"/>
    <x v="3"/>
    <s v="Bolívar Me Enamora en  Salud oportuna y de calidad"/>
    <s v="Salud Pública"/>
    <s v="1905"/>
    <s v="SALUD PÚBLICA"/>
    <s v="DESARROLLO DE CAPACIDADES PARA LA GESTION DE SALUD PUBLICA "/>
    <s v="274"/>
    <s v="MEJORAR LA GESTION EN LA OPERACIONALIZACION DEL PLAN  INTERVECIONES COLECTIVAS (PIC) Y DE LOS PROCESOS DE LA GESTION DE LA SALUD PUBLICA EN EL MARCO DE LA GESTION DEL RIESGO COLECTIVO Y DE LA SALUD PUBLICA"/>
    <s v="1905050"/>
    <s v="SERVICIO DE ASISTENCIA TÉCNICA"/>
    <s v="Campañas de gestión del riesgo para abordar condiciones crónicas prevalentes implementadas"/>
    <s v="Número"/>
    <n v="135"/>
    <n v="2023"/>
    <s v="Gestión programática y PIC - SSDB"/>
    <n v="135"/>
    <n v="540"/>
    <n v="135"/>
    <n v="0.25"/>
    <n v="6"/>
    <n v="25"/>
    <n v="52"/>
    <n v="52"/>
    <n v="135"/>
    <n v="0.25"/>
    <n v="270"/>
    <n v="1"/>
    <n v="1"/>
    <n v="0.5"/>
    <n v="1824565547"/>
    <s v="Rentas cedidas - SGP"/>
    <n v="1824565547"/>
    <n v="1"/>
  </r>
  <r>
    <x v="16"/>
    <x v="3"/>
    <s v="Bolívar Me Enamora en  Salud oportuna y de calidad"/>
    <s v="Salud Pública"/>
    <s v="1905"/>
    <s v="SALUD PÚBLICA"/>
    <s v="SERVICIO DE PROMOCIÓN DE LA PARTICIPACIÓN SOCIAL EN SALUD"/>
    <s v="275"/>
    <s v="IMPLEMENTAR ESTRATEGIAS Y ACCIONES PARA LA ARTICULACIÓN DE ACTORES SOCIALES, GUBERNAMENTALES A NIVEL SECTORIAL E INTERSECTORIAL, ENTRE OTROS, PARA GENERAR MECANISMOS Y ESPACIOS DE PARTICIPACIÓN, SOCIALIZACIÓN Y ABOGACÍA, PARA LA PARTICIPACIÓN EN LA PLANEACIÓN SOCIAL, COMUNITARIA Y CIUDADANA EN SALUD Y LA PARTICIPACIÓN EN LA ATENCIÓN INTEGRAL EN SALUD, LA SALUD PÚBLICA, LA GOBERNANZA EN SALUD Y LAS INTERVENCIONES COLECTIVAS. "/>
    <s v="1905049"/>
    <s v="SERVICIO DE PROMOCIÓN DE LA PARTICIPACIÓN SOCIAL EN SALUD"/>
    <s v="Asistencias técnicas realizadas"/>
    <s v="Número"/>
    <n v="20"/>
    <n v="2023"/>
    <s v="Participación social - SSDB"/>
    <n v="12"/>
    <n v="45"/>
    <n v="12"/>
    <n v="0.26666666666666666"/>
    <s v="0"/>
    <n v="4"/>
    <n v="6"/>
    <n v="2"/>
    <n v="12"/>
    <n v="0.26666666666666666"/>
    <n v="24"/>
    <n v="1"/>
    <n v="1"/>
    <n v="0.53333333333333333"/>
    <n v="561600000"/>
    <s v="RENTAS CEDIDAS -SGP"/>
    <n v="561600000"/>
    <n v="1"/>
  </r>
  <r>
    <x v="16"/>
    <x v="3"/>
    <s v="Bolívar Me Enamora en  Salud oportuna y de calidad"/>
    <s v="Salud Pública"/>
    <s v="1905"/>
    <s v="SALUD PÚBLICA"/>
    <s v="ENFERMEDADES TRANSMITIDAS POR VECTORES-ETV "/>
    <s v="276"/>
    <s v="FORTALECER LOS PROCESOS DE ADOPCIÓN, ADAPTACIÓN E IMPLEMENTACIÓN EN LAS ATENCIONES INDIVIDUALES, COLECTIVAS Y_x000d_POBLACIONALES EN EL DESARROLLO DE RUTAS DE ATENCIÓN INTEGRAL EN SALUD PARA LA PROMOCIÓN Y MANTENIMIENTO DE LA SALUD EN_x000d_AQUELLAS ESPECÍFICAS DE LAS ETV Y ZOONOSIS."/>
    <s v="1905050"/>
    <s v="SERVICIO DE ASISTENCIA TÉCNICA"/>
    <s v="Asistencias técnicas realizadas"/>
    <s v="Número"/>
    <n v="180"/>
    <n v="2023"/>
    <s v="Programa de enfermedades endemoepidemicas -SSDB"/>
    <n v="135"/>
    <n v="540"/>
    <n v="135"/>
    <n v="0.25"/>
    <n v="14"/>
    <n v="53"/>
    <n v="52"/>
    <n v="16"/>
    <n v="135"/>
    <n v="0.25"/>
    <n v="270"/>
    <n v="1"/>
    <n v="1"/>
    <n v="0.5"/>
    <n v="1206680717"/>
    <s v="SGP"/>
    <n v="1198880717"/>
    <n v="0.99353598686867883"/>
  </r>
  <r>
    <x v="16"/>
    <x v="3"/>
    <s v="Bolívar Me Enamora en  Salud oportuna y de calidad"/>
    <s v="Salud Pública"/>
    <s v="1905"/>
    <s v="SALUD PÚBLICA"/>
    <s v="ENFERMEDADES TRANSMITIDAS POR VECTORES-ETV "/>
    <s v="277"/>
    <s v="FORTALECER LOS PROCESOS DE ADOPCIÓN, ADAPTACIÓN E IMPLEMENTACIÓN EN LAS ATENCIONES INDIVIDUALES, COLECTIVAS Y_x000d_POBLACIONALES EN EL DESARROLLO DE RUTAS DE ATENCIÓN INTEGRAL EN SALUD PARA LA PROMOCIÓN Y MANTENIMIENTO DE LA SALUD EN_x000d_AQUELLAS ESPECÍFICAS DE LAS ETV Y ZOONOSIS. "/>
    <s v="1905029"/>
    <s v="SERVICIO DE SUMINISTRO DE INSUMOS PARA EL MANEJO DE EVENTOS DE INTERÉS EN SALUD PÚBLICA"/>
    <s v="Entidades territoriales con servicio de suministro de insumos para el manejo de eventos de interés en salud pública"/>
    <s v="Número"/>
    <n v="10"/>
    <n v="2023"/>
    <s v="Programa de enfermedades endemoepidemicas "/>
    <n v="10"/>
    <n v="10"/>
    <n v="10"/>
    <n v="1"/>
    <n v="3"/>
    <n v="2"/>
    <n v="5"/>
    <n v="0"/>
    <n v="10"/>
    <n v="1"/>
    <n v="20"/>
    <n v="1"/>
    <n v="1"/>
    <n v="2"/>
    <n v="1206680717"/>
    <s v="SGP"/>
    <n v="1198880717"/>
    <n v="0.99353598686867883"/>
  </r>
  <r>
    <x v="16"/>
    <x v="3"/>
    <s v="Bolívar Me Enamora en  Salud oportuna y de calidad"/>
    <s v="Salud Pública"/>
    <s v="1905"/>
    <s v="SALUD PÚBLICA"/>
    <s v="ENFERMEDADES TRANSMITIDAS POR VECTORES-ETV "/>
    <s v="278"/>
    <s v="_x000d_FORTALECER ESTRATEGIAS PARA LA REDUCCIÓN DE ÍNDICE DE MORBILIDAD Y PROPAGACIÓN DE_x000d_ENFERMEDADES TRASMITIDAS POR ANIMALES DOMÉSTICOS Y SILVESTRES EN EL DEPARTAMENTO DE BOLÍVAR"/>
    <s v="1905029"/>
    <s v="SERVICIO DE SUMINISTRO DE INSUMOS PARA EL MANEJO DE EVENTOS DE INTERÉS EN SALUD PÚBLICA"/>
    <s v="Entidades territoriales con servicio de suministro de insumos para el manejo de eventos de interés en salud pública"/>
    <s v="Número"/>
    <n v="176"/>
    <n v="2023"/>
    <s v="Programa de enfermedades endemoepidemicas "/>
    <n v="44"/>
    <n v="176"/>
    <n v="44"/>
    <n v="0.25"/>
    <n v="10"/>
    <n v="16"/>
    <n v="15"/>
    <n v="3"/>
    <n v="44"/>
    <n v="0.25"/>
    <n v="88"/>
    <n v="1"/>
    <n v="1"/>
    <n v="0.5"/>
    <n v="1206680717"/>
    <s v="SGP"/>
    <n v="1198880717"/>
    <n v="0.99353598686867883"/>
  </r>
  <r>
    <x v="16"/>
    <x v="3"/>
    <s v="Bolívar Me Enamora en  Salud oportuna y de calidad"/>
    <s v="Salud Pública"/>
    <s v="1905"/>
    <s v="SALUD PÚBLICA"/>
    <s v="GESTIÓN DEL RIESGO (SITUACIONES DE SALUD RELACIONADAS CON CONDICIONES AMBIENTALES) "/>
    <s v="279"/>
    <s v="GARANTIZAR LA ATENCIÓN ANTE SITUACIONES DE EMERGENCIAS Y DESASTRES DE LA POBLACIÓN DEL DEPARTAMENTO DE BOLÍVAR "/>
    <s v="1905042"/>
    <s v="SERVICIO DE ATENCIÓN EN CENTROS REGULADORES DE URGENCIAS, EMERGENCIAS Y DESASTRES"/>
    <s v="Personas atendidas en centros reguladores de urgencias, emergencias y desastres"/>
    <s v="Número"/>
    <n v="9805"/>
    <n v="2023"/>
    <s v="CRUE- Secretaría de Salud de Bolívar"/>
    <n v="9000"/>
    <n v="36000"/>
    <n v="11238"/>
    <n v="0.31216666666666665"/>
    <n v="2780"/>
    <n v="2797"/>
    <n v="2340"/>
    <n v="2838"/>
    <n v="10755"/>
    <n v="0.29875000000000002"/>
    <n v="21993"/>
    <n v="1.1950000000000001"/>
    <n v="1.1950000000000001"/>
    <n v="0.61091666666666666"/>
    <n v="646000000"/>
    <s v="RENTAS CEDIDAS -SGP"/>
    <n v="646000000"/>
    <n v="1"/>
  </r>
  <r>
    <x v="17"/>
    <x v="3"/>
    <s v="Bolívar Me Enamora en  Educación integral"/>
    <s v=" Calidad Educativa"/>
    <n v="2201"/>
    <s v="Calidad, cobertura y fortalecimiento de la educación inicial, prescolar, básica y media"/>
    <s v="CALIDAD - MATRÍCULA "/>
    <n v="292"/>
    <s v="Facilitar y estimular el proceso de aprendizaje de los estudiantes mediante la dotación de material didáctico, pedagógico, tecnológico o especializado para laboratorios y/o media técnica, permitiendo así el desarrollo de cada asignatura y la acción docente y la evaluación."/>
    <n v="2201070"/>
    <s v="Ambientes de aprendizaje para la educación inicial preescolar, básica y media dotados"/>
    <s v="Ambientes de aprendizaje para la educación inicial, preescolar y básica primaria con dotaciones pedagógicas en el marco de la atención integral "/>
    <s v="NUMERO"/>
    <s v="N/D"/>
    <n v="2023"/>
    <s v="Sec Educación"/>
    <n v="10"/>
    <n v="30"/>
    <n v="0"/>
    <n v="0"/>
    <n v="9"/>
    <n v="33"/>
    <n v="0"/>
    <n v="6"/>
    <n v="48"/>
    <n v="1.6"/>
    <n v="48"/>
    <n v="4.8"/>
    <n v="4.8"/>
    <n v="1.6"/>
    <n v="1058357136"/>
    <s v="SGP"/>
    <n v="674556267"/>
    <n v="0.63736166559942764"/>
  </r>
  <r>
    <x v="17"/>
    <x v="3"/>
    <s v="Bolívar Me Enamora en  Educación integral"/>
    <s v=" Calidad Educativa"/>
    <n v="2201"/>
    <s v="Calidad, cobertura y fortalecimiento de la educación inicial, prescolar, básica y media"/>
    <s v="CALIDAD - MATRÍCULA "/>
    <n v="293"/>
    <s v="Aprobación e implementación de la política pública educativa del departamento de Bolívar"/>
    <n v="2201004"/>
    <s v="Documentos normativos"/>
    <s v="Documentos normativos para la educación inicial, preescolar, básica y media expedidos"/>
    <s v="Número"/>
    <s v="N/D"/>
    <n v="2023"/>
    <s v="Sec Educación"/>
    <n v="1"/>
    <n v="1"/>
    <n v="0"/>
    <n v="0"/>
    <n v="0"/>
    <n v="0"/>
    <n v="0"/>
    <n v="0"/>
    <n v="0"/>
    <n v="0"/>
    <n v="0"/>
    <n v="0"/>
    <n v="0"/>
    <n v="0"/>
    <n v="774962500"/>
    <s v="SGP"/>
    <n v="720400000"/>
    <n v="0.92959336742100429"/>
  </r>
  <r>
    <x v="17"/>
    <x v="3"/>
    <s v="Bolívar Me Enamora en Calidad Educativa"/>
    <s v=" Calidad Educativa"/>
    <n v="2201"/>
    <s v="Calidad, cobertura y fortalecimiento de la educación inicial, prescolar, básica y media"/>
    <s v="CALIDAD - MATRÍCULA "/>
    <n v="294"/>
    <s v="Fortalecer la articulación de la media técnica en el departamento a través de la actualizacion curricular"/>
    <n v="2201035"/>
    <s v="Servicio de articulación entre la educación media y el sector productivo."/>
    <s v="Lineamientos curriculares para las especializadas de media tecnica desarrollados (actualización curricular de la Instituciones educativas con media tecnica)"/>
    <s v="Número"/>
    <s v="N/D"/>
    <n v="2023"/>
    <s v="Sec Educación"/>
    <n v="40"/>
    <n v="115"/>
    <n v="0"/>
    <n v="0"/>
    <n v="0"/>
    <n v="0"/>
    <n v="0"/>
    <n v="0"/>
    <n v="0"/>
    <n v="0"/>
    <n v="0"/>
    <n v="0"/>
    <n v="0"/>
    <n v="0"/>
    <n v="0"/>
    <s v="SGP"/>
    <n v="0"/>
    <n v="0"/>
  </r>
  <r>
    <x v="17"/>
    <x v="3"/>
    <s v="Bolívar Me Enamora en Calidad Educativa"/>
    <s v=" Calidad Educativa"/>
    <n v="2201"/>
    <s v="Calidad, cobertura y fortalecimiento de la educación inicial, prescolar, básica y media"/>
    <s v="CALIDAD - MATRÍCULA "/>
    <n v="295"/>
    <s v="Desarrollar el Foro Educativo Departamental"/>
    <n v="2201049"/>
    <s v="Servicio de educación informal"/>
    <s v="Foros educativos territoriales realizados"/>
    <s v="Número"/>
    <n v="1"/>
    <n v="2023"/>
    <s v="Sec Educación"/>
    <n v="1"/>
    <n v="4"/>
    <n v="1"/>
    <n v="0"/>
    <n v="0"/>
    <n v="0"/>
    <n v="0"/>
    <n v="1"/>
    <n v="1"/>
    <n v="0.25"/>
    <n v="2"/>
    <n v="1"/>
    <n v="1"/>
    <n v="0.5"/>
    <n v="568000000"/>
    <s v="SGP"/>
    <n v="568000000"/>
    <n v="1"/>
  </r>
  <r>
    <x v="17"/>
    <x v="3"/>
    <s v="Bolívar Me Enamora en Calidad Educativa"/>
    <s v=" Calidad Educativa"/>
    <n v="2201"/>
    <s v="Calidad, cobertura y fortalecimiento de la educación inicial, prescolar, básica y media"/>
    <s v="CALIDAD - MATRÍCULA "/>
    <n v="296"/>
    <s v="Fortalecer el proceso etnoeducativo"/>
    <n v="2201056"/>
    <s v="Servicio de acompañamiento para el desarrollo de modelos educativos interculturales"/>
    <s v="Modelos educativos para grupos étnicos acompañados"/>
    <s v="Número"/>
    <n v="10"/>
    <n v="2023"/>
    <s v="Sec Educación"/>
    <n v="6"/>
    <n v="10"/>
    <n v="0"/>
    <n v="0"/>
    <n v="0"/>
    <n v="0"/>
    <n v="0"/>
    <n v="10"/>
    <n v="10"/>
    <n v="1"/>
    <n v="10"/>
    <n v="1.6666666666666667"/>
    <n v="1.6666666666666667"/>
    <n v="1"/>
    <n v="90000000"/>
    <s v="SGP"/>
    <n v="88900000"/>
    <n v="0.98777777777777775"/>
  </r>
  <r>
    <x v="17"/>
    <x v="3"/>
    <s v="Bolívar Me Enamora en Calidad Educativa"/>
    <s v=" Calidad Educativa"/>
    <n v="2201"/>
    <s v="Calidad, cobertura y fortalecimiento de la educación inicial, prescolar, básica y media"/>
    <s v="CALIDAD - MATRÍCULA "/>
    <n v="297"/>
    <s v="Fortalecer la implementación de los proyectos pedagógicos productivos de las instituciones educativas técnicas."/>
    <n v="2201061"/>
    <s v="Servicio de apoyo a proyectos pedagógicos productivos"/>
    <s v="Establecimientos educativos beneficiados"/>
    <s v="Número"/>
    <s v="N/D"/>
    <n v="2023"/>
    <s v="Sec Educación"/>
    <n v="7"/>
    <n v="20"/>
    <n v="0"/>
    <n v="0"/>
    <n v="0"/>
    <n v="0"/>
    <n v="0"/>
    <n v="0"/>
    <n v="0"/>
    <n v="0"/>
    <n v="0"/>
    <n v="0"/>
    <n v="0"/>
    <n v="0"/>
    <n v="311563000"/>
    <s v="SGP"/>
    <n v="0"/>
    <n v="0"/>
  </r>
  <r>
    <x v="17"/>
    <x v="3"/>
    <s v="Bolívar Me Enamora en Calidad Educativa"/>
    <s v=" Calidad Educativa"/>
    <n v="2201"/>
    <s v="Calidad, cobertura y fortalecimiento de la educación inicial, prescolar, básica y media"/>
    <s v="CALIDAD - MATRÍCULA "/>
    <n v="298"/>
    <s v="Fortalecer la convivencia escolar"/>
    <n v="2201067"/>
    <s v="Servicio de apoyo para el fortalecimiento de escuelas de padres"/>
    <s v="Escuelas de padres apoyadas"/>
    <s v="Número"/>
    <n v="15"/>
    <n v="2023"/>
    <s v="Sec Educación"/>
    <n v="30"/>
    <n v="100"/>
    <n v="15"/>
    <n v="0"/>
    <n v="48"/>
    <n v="96"/>
    <n v="0"/>
    <n v="0"/>
    <n v="144"/>
    <n v="1.44"/>
    <n v="159"/>
    <n v="4.8"/>
    <n v="4.8"/>
    <n v="1.59"/>
    <n v="66542500"/>
    <s v="SGP"/>
    <n v="66542500"/>
    <n v="1"/>
  </r>
  <r>
    <x v="17"/>
    <x v="3"/>
    <s v="Bolívar Me Enamora en Calidad Educativa"/>
    <s v=" Calidad Educativa"/>
    <n v="2201"/>
    <s v="Calidad, cobertura y fortalecimiento de la educación inicial, prescolar, básica y media"/>
    <s v="CALIDAD - MATRÍCULA "/>
    <n v="299"/>
    <s v="Generar capacidades en los docentes de básica y media para la implementación del sistemas de evaluación Pruebas Saber 11"/>
    <n v="2201074"/>
    <s v="Servicio de fortalecimiento a las capacidades de los docentes de educación Inicial, preescolar, básica y media"/>
    <s v="Docentes de educación inicial, preescolar, básica y media beneficiados con estrategias de mejoramiento de sus capacidades"/>
    <s v="Número"/>
    <s v="N/D"/>
    <n v="2023"/>
    <s v="Sec Educación"/>
    <n v="380"/>
    <n v="1130"/>
    <n v="0"/>
    <n v="0"/>
    <n v="295"/>
    <n v="780"/>
    <n v="636"/>
    <n v="0"/>
    <n v="1711"/>
    <n v="1.5141592920353983"/>
    <n v="1711"/>
    <n v="4.5026315789473683"/>
    <n v="4.5026315789473683"/>
    <n v="1.5141592920353983"/>
    <n v="107000000"/>
    <s v="SGP"/>
    <n v="107000000"/>
    <n v="1"/>
  </r>
  <r>
    <x v="17"/>
    <x v="3"/>
    <s v="Bolívar Me Enamora en  Educación integral"/>
    <s v=" Calidad Educativa"/>
    <n v="2201"/>
    <s v="Calidad, cobertura y fortalecimiento de la educación inicial, prescolar, básica y media"/>
    <s v="CALIDAD - MATRÍCULA "/>
    <n v="300"/>
    <s v="Mejorar los niveles de competencia de los estudiantes en las pruebas Saber"/>
    <n v="2201073"/>
    <s v="Servicio de evaluación de la calidad de la educación inicial, preescolar, básica y media"/>
    <s v="Estudiantes evaluados a través de simulacros"/>
    <s v="Número"/>
    <s v="N/D"/>
    <n v="2023"/>
    <s v="Sec Educación"/>
    <n v="12000"/>
    <n v="12000"/>
    <n v="0"/>
    <n v="0"/>
    <n v="12216"/>
    <n v="10122"/>
    <n v="8781"/>
    <n v="0"/>
    <n v="31119"/>
    <n v="2.5932499999999998"/>
    <n v="31119"/>
    <n v="2.5932499999999998"/>
    <n v="2.5932499999999998"/>
    <n v="2.5932499999999998"/>
    <n v="0"/>
    <s v="Propios"/>
    <n v="0"/>
    <n v="0"/>
  </r>
  <r>
    <x v="17"/>
    <x v="3"/>
    <s v="Bolívar Me Enamora en Calidad Educativa"/>
    <s v=" Calidad Educativa"/>
    <n v="2201"/>
    <s v="Calidad, cobertura y fortalecimiento de la educación inicial, prescolar, básica y media"/>
    <s v="CALIDAD - MATRÍCULA "/>
    <n v="302"/>
    <s v="Mejorar las competencias de los docentes en bilingüismo a través de formación y de la implementación de proyectos en las instituciones educativas que fomenten el uso de una segunda lengua"/>
    <n v="2201060"/>
    <s v="Servicio educativo de promoción del bilingüismo para docentes"/>
    <s v="Docentes beneficiados con estrategias de promoción del bilingüismo"/>
    <s v="Número"/>
    <n v="60"/>
    <n v="2023"/>
    <s v="Sec Educación"/>
    <n v="100"/>
    <n v="300"/>
    <n v="0"/>
    <n v="0"/>
    <n v="0"/>
    <n v="0"/>
    <n v="0"/>
    <n v="0"/>
    <n v="0"/>
    <n v="0"/>
    <n v="0"/>
    <n v="0"/>
    <n v="0"/>
    <n v="0"/>
    <n v="200000000"/>
    <s v="SGP"/>
    <n v="0"/>
    <n v="0"/>
  </r>
  <r>
    <x v="17"/>
    <x v="3"/>
    <s v="Bolívar Me Enamora en Calidad Educativa"/>
    <s v=" Calidad Educativa"/>
    <n v="2201"/>
    <s v="Calidad, cobertura y fortalecimiento de la educación inicial, prescolar, básica y media"/>
    <s v="Calidad"/>
    <n v="303"/>
    <s v="Fortalecer las capacidades de los docentes a través de la implementación del plan de formación a nivel de cursos, talleres y/o diplomados"/>
    <n v="2201049"/>
    <s v="Servicio de educación informal"/>
    <s v="Docentes capacitados"/>
    <s v="Número"/>
    <n v="5000"/>
    <n v="2023"/>
    <s v="Sec Educación"/>
    <n v="500"/>
    <n v="2000"/>
    <n v="342"/>
    <n v="0"/>
    <n v="0"/>
    <n v="0"/>
    <n v="0"/>
    <n v="13"/>
    <n v="13"/>
    <n v="6.4999999999999997E-3"/>
    <n v="355"/>
    <n v="2.5999999999999999E-2"/>
    <n v="2.5999999999999999E-2"/>
    <n v="0.17749999999999999"/>
    <n v="700000000"/>
    <s v="SGP"/>
    <n v="0"/>
    <n v="0"/>
  </r>
  <r>
    <x v="17"/>
    <x v="3"/>
    <s v="Bolívar Me Enamora en Calidad Educativa"/>
    <s v=" Calidad Educativa"/>
    <n v="2201"/>
    <s v="Calidad, cobertura y fortalecimiento de la educación inicial, prescolar, básica y media"/>
    <s v="Fortalecer las capacidades de los docentes a través de la implementación del plan de formación a nivel de cursos, talleres y/o diplomados"/>
    <n v="304"/>
    <s v="Implementación de programas de fortalecimiento de las competencias de lectura en las instituciones educativas."/>
    <n v="2201049"/>
    <s v="Servicio de educación informal"/>
    <s v="Docentes capacitados"/>
    <s v="Número"/>
    <s v="N/D"/>
    <n v="2023"/>
    <s v="Sec Educación"/>
    <n v="300"/>
    <n v="300"/>
    <n v="262"/>
    <n v="0"/>
    <n v="0"/>
    <n v="0"/>
    <n v="0"/>
    <n v="0"/>
    <n v="0"/>
    <n v="0"/>
    <n v="262"/>
    <n v="0"/>
    <n v="0"/>
    <n v="0.87333333333333329"/>
    <n v="0"/>
    <s v="SGP"/>
    <n v="0"/>
    <n v="0"/>
  </r>
  <r>
    <x v="17"/>
    <x v="3"/>
    <s v="Bolívar Me Enamora en  Educación integral"/>
    <s v=" Calidad Educativa"/>
    <n v="2201"/>
    <s v="Calidad, cobertura y fortalecimiento de la educación inicial, prescolar, básica y media"/>
    <s v="CALIDAD - MATRÍCULA "/>
    <n v="305"/>
    <s v="Promover la consolidación de una sociedad digital para que todos los ciudadanos tengan las herramientas necesarias para hacer del Internet y de las tecnologías digitales un instrumento de transformación social. "/>
    <n v="2201070"/>
    <s v="Ambientes de aprendizaje para la educación inicial preescolar, básica y media dotados"/>
    <s v="Ambientes de aprendizaje para la educación inicial, preescolar y básica primaria con dotaciones pedagógicas en el marco de la atención integral (Educación mas innovadora con mejores ambientes digitales y recursos tecnológicos)"/>
    <s v="Número"/>
    <n v="226"/>
    <n v="2023"/>
    <s v="Sec Educación"/>
    <n v="226"/>
    <n v="226"/>
    <n v="226"/>
    <n v="0"/>
    <n v="0"/>
    <n v="226"/>
    <n v="226"/>
    <n v="226"/>
    <n v="678"/>
    <n v="3"/>
    <n v="904"/>
    <n v="3"/>
    <n v="3"/>
    <n v="4"/>
    <n v="2403998805"/>
    <s v="SGP"/>
    <n v="2402931298"/>
    <n v="0.99955594528675318"/>
  </r>
  <r>
    <x v="17"/>
    <x v="3"/>
    <s v="Bolívar Me Enamora en  Educación integral"/>
    <s v=" Cobertura Educativa"/>
    <n v="2201"/>
    <s v="Calidad, cobertura y fortalecimiento de la educación inicial, prescolar, básica y media"/>
    <s v="COBERTURA "/>
    <n v="306"/>
    <s v="Garantizar el desarrollo de la Infraestructura escolar iniciando por el mejoramiento de las condiciones locativas y de entorno físico de sus instituciones escolares, contar con aulas y espacios de aprendizaje en buen estado, factor determinante para lograr que los alumnos obtengan los resultados académicos esperados. Ambientes pedagogicos basicos construidos nuevos"/>
    <n v="2201051"/>
    <s v="Infraestructura educativa construida"/>
    <s v="Aulas nuevas construidas (incluye ambientes pedagógicos básicos)"/>
    <s v="NUMERO"/>
    <n v="312"/>
    <n v="2023"/>
    <s v="Sec Educación"/>
    <n v="80"/>
    <n v="720"/>
    <n v="247"/>
    <n v="0"/>
    <n v="27"/>
    <n v="0"/>
    <n v="0"/>
    <n v="53"/>
    <n v="80"/>
    <n v="0.1111111111111111"/>
    <n v="327"/>
    <n v="1"/>
    <n v="1"/>
    <n v="0.45416666666666666"/>
    <n v="11985024086"/>
    <s v="PREFERENTES"/>
    <n v="2126685064"/>
    <n v="0.17744520567832925"/>
  </r>
  <r>
    <x v="17"/>
    <x v="3"/>
    <s v="Bolívar Me Enamora en  Educación integral"/>
    <s v=" Cobertura Educativa"/>
    <n v="2201"/>
    <s v="Calidad, cobertura y fortalecimiento de la educación inicial, prescolar, básica y media"/>
    <s v="COBERTURA "/>
    <n v="307"/>
    <s v="Garantizar el desarrollo de la Infraestructura escolar y mejores condiciones locativas y de entorno físico de las instituciones escolares, contando con espacios complementarios en buen estado que promuevan en niñas, niños y adolescentes interacción consigo mismos, con los otros y con el mundo que les rodea. "/>
    <n v="2201051"/>
    <s v="Infraestructura educativa construida"/>
    <s v="Ambientes pedagogicos nuevo construido complementarios (incluye Comedor – Cocina, baterias sanitarias, aulas de informatica, laboratorios, rectoris, sala de profesores, canchas multiples )"/>
    <s v="NUMERO"/>
    <n v="62"/>
    <n v="2023"/>
    <s v="Sec Educación"/>
    <n v="20"/>
    <n v="250"/>
    <n v="161"/>
    <n v="0"/>
    <n v="4"/>
    <n v="0"/>
    <n v="0"/>
    <n v="4"/>
    <n v="8"/>
    <n v="3.2000000000000001E-2"/>
    <n v="169"/>
    <n v="0.4"/>
    <n v="0.4"/>
    <n v="0.67600000000000005"/>
    <n v="5496405835"/>
    <s v="PREFERENTES"/>
    <n v="5327733779"/>
    <n v="0.96931229951654396"/>
  </r>
  <r>
    <x v="17"/>
    <x v="3"/>
    <s v="Bolívar Me Enamora en  Educación integral"/>
    <s v=" Cobertura Educativa"/>
    <n v="2201"/>
    <s v="Calidad, cobertura y fortalecimiento de la educación inicial, prescolar, básica y media"/>
    <s v="COBERTURA "/>
    <n v="308"/>
    <s v="Garantizar el desarrollo de la Infraestructura escolar iniciando por el mejoramiento de las condiciones locativas y de entorno físico de sus instituciones escolares, contar con aulas y espacios de aprendizaje en buen estado, factor determinante para lograr que los alumnos obtengan los resultados académicos esperados. "/>
    <n v="2201052"/>
    <s v="Infraestructura educativa mejorada"/>
    <s v="Aulas mejoradas intervenidas (incluye Ambientes pedagogicos basicos )"/>
    <s v="NUMERO"/>
    <n v="450"/>
    <n v="2023"/>
    <s v="Sec Educación"/>
    <n v="50"/>
    <n v="300"/>
    <n v="76"/>
    <n v="0"/>
    <n v="0"/>
    <n v="0"/>
    <n v="0"/>
    <n v="0"/>
    <n v="0"/>
    <n v="0"/>
    <n v="76"/>
    <n v="0"/>
    <n v="0"/>
    <n v="0.25333333333333335"/>
    <n v="203776836"/>
    <s v="PREFERENTES"/>
    <n v="203776836"/>
    <n v="1"/>
  </r>
  <r>
    <x v="17"/>
    <x v="3"/>
    <s v="Bolívar Me Enamora en  Educación integral"/>
    <s v=" Cobertura Educativa"/>
    <n v="2201"/>
    <s v="Calidad, cobertura y fortalecimiento de la educación inicial, prescolar, básica y media"/>
    <s v="COBERTURA "/>
    <n v="309"/>
    <s v="Garantizar el desarrollo de la Infraestructura escolar iniciando por el mejoramiento de las condiciones locativas y de entorno físico de sus instituciones escolares, contar con aulas y espacios de aprendizaje en buen estado, factor determinante para lograr que los alumnos obtengan los resultados académicos esperados. "/>
    <n v="2201052"/>
    <s v="Infraestructura educativa mejorada"/>
    <s v="Ambientes pedagogicos mejorados intervenidos (incluye Comedor – Cocina, baterias sanitarias, aulas de informaticas, laboratorios zonas administrativas, salas de profesores )"/>
    <s v="NUMERO"/>
    <n v="56"/>
    <n v="2023"/>
    <s v="Sec Educación"/>
    <n v="50"/>
    <n v="250"/>
    <n v="13"/>
    <n v="0"/>
    <n v="0"/>
    <n v="0"/>
    <n v="0"/>
    <n v="0"/>
    <n v="0"/>
    <n v="0"/>
    <n v="13"/>
    <n v="0"/>
    <n v="0"/>
    <n v="5.1999999999999998E-2"/>
    <n v="203776836"/>
    <s v="PREFERENTES"/>
    <n v="203776836"/>
    <n v="1"/>
  </r>
  <r>
    <x v="17"/>
    <x v="3"/>
    <s v="Bolívar Me Enamora en  Educación integral"/>
    <s v=" Cobertura Educativa"/>
    <n v="2201"/>
    <s v="Calidad, cobertura y fortalecimiento de la educación inicial, prescolar, básica y media"/>
    <s v="COBERTURA "/>
    <n v="310"/>
    <s v="Mejorar condiciones para la formacion y desarrollo de las copencias basicas y sociales de la poblacion escolar en las I.E. O."/>
    <n v="2201069"/>
    <s v="Infraestructura educativa dotada"/>
    <s v="Sedes dotadas con mobiliario"/>
    <s v="NUMERO"/>
    <n v="35"/>
    <n v="2023"/>
    <s v="Sec Educación"/>
    <n v="100"/>
    <n v="600"/>
    <n v="327"/>
    <n v="0"/>
    <n v="1"/>
    <n v="0"/>
    <n v="0"/>
    <n v="69"/>
    <n v="70"/>
    <n v="0.11666666666666667"/>
    <n v="397"/>
    <n v="0.7"/>
    <n v="0.7"/>
    <n v="0.66166666666666663"/>
    <n v="5111691705"/>
    <s v="PREFERENTES"/>
    <n v="5101791705"/>
    <n v="0.99806326348079322"/>
  </r>
  <r>
    <x v="17"/>
    <x v="3"/>
    <s v="Bolívar Me Enamora en  Educación integral"/>
    <s v=" Cobertura Educativa"/>
    <n v="2201"/>
    <s v="Calidad, cobertura y fortalecimiento de la educación inicial, prescolar, básica y media"/>
    <s v="COBERTURA "/>
    <n v="311"/>
    <s v="Desarrollar estrategias de ampliación de matrícula en el grado de transición, y ampliación de los grados de preescolar. PRIMERA INFANCIA "/>
    <n v="2201022"/>
    <s v="Infraestructura para educación inicial construida"/>
    <s v="Personas beneficiadas con estrategias de fomento para el acceso a la educación inicial, preescolar, básica y media. "/>
    <s v="Número"/>
    <n v="12668"/>
    <n v="2023"/>
    <s v="Ministerio de Educación"/>
    <n v="14000"/>
    <n v="14000"/>
    <n v="16420"/>
    <n v="0"/>
    <n v="15777"/>
    <n v="16332"/>
    <n v="16335"/>
    <n v="15993"/>
    <n v="64437"/>
    <n v="4.6026428571428575"/>
    <n v="80857"/>
    <n v="4.6026428571428575"/>
    <n v="4.6026428571428575"/>
    <n v="5.7755000000000001"/>
    <n v="16964308216"/>
    <s v="SGP"/>
    <n v="11400356783"/>
    <n v="0.67202014004011534"/>
  </r>
  <r>
    <x v="17"/>
    <x v="3"/>
    <s v="Bolívar Me Enamora en  Educación integral"/>
    <s v=" Cobertura Educativa"/>
    <n v="2201"/>
    <s v="Calidad, cobertura y fortalecimiento de la educación inicial, prescolar, básica y media"/>
    <s v="COBERTURA "/>
    <n v="312"/>
    <s v="Incrementar la cantidad de población estudiantil dentro del sistema educativo en el departamento de Bolívar."/>
    <n v="2201017"/>
    <s v="Servicio de fomento para el acceso a la educación inicial, preescolar, básica y media."/>
    <s v="Personas beneficiadas con estrategias de fomento para el acceso a la educación inicial, preescolar, básica y media. "/>
    <s v="Número"/>
    <n v="219276"/>
    <n v="2023"/>
    <s v="Secretaría de  Educación"/>
    <n v="220276"/>
    <n v="222276"/>
    <n v="207867"/>
    <n v="0"/>
    <n v="225184"/>
    <n v="211447"/>
    <n v="208690"/>
    <n v="214409"/>
    <n v="859730"/>
    <n v="3.8678489805467078"/>
    <n v="1067597"/>
    <n v="3.9029671866204216"/>
    <n v="3.9029671866204216"/>
    <n v="4.8030241681513077"/>
    <n v="1211533507556"/>
    <s v="SGP"/>
    <n v="1207601032472"/>
    <n v="0.99675413427736481"/>
  </r>
  <r>
    <x v="17"/>
    <x v="3"/>
    <s v="Bolívar Me Enamora en  Educación integral"/>
    <s v=" Cobertura Educativa"/>
    <n v="2201"/>
    <s v="Calidad, cobertura y fortalecimiento de la educación inicial, prescolar, básica y media"/>
    <s v="COBERTURA "/>
    <n v="313"/>
    <s v="Mejorar los procesos de Inclusión mediante la implementación de estrategias que garanticen el derecho y el goce efectivo de la educación a los estudiantes con discapacidad  del Departamento de Bolívar."/>
    <n v="2201084"/>
    <s v="Servicio de apoyo pedagógico para  la oferta de educación inclusiva para preescolar, básica y media"/>
    <s v="Beneficiarios de apoyo pedagógico para  la oferta de educación inclusiva para preescolar, básica y media"/>
    <s v="PORCENTAJE"/>
    <n v="100"/>
    <n v="2023"/>
    <s v="Secretaría de  Educación"/>
    <n v="100"/>
    <n v="100"/>
    <n v="66"/>
    <n v="0"/>
    <n v="25"/>
    <n v="46.9"/>
    <n v="0"/>
    <n v="4.4400000000000004"/>
    <n v="76.34"/>
    <n v="0.76340000000000008"/>
    <n v="142.34"/>
    <n v="0.76340000000000008"/>
    <n v="0.76340000000000008"/>
    <n v="1.4234"/>
    <n v="1732721604"/>
    <s v="SGP"/>
    <n v="1496333332"/>
    <n v="0.86357400320149758"/>
  </r>
  <r>
    <x v="17"/>
    <x v="3"/>
    <s v="Bolívar Me Enamora en  Educación integral"/>
    <s v=" Cobertura Educativa"/>
    <n v="2201"/>
    <s v="Calidad, cobertura y fortalecimiento de la educación inicial, prescolar, básica y media"/>
    <s v="COBERTURA "/>
    <n v="314"/>
    <s v="Mejorar los procesos de Inclusión mediante la implementación de estrategias que garanticen el derecho y el goce efectivo de la educación a los estudiantes con Talentos excepcionales  del Departamento de Bolívar."/>
    <n v="2201084"/>
    <s v="Servicio de apoyo pedagógico para  la oferta de educación inclusiva para preescolar, básica y media"/>
    <s v="Beneficiarios de apoyo pedagógico para  la oferta de educación inclusiva para preescolar, básica y media"/>
    <s v="Número"/>
    <n v="100"/>
    <n v="2023"/>
    <s v="Secretaría de  Educación"/>
    <n v="100"/>
    <n v="400"/>
    <n v="0"/>
    <n v="0"/>
    <n v="0"/>
    <n v="0"/>
    <n v="139"/>
    <n v="0"/>
    <n v="139"/>
    <n v="0.34749999999999998"/>
    <n v="139"/>
    <n v="1.39"/>
    <n v="1.39"/>
    <n v="0.34749999999999998"/>
    <n v="331019020"/>
    <s v="SGP"/>
    <n v="328954620"/>
    <n v="0.99376350035716976"/>
  </r>
  <r>
    <x v="17"/>
    <x v="3"/>
    <s v="Bolívar Me Enamora en  Educación integral"/>
    <s v=" Cobertura Educativa"/>
    <n v="2201"/>
    <s v="Calidad, cobertura y fortalecimiento de la educación inicial, prescolar, básica y media"/>
    <s v="COBERTURA "/>
    <n v="315"/>
    <s v=" Proveer de complementos alimentarios a estudientes en edad escolar en las instituciones educativas oficiales del departamento"/>
    <n v="2201028"/>
    <s v="Servicio de apoyo a la permanencia con alimentación escolar"/>
    <s v="Estudiantes beneficiados del programa de alimentación escolar"/>
    <s v="Número"/>
    <n v="126000"/>
    <n v="2023"/>
    <s v="Secretaría de  Educación"/>
    <n v="127000"/>
    <n v="127000"/>
    <n v="129050"/>
    <n v="0"/>
    <n v="129700"/>
    <n v="129700"/>
    <n v="129700"/>
    <n v="129700"/>
    <n v="518800"/>
    <n v="4.0850393700787402"/>
    <n v="647850"/>
    <n v="4.0850393700787402"/>
    <n v="4.0850393700787402"/>
    <n v="5.1011811023622045"/>
    <n v="77939529067"/>
    <s v="Propios"/>
    <n v="74215376159"/>
    <n v="0.95221740556324674"/>
  </r>
  <r>
    <x v="17"/>
    <x v="3"/>
    <s v="Bolívar Me Enamora en  Educación integral"/>
    <s v=" Cobertura Educativa"/>
    <n v="2201"/>
    <s v="Calidad, cobertura y fortalecimiento de la educación inicial, prescolar, básica y media"/>
    <s v="COBERTURA "/>
    <n v="316"/>
    <s v="Fortalecer las residencias escolares en el sector educativo."/>
    <n v="2201082"/>
    <s v="Servicio de apoyo para la implementación de la estrategia de residencia escolar"/>
    <s v="Sedes educativas apoyadas en la implementación de la estrategia de residencia escolar"/>
    <s v="Número"/>
    <n v="6"/>
    <n v="2023"/>
    <s v="Secretaría de  Educación"/>
    <n v="6"/>
    <n v="6"/>
    <n v="6"/>
    <n v="0"/>
    <n v="6"/>
    <n v="5"/>
    <n v="5"/>
    <n v="5"/>
    <n v="21"/>
    <n v="3.5"/>
    <n v="27"/>
    <n v="3.5"/>
    <n v="3.5"/>
    <n v="4.5"/>
    <n v="309705320"/>
    <s v="SGP"/>
    <n v="309705320"/>
    <n v="1"/>
  </r>
  <r>
    <x v="17"/>
    <x v="3"/>
    <s v="Bolívar Me Enamora en  Educación integral"/>
    <s v=" Cobertura Educativa"/>
    <n v="2201"/>
    <s v="Calidad, cobertura y fortalecimiento de la educación inicial, prescolar, básica y media"/>
    <s v="COBERTURA "/>
    <n v="317"/>
    <s v="Garantizar el derecho a la educación propiciando la igualdad de oportunidades para la permanencia y el logro educativo de todas las niñas, niños, adolescentes, jóvenes y adultos del departamento en la educación preescolar, básica y media superando el abandono escolar."/>
    <n v="2201033"/>
    <s v="Servicio de fomento para la permanencia en programas de educación formal"/>
    <s v="Personas beneficiarias de estrategias de permanencia"/>
    <s v="Número"/>
    <n v="114582"/>
    <n v="2023"/>
    <s v="Secretaría de  Educación"/>
    <n v="119582"/>
    <n v="473328"/>
    <n v="188963"/>
    <n v="0"/>
    <n v="121145"/>
    <n v="153452"/>
    <n v="189268"/>
    <n v="189268"/>
    <n v="653133"/>
    <n v="1.3798739985802657"/>
    <n v="842096"/>
    <n v="5.4618002709437876"/>
    <n v="5.4618002709437876"/>
    <n v="1.7790961024912957"/>
    <n v="1740729000"/>
    <s v="Propios"/>
    <n v="1724036400"/>
    <n v="0.99041056936490401"/>
  </r>
  <r>
    <x v="17"/>
    <x v="3"/>
    <s v="Bolívar Me Enamora en  Educación integral"/>
    <s v=" Calidad Educativa"/>
    <n v="2201"/>
    <s v="Calidad, cobertura y fortalecimiento de la educación inicial, prescolar, básica y media"/>
    <s v="EFICIENCIA EN LA ADMINISTRACIÓN DEL SERVICIO EDUCATIVO "/>
    <n v="318"/>
    <s v="Seguimiento anual a las Instituciones Educativas oficiales sobre el manejo de recursos recibidos"/>
    <n v="2201015"/>
    <s v="Servicio de inspección, vigilancia y control del sector educativo"/>
    <s v="Instituciones educativas con inspección, vigilancia y control del sector educativo"/>
    <s v="Número"/>
    <n v="226"/>
    <n v="2023"/>
    <s v="Secretaria de Educación"/>
    <n v="60"/>
    <n v="240"/>
    <n v="52"/>
    <n v="0"/>
    <n v="1"/>
    <n v="11.5"/>
    <n v="17.5"/>
    <n v="0"/>
    <n v="30"/>
    <n v="0.125"/>
    <n v="82"/>
    <n v="0.5"/>
    <n v="0.5"/>
    <n v="0.34166666666666667"/>
    <n v="115000000"/>
    <s v="SGP"/>
    <n v="115000000"/>
    <n v="1"/>
  </r>
  <r>
    <x v="17"/>
    <x v="3"/>
    <s v="Bolívar Me Enamora en  Educación integral"/>
    <s v=" Calidad Educativa"/>
    <n v="2201"/>
    <s v="Calidad, cobertura y fortalecimiento de la educación inicial, prescolar, básica y media"/>
    <s v="EFICIENCIA EN LA ADMINISTRACIÓN DEL SERVICIO EDUCATIVO "/>
    <n v="318"/>
    <s v="por gratuidad educativa"/>
    <n v="2201015"/>
    <s v="Servicio de inspección, vigilancia y control del sector educativo"/>
    <s v="Instituciones educativas con inspección, vigilancia y control del sector educativo"/>
    <s v="Número"/>
    <n v="226"/>
    <n v="2023"/>
    <s v="Secretaria de Educación"/>
    <n v="60"/>
    <n v="240"/>
    <n v="52"/>
    <n v="0"/>
    <n v="1"/>
    <n v="11.5"/>
    <n v="17.5"/>
    <n v="0"/>
    <n v="30"/>
    <n v="0.125"/>
    <n v="82"/>
    <n v="0.5"/>
    <n v="0.5"/>
    <n v="0.34166666666666667"/>
    <n v="115000000"/>
    <s v="SGP"/>
    <n v="115000000"/>
    <n v="1"/>
  </r>
  <r>
    <x v="17"/>
    <x v="3"/>
    <s v="Bolívar Me Enamora en  Educación integral"/>
    <s v=" Calidad Educativa"/>
    <n v="2201"/>
    <s v="Calidad, cobertura y fortalecimiento de la educación inicial, prescolar, básica y media"/>
    <s v="EFICIENCIA EN LA ADMINISTRACIÓN DEL SERVICIO EDUCATIVO "/>
    <n v="319"/>
    <s v="Fortalecimiento de las capacidades institucionales de los establecimientos educativos oficiales"/>
    <n v="2201013"/>
    <s v="Servicio de asistencia técnica en inspección, vigilancia y control del sector educativo"/>
    <s v="Entidades asistidas técnicamente"/>
    <s v="Número"/>
    <n v="226"/>
    <n v="2023"/>
    <s v="Secretaria de Educación"/>
    <n v="226"/>
    <n v="904"/>
    <n v="226"/>
    <n v="0"/>
    <n v="53"/>
    <n v="21"/>
    <n v="159"/>
    <n v="45"/>
    <n v="278"/>
    <n v="0.30752212389380529"/>
    <n v="504"/>
    <n v="1.2300884955752212"/>
    <n v="1.2300884955752212"/>
    <n v="0.55752212389380529"/>
    <n v="400000000"/>
    <s v="SGP"/>
    <n v="320317500"/>
    <n v="0.80079374999999997"/>
  </r>
  <r>
    <x v="18"/>
    <x v="2"/>
    <s v="Bolívar Me Enamora en  Gestión de riesgo de desastres"/>
    <s v="Cuerpo de Bomberos: Héroes de Bolívar"/>
    <n v="4503"/>
    <s v="Gestión del riesgo de desastres y emergencias"/>
    <s v="Fotalecimiento institucional"/>
    <n v="205"/>
    <s v="Aumentar 3 Cuerpos de Bomberos en funcionamiento. _x000d_(A. Municipal)"/>
    <n v="4503035"/>
    <s v="Servicio prevención y control de incendios"/>
    <s v="Cuerpos de Bomberos disponibles para la prevención y control de incendios en la entidad territorial"/>
    <s v="Número"/>
    <n v="25"/>
    <n v="2023"/>
    <s v="Junta Departamental de Bomberos"/>
    <n v="1"/>
    <n v="3"/>
    <n v="0"/>
    <n v="0"/>
    <n v="0"/>
    <n v="0"/>
    <n v="0"/>
    <n v="0"/>
    <n v="0"/>
    <n v="0"/>
    <n v="0"/>
    <n v="0"/>
    <n v="0"/>
    <n v="0"/>
    <n v="200000000"/>
    <s v="CONTRIBUCIÓN ESPECIAL"/>
    <n v="200000000"/>
    <n v="1"/>
  </r>
  <r>
    <x v="18"/>
    <x v="2"/>
    <s v="Bolívar Me Enamora en  Gestión de riesgo de desastres"/>
    <s v="Cuerpo de Bomberos: Héroes de Bolívar"/>
    <n v="4501"/>
    <s v="Gestión del riesgo de desastres y emergencias"/>
    <s v="Fotalecimiento institucional"/>
    <n v="206"/>
    <s v="Fortalecer a los municipios tecnicamente en la creación de Cuerpos de Bomberos. _x000d_(A. Municipal)"/>
    <n v="4503003"/>
    <s v="Servicio de asistencia técnica"/>
    <s v="Instancias territoriales asistidas"/>
    <s v="Número"/>
    <n v="18"/>
    <n v="2023"/>
    <s v="Junta Departamental de Bomberos"/>
    <n v="5"/>
    <n v="18"/>
    <n v="3"/>
    <n v="0.16666666666666666"/>
    <n v="10"/>
    <n v="0"/>
    <n v="3"/>
    <n v="0"/>
    <n v="13"/>
    <n v="0.72222222222222221"/>
    <n v="16"/>
    <n v="2.6"/>
    <n v="2.6"/>
    <n v="0.88888888888888884"/>
    <n v="175984341"/>
    <s v="CONTRIBUCIÓN ESPECIAL"/>
    <n v="175984341"/>
    <n v="1"/>
  </r>
  <r>
    <x v="18"/>
    <x v="4"/>
    <s v="Bolívar Me Enamora en  Participación ciudadana"/>
    <s v="Elecciones libres y seguras"/>
    <s v="4502"/>
    <s v="Fortalecimiento del buen gobierno para el respeto y garantía de los derechos humanos"/>
    <s v="Desarrollo Comunitario"/>
    <n v="207"/>
    <s v="Procesos Electorales: _x000d_1. JAC, 2. Juventudes, 3. Congreso, 4. Presidencia y 5. Territoriales. _x000d_(A. Municipal)"/>
    <s v="4502025"/>
    <s v="Servicio de organización de procesos electorales"/>
    <s v="Procesos electorales realizados"/>
    <s v="Número"/>
    <s v="N/A"/>
    <n v="2023"/>
    <s v="Registraduría Nacional del Estado Civil"/>
    <n v="1"/>
    <n v="5"/>
    <n v="0"/>
    <n v="0"/>
    <n v="0"/>
    <n v="0"/>
    <n v="0"/>
    <n v="1"/>
    <n v="1"/>
    <n v="0.2"/>
    <n v="1"/>
    <n v="1"/>
    <n v="1"/>
    <n v="0.2"/>
    <n v="0"/>
    <s v="N/A"/>
    <n v="0"/>
    <n v="0"/>
  </r>
  <r>
    <x v="18"/>
    <x v="4"/>
    <s v="Bolívar Me Enamora en  Participación ciudadana"/>
    <s v="Liderazgo Comunal"/>
    <s v="4502"/>
    <s v="Fortalecimiento del buen gobierno para el respeto y garantía de los derechos humanos"/>
    <s v="Desarrollo Comunitario"/>
    <n v="208"/>
    <s v="Realizar  400 espacios de participacion ciudadana para la formación, el emprendimiento, la comunicación y el desarrollo comutario saostenible"/>
    <n v="4502001"/>
    <s v="Servicio de promoción a la participación ciudadana"/>
    <s v="Espacios de participación promovidos"/>
    <s v="Número"/>
    <n v="1484"/>
    <n v="2023"/>
    <s v="Secretaria del Interior y Alcaldias municipales"/>
    <n v="100"/>
    <n v="400"/>
    <n v="109"/>
    <n v="0.27250000000000002"/>
    <n v="8"/>
    <n v="10"/>
    <n v="22"/>
    <n v="11"/>
    <n v="51"/>
    <n v="0.1275"/>
    <n v="160"/>
    <n v="0.51"/>
    <n v="0.51"/>
    <n v="0.4"/>
    <n v="135000000"/>
    <s v="ICLD"/>
    <n v="114250000"/>
    <n v="0.84629629629629632"/>
  </r>
  <r>
    <x v="18"/>
    <x v="4"/>
    <s v="Bolívar Me Enamora en  Participación ciudadana"/>
    <s v="Liderazgo Comunal"/>
    <s v="4502"/>
    <s v="Fortalecimiento del buen gobierno para el respeto y garantía de los derechos humanos"/>
    <s v="Desarrollo Comunitario"/>
    <n v="209"/>
    <s v="Desarrollar en 45 municipios el proceso de inspeccion, vigilancia, control y alistamiento administrativo de OAC"/>
    <s v="450202207"/>
    <s v="Servicio de asistencia técnica"/>
    <s v="Entidades asistidas técnicamente"/>
    <s v="Número"/>
    <n v="0"/>
    <n v="2023"/>
    <s v="Secretaria del Interior y Alcaldias municipales"/>
    <n v="15"/>
    <n v="45"/>
    <n v="5"/>
    <n v="0.1111111111111111"/>
    <n v="0"/>
    <n v="8"/>
    <n v="4"/>
    <n v="2"/>
    <n v="14"/>
    <n v="0.31111111111111112"/>
    <n v="19"/>
    <n v="0.93333333333333335"/>
    <n v="0.93333333333333335"/>
    <n v="0.42222222222222222"/>
    <n v="400000000"/>
    <s v="ICLD"/>
    <n v="400000000"/>
    <n v="1"/>
  </r>
  <r>
    <x v="18"/>
    <x v="4"/>
    <s v="Bolívar Me Enamora en  Participación ciudadana"/>
    <s v="Bolivar Global - Ecosistema de Participacion Ciudadana"/>
    <n v="4599"/>
    <s v="Fortalecimiento a la gestión y dirección de la administración pública territorial"/>
    <s v="Desarrollo Comunitario"/>
    <n v="210"/>
    <s v="Formular y aprobar 1 política pública de participación ciudadana y 1 politica publica de organismos comunales"/>
    <s v="4599032"/>
    <s v="Documentos de política"/>
    <s v="Documentos de política elaborados"/>
    <s v="Número"/>
    <n v="0"/>
    <n v="2023"/>
    <s v="Secretaria del Interior"/>
    <n v="1"/>
    <n v="2"/>
    <n v="0"/>
    <n v="0"/>
    <n v="0"/>
    <n v="0"/>
    <n v="0"/>
    <n v="0"/>
    <n v="0"/>
    <n v="0"/>
    <n v="0"/>
    <n v="0"/>
    <n v="0"/>
    <n v="0"/>
    <n v="150000000"/>
    <s v="ICLD"/>
    <n v="0"/>
    <n v="0"/>
  </r>
  <r>
    <x v="18"/>
    <x v="4"/>
    <s v="Bolívar Me Enamora en  Participación ciudadana"/>
    <s v="Politica Publica de Libertad Religiosa"/>
    <s v="4502"/>
    <s v="Fortalecimiento del buen gobierno para el respeto y garantía de los derechos humanos"/>
    <s v="Fortalecimiento Institucional  "/>
    <n v="211"/>
    <s v="Acompañamiento, apoyo,  asesoría y seguimiento técnico para implementación de la política publica de libertad religiosa"/>
    <n v="4502001"/>
    <s v="Servicio de promoción a la participación ciudadana"/>
    <s v="Estrategias de promoción a la participación ciudadana implementadas"/>
    <s v="Número"/>
    <n v="38"/>
    <n v="2023"/>
    <s v="Dirección Nacional de Libertad Religiosa de Mininterior"/>
    <n v="15"/>
    <n v="48"/>
    <n v="33"/>
    <n v="0.6875"/>
    <n v="1"/>
    <n v="6"/>
    <n v="10"/>
    <n v="11"/>
    <n v="28"/>
    <n v="0.58333333333333337"/>
    <n v="61"/>
    <n v="1.8666666666666667"/>
    <n v="1.8666666666666667"/>
    <n v="1.2708333333333333"/>
    <n v="159984519"/>
    <s v="ICLD"/>
    <n v="159984519"/>
    <n v="1"/>
  </r>
  <r>
    <x v="18"/>
    <x v="4"/>
    <s v="Bolívar Me Enamora en  Gobernanza"/>
    <s v="Escuela de Gobernanza"/>
    <n v="4599"/>
    <s v="Fortalecimiento a la gestión y dirección de la administración pública territorial"/>
    <s v="Fortalecimiento institucional"/>
    <n v="212"/>
    <s v="Fortalecer el conocimiento de los servidores públicos (Gobernanza)"/>
    <s v="4599030"/>
    <s v="Servicio de educación informal "/>
    <s v="Capacitaciones realizadas"/>
    <s v="Número"/>
    <n v="0"/>
    <n v="2023"/>
    <s v="N/A"/>
    <n v="2"/>
    <n v="8"/>
    <n v="12"/>
    <n v="1.5"/>
    <n v="1"/>
    <n v="7"/>
    <n v="9"/>
    <n v="8"/>
    <n v="25"/>
    <n v="3.125"/>
    <n v="37"/>
    <n v="12.5"/>
    <n v="12.5"/>
    <n v="4.625"/>
    <n v="100000000"/>
    <s v="RECURSOS PROPIOS 2025"/>
    <n v="58200000"/>
    <n v="0.58199999999999996"/>
  </r>
  <r>
    <x v="18"/>
    <x v="4"/>
    <s v="Bolívar Me Enamora en  Gobernanza"/>
    <s v="Escuela de Gobernanza"/>
    <s v="4502"/>
    <s v="Fortalecimiento del buen gobierno para el respeto y garantía de los derechos humanos"/>
    <s v="Desarrollo Comunitario"/>
    <n v="213"/>
    <s v="Reafirmación del Sentido de Pertenencia y Orgullo Bolivarense (Gobernanza)"/>
    <n v="4502001"/>
    <s v="Servicio de promoción a la participación ciudadana"/>
    <s v="Iniciativas creadas"/>
    <s v="Número"/>
    <n v="0"/>
    <n v="2024"/>
    <s v="N/A"/>
    <n v="2"/>
    <n v="6"/>
    <n v="4"/>
    <n v="0.66666666666666663"/>
    <n v="1"/>
    <n v="4"/>
    <n v="1"/>
    <n v="0"/>
    <n v="6"/>
    <n v="1"/>
    <n v="10"/>
    <n v="3"/>
    <n v="3"/>
    <n v="1.6666666666666667"/>
    <n v="700000000"/>
    <s v="RECURSOS PROPIOS 2025"/>
    <n v="574778750"/>
    <n v="0.82111250000000002"/>
  </r>
  <r>
    <x v="18"/>
    <x v="4"/>
    <s v="Bolívar Me Enamora en  Gobernanza"/>
    <s v="Escuela de Gobernanza"/>
    <s v="4502"/>
    <s v="Fortalecimiento del buen gobierno para el respeto y garantía de los derechos humanos"/>
    <s v="Desarrollo Comunitario"/>
    <n v="214"/>
    <s v="Renovar o profundizar conocimientos, habilidades, técnicas y prácticas en liderazgo. (Gobernanza)"/>
    <s v="4502034"/>
    <s v="Servicio de educación informal "/>
    <s v="Eventos de formación en liderazgo "/>
    <s v="Número"/>
    <n v="0"/>
    <n v="2024"/>
    <s v="N/A"/>
    <n v="30"/>
    <n v="100"/>
    <n v="20"/>
    <n v="0.2"/>
    <n v="6"/>
    <n v="19"/>
    <n v="14"/>
    <n v="8"/>
    <n v="47"/>
    <n v="0.47"/>
    <n v="67"/>
    <n v="1.5666666666666667"/>
    <n v="1.5666666666666667"/>
    <n v="0.67"/>
    <n v="200000000"/>
    <s v="RECURSOS PROPIOS 2025"/>
    <n v="81000000"/>
    <n v="0.40500000000000003"/>
  </r>
  <r>
    <x v="18"/>
    <x v="3"/>
    <s v="Bolívar Me Enamora en Acceso a la Justicia"/>
    <s v="Promocion al Acceso a la Justicia"/>
    <n v="1202"/>
    <s v=" Promoción al acceso a la justicia"/>
    <s v="Justicia y Seguridad"/>
    <n v="215"/>
    <s v="Servicios de información y orientación sobre herramientas y mecanismos legales, formales y no formales, para protección de los derechos"/>
    <s v="1202002"/>
    <s v="Servicio de justicia a los ciudadanos"/>
    <s v="Ciudadanos con servicio de justicia prestado"/>
    <s v="Número"/>
    <n v="0"/>
    <n v="2024"/>
    <s v="Min Justicia"/>
    <n v="1500"/>
    <n v="5000"/>
    <n v="28940"/>
    <n v="5.7880000000000003"/>
    <n v="0"/>
    <n v="5586"/>
    <n v="9102"/>
    <n v="824"/>
    <n v="15512"/>
    <n v="3.1023999999999998"/>
    <n v="44452"/>
    <n v="10.341333333333333"/>
    <n v="10.341333333333333"/>
    <n v="8.8903999999999996"/>
    <n v="317895545"/>
    <s v="RECURSOS PROPIOS 2026"/>
    <n v="317895545"/>
    <n v="1"/>
  </r>
  <r>
    <x v="18"/>
    <x v="3"/>
    <s v="Bolívar Me Enamora en Acceso a la Justicia"/>
    <s v="Promocion al Acceso a la Justicia"/>
    <n v="1202"/>
    <s v=" Promoción al acceso a la justicia"/>
    <s v="Justicia y Seguridad"/>
    <n v="216"/>
    <s v="Asesoría y acompañamiento a entidades territoriales para que haya una adecuada articulación entre los operadores de los servicio de justicia"/>
    <s v="1202004"/>
    <s v="Servicio de asistencia técnica para la articulación de los operadores de los servicio de justicia"/>
    <s v="Sistemas locales de justicia implementados"/>
    <s v="Número"/>
    <n v="0"/>
    <n v="2024"/>
    <s v="Min Justicia"/>
    <n v="8"/>
    <n v="24"/>
    <n v="5"/>
    <n v="0.20833333333333334"/>
    <n v="0"/>
    <n v="0"/>
    <n v="0"/>
    <n v="9"/>
    <n v="9"/>
    <n v="0.375"/>
    <n v="14"/>
    <n v="1.125"/>
    <n v="1.125"/>
    <n v="0.58333333333333337"/>
    <n v="607902214"/>
    <s v="RECURSOS PROPIOS 2027"/>
    <n v="607902214"/>
    <n v="1"/>
  </r>
  <r>
    <x v="18"/>
    <x v="3"/>
    <s v="Bolívar Me Enamora en Acceso a la Justicia"/>
    <s v="Promocion al Acceso a la Justicia"/>
    <n v="1202"/>
    <s v=" Promoción al acceso a la justicia"/>
    <s v="Justicia y Seguridad"/>
    <n v="217"/>
    <s v="Asesoría y acompañamiento a entidades territoriales para fortalecer la descentralización de los Servicio de justicia"/>
    <s v="1202005"/>
    <s v="Servicio de asistencia técnica para la descentralización de los Servicio de justicia en los territorios"/>
    <s v="Jornadas móviles de acceso a la justicia realizadas"/>
    <s v="Número"/>
    <n v="0"/>
    <n v="2024"/>
    <s v="Min Justicia"/>
    <n v="5"/>
    <n v="20"/>
    <n v="29"/>
    <n v="1.45"/>
    <n v="0"/>
    <n v="14"/>
    <n v="14"/>
    <n v="2"/>
    <n v="30"/>
    <n v="1.5"/>
    <n v="59"/>
    <n v="6"/>
    <n v="6"/>
    <n v="2.95"/>
    <n v="450000000"/>
    <s v="RECURSOS PROPIOS 2028"/>
    <n v="450000000"/>
    <n v="1"/>
  </r>
  <r>
    <x v="18"/>
    <x v="4"/>
    <s v="Bolívar Me Enamora en  Participación ciudadana"/>
    <s v="Construcciones motivadoras con participación integral – COMPI"/>
    <s v="4502"/>
    <s v="Fortalecimiento del buen gobierno para el respeto y garantía de los derechos humanos"/>
    <s v="Desarrollo Comunitario"/>
    <n v="367"/>
    <s v="Promover el desarrollo de 180 proyectos iniciativas comunitarias para el fomento e incentivo a la participación ciudadana"/>
    <n v="4502001"/>
    <s v="Servicio de promoción a la participación ciudadana"/>
    <s v="Iniciativas organizativas de participación ciudadana promovidas"/>
    <s v="Número"/>
    <n v="0"/>
    <n v="2023"/>
    <s v="Secretaria del Interior"/>
    <n v="45"/>
    <n v="180"/>
    <n v="17"/>
    <n v="9.4444444444444442E-2"/>
    <n v="0"/>
    <n v="12"/>
    <n v="5"/>
    <n v="3"/>
    <n v="20"/>
    <n v="0.1111111111111111"/>
    <n v="37"/>
    <n v="0.44444444444444442"/>
    <n v="0.44444444444444442"/>
    <n v="0.20555555555555555"/>
    <n v="10678600000"/>
    <s v="ICLD - ACPM"/>
    <n v="9087664798"/>
    <n v="0.85101650010300978"/>
  </r>
  <r>
    <x v="18"/>
    <x v="5"/>
    <s v="Bolivar Me Enamora  en Seguridad"/>
    <s v="Condiciones de Seguriddad"/>
    <n v="4502"/>
    <s v="Fortalecimiento del buen gobierno para el respeto y garantía de los derechos humanos"/>
    <s v="Justicia y Seguridad"/>
    <n v="384"/>
    <s v="Brindar apoyo en sanamiento a reclusos de centros penitenciarios de Cartagena y Magangué"/>
    <n v="4502038"/>
    <s v="Servicio de promoción de la garantía de derechos"/>
    <s v="Estrategias de promoción de la garantía de derechos implementadas"/>
    <s v="Número"/>
    <s v="N/A"/>
    <n v="2023"/>
    <s v="Ministerio de Justicia y del Derecho"/>
    <n v="1"/>
    <n v="4"/>
    <n v="0"/>
    <n v="0"/>
    <n v="0"/>
    <n v="0"/>
    <n v="0"/>
    <n v="0"/>
    <n v="0"/>
    <n v="0"/>
    <n v="0"/>
    <n v="0"/>
    <n v="0"/>
    <n v="0"/>
    <n v="0"/>
    <s v="N/A"/>
    <n v="0"/>
    <n v="0"/>
  </r>
  <r>
    <x v="18"/>
    <x v="5"/>
    <s v="Bolivar Me Enamora  en Seguridad"/>
    <s v="Condiciones de Seguriddad"/>
    <n v="4102"/>
    <s v="Desarrollo integral de la primera infancia a la juventud, y fortalecimiento de las capacidades de las familias de niñas, niños y adolescentes"/>
    <s v="Justicia y Seguridad"/>
    <n v="385"/>
    <s v="Servicios enfocados a garantizar los derechos fundamentales , la prevención de amenazas o vulneración y restablecimiento de derechos."/>
    <n v="4102052"/>
    <s v="Servicio de protección integral a niños, niñas, adolescentes y jóvenes"/>
    <s v="Niños, niñas, adolescentes y jóvenes beneficiados con acciones de restablecimiento de derechos"/>
    <s v="Número"/>
    <n v="0"/>
    <n v="2023"/>
    <s v="ICBF "/>
    <n v="135"/>
    <n v="135"/>
    <n v="151"/>
    <n v="1.1185185185185185"/>
    <n v="0"/>
    <n v="0"/>
    <n v="0"/>
    <n v="135"/>
    <n v="135"/>
    <n v="1"/>
    <n v="286"/>
    <n v="1"/>
    <n v="1"/>
    <n v="2.1185185185185187"/>
    <n v="173984519"/>
    <s v="ICLD"/>
    <n v="173984519"/>
    <n v="1"/>
  </r>
  <r>
    <x v="18"/>
    <x v="5"/>
    <s v="Bolivar Me Enamora  en Seguridad"/>
    <s v="Bolivar sin cadenas: estrategia de lucha contra la trata de personas"/>
    <n v="4502"/>
    <s v="Fortalecimiento del buen gobierno para el respeto y garantía de los derechos humanos"/>
    <s v="Justicia y Seguridad"/>
    <n v="386"/>
    <s v="Reducir la cantidad de victimas de trata de personas en el departamento de Bolivar"/>
    <n v="4502038"/>
    <s v="Servicio de promoción de la garantía de derechos"/>
    <s v="Rutas de atención implementadas"/>
    <s v="Número"/>
    <s v="ND"/>
    <n v="2023"/>
    <s v="Ministerio de Justicia y del Derecho"/>
    <n v="12"/>
    <n v="12"/>
    <n v="5"/>
    <n v="0.41666666666666669"/>
    <n v="0"/>
    <n v="8"/>
    <n v="12"/>
    <n v="7"/>
    <n v="27"/>
    <n v="2.25"/>
    <n v="32"/>
    <n v="2.25"/>
    <n v="2.25"/>
    <n v="2.6666666666666665"/>
    <n v="184500000"/>
    <s v="ICLD"/>
    <n v="184500000"/>
    <n v="1"/>
  </r>
  <r>
    <x v="18"/>
    <x v="5"/>
    <s v="Bolívar Me Enamora en Instrumentos de Planeación"/>
    <s v="Centro de Observación e Investigación Social de Bolívar - COISBOL"/>
    <s v="4501"/>
    <s v="Fortalecimiento de la convivencia y la seguridad ciudadana"/>
    <s v="Justicia y Seguridad"/>
    <n v="387"/>
    <s v="Aumentar el flujo de información, conocimiento y el análisis sobre el estado de la convivencia y la seguridad ciudadana a través de la generación de información."/>
    <s v="4501045"/>
    <s v="Documentos de investigación"/>
    <s v="Documentos de investigación elaborados"/>
    <s v="Número"/>
    <n v="1"/>
    <n v="2023"/>
    <s v="Gobernación de Bolívar"/>
    <n v="2"/>
    <n v="8"/>
    <n v="2"/>
    <n v="0.25"/>
    <n v="0"/>
    <n v="0"/>
    <n v="0"/>
    <n v="3"/>
    <n v="3"/>
    <n v="0.375"/>
    <n v="5"/>
    <n v="1.5"/>
    <n v="1.5"/>
    <n v="0.625"/>
    <n v="2000000000"/>
    <s v="ICLD"/>
    <n v="1778800000"/>
    <n v="0.88939999999999997"/>
  </r>
  <r>
    <x v="19"/>
    <x v="5"/>
    <s v="Bolívar Me Enamora en Seguridad"/>
    <s v="Seguridad ciudadana"/>
    <n v="4501"/>
    <s v="Fortalecimiento de la convivencia y la seguridad ciudadana"/>
    <s v="Justicia Y Seguridad"/>
    <n v="218"/>
    <s v="PISCC"/>
    <n v="4501026"/>
    <s v="Documentos Planeacion"/>
    <s v="Planes Integrales de Seguridad y Convivencia -PISCC "/>
    <s v="Número"/>
    <s v="N/A"/>
    <n v="2024"/>
    <s v="DNP"/>
    <n v="1"/>
    <n v="1"/>
    <n v="1"/>
    <n v="1"/>
    <n v="0"/>
    <n v="0"/>
    <n v="0"/>
    <n v="1"/>
    <n v="1"/>
    <n v="1"/>
    <n v="2"/>
    <n v="1"/>
    <n v="1"/>
    <n v="2"/>
    <n v="5619527872"/>
    <s v="Recursos Propios"/>
    <n v="5619527872"/>
    <n v="1"/>
  </r>
  <r>
    <x v="19"/>
    <x v="5"/>
    <s v="Bolívar Me Enamora en Seguridad"/>
    <s v="Seguridad ciudadana"/>
    <n v="4501"/>
    <s v="Fortalecimiento de la convivencia y la seguridad ciudadana"/>
    <s v="Justicia Y Seguridad"/>
    <n v="219"/>
    <s v="Reducción gradual de las estadísticas de delitos y comportamientos contrarios a la convivencia en aumento gradual en eldepartamento de Bolívar."/>
    <n v="4501029"/>
    <s v="Servicio de apoyo financiero para proyectos de convivencia y seguridad ciudadana"/>
    <s v="Proyectos de convivencia y seguridad ciudadana apoyados financieramente"/>
    <s v="Número"/>
    <n v="3"/>
    <n v="2024"/>
    <s v="DNP"/>
    <n v="1"/>
    <n v="4"/>
    <n v="1"/>
    <n v="0.25"/>
    <n v="0.25"/>
    <n v="0"/>
    <n v="0"/>
    <n v="0.75"/>
    <n v="1"/>
    <n v="0.25"/>
    <n v="2"/>
    <n v="1"/>
    <n v="1"/>
    <n v="0.5"/>
    <n v="1916000000"/>
    <s v="Recursos Propios"/>
    <n v="1472093337"/>
    <n v="0.76831593789144048"/>
  </r>
  <r>
    <x v="19"/>
    <x v="5"/>
    <s v="Bolívar Me Enamora en Seguridad"/>
    <s v="Seguridad ciudadana"/>
    <n v="4501"/>
    <s v="Fortalecimiento de la convivencia y la seguridad ciudadana"/>
    <s v="Justicia Y Seguridad"/>
    <n v="220"/>
    <s v="Reducción gradual de las estadísticas de delitos y comportamientos contrarios a la convivencia en aumento gradual en eldepartamento de Bolívar."/>
    <n v="4501079"/>
    <s v="Servicio de dotación para la movilidad operacional y el apoyo logístico"/>
    <s v="Unidades dotadas"/>
    <s v="Número"/>
    <n v="0"/>
    <n v="2024"/>
    <s v="DNP"/>
    <n v="1"/>
    <n v="2"/>
    <n v="1"/>
    <n v="0.5"/>
    <n v="0"/>
    <n v="0"/>
    <n v="0"/>
    <n v="1"/>
    <n v="1"/>
    <n v="0.5"/>
    <n v="2"/>
    <n v="1"/>
    <n v="1"/>
    <n v="1"/>
    <n v="3500000000"/>
    <s v="Recursos Propios"/>
    <n v="3176215792"/>
    <n v="0.9074902262857143"/>
  </r>
  <r>
    <x v="19"/>
    <x v="5"/>
    <s v="Bolívar Me Enamora en Seguridad"/>
    <s v="Seguridad ciudadana"/>
    <n v="4501"/>
    <s v="Fortalecimiento de la convivencia y la seguridad ciudadana"/>
    <s v="Justicia Y Seguridad"/>
    <n v="221"/>
    <s v="Reducción gradual de las estadísticas de delitos y comportamientos contrarios a la convivencia en aumento gradual en eldepartamento de Bolívar."/>
    <n v="4501077"/>
    <s v="Servicio de dotación para la movilidad operacional y el apoyo logístico"/>
    <s v="Unidades dotadas"/>
    <s v="Número"/>
    <n v="0"/>
    <n v="2024"/>
    <s v="DNP"/>
    <n v="1"/>
    <n v="2"/>
    <n v="1"/>
    <n v="0.5"/>
    <n v="0.4"/>
    <n v="0"/>
    <n v="0"/>
    <n v="0.6"/>
    <n v="1"/>
    <n v="0.5"/>
    <n v="2"/>
    <n v="1"/>
    <n v="1"/>
    <n v="1"/>
    <n v="500000000"/>
    <s v="Recursos Propios"/>
    <n v="268102115.10000038"/>
    <n v="0.53620423020000074"/>
  </r>
  <r>
    <x v="19"/>
    <x v="5"/>
    <s v="Bolívar Me Enamora en Seguridad"/>
    <s v="Seguridad ciudadana"/>
    <n v="3205"/>
    <s v="Ordenamiento ambiental territorial"/>
    <s v="Justicia y Seguridad"/>
    <n v="222"/>
    <s v="Servicio de educación informal en el marco de prevención minas antipersonas"/>
    <s v="3205023"/>
    <s v="Acciones orientadas a generar espacios para brindar capacitación y educación informal tanto a las comunidades como a las autoridades ambientales en el marco de la reducción y mitigación del riesgo de desastres."/>
    <s v="Personas capacitadas"/>
    <s v="Número "/>
    <n v="100"/>
    <n v="2024"/>
    <s v="Oficina del Alto Comisionado para la Paz"/>
    <n v="50"/>
    <n v="200"/>
    <n v="50"/>
    <n v="0.25"/>
    <n v="0"/>
    <n v="0"/>
    <n v="0"/>
    <n v="0"/>
    <n v="0"/>
    <n v="0"/>
    <n v="50"/>
    <n v="0"/>
    <n v="0"/>
    <n v="0.25"/>
    <n v="200000000"/>
    <s v="Recursos Propios"/>
    <n v="200000000"/>
    <n v="1"/>
  </r>
  <r>
    <x v="19"/>
    <x v="5"/>
    <s v="Bolívar Me Enamora en Seguridad"/>
    <s v="Seguridad ciudadana"/>
    <n v="4503"/>
    <s v="Gestión del riesgo de desastres y emergencias"/>
    <s v="Justicia y Seguridad"/>
    <n v="223"/>
    <s v="Reducir los detonantes de alertas tempranas en el Departamento de Bolivar."/>
    <n v="4503018"/>
    <s v="Servicio de monitoreo y seguimiento para la gestión del riesgo"/>
    <s v="Sistemas de Alerta Temprana implementados"/>
    <s v="NUMERO"/>
    <n v="24"/>
    <n v="2024"/>
    <s v="Defensoria del Pueblo"/>
    <n v="1"/>
    <n v="20"/>
    <n v="0"/>
    <n v="0"/>
    <n v="0"/>
    <n v="0"/>
    <n v="0"/>
    <n v="0"/>
    <n v="0"/>
    <n v="0"/>
    <n v="0"/>
    <n v="0"/>
    <n v="0"/>
    <n v="0"/>
    <n v="100000000"/>
    <s v="Recursos Propios"/>
    <n v="100000000"/>
    <n v="1"/>
  </r>
  <r>
    <x v="19"/>
    <x v="5"/>
    <s v="Bolívar Me Enamora en Seguridad"/>
    <s v="Seguridad ciudadana"/>
    <n v="4501"/>
    <s v="Fortalecimiento de la convivencia y la seguridad ciudadana"/>
    <s v="Justicia y Seguridad"/>
    <n v="224"/>
    <s v="Reducir el gasto implementado en investigaciones, mediante la entregas de recompensas."/>
    <n v="4501056"/>
    <s v="Servicio de apoyo financiero para la justicia y seguridad"/>
    <s v="Recompensas entregadas a la ciudadanía"/>
    <s v="NUMERO"/>
    <n v="0"/>
    <n v="2024"/>
    <s v="Debol"/>
    <n v="1"/>
    <n v="8"/>
    <n v="2"/>
    <n v="0.25"/>
    <n v="0"/>
    <n v="0"/>
    <n v="0"/>
    <n v="2"/>
    <n v="2"/>
    <n v="0.25"/>
    <n v="4"/>
    <n v="2"/>
    <n v="2"/>
    <n v="0.5"/>
    <n v="150000000"/>
    <s v="Recursos Propios"/>
    <n v="150000000"/>
    <n v="1"/>
  </r>
  <r>
    <x v="19"/>
    <x v="5"/>
    <s v="Bolívar Me Enamora en  Seguridad"/>
    <s v="Convivencia ciudadana"/>
    <n v="4501"/>
    <s v="Fortalecimiento de la convivencia y la seguridad ciudadana"/>
    <s v="Justicia Y Seguridad"/>
    <n v="225"/>
    <s v="Incluye la financiación monetaria de iniciativas ciudadanas que promuevan la convivencia y  seguridad ciudadana."/>
    <s v="4501049"/>
    <s v="Servicio de educación informal"/>
    <s v="Programas de educación informal en seguridad y convivencia ciudadana con enfoque de género realizados"/>
    <s v="Número"/>
    <s v="N/A"/>
    <n v="2024"/>
    <s v="Medicina Legal y DANE"/>
    <n v="15"/>
    <n v="35"/>
    <n v="9"/>
    <n v="0.25714285714285712"/>
    <n v="0"/>
    <n v="0"/>
    <n v="0"/>
    <n v="9"/>
    <n v="9"/>
    <n v="0.25714285714285712"/>
    <n v="18"/>
    <n v="0.6"/>
    <n v="0.6"/>
    <n v="0.51428571428571423"/>
    <n v="1081000000"/>
    <s v="Recursos Propios"/>
    <n v="695023235"/>
    <n v="0.64294471322849212"/>
  </r>
  <r>
    <x v="20"/>
    <x v="3"/>
    <s v="COMPONENTE BOLÍVAR ME ENAMORA EN DERECHO HUMANOS."/>
    <s v="AQUÍ CABEMOS TODOS "/>
    <s v="2,11,1"/>
    <s v="INCLUSIÓN SOCIAL Y PRODUCTIVA PARA LA POBLACIÓN EN SITUACIÓN DE VULNERABILIDAD "/>
    <s v="ATENCIÓN A GRUPOS VULNERABLES - PROMOCIÓN SOCIAL"/>
    <n v="396"/>
    <s v="400 PERSONAS ATENDIDAS CON LA OFERTA SOCIAL DE LA SECRETARIA "/>
    <n v="4103052"/>
    <s v="SERVICIO DE GESTIÓN PARA LA POBLACIÓN VULNERABLE "/>
    <s v="BENEFICIARIOS DE LA OFERTA SOCIAL ATENDIDOS "/>
    <s v="NUMERO"/>
    <n v="0"/>
    <s v="N/A"/>
    <s v="N/A"/>
    <n v="100"/>
    <n v="400"/>
    <n v="80"/>
    <n v="0.2"/>
    <n v="80"/>
    <n v="100"/>
    <n v="150"/>
    <n v="150"/>
    <n v="480"/>
    <n v="1.2"/>
    <n v="560"/>
    <n v="4.8"/>
    <n v="4.8"/>
    <n v="1.4"/>
    <n v="102000000"/>
    <s v=" GESTIÓN  "/>
    <n v="102000000"/>
    <n v="1"/>
  </r>
  <r>
    <x v="20"/>
    <x v="3"/>
    <s v="COMPONENTE BOLÍVAR ME ENAMORA EN DERECHO HUMANOS."/>
    <s v="AQUÍ CABEMOS TODOS "/>
    <s v="2,11,1"/>
    <s v="INCLUSIÓN SOCIAL Y PRODUCTIVA PARA LA POBLACIÓN EN SITUACIÓN DE VULNERABILIDAD "/>
    <s v="ATENCIÓN A GRUPOS VULNERABLES - PROMOCIÓN SOCIAL"/>
    <n v="407"/>
    <s v="COMUNIDADES ÉTNICAS CON ACOMPAÑAMIENTO COMUNITARIO "/>
    <n v="4103057"/>
    <s v="SERVICIO DE ACOMPAÑAMIENTO FAMILIAR Y COMUNITARIO PARA LA SUPERACIÓN DE LA POBLEZA "/>
    <s v="COMUNIDADES ÉTNICAS CON ACOMPAÑAMIENTO COMUNITARIO "/>
    <s v="NUMERO"/>
    <n v="0"/>
    <s v="N/A"/>
    <s v="N/A"/>
    <n v="4"/>
    <n v="12"/>
    <n v="19"/>
    <n v="1.58"/>
    <n v="5"/>
    <n v="11"/>
    <n v="8"/>
    <n v="2"/>
    <n v="26"/>
    <n v="2.17"/>
    <n v="45"/>
    <n v="6.5"/>
    <n v="6.5"/>
    <n v="3.75"/>
    <n v="102000000"/>
    <s v=" GESTIÓN  "/>
    <n v="97500000"/>
    <n v="0.96"/>
  </r>
  <r>
    <x v="20"/>
    <x v="3"/>
    <s v="COMPONENTE BOLÍVAR ME ENAMORA EN DERECHO HUMANOS."/>
    <s v="DISCAPACIDAD - BOLIVAR SIN BARRERAS"/>
    <s v="2,11,2"/>
    <s v="INCLUSIÓN SOCIAL Y PRODUCTIVA PARA LA POBLACIÓN EN SITUACIÓN DE VULNERABILIDAD "/>
    <s v="ATENCIÓN A GRUPOS VULNERABLES - PROMOCIÓN SOCIAL"/>
    <n v="408"/>
    <s v="12 ASISTENCIAS TÉNICAS A LOS COMITÉS MUNICIPALES DE DISCAPACIDAD "/>
    <n v="3702021"/>
    <s v="SERVICIO DE ASISTENCIA TÉCNICA "/>
    <n v="0"/>
    <s v="NUMERO"/>
    <n v="0"/>
    <s v="N/A"/>
    <s v="N/A"/>
    <n v="3"/>
    <n v="12"/>
    <n v="13"/>
    <n v="1.08"/>
    <n v="4"/>
    <n v="3"/>
    <n v="0"/>
    <n v="1"/>
    <n v="8"/>
    <n v="0.67"/>
    <n v="21"/>
    <n v="2.67"/>
    <n v="2.67"/>
    <n v="1.75"/>
    <n v="0"/>
    <s v=" GESTIÓN  "/>
    <n v="0"/>
    <n v="0"/>
  </r>
  <r>
    <x v="20"/>
    <x v="3"/>
    <s v="COMPONENTE BOLÍVAR ME ENAMORA EN DERECHO HUMANOS."/>
    <s v="DISCAPACIDAD - BOLIVAR SIN BARRERAS"/>
    <s v="2,11,2"/>
    <s v="INCLUSIÓN SOCIAL Y PRODUCTIVA PARA LA POBLACIÓN EN SITUACIÓN DE VULNERABILIDAD "/>
    <s v="ATENCIÓN A GRUPOS VULNERABLES - PROMOCIÓN SOCIAL"/>
    <n v="409"/>
    <s v="12 ASISTENCIAS TÉCNICAS A MUNICIPIOS EN POLITICAS PÚBLICAS DE DISCAPACIDAD "/>
    <n v="204019"/>
    <s v="SERVICIO DE ASISTENCIA TÉCNICA TERRITORIAL PARA GESTIÓN E IMPLEMENTACIÓN DE LA POLITICA PÚBLICA DE DISCAPACIDAD  "/>
    <s v="DOCUMENTO DE LINEAMIENTOS TÉCNICOS PARA LA INCORPORACIÓN DEL ENFOQUE DIFERENCIAL ELABORADOS "/>
    <s v="NUMERO"/>
    <n v="0"/>
    <s v="N/A"/>
    <s v="N/A"/>
    <n v="5"/>
    <n v="12"/>
    <n v="1"/>
    <n v="0.08"/>
    <n v="0"/>
    <n v="1"/>
    <n v="1"/>
    <n v="1"/>
    <n v="3"/>
    <n v="0.25"/>
    <n v="4"/>
    <n v="0.6"/>
    <n v="0.6"/>
    <n v="0.33333333333333331"/>
    <n v="68000000"/>
    <s v=" GESTIÓN  "/>
    <n v="68000000"/>
    <n v="1"/>
  </r>
  <r>
    <x v="20"/>
    <x v="3"/>
    <s v="COMPONENTE BOLÍVAR ME ENAMORA EN DERECHO HUMANOS."/>
    <s v="DISCAPACIDAD - BOLIVAR SIN BARRERAS"/>
    <s v="2,11,2"/>
    <s v="INCLUSIÓN SOCIAL Y PRODUCTIVA PARA LA POBLACIÓN EN SITUACIÓN DE VULNERABILIDAD "/>
    <s v="ATENCIÓN A GRUPOS VULNERABLES - PROMOCIÓN SOCIAL"/>
    <n v="410"/>
    <s v="REALIZAR ESPACIOS DE INCLUSIÓN, JORNADAS DE CAPACITACIÓN, SENSIBILIZACIÓN, TALLERES DE FORMACIÓN CON POBLACIÓN CON DISCAPACIDAD Y FUNCIONARIOS PÚBLICOS "/>
    <n v="204019"/>
    <s v="SERVICIO DE ASISTENCIA TÉCNICA TERRITORIAL PARA LA GESTIÓN E IMPLEMENTACIÓN DE LA POLITICA PÚBLICA DE DISCAPACIDAD "/>
    <s v="ENTIDADES ASISTIDAS TÉCNICAMENTE "/>
    <s v="NUMERO"/>
    <n v="0"/>
    <s v="N/A"/>
    <s v="N/A"/>
    <n v="18"/>
    <n v="60"/>
    <n v="4"/>
    <n v="7.0000000000000007E-2"/>
    <n v="9"/>
    <n v="6"/>
    <n v="8"/>
    <n v="4"/>
    <n v="27"/>
    <n v="0.45"/>
    <n v="31"/>
    <n v="1.5"/>
    <n v="1.5"/>
    <n v="0.51666666666666672"/>
    <n v="0"/>
    <s v=" GESTIÓN  "/>
    <n v="0"/>
    <n v="0"/>
  </r>
  <r>
    <x v="20"/>
    <x v="3"/>
    <s v="COMPONENTE BOLÍVAR ME ENAMORA EN DERECHO HUMANOS."/>
    <s v="TU CUIDAS, YO TE CUIDO "/>
    <s v="2,11,3"/>
    <s v="INCLUSIÓN SOCIAL Y PRODUCTIVA PARA LA POBLACIÓN EN SITUACIÓN DE VULNERABILIDAD "/>
    <s v="ATENCIÓN A GRUPOS VULNERABLES - PROMOCIÓN SOCIAL"/>
    <n v="411"/>
    <s v="REALIZAR ACOMPAÑAMIENTO SICOSOCIAL A 120 FAMILIAS DE CUIDADORES DE PCD "/>
    <n v="4102043"/>
    <s v="SERVICIO DE ASISTENCIA TÉCNICA A FAMILIAS CON DISCAPACIDAD EN TEMAS DE FORTALECIMIENTO DEL TEJIDO SOCIAL Y CONSTRUCCIÓN DE ESCENARIOS COMUNITARIOS PROTECTORES DE DERECHOS "/>
    <s v="FAMILIAS ATENDIDAS "/>
    <s v="NUMERO"/>
    <n v="0"/>
    <n v="120"/>
    <s v="N/A"/>
    <n v="120"/>
    <n v="120"/>
    <n v="120"/>
    <n v="1"/>
    <n v="50"/>
    <n v="250"/>
    <n v="150"/>
    <n v="110"/>
    <n v="560"/>
    <n v="4.67"/>
    <n v="680"/>
    <n v="4.67"/>
    <n v="4.67"/>
    <n v="5.666666666666667"/>
    <n v="0"/>
    <s v=" GESTIÓN  "/>
    <n v="0"/>
    <n v="0"/>
  </r>
  <r>
    <x v="20"/>
    <x v="3"/>
    <s v="COMPONENTE BOLÍVAR ME ENAMORA EN DERECHO HUMANOS."/>
    <s v="LIDERAZGO TRANSFORMADOR"/>
    <s v="2,11,4"/>
    <s v="INCLUSIÓN SOCIAL Y PRODUCTIVA PARA LA POBLACIÓN EN SITUACIÓN DE VULNERABILIDAD "/>
    <s v="ATENCIÓN A GRUPOS VULNERABLES - PROMOCIÓN SOCIAL"/>
    <n v="412"/>
    <s v="REALIZAR 20 JORNADAS DE ORIENTACIÓN Y ACOMPAÑAMIENTO REALIZADAS SOBRE DERECHOS HUMANOS "/>
    <n v="2502002"/>
    <s v="SERVICIO DE ASISTENCIA TÉCNICA  PARA ATENCIÓN, ORIENTACIÓN Y ASESORIA EN MATERIA DE DERECHOS HUMANOS, EL DERECHO INTERNACIONAL HUMANITARIO Y EN ESCENARIOS DE PAZ "/>
    <s v="JORNADAS DE ORIENTACIÓN TÉCNICA PARA LA ATENCIÓN, ORIENTACIÓN Y ASESORÍA EN MATERIA DE DERECHOS HUMANOS "/>
    <s v="NUMERO"/>
    <n v="0"/>
    <n v="20"/>
    <s v="N/A"/>
    <n v="5"/>
    <n v="20"/>
    <n v="9"/>
    <n v="0.45"/>
    <n v="5"/>
    <n v="3"/>
    <n v="5"/>
    <n v="0"/>
    <n v="13"/>
    <n v="0.65"/>
    <n v="22"/>
    <n v="2.6"/>
    <n v="2.6"/>
    <n v="1.1000000000000001"/>
    <n v="0"/>
    <s v=" GESTIÓN  "/>
    <n v="0"/>
    <n v="0"/>
  </r>
  <r>
    <x v="20"/>
    <x v="3"/>
    <s v="COMPONENTE BOLÍVAR ME ENAMORA EN DERECHO HUMANOS."/>
    <s v="MÁS CERCA DE TI "/>
    <s v="2,11,5"/>
    <s v="INCLUSIÓN SOCIAL Y PRODUCTIVA PARA LA POBLACIÓN EN SITUACIÓN DE VULNERABILIDAD "/>
    <s v="ATENCIÓN A GRUPOS VULNERABLES - PROMOCIÓN SOCIAL"/>
    <n v="413"/>
    <s v="60 ASISTENCIAS TÉCNICAS PARA GENERAR CULTURA EN DERECHOS HUMANOS "/>
    <n v="4601012"/>
    <s v="SERVICIO DE ASISTENCIA TÉCNICA "/>
    <s v="ASISTENCIAS TÉCNICAS REALIZADAS "/>
    <s v="NUMERO"/>
    <n v="0"/>
    <s v="N/A"/>
    <s v="N/A"/>
    <n v="11"/>
    <n v="60"/>
    <n v="24"/>
    <n v="0.4"/>
    <n v="9"/>
    <n v="10"/>
    <n v="9"/>
    <n v="6"/>
    <n v="34"/>
    <n v="0.56999999999999995"/>
    <n v="58"/>
    <n v="3.09"/>
    <n v="3.09"/>
    <n v="0.96666666666666667"/>
    <n v="0"/>
    <s v=" GESTIÓN  "/>
    <n v="0"/>
    <n v="0"/>
  </r>
  <r>
    <x v="20"/>
    <x v="3"/>
    <s v="COMPONENTE BOLÍVAR ME ENAMORA EN DERECHO HUMANOS."/>
    <s v="MÁS CERCA DE TI "/>
    <s v="2,11,5"/>
    <s v="INCLUSIÓN SOCIAL Y PRODUCTIVA PARA LA POBLACIÓN EN SITUACIÓN DE VULNERABILIDAD "/>
    <s v="ATENCIÓN A GRUPOS VULNERABLES - PROMOCIÓN SOCIAL"/>
    <n v="414"/>
    <s v="1 SISTEMA DE INFORMACIÓN IMPLEMENTACIÓN APRA GESTIÓN DE INFORMACIÓN DE DDHH Y POBLACIÓN VULNERABLE "/>
    <n v="4501007"/>
    <s v="DISEÑO E IMPLEMENTACIÓN DE LAS TICS ORIENTACIÓN A ATENDER LAS NECESIDADES DE LAS DEPENDENCIAS DE LA ENTIDAD EN SISTEMAS DE INFORMACIÓN, INFRAESTRUCTURA COMPUTACIONAL Y REDES, QUE APOYEN LOS PROCESOS DE TOMA DE DESICIONES Y LA ACCESIBILIDAD A LA CIUDADANIA. "/>
    <s v="SISTEMA DE INFORMACIÓN IMPLEMENTADOS "/>
    <s v="NUMERO"/>
    <n v="0"/>
    <s v="N/A"/>
    <s v="N/A"/>
    <n v="1"/>
    <n v="1"/>
    <n v="0"/>
    <n v="0"/>
    <n v="0"/>
    <n v="0"/>
    <n v="0"/>
    <n v="0"/>
    <n v="0"/>
    <n v="0"/>
    <n v="0"/>
    <n v="0"/>
    <n v="0"/>
    <n v="0"/>
    <n v="0"/>
    <s v=" GESTIÓN  "/>
    <n v="0"/>
    <n v="0"/>
  </r>
  <r>
    <x v="20"/>
    <x v="3"/>
    <s v="BOLÍVAR ME ENAMORA DIVERSO E INCLUSIVO."/>
    <s v="POLÍTICAS PÚBLICAS CON ENFOQUE DIFERENCIAL"/>
    <n v="301"/>
    <s v="INCLUSIÓN SOCIAL Y PRODUCTIVA PARA LA POBLACIÓN EN SITUACIÓN DE VULNERABILIDAD "/>
    <s v="ATENCIÓN A GRUPOS VULNERABLES - PROMOCIÓN SOCIAL"/>
    <n v="400"/>
    <s v="ELABORACIÓN POLÍTICA PÚBLICAS DE  DERECHOS HUMANOS 2) DISCAPACIDAD, 3) ETNÍAS   4) DIVERSIDAD"/>
    <n v="301011"/>
    <s v="DOCUMENTOS DE POLÍTICA PÚBLICA"/>
    <s v="DOCUMENTOS DE POLÍTICA PÚBLICA ELABORADOS"/>
    <s v="NUMERO"/>
    <n v="0"/>
    <n v="2010"/>
    <s v="DOCUMENTO DE POLITICA PUBLICA"/>
    <n v="1"/>
    <n v="1"/>
    <n v="1"/>
    <n v="1"/>
    <n v="0"/>
    <n v="0"/>
    <n v="0"/>
    <n v="0"/>
    <n v="0"/>
    <n v="0"/>
    <n v="1"/>
    <n v="0"/>
    <n v="0"/>
    <n v="1"/>
    <n v="49000000"/>
    <s v=" ICLD "/>
    <n v="49000000"/>
    <n v="1"/>
  </r>
  <r>
    <x v="20"/>
    <x v="3"/>
    <s v="BOLÍVAR ME ENAMORA DIVERSO E INCLUSIVO"/>
    <s v="POLÍTICAS PÚBLICAS CON ENFOQUE DIFERENCIAL"/>
    <n v="301"/>
    <s v="INCLUSIÓN SOCIAL Y PRODUCTIVA PARA LA POBLACIÓN EN SITUACIÓN DE VULNERABILIDAD "/>
    <s v="ATENCIÓN A GRUPOS VULNERABLES - PROMOCIÓN SOCIAL"/>
    <n v="400"/>
    <s v="ELABORACIÓN POLÍTICA PÚBLICAS DE  DERECHOS HUMANOS 2) DISCAPACIDAD, 3) ETNÍAS   4) DIVERSIDAD"/>
    <n v="301011"/>
    <s v="DOCUMENTOS DE POLÍTICA PÚBLICA"/>
    <s v="DOCUMENTOS DE POLÍTICA PÚBLICA ELABORADOS"/>
    <s v="NUMERO"/>
    <n v="0"/>
    <n v="2010"/>
    <s v="DOCUMENTO DE POLITICA PUBLICA"/>
    <n v="1"/>
    <n v="1"/>
    <n v="1"/>
    <n v="1"/>
    <n v="0"/>
    <n v="0"/>
    <n v="0"/>
    <n v="1"/>
    <n v="1"/>
    <n v="1"/>
    <n v="2"/>
    <n v="1"/>
    <n v="1"/>
    <n v="2"/>
    <n v="0"/>
    <s v=" ICLD "/>
    <n v="0"/>
    <n v="0"/>
  </r>
  <r>
    <x v="20"/>
    <x v="3"/>
    <s v="BOLÍVAR ME ENAMORA DIVERSO E INCLUSIVO"/>
    <s v="BOLIVAR MEJOR EMPRENDE DIVERSO"/>
    <n v="4502"/>
    <s v="INCLUSIÓN SOCIAL Y PRODUCTIVA PARA LA POBLACIÓN EN SITUACIÓN DE VULNERABILIDAD "/>
    <s v="ATENCIÓN A GRUPOS VULNERABLES - PROMOCIÓN SOCIAL"/>
    <n v="402"/>
    <s v="240 EMPRENDEDORES DE COMUNIDADES DIVERAS APOYADOS"/>
    <n v="4502039"/>
    <s v="SERVICIO DE APOYO FINANCIERO PARA EMPRESAS Y EMPRENDIMIENTOS PRODUCTIVOS"/>
    <s v="PERSONAS Y EMPRESAS BENEFICIADAS"/>
    <s v="NUMERO"/>
    <n v="0"/>
    <n v="2018"/>
    <s v="DANE"/>
    <n v="60"/>
    <n v="240"/>
    <n v="60"/>
    <n v="0.25"/>
    <n v="16"/>
    <n v="28"/>
    <n v="38"/>
    <n v="62"/>
    <n v="144"/>
    <n v="0.6"/>
    <n v="204"/>
    <n v="2.4"/>
    <n v="2.4"/>
    <n v="0.85"/>
    <n v="53000000"/>
    <s v=" ICLD "/>
    <n v="53000000"/>
    <n v="1"/>
  </r>
  <r>
    <x v="20"/>
    <x v="3"/>
    <s v="BOLÍVAR ME ENAMORA DIVERSO E INCLUSIVO"/>
    <s v="RESPETO AL SENTIR Y PENSAR DIFERENTE"/>
    <n v="4102"/>
    <s v="INCLUSIÓN SOCIAL Y PRODUCTIVA PARA LA POBLACIÓN EN SITUACIÓN DE VULNERABILIDAD "/>
    <s v="ATENCIÓN A GRUPOS VULNERABLES - PROMOCIÓN SOCIAL"/>
    <n v="403"/>
    <s v="REALIZAR 4  ACCIONES  PROTECTORASS DE DERECHOS DE LAS COMUNIDADES OSIG"/>
    <n v="4102042"/>
    <s v="FORTALECIMIENTO DEL TEJIDO SOCIAL Y CONSTRUCCIÓN DE ESCENARIOS COMUNITARIOS PROTECTORES DE DERECHOS"/>
    <s v="ACCIONES EJECUTADAS CON LAS COMUNIDADES"/>
    <s v="NUMERO"/>
    <n v="0"/>
    <n v="2018"/>
    <s v="DANE"/>
    <n v="1"/>
    <n v="4"/>
    <n v="1"/>
    <n v="0.25"/>
    <n v="1"/>
    <n v="1"/>
    <n v="1"/>
    <n v="1"/>
    <n v="4"/>
    <n v="1"/>
    <n v="5"/>
    <n v="4"/>
    <n v="4"/>
    <n v="1.25"/>
    <n v="0"/>
    <s v=" Gestion "/>
    <n v="0"/>
    <n v="0"/>
  </r>
  <r>
    <x v="20"/>
    <x v="3"/>
    <s v="BOLÍVAR ME ENAMORA DIVERSO E INCLUSIVO"/>
    <s v="CON MI FAMILIA SOY MEJOR, SOY MEJOR CUANDO CUENTO CONTIGO"/>
    <n v="4101"/>
    <s v="INCLUSIÓN SOCIAL Y PRODUCTIVA PARA LA POBLACIÓN EN SITUACIÓN DE VULNERABILIDAD "/>
    <s v="ATENCIÓN A GRUPOS VULNERABLES - PROMOCIÓN SOCIAL"/>
    <n v="404"/>
    <s v="ATENDER 100 FAMILAS CON MIEMBROS DE COMUNIDADES OSIG"/>
    <n v="4102043"/>
    <s v="SERVICIO DE PROMOCIÓN DE TEMAS DE DINÁMICA RELACIONAL Y DESARROLLO AUTÓNOMO"/>
    <s v="FAMILIAS ATENDIDAS"/>
    <s v="NUMERO"/>
    <n v="0"/>
    <n v="2018"/>
    <s v="DANE"/>
    <n v="25"/>
    <n v="100"/>
    <n v="25"/>
    <n v="0.25"/>
    <n v="0"/>
    <n v="15"/>
    <n v="60"/>
    <n v="20"/>
    <n v="95"/>
    <n v="0.95"/>
    <n v="120"/>
    <n v="3.8"/>
    <n v="3.8"/>
    <n v="1.2"/>
    <n v="0"/>
    <s v=" Gestion "/>
    <n v="0"/>
    <n v="0"/>
  </r>
  <r>
    <x v="20"/>
    <x v="3"/>
    <s v="BOLÍVAR ME ENAMORA DIVERSO E INCLUSIVO"/>
    <s v="EN LA RUTA LO MEJOR ES MI PROTECCIÓN"/>
    <n v="4101"/>
    <s v="INCLUSIÓN SOCIAL Y PRODUCTIVA PARA LA POBLACIÓN EN SITUACIÓN DE VULNERABILIDAD "/>
    <s v="ATENCIÓN A GRUPOS VULNERABLES - PROMOCIÓN SOCIAL"/>
    <n v="405"/>
    <s v="200 PERSONAS  CON AYUDAS HUMANITARIAS"/>
    <n v="4101025"/>
    <s v="SERVICIO DE AYUDA Y ATENCIÓN HUMANITARIA"/>
    <s v="PERSONAS CON ASISTENCIA HUMANITARIA"/>
    <s v="NUMERO"/>
    <n v="0"/>
    <n v="2018"/>
    <s v="DANE"/>
    <n v="50"/>
    <n v="200"/>
    <n v="50"/>
    <n v="0.25"/>
    <n v="0"/>
    <n v="2"/>
    <n v="10"/>
    <n v="20"/>
    <n v="32"/>
    <n v="0.16"/>
    <n v="82"/>
    <n v="0.64"/>
    <n v="0.64"/>
    <n v="0.41"/>
    <n v="0"/>
    <s v=" Gestion "/>
    <n v="0"/>
    <n v="0"/>
  </r>
  <r>
    <x v="20"/>
    <x v="3"/>
    <s v="BOLÍVAR ME ENAMORA DIVERSO E INCLUSIVO"/>
    <s v="BOLÍVAR ES MEJOR DIVERSO CON EDUCACIÓN"/>
    <n v="2202"/>
    <s v="INCLUSIÓN SOCIAL Y PRODUCTIVA PARA LA POBLACIÓN EN SITUACIÓN DE VULNERABILIDAD "/>
    <s v="ATENCIÓN A GRUPOS VULNERABLES - PROMOCIÓN SOCIAL"/>
    <n v="406"/>
    <s v="30 PERSONAS VULNERABLES CON ACCESO A LA EDUCACIÓN SUPERIOR"/>
    <n v="503026"/>
    <s v="SERVICIO DE APOYO FINANCIERO PARA EL ACCESO A LA EDUCACIÓN SUPERIOR O TERCIARIA"/>
    <s v="BENEFICIARIOS DE ESTRATEGIAS O PROGRAMAS DE  APOYO FINANCIERO PARA EL ACCESO A LA EDUCACIÓN SUPERIOR  O TERCIARIA"/>
    <s v="NUMERO"/>
    <n v="0"/>
    <n v="2018"/>
    <s v="DANE"/>
    <n v="10"/>
    <n v="30"/>
    <n v="0"/>
    <n v="0"/>
    <n v="0"/>
    <n v="2"/>
    <n v="0"/>
    <n v="4"/>
    <n v="6"/>
    <n v="0.2"/>
    <n v="6"/>
    <n v="0.6"/>
    <n v="0.6"/>
    <n v="0.2"/>
    <n v="0"/>
    <s v="Gestion"/>
    <n v="0"/>
    <n v="0"/>
  </r>
  <r>
    <x v="20"/>
    <x v="3"/>
    <s v="COMPONENTE DE JÓVENES CON FUTURO."/>
    <s v="JUVENTUD EMPODERADA"/>
    <s v="A.14"/>
    <s v="DESARROLLO INTEGRAL DE LA PRIMERA INFANCIA A LA JUVENTUD, Y FORTALECIMIENTO DE LAS CAPACIDADES DE LAS FAMILIAS DE NIÑAS, NIÑOS Y ADOLESCENTES"/>
    <s v="GRUPOS VULNERABLES"/>
    <s v="SG235"/>
    <s v="16 CAMPAÑAS DE PROTECCIÓN DELOS DERECHOS DE LA POBLACIÓN JÓVEN"/>
    <n v="4102046"/>
    <s v="&quot;SERVICIOS DE_x000d_PROMOCIÓN DELOS_x000d_DERECHOS DE LOS_x000d_NIÑOS, NIÑAS,_x000d_ADOLESCENTES Y_x000d_JÓVENES&quot;"/>
    <s v="CAMPAÑAS DE PROMOCIÓN_x000d_REALIZADAS"/>
    <s v="NUMERO"/>
    <n v="0"/>
    <n v="2025"/>
    <s v="DANE"/>
    <n v="4"/>
    <n v="16"/>
    <n v="4"/>
    <n v="0.25"/>
    <n v="1"/>
    <n v="1"/>
    <n v="1"/>
    <n v="1"/>
    <n v="4"/>
    <n v="0.25"/>
    <n v="8"/>
    <n v="1"/>
    <n v="1"/>
    <n v="0.5"/>
    <n v="41988550"/>
    <s v=" recursos propios "/>
    <n v="41988550"/>
    <n v="1"/>
  </r>
  <r>
    <x v="20"/>
    <x v="3"/>
    <s v="COMPONENTE DE JÓVENES CON FUTURO."/>
    <s v="IMPLEMENTACIÓN DE LA POLÍTICA JUVENIL"/>
    <s v="A.14"/>
    <s v="MEJORAMIENTO DE LA PLANEACIÓN TERRITORIAL,_x000d_SECTORIAL Y DE INVERSIÓN_x000d_PÚBLICA"/>
    <s v="GRUPOS VULNERABLES"/>
    <s v="G256"/>
    <s v="IMPLEMENTACIÓN DE POLÍTICADEJUVENTUDES"/>
    <n v="301008"/>
    <s v="SERVICIO DE SEGUIMIENTO A LA_x000d_POLÍTICAPÚBLICA"/>
    <s v="DOCUMENTOS DE SEGUIMIENTO ALA_x000d_POLÍTICA PÚBLICA_x000d_ELABORADOS"/>
    <s v="NUMERO"/>
    <n v="0"/>
    <n v="2025"/>
    <s v="DANE"/>
    <n v="1"/>
    <n v="1"/>
    <n v="0"/>
    <n v="0"/>
    <n v="0"/>
    <n v="1"/>
    <n v="1"/>
    <n v="1"/>
    <n v="3"/>
    <n v="3"/>
    <n v="3"/>
    <n v="3"/>
    <n v="3"/>
    <n v="3"/>
    <n v="132045800"/>
    <s v=" recursos propios "/>
    <n v="132045800"/>
    <n v="1"/>
  </r>
  <r>
    <x v="20"/>
    <x v="3"/>
    <s v="COMPONENTE DE JÓVENES CON FUTURO."/>
    <s v="SUPEREMPRENDEDORES"/>
    <s v="A.14"/>
    <s v="INCLUSIÓN SOCIAL Y PRODUCTIVA PARA LA POBLACIÓN EN SITUACIÓN DE VULNERABILIDAD"/>
    <s v="GRUPOS VULNERABLES"/>
    <s v="G218 "/>
    <s v="CAPACITAR 400 JÓVENES"/>
    <n v="3603002"/>
    <s v="SERVICIO DE FORMACIÓN PARA EL TRABAJO EN_x000d_COMPETENCIAS PARA LA_x000d_INSERCIÓN LABORAL"/>
    <s v="PERSONAS CERTIFICADAS"/>
    <s v="NUMERO"/>
    <n v="0"/>
    <n v="2025"/>
    <s v="DANE"/>
    <n v="100"/>
    <n v="400"/>
    <n v="80"/>
    <n v="0.2"/>
    <n v="100"/>
    <n v="50"/>
    <n v="80"/>
    <n v="20"/>
    <n v="250"/>
    <n v="0.63"/>
    <n v="330"/>
    <n v="2.5"/>
    <n v="2.5"/>
    <n v="0.82499999999999996"/>
    <n v="41988550"/>
    <s v=" recursos propios "/>
    <n v="41988550"/>
    <n v="1"/>
  </r>
  <r>
    <x v="20"/>
    <x v="3"/>
    <s v="COMPONENTE DE JÓVENES CON FUTURO."/>
    <s v="SUPEREMPRENDEDORES"/>
    <s v="A.14"/>
    <s v="INCLUSIÓN SOCIAL Y PRODUCTIVA PARA LA POBLACIÓN EN SITUACIÓN DE VULNERABILIDAD"/>
    <s v="GRUPOS VULNERABLES"/>
    <s v="G221"/>
    <s v="CON EL PROGRAMA JÓVENES VISIONARIOS, , - SE BUSCA_x000d_CAPITZAR 800 UNIDADES_x000d_PRODUCTIVA DE GRUPOS_x000d_JUVENILES VULNERABLES Y_x000d_SUJETOS DE PROTECCION_x000d_ESPECIAL CONSITUCIONAL"/>
    <n v="4103010"/>
    <s v="SERVICIO DE GESTIÓN PARA LA COLOCACIÓN DE EMPLEO"/>
    <s v="UNIDADES PRODUCTIVAS CREADAS"/>
    <s v="NUMERO"/>
    <n v="0"/>
    <n v="2025"/>
    <s v="DANE"/>
    <n v="200"/>
    <n v="800"/>
    <n v="80"/>
    <n v="0.1"/>
    <n v="0"/>
    <n v="5"/>
    <n v="20"/>
    <n v="25"/>
    <n v="50"/>
    <n v="0.06"/>
    <n v="130"/>
    <n v="0.25"/>
    <n v="0.25"/>
    <n v="0.16250000000000001"/>
    <n v="41988550"/>
    <s v=" recursos propios "/>
    <n v="41988550"/>
    <n v="1"/>
  </r>
  <r>
    <x v="20"/>
    <x v="3"/>
    <s v="COMPONENTE DE JÓVENES CON FUTURO."/>
    <s v="JOVENES CRECIENDO JUNTOS "/>
    <s v="A.14"/>
    <s v="INCLUSIÓN SOCIAL Y PRODUCTIVA PARA LA POBLACIÓN EN SITUACIÓN DE VULNERABILIDAD"/>
    <s v=" ATENCIÓN A GRUPOS VULNERABLES - PROMOCIÓN SOCIAL"/>
    <s v=" IG255"/>
    <s v=" CON EL PROGRAMA EMPLEO PARA LA IGUALDAD - SE BUSCA VINCULAR 65 JOVENES A EMPLEO FORMAL PARA POBLACIÓN VULNERABLE "/>
    <n v="3602004"/>
    <s v="SERVICIO DE COLOCACIÓN LABORAL "/>
    <s v=" COLOCACIONES DE JÓVENES A TRAVÉS DEL SERVICIO PÚBLICO DE EMPLEO"/>
    <s v="NUMERO"/>
    <n v="0"/>
    <n v="2025"/>
    <s v="DANE"/>
    <n v="16"/>
    <n v="65"/>
    <n v="20"/>
    <n v="0.31"/>
    <n v="10"/>
    <n v="10"/>
    <n v="10"/>
    <n v="143"/>
    <n v="173"/>
    <n v="2.66"/>
    <n v="193"/>
    <n v="10.81"/>
    <n v="10.81"/>
    <n v="2.9692307692307693"/>
    <n v="41988550"/>
    <s v="GESTIÓN "/>
    <n v="41988550"/>
    <n v="1"/>
  </r>
  <r>
    <x v="21"/>
    <x v="1"/>
    <s v="BOLÍVAR ME ENAMORA EN DESARROLLO ECONÓMICO"/>
    <s v="PROGRAMA DE PRODUCTIVIDAD"/>
    <n v="3602"/>
    <s v="GENERACIÓN Y FORMALIZACIÓN DEL EMPLEO"/>
    <s v="TRABAJO"/>
    <n v="360"/>
    <s v="FORTALECER LOS NEGOCIOS O EMPRENDIMIENTOS DEL DEPARTAMENTO"/>
    <n v="3602013"/>
    <s v="SERVICIO DE GESTIÓN PARA EL EMPRENDIMIENTO"/>
    <s v="PROYECTOS PRODUCTIVOS CON ACOMPAÑAMIENTO ATENDIDOS"/>
    <s v="Número"/>
    <n v="0"/>
    <s v="N/A"/>
    <s v="N/A"/>
    <n v="25"/>
    <n v="100"/>
    <n v="53"/>
    <n v="0.53"/>
    <n v="3"/>
    <n v="150"/>
    <n v="0"/>
    <n v="15"/>
    <n v="168"/>
    <n v="1.68"/>
    <n v="221"/>
    <n v="6.72"/>
    <n v="6.72"/>
    <n v="2.21"/>
    <n v="50000000"/>
    <n v="0"/>
    <n v="0"/>
    <n v="0"/>
  </r>
  <r>
    <x v="21"/>
    <x v="1"/>
    <s v="BOLÍVAR ME ENAMORA EN DESARROLLO ECONÓMICO"/>
    <s v="PROGRAMA DE EMPRENDIMIENTO"/>
    <n v="3502"/>
    <s v="PRODUCTIVIDAD Y COMPETITIVIDAD DE LAS EMPRESAS COLOMBIANAS"/>
    <s v="COMERCIO, INDUSTRIA Y TURISMO"/>
    <n v="350"/>
    <s v="LÍNEA DE CRÉDITO"/>
    <n v="3502004"/>
    <s v="SERVICIO DE APOYO FINANCIERO PARA EL MEJORAMIENTO DE PRODUCTOS O PROCESOS"/>
    <s v="EMPRESAS BENEFICIADAS POR EL FONDO DE FINANCIACIÓN Y DE EMPRENDIMIENTO"/>
    <s v="Número"/>
    <n v="0"/>
    <s v="N/A"/>
    <s v="N/A"/>
    <n v="200"/>
    <n v="200"/>
    <n v="0"/>
    <n v="0"/>
    <n v="0"/>
    <n v="0"/>
    <n v="46"/>
    <n v="13"/>
    <n v="59"/>
    <n v="0.29499999999999998"/>
    <n v="59"/>
    <n v="0.29499999999999998"/>
    <n v="0.29499999999999998"/>
    <n v="0.29499999999999998"/>
    <n v="400000000"/>
    <s v="ICLD"/>
    <n v="400000000"/>
    <n v="1"/>
  </r>
  <r>
    <x v="21"/>
    <x v="1"/>
    <s v="BOLÍVAR ME ENAMORA EN DESARROLLO ECONÓMICO"/>
    <s v="PROGRAMA DE EMPRENDIMIENTO"/>
    <n v="3903"/>
    <s v="DESARROLLO TECNOLÓGICO E INNOVACIÓN PARA EL CRECIMIENTO EMPRESARIAL"/>
    <s v="CIENCIA, TECNOLOGÍA E INNOVACIÓN"/>
    <n v="358"/>
    <s v="PROMOVER LA GENERACIÓN DE IDEAS, MÉTODOS, Y HERRAMIENTAS QUE IMPACTAN EL DESARROLLO ECONÓMICO"/>
    <n v="3903002"/>
    <s v="SERVICIO DE APOYO PARA EL DESARROLLO TECNOLÓGICO Y LA INNOVACIÓN"/>
    <s v="PROYECTOS FINANCIADOS PARA EL DESARROLLO TECNOLÓGICO E INNOVACIÓN"/>
    <s v="Número"/>
    <n v="0"/>
    <s v="N/A"/>
    <s v="N/A"/>
    <n v="10"/>
    <n v="20"/>
    <n v="0"/>
    <n v="0"/>
    <n v="0"/>
    <n v="13"/>
    <n v="0"/>
    <n v="0"/>
    <n v="13"/>
    <n v="0.65"/>
    <n v="13"/>
    <n v="1.3"/>
    <n v="1.3"/>
    <n v="0.65"/>
    <n v="0"/>
    <s v="N/A"/>
    <n v="0"/>
    <n v="0"/>
  </r>
  <r>
    <x v="21"/>
    <x v="1"/>
    <s v="BOLÍVAR ME ENAMORA EN DESARROLLO ECONÓMICO"/>
    <s v="PROGRAMA DE APROVECHAMIENTO DE POTENCIALIDADES Y APUESTAS PRODUCTIVAS"/>
    <n v="3502"/>
    <s v="PRODUCTIVIDAD Y COMPETITIVIDAD DE LAS EMPRESAS COLOMBIANAS"/>
    <s v="COMERCIO, INDUSTRIA Y TURISMO"/>
    <n v="351"/>
    <s v="PLAN DE COMPETITIVIDAD DE CARTAGENA Y BOLÍVAR ACTUALIZADO"/>
    <n v="3502047"/>
    <s v="DOCUMENTOS DE PLANEACIÓN"/>
    <s v="DOCUMENTOS DE PLANEACIÓN ELABORADOS"/>
    <s v="Número"/>
    <n v="0"/>
    <s v="N/A"/>
    <s v="N/A"/>
    <n v="1"/>
    <n v="1"/>
    <n v="0"/>
    <n v="0"/>
    <n v="0"/>
    <n v="0"/>
    <n v="1"/>
    <n v="0"/>
    <n v="1"/>
    <n v="1"/>
    <n v="1"/>
    <n v="1"/>
    <n v="1"/>
    <n v="1"/>
    <n v="200000000"/>
    <s v="ICLD"/>
    <n v="200000000"/>
    <n v="1"/>
  </r>
  <r>
    <x v="21"/>
    <x v="1"/>
    <s v="BOLÍVAR ME ENAMORA EN DESARROLLO ECONÓMICO"/>
    <s v="PROGRAMA DE APROVECHAMIENTO DE POTENCIALIDADES Y APUESTAS PRODUCTIVAS"/>
    <n v="4599"/>
    <s v="FORTALECIMIENTO A LA GESTIÓN Y DIRECCIÓN DE LA ADMINISTRACIÓN PÚBLICA TERRITORIAL"/>
    <s v="COMERCIO, INDUSTRIA Y TURISMO"/>
    <n v="352"/>
    <s v="SISTEMA DE MONITOREO INDICADORES DE COMPETITIVIDAD"/>
    <n v="4599025"/>
    <s v="SERVICIOS DE INFORMACIÓN IMPLEMENTADOS"/>
    <s v="SISTEMAS DE INFORMACIÓN IMPLEMENTADOS"/>
    <s v="Número"/>
    <n v="0"/>
    <s v="N/A"/>
    <s v="N/A"/>
    <n v="1"/>
    <n v="1"/>
    <n v="0"/>
    <n v="0"/>
    <n v="0"/>
    <n v="0"/>
    <n v="0"/>
    <n v="1"/>
    <n v="1"/>
    <n v="1"/>
    <n v="1"/>
    <n v="1"/>
    <n v="1"/>
    <n v="1"/>
    <n v="0"/>
    <s v="N/A"/>
    <n v="0"/>
    <n v="0"/>
  </r>
  <r>
    <x v="21"/>
    <x v="1"/>
    <s v="BOLÍVAR ME ENAMORA EN DESARROLLO ECONÓMICO"/>
    <s v="PROGRAMA DE APROVECHAMIENTO DE POTENCIALIDADES Y APUESTAS PRODUCTIVAS"/>
    <n v="3502"/>
    <s v="INCLUSIÓN PRODUCTIVA DE PEQUEÑOS PRODUCTORES RURALES"/>
    <s v="COMERCIO, INDUSTRIA Y TURISMO"/>
    <n v="353"/>
    <s v="ASISTENCIA Y ACOMPAÑAMIENTO A EMPRENDEDORES Y EMPRESAS"/>
    <n v="1702038"/>
    <s v="SERVICIO DE APOYO A LA COMERCIALIZACIÓN"/>
    <s v="EVENTOS COMERCIALES APOYADOS"/>
    <s v="Número"/>
    <n v="0"/>
    <s v="N/A"/>
    <s v="N/A"/>
    <n v="2"/>
    <n v="6"/>
    <n v="3"/>
    <n v="0.5"/>
    <n v="0"/>
    <n v="2"/>
    <n v="1"/>
    <n v="2"/>
    <n v="5"/>
    <n v="0.83333333333333337"/>
    <n v="8"/>
    <n v="2.5"/>
    <n v="2.5"/>
    <n v="1.3333333333333333"/>
    <n v="200000000"/>
    <s v="ICLD"/>
    <n v="200000000"/>
    <n v="1"/>
  </r>
  <r>
    <x v="21"/>
    <x v="1"/>
    <s v="BOLÍVAR ME ENAMORA EN DESARROLLO ECONÓMICO"/>
    <s v="PROGRAMA DE ECONOMÍA CREATIVA"/>
    <n v="2022"/>
    <s v="CALIDAD Y FOMENTO DE LA EDUCACIÓN SUPERIOR"/>
    <s v="EDUCACIÓN"/>
    <n v="354"/>
    <s v="ESTRATEGIAS QUE VINCULEN LA EDUCACIÓN SUPERIOR CON EL SECTOR PRODUCTIVO"/>
    <n v="2202067"/>
    <s v="SERVICIO DE ARTICULACIÓN ENTRE LA EDUCACIÓN SUPERIOR Y EL SECTOR PRODUCTIVO"/>
    <s v="PROGRAMAS Y PROYECTOS DE EDUCACIÓN SUPERIOR ARTICULADOS CON EL SECTOR PRODUCTIVO"/>
    <s v="Número"/>
    <n v="0"/>
    <s v="N/A"/>
    <s v="N/A"/>
    <n v="2"/>
    <n v="5"/>
    <n v="1"/>
    <n v="0.2"/>
    <n v="0"/>
    <n v="0"/>
    <n v="0"/>
    <n v="0"/>
    <n v="0"/>
    <n v="0"/>
    <n v="1"/>
    <n v="0"/>
    <n v="0"/>
    <n v="0.2"/>
    <n v="0"/>
    <s v="N/A"/>
    <n v="0"/>
    <n v="0"/>
  </r>
  <r>
    <x v="21"/>
    <x v="1"/>
    <s v="BOLÍVAR ME ENAMORA EN DESARROLLO ECONÓMICO"/>
    <s v="PROGRAMA DE ECONOMÍA POPULAR"/>
    <n v="3502"/>
    <s v="PRODUCTIVIDAD Y COMPETITIVIDAD DE LAS EMPRESAS COLOMBIANAS"/>
    <s v="COMERCIO, INDUSTRIA Y TURISMO"/>
    <n v="355"/>
    <s v="ACTIVIDADES DE FORMACIÓN"/>
    <n v="3603002"/>
    <s v="SERVICIO DE FORMACIÓN PARA EL TRABAJO EN COMPETENCIAS PARA LA INSERCIÓN LABORAL"/>
    <s v="PERSONAS FORMADAS"/>
    <s v="Número"/>
    <n v="0"/>
    <s v="N/A"/>
    <s v="N/A"/>
    <n v="75"/>
    <n v="100"/>
    <n v="0"/>
    <n v="0"/>
    <n v="0"/>
    <n v="0"/>
    <n v="0"/>
    <n v="75"/>
    <n v="75"/>
    <n v="0.75"/>
    <n v="75"/>
    <n v="1"/>
    <n v="1"/>
    <n v="0.75"/>
    <n v="0"/>
    <s v="N/A"/>
    <n v="0"/>
    <n v="0"/>
  </r>
  <r>
    <x v="21"/>
    <x v="1"/>
    <s v="BOLÍVAR ME ENAMORA EN DESARROLLO ECONÓMICO"/>
    <s v="PROGRAMA DE GENERACIÓN DE INGRESOS"/>
    <n v="3602"/>
    <s v="GENERACIÓN Y FORMALIZACIÓN DEL EMPLEO"/>
    <s v="TRABAJO"/>
    <n v="357"/>
    <s v="DESARROLLO DE COMPETENCIAS Y PROMOCIÓN DE ACCESO AL TRABAJO"/>
    <n v="3603002"/>
    <s v="SERVICIO DE FORMACIÓN PARA EL TRABAJO EN COMPETENCIAS PARA LA INSERCIÓN LABORAL"/>
    <s v="PERSONAS FORMADAS"/>
    <s v="Número"/>
    <n v="0"/>
    <s v="N/A"/>
    <s v="N/A"/>
    <n v="100"/>
    <n v="250"/>
    <n v="83"/>
    <n v="0.33200000000000002"/>
    <n v="0"/>
    <n v="86"/>
    <n v="0"/>
    <n v="58"/>
    <n v="144"/>
    <n v="0.57599999999999996"/>
    <n v="227"/>
    <n v="1.44"/>
    <n v="1.44"/>
    <n v="0.90800000000000003"/>
    <n v="191832034"/>
    <s v="ICDL "/>
    <n v="0"/>
    <n v="0"/>
  </r>
  <r>
    <x v="21"/>
    <x v="1"/>
    <s v="BOLÍVAR ME ENAMORA EN DESARROLLO ECONÓMICO"/>
    <s v="PROGRAMA DE GENERACIÓN DE INGRESOS"/>
    <n v="3602"/>
    <s v="GENERACIÓN Y FORMALIZACIÓN DEL EMPLEO"/>
    <s v="TRABAJO"/>
    <n v="361"/>
    <s v="DESARROLLO DE ESTRATEGIAS E INSTRUMENTOS DE POLÍTICAS O INICIATIVAS PÚBLICO-PRIVADAS DE PROTECCIÓN AL CESANTE"/>
    <n v="3603002"/>
    <s v="SERVICIO DE APOYO AL DISEÑO E IMPLEMENTACIÓN DE POLÍTICA DE PROTECCIÓN AL CESANTE"/>
    <s v="ESTRATEGIAS DE PROTECCIÓN AL CESANTE REALIZADAS"/>
    <s v="Número"/>
    <n v="0"/>
    <s v="N/A"/>
    <s v="N/A"/>
    <n v="0.5"/>
    <n v="1"/>
    <n v="0"/>
    <n v="0"/>
    <n v="0"/>
    <n v="1"/>
    <n v="0"/>
    <n v="1"/>
    <n v="2"/>
    <n v="2"/>
    <n v="2"/>
    <n v="4"/>
    <n v="4"/>
    <n v="2"/>
    <n v="0"/>
    <s v="N/A"/>
    <n v="0"/>
    <n v="0"/>
  </r>
  <r>
    <x v="21"/>
    <x v="1"/>
    <s v="BOLÍVAR ME ENAMORA EN DESARROLLO ECONÓMICO"/>
    <s v="PROGRAMA DE INNOVACIÓN Y GENERACIÓN DE NUEVAS EMPRESAS"/>
    <n v="3502"/>
    <s v="PRODUCTIVIDAD Y COMPETITIVIDAD DE LAS EMPRESAS COLOMBIANAS"/>
    <s v="COMERCIO, INDUSTRIA Y TURISMO"/>
    <n v="356"/>
    <s v="PROMOCIÓN DE LA CULTURA DE LA FORMALIDAD"/>
    <n v="3502015"/>
    <s v="SERVICIO PARA LA FORMALIZACIÓN EMPRESARIAL Y DE PRODUCTOS Y/O SERVICIOS"/>
    <s v="EMPRESAS ASISTIDAS TÉCNICAMENTE EN TEMAS DE LEGALIDAD Y/O FORMALIZACIÓN"/>
    <s v="Número"/>
    <n v="0"/>
    <s v="N/A"/>
    <s v="N/A"/>
    <n v="30"/>
    <n v="100"/>
    <n v="53"/>
    <n v="0.53"/>
    <n v="3"/>
    <n v="46"/>
    <n v="0"/>
    <n v="0"/>
    <n v="49"/>
    <n v="0.49"/>
    <n v="102"/>
    <n v="1.6333333333333333"/>
    <n v="1.6333333333333333"/>
    <n v="1.02"/>
    <n v="0"/>
    <s v="N/A"/>
    <n v="0"/>
    <n v="0"/>
  </r>
  <r>
    <x v="21"/>
    <x v="3"/>
    <s v="BOLÍVAR ME ENAMORA CON INSTRUMENTOS DE COOPERACIÓN INTERNACIONAL A NIVEL REGIONAL"/>
    <s v="PROGRAMA DE COOPERACIÓN INTERNACIONAL"/>
    <n v="4599"/>
    <s v="FORTALECIMIENTO A LA GESTIÓN Y DIRECCIÓN DE LA ADMINISTRACIÓN PÚBLICA TERRITORIAL"/>
    <s v="FORTALECIMIENTO INSTITUCIONAL"/>
    <s v="362"/>
    <s v="MESA DE COORDINACIÓN INTERINSTITUCIONAL"/>
    <s v="4502022"/>
    <s v="SERVICIO DE ASISTENCIA TÉCNICA"/>
    <s v="INSTANCIAS TERRITORIALES DE COORDINACIÓN INSTITUCIONAL ASISTIDAS Y APOYADAS"/>
    <s v="Número"/>
    <s v="0"/>
    <s v="N/A"/>
    <s v="N/A"/>
    <n v="1"/>
    <n v="1"/>
    <n v="0"/>
    <n v="0"/>
    <n v="0"/>
    <n v="0.1"/>
    <n v="0"/>
    <n v="0"/>
    <n v="0.1"/>
    <n v="0.1"/>
    <n v="0.1"/>
    <n v="0.1"/>
    <n v="0.1"/>
    <n v="0.1"/>
    <n v="0"/>
    <s v="N/A"/>
    <n v="0"/>
    <n v="0"/>
  </r>
  <r>
    <x v="21"/>
    <x v="3"/>
    <s v="BOLÍVAR ME ENAMORA CON INSTRUMENTOS DE COOPERACIÓN INTERNACIONAL A NIVEL REGIONAL"/>
    <s v="PROGRAMA DE COOPERACIÓN INTERNACIONAL"/>
    <n v="4599"/>
    <s v="FORTALECIMIENTO A LA GESTIÓN Y DIRECCIÓN DE LA ADMINISTRACIÓN PÚBLICA TERRITORIAL"/>
    <s v="CIENCIA, TECNOLOGÍA E INNOVACIÓN"/>
    <s v="363"/>
    <s v="CONSOLIDACIÓN DE UNA INSTITUCIONALIDAD HABILITANTE PARA LA CIENCIA TECNOLOGÍA E INNOVACIÓN (CTEI)"/>
    <s v="3901004"/>
    <s v="SERVICIO DE COOPERACIÓN INTERNACIONAL PARA LA CTEI"/>
    <s v="PROPUESTAS DE COOPERACIÓN INTERNACIONAL COFINANCIADOS"/>
    <s v="Número"/>
    <s v="0"/>
    <s v="N/A"/>
    <s v="N/A"/>
    <n v="4"/>
    <n v="12"/>
    <n v="0"/>
    <n v="0"/>
    <n v="0"/>
    <n v="0.05"/>
    <n v="1"/>
    <n v="4"/>
    <n v="5.05"/>
    <n v="0.42083333333333334"/>
    <n v="5.05"/>
    <n v="1.2625"/>
    <n v="1.2625"/>
    <n v="0.42083333333333334"/>
    <n v="95000000"/>
    <s v="icld"/>
    <n v="95000000"/>
    <n v="1"/>
  </r>
  <r>
    <x v="21"/>
    <x v="2"/>
    <s v="BOLÍVAR ME ENAMORA EN LA PROTECCIÓN Y LA RESTAURACIÓN DE SISTEMAS AMBIENTALES"/>
    <s v="PROGRAMA DE PROTECCIÓN Y LA RESTAURACIÓN DE SISTEMAS AMBIENTALES"/>
    <n v="3202"/>
    <s v="CONSERVACIÓN DE LA BIODIVERSIDAD Y SUS SERVICIOS ECOSISTÉMICOS"/>
    <s v="MEDIO AMBIENTE"/>
    <s v="338"/>
    <s v="SIEMBRA, MANTENIMIENTO Y MONITOREO DE PLANTACIONES"/>
    <s v="3202006"/>
    <s v="SERVICIO DE REFORESTACIÓN DE ECOSISTEMAS"/>
    <s v="PLANTACIONES FORESTALES REALIZADAS"/>
    <s v="Número"/>
    <s v="186344"/>
    <s v="2023"/>
    <s v="EPA CARTAGENA"/>
    <n v="75000"/>
    <n v="225000"/>
    <n v="12800"/>
    <n v="5.6888888888888892E-2"/>
    <n v="650"/>
    <n v="3500"/>
    <n v="80"/>
    <n v="500"/>
    <n v="4730"/>
    <n v="2.1022222222222223E-2"/>
    <n v="17530"/>
    <n v="6.306666666666666E-2"/>
    <n v="6.306666666666666E-2"/>
    <n v="7.7911111111111112E-2"/>
    <n v="0"/>
    <s v="N/A"/>
    <n v="0"/>
    <n v="0"/>
  </r>
  <r>
    <x v="21"/>
    <x v="2"/>
    <s v="BOLÍVAR ME ENAMORA EN LA PROTECCIÓN Y LA RESTAURACIÓN DE SISTEMAS AMBIENTALES"/>
    <s v="PROGRAMA DE PROTECCIÓN Y LA RESTAURACIÓN DE SISTEMAS AMBIENTALES"/>
    <n v="3202"/>
    <s v="CONSERVACIÓN DE LA BIODIVERSIDAD Y SUS SERVICIOS ECOSISTÉMICOS"/>
    <s v="MEDIO AMBIENTE"/>
    <s v="339"/>
    <s v="CAPACITACIONES A LOS AGENTES AMBIENTALES"/>
    <s v="3202014"/>
    <s v="SERVICIO DE EDUCACIÓN INFORMAL EN EL MARCO DE LA CONSERVACIÓN DE LA BIODIVERSIDAD Y"/>
    <s v="TALLERES REALIZADOS"/>
    <s v="Número"/>
    <s v="6"/>
    <s v="2023"/>
    <s v="DIRECCIÓN DE AMBIENTE Y DESARROLLO SOSTENIBLE"/>
    <n v="6"/>
    <n v="18"/>
    <n v="0"/>
    <n v="0"/>
    <n v="0"/>
    <n v="3"/>
    <n v="3"/>
    <n v="2"/>
    <n v="8"/>
    <n v="0.44444444444444442"/>
    <n v="8"/>
    <n v="1.3333333333333333"/>
    <n v="1.3333333333333333"/>
    <n v="0.44444444444444442"/>
    <n v="0"/>
    <n v="0"/>
    <n v="0"/>
    <n v="0"/>
  </r>
  <r>
    <x v="21"/>
    <x v="2"/>
    <s v="BOLÍVAR ME ENAMORA EN LA PROTECCIÓN Y LA RESTAURACIÓN DE SISTEMAS AMBIENTALES"/>
    <s v="PROGRAMA DE PROTECCIÓN Y LA RESTAURACIÓN DE SISTEMAS AMBIENTALES"/>
    <n v="3202"/>
    <s v="CONSERVACIÓN DE LA BIODIVERSIDAD Y SUS SERVICIOS ECOSISTÉMICOS"/>
    <s v="MEDIO AMBIENTE"/>
    <s v="340"/>
    <s v="DISEÑO Y ENTREGA DE INSTRUMENTOS ECONÓMICOS A LOS USUARIOS DEL SUELO"/>
    <s v="3202043"/>
    <s v="SERVICIO APOYO FINANCIERO PARALA IMPLEMENTACIÓN DE ESQUEMAS DE PAGO POR SERVICIO AMBIENTALES"/>
    <s v="ÁREAS CON ESQUEMAS DE PAGO POR SERVICIOS AMBIENTALES IMPLEMENTADOS"/>
    <s v="Número"/>
    <s v="1"/>
    <s v="2014"/>
    <s v="SECRETARIA DE HÁBITAT – MEDIO AMBIENTE"/>
    <n v="0.33"/>
    <n v="1"/>
    <n v="0"/>
    <n v="0"/>
    <n v="0"/>
    <n v="0"/>
    <n v="0"/>
    <n v="0"/>
    <n v="0"/>
    <n v="0"/>
    <n v="0"/>
    <n v="0"/>
    <n v="0"/>
    <n v="0"/>
    <n v="0"/>
    <s v="N/A"/>
    <n v="0"/>
    <n v="0"/>
  </r>
  <r>
    <x v="21"/>
    <x v="2"/>
    <s v="BOLÍVAR ME ENAMORA EN LA PROTECCIÓN Y LA RESTAURACIÓN DE SISTEMAS AMBIENTALES"/>
    <s v="PROGRAMA DE PROTECCIÓN Y LA RESTAURACIÓN DE SISTEMAS AMBIENTALES"/>
    <n v="3201"/>
    <s v="FORTALECIMIENTO DEL DESEMPEÑO AMBIENTAL DE LOS SECTORES PRODUCTIVOS"/>
    <s v="MEDIO AMBIENTE"/>
    <s v="341"/>
    <s v="VERIFICACIÓN Y ASESORÍA TÉCNICA EN LA CONSOLIDACIÓN DE NEGOCIOS VERDES"/>
    <s v="3201003"/>
    <s v="SERVICIO DE ASISTENCIA TÉCNICA PARA LA CONSOLIDACIÓN DE NEGOCIOS VERDES"/>
    <s v="NEGOCIOS VERDES CONSOLIDADOS"/>
    <s v="Número"/>
    <s v="21"/>
    <s v="2023"/>
    <s v="PAI CARDIQUE"/>
    <n v="14"/>
    <n v="44"/>
    <n v="0"/>
    <n v="0"/>
    <n v="0"/>
    <n v="0"/>
    <n v="0"/>
    <n v="0"/>
    <n v="0"/>
    <n v="0"/>
    <n v="0"/>
    <n v="0"/>
    <n v="0"/>
    <n v="0"/>
    <n v="0"/>
    <s v="N/A"/>
    <n v="0"/>
    <n v="0"/>
  </r>
  <r>
    <x v="21"/>
    <x v="2"/>
    <s v="BOLÍVAR ME ENAMORA EN LA PROTECCIÓN Y LA RESTAURACIÓN DE SISTEMAS AMBIENTALES"/>
    <s v="PROGRAMA DE PROTECCIÓN Y LA RESTAURACIÓN DE SISTEMAS AMBIENTALES"/>
    <n v="3201"/>
    <s v="FORTALECIMIENTO DEL DESEMPEÑO AMBIENTAL DE LOS SECTORES PRODUCTIVOS"/>
    <s v="MEDIO AMBIENTE"/>
    <s v="342"/>
    <s v="PROMOCIÓN Y FOMENTO DE PROYECTOS DE RECICLAJE"/>
    <s v="3201009"/>
    <s v="SERVICIO DE SEGUIMIENTO Y EVALUACIÓN DE LOS PROGRAMAS DE RECOLECCIÓN DE RESIDUOS POS"/>
    <s v="PROGRAMAS DE RECOLECCIÓN DE RESIDUOS POS CONSUMO CON SEGUIMIENTO"/>
    <s v="Número"/>
    <s v="35"/>
    <s v="2023"/>
    <s v="PAI CARDIQUE"/>
    <n v="14"/>
    <n v="44"/>
    <n v="6"/>
    <n v="0.13636363636363635"/>
    <n v="1"/>
    <n v="1"/>
    <n v="5"/>
    <n v="4"/>
    <n v="11"/>
    <n v="0.25"/>
    <n v="17"/>
    <n v="0.7857142857142857"/>
    <n v="0.7857142857142857"/>
    <n v="0.38636363636363635"/>
    <n v="200000000"/>
    <s v="ICLD"/>
    <n v="0"/>
    <n v="0"/>
  </r>
  <r>
    <x v="21"/>
    <x v="2"/>
    <s v="BOLÍVAR ME ENAMORA EN LA PROTECCIÓN Y LA RESTAURACIÓN DE SISTEMAS AMBIENTALES"/>
    <s v="PROGRAMA DE PROTECCIÓN Y LA RESTAURACIÓN DE SISTEMAS AMBIENTALES"/>
    <n v="3204"/>
    <s v="GESTIÓN DE LA INFORMACIÓN Y EL CONOCIMIENTO AMBIENTAL"/>
    <s v="MEDIO AMBIENTE"/>
    <s v="364"/>
    <s v="SISTEMAS DE INFORMACIÓN PARA EL CONOCIMIENTO AMBIENTAL EN CONJUNTO CON LAS AUTORIDADES AMBIENTALES"/>
    <s v="3204019"/>
    <s v="SERVICIO DE INFORMACIÓN EN BIODIVERSIDAD"/>
    <s v="SISTEMAS DE INFORMACIÓN EN BIODIVERSIDAD OPERANDO"/>
    <s v="Número"/>
    <s v="1"/>
    <s v="2023"/>
    <s v="DIRECCIÓN DE AMBIENTE Y DESARROLLO SOSTENIBLE"/>
    <n v="0.33"/>
    <n v="1"/>
    <n v="0"/>
    <n v="0"/>
    <n v="0"/>
    <n v="0"/>
    <n v="0"/>
    <n v="0"/>
    <n v="0"/>
    <n v="0"/>
    <n v="0"/>
    <n v="0"/>
    <n v="0"/>
    <n v="0"/>
    <n v="0"/>
    <s v="N/A"/>
    <n v="0"/>
    <n v="0"/>
  </r>
  <r>
    <x v="21"/>
    <x v="2"/>
    <s v="BOLÍVAR ME ENAMORA EN LA PROTECCIÓN Y LA RESTAURACIÓN DE SISTEMAS AMBIENTALES"/>
    <s v="PROGRAMA DE CUIDADO Y PROTECCIÓN DE FUENTES HÍDRICAS"/>
    <n v="3206"/>
    <s v="GESTIÓN DEL CAMBIO CLIMÁTICO PARA UN DESARROLLO BAJO EN CARBONO RESILIENTE AL CLIMA"/>
    <s v="MEDIO AMBIENTE"/>
    <s v="343"/>
    <s v="FORMULACIÓN E IMPLEMENTACIÓN DE INTERVENCIONES DE MITIGACIÓN Y ADAPTACIÓN AL CAMBIO CLIMÁTICO"/>
    <s v="3206003"/>
    <s v="SERVICIO DE APOYO TÉCNICO PARALA IMPLEMENTACIÓN DE ACCIONES DE MITIGACIÓN Y ADAPTACIÓN AL"/>
    <s v="PILOTOS CON ACCIONES DE MITIGACIÓN Y ADAPTACIÓN AL CAMBIO CLIMÁTICO DESARROLLADOS"/>
    <s v="Número"/>
    <s v="0"/>
    <s v="N/A"/>
    <s v="N/A"/>
    <n v="1"/>
    <n v="2"/>
    <n v="1"/>
    <n v="0.5"/>
    <n v="0"/>
    <n v="0"/>
    <n v="0"/>
    <n v="0"/>
    <n v="0"/>
    <n v="0"/>
    <n v="1"/>
    <n v="0"/>
    <n v="0"/>
    <n v="0.5"/>
    <n v="0"/>
    <s v="N/A"/>
    <n v="0"/>
    <n v="0"/>
  </r>
  <r>
    <x v="21"/>
    <x v="2"/>
    <s v="BOLÍVAR ME ENAMORA EN LA PROTECCIÓN Y LA RESTAURACIÓN DE SISTEMAS AMBIENTALES"/>
    <s v="PROGRAMA DE CUIDADO Y PROTECCIÓN DE FUENTES HÍDRICAS"/>
    <n v="3206"/>
    <s v="GESTIÓN DEL CAMBIO CLIMÁTICO PARA UN DESARROLLO BAJO EN CARBONO RESILIENTE AL CLIMA"/>
    <s v="MEDIO AMBIENTE"/>
    <s v="344"/>
    <s v="DIFUNDIR LA INFORMACIÓN EN GESTIÓN DEL CAMBIO CLIMÁTICO"/>
    <s v="3206005"/>
    <s v="SERVICIO DE DIVULGACIÓN DE LA INFORMACIÓN EN GESTIÓN DEL CAMBIO CLIMÁTICO PARA UN DESARROLLO"/>
    <s v="CAMPAÑAS DE INFORMACIÓN EN GESTIÓN DE CAMBIO CLIMÁTICO REALIZADAS"/>
    <s v="Número"/>
    <s v="1"/>
    <s v="2023"/>
    <s v="PAI CARDIQUE"/>
    <n v="0.66"/>
    <n v="2"/>
    <n v="0"/>
    <n v="0"/>
    <n v="0"/>
    <n v="0"/>
    <n v="0"/>
    <n v="0"/>
    <n v="0"/>
    <n v="0"/>
    <n v="0"/>
    <n v="0"/>
    <n v="0"/>
    <n v="0"/>
    <n v="0"/>
    <s v="N/A"/>
    <n v="0"/>
    <n v="0"/>
  </r>
  <r>
    <x v="21"/>
    <x v="2"/>
    <s v="BOLÍVAR ME ENAMORA EN LA PROTECCIÓN Y LA RESTAURACIÓN DE SISTEMAS AMBIENTALES"/>
    <s v="PROGRAMA DE CUIDADO Y PROTECCIÓN DE FUENTES HÍDRICAS"/>
    <n v="3502"/>
    <s v="PRODUCTIVIDAD Y COMPETITIVIDAD DE LAS EMPRESAS COLOMBIANAS"/>
    <s v="COMERCIO, INDUSTRIA Y TURISMO"/>
    <s v="346"/>
    <s v="PROMOVER, FOMENTAR Y APOYAR LA ECONOMÍA CIRCULAR"/>
    <s v="3502095"/>
    <s v="SERVICIOS DE APOYO PARA EL FOMENTO DE CAPACIDADES EN ECONOMÍA CIRCULAR Y"/>
    <s v="FUNCIONARIOS CAPACITADOS EN CULTURA ORGANIZACIONAL Y MENTALIDAD DEL CAMBIO EN TORNO A"/>
    <s v="Número"/>
    <s v="441"/>
    <s v="2023"/>
    <s v="DIRECCIÓN DE AMBIENTE Y DESARROLLO SOSTENIBLE"/>
    <n v="200"/>
    <n v="500"/>
    <n v="90"/>
    <n v="0.18"/>
    <n v="0"/>
    <n v="50"/>
    <n v="212"/>
    <n v="31"/>
    <n v="293"/>
    <n v="0.58599999999999997"/>
    <n v="383"/>
    <n v="1.4650000000000001"/>
    <n v="1.4650000000000001"/>
    <n v="0.76600000000000001"/>
    <n v="0"/>
    <s v="N/A"/>
    <n v="0"/>
    <n v="0"/>
  </r>
  <r>
    <x v="21"/>
    <x v="2"/>
    <s v="BOLÍVAR ME ENAMORA EN LA PROTECCIÓN Y LA RESTAURACIÓN DE SISTEMAS AMBIENTALES"/>
    <s v="PROGRAMA DE PROTECCIÓN Y EL BIENESTAR ANIMAL"/>
    <n v="4501"/>
    <s v="FORTALECIMIENTO DE LA CONVIVENCIA Y LA SEGURIDAD CIUDADANA"/>
    <s v="FORTALECIMIENTO INSTITUCIONAL"/>
    <s v="347"/>
    <s v="OPERACIÓN DEL CENTRO DE BIENESTAR ANIMAL EL GUARDIÁN"/>
    <s v="4501061"/>
    <s v="SERVICIO DE ATENCIÓN INTEGRAL A LA FAUNA"/>
    <s v="ANIMALES ATENDIDOS EN SERVICIOS MÉDICOS VETERINARIOS"/>
    <s v="Número"/>
    <s v="3000"/>
    <s v="2023"/>
    <s v="DIRECCIÓN DE AMBIENTE Y DESARROLLO SOSTENIBLE"/>
    <n v="3000"/>
    <n v="12000"/>
    <n v="8869"/>
    <n v="0.73908333333333331"/>
    <n v="815"/>
    <n v="910"/>
    <n v="1664"/>
    <n v="1539"/>
    <n v="4928"/>
    <n v="0.41066666666666668"/>
    <n v="13797"/>
    <n v="1.6426666666666667"/>
    <n v="1.6426666666666667"/>
    <n v="1.14975"/>
    <n v="1108400000"/>
    <s v="ICLD"/>
    <n v="1099663580"/>
    <n v="0.99211798989534461"/>
  </r>
  <r>
    <x v="21"/>
    <x v="2"/>
    <s v="BOLÍVAR ME ENAMORA EN LA PROTECCIÓN Y LA RESTAURACIÓN DE SISTEMAS AMBIENTALES"/>
    <s v="PROGRAMA DE PROTECCIÓN Y EL BIENESTAR ANIMAL"/>
    <n v="3208"/>
    <s v="EDUCACIÓN AMBIENTAL"/>
    <s v="MEDIO AMBIENTE"/>
    <s v="348"/>
    <s v="GENERAR UNA CULTURA DEL RESPETO HACIA LOS ANIMALES"/>
    <s v="3208008"/>
    <s v="SERVICIO DE DIVULGACIÓN DE LA INFORMACIÓN DE LA POLÍTICA NACIONAL DE EDUCACIÓN AMBIENTAL Y"/>
    <s v="CAMPAÑAS DE EDUCACIÓN AMBIENTAL Y PARTICIPACIÓN IMPLEMENTADAS"/>
    <s v="Número"/>
    <s v="4"/>
    <s v="2023"/>
    <s v="PAI CARDIQUE"/>
    <n v="0.33"/>
    <n v="1"/>
    <n v="0"/>
    <n v="0"/>
    <n v="0"/>
    <n v="2"/>
    <n v="0"/>
    <n v="6"/>
    <n v="8"/>
    <n v="8"/>
    <n v="8"/>
    <n v="24.242424242424242"/>
    <n v="24.242424242424242"/>
    <n v="8"/>
    <n v="40000000"/>
    <s v="ICLD"/>
    <n v="39994000"/>
    <n v="0.99985000000000002"/>
  </r>
  <r>
    <x v="21"/>
    <x v="3"/>
    <s v="BOLÍVAR ME ENAMORA EN HÁBITAT, VIVIENDA Y SERVICIOS PÚBLICOS"/>
    <s v="BOLIVAR MI CASA ME ENAMORA"/>
    <n v="4001"/>
    <s v="ACCESO A SOLUCIONES DE VIVIENDA"/>
    <s v="VIVIENDA"/>
    <s v="41"/>
    <s v="CONSTRUIR 100 VIVIENDAS"/>
    <s v="4001043"/>
    <s v="VIVIENDA DE INTERÉS SOCIAL CONSTRUIDAS EN SITIO PROPIO"/>
    <s v="VIVIENDA DE INTERÉS SOCIAL CONSTRUIDAS EN SITIO PROPIO"/>
    <s v="NUMERO"/>
    <s v="0"/>
    <s v="2025"/>
    <s v="N/A"/>
    <n v="23"/>
    <n v="100"/>
    <n v="0"/>
    <n v="0"/>
    <n v="0"/>
    <n v="0.17"/>
    <n v="0.42"/>
    <n v="0.41"/>
    <n v="1"/>
    <n v="0.23"/>
    <n v="0.23"/>
    <n v="1"/>
    <n v="1"/>
    <n v="0.23"/>
    <n v="6000000000"/>
    <s v="ICLD GOBERNACION DE BOLIVAR /  FONVIVIENDA/ SAN PABLO"/>
    <n v="600000000"/>
    <n v="0.1"/>
  </r>
  <r>
    <x v="21"/>
    <x v="3"/>
    <s v="BOLÍVAR ME ENAMORA EN HÁBITAT, VIVIENDA Y SERVICIOS PÚBLICOS"/>
    <s v="BOLIVAR MI CASA ME ENAMORA"/>
    <n v="4001"/>
    <s v="ACCESO A SOLUCIONES DE VIVIENDA"/>
    <s v="VIVIENDA"/>
    <s v="43"/>
    <s v="CAPACITAR, INFORMAR, ASESORAR, Y APOYAR A LAS DIFERENTES COMUNIDADES PARA FACILITAR SU ACCESO A LOS SUBSIDIOS, PROGRAMAS DE AUTOCONSTRUCCION, PROCESOS DE MEJORAMIENTO DE LA CALIDAD DE VIDA, ETC QUE OFRECE EL ESTADO."/>
    <s v="4001045"/>
    <s v="SERVICIO DE ASISTENCIA TÉCNICA PARA LA FORMULACIÓN E IMPLEMENTACIÓN DE LA POLÍTICA DE VIVIENDA"/>
    <s v="ASISTENCIAS TÉCNICAS REALIZADAS"/>
    <s v="NUMERO"/>
    <s v="0"/>
    <s v="2025"/>
    <s v="N/A"/>
    <n v="15"/>
    <n v="60"/>
    <n v="1"/>
    <n v="0.25"/>
    <n v="0.5"/>
    <n v="0.5"/>
    <n v="1"/>
    <n v="0"/>
    <n v="1"/>
    <n v="0.25"/>
    <n v="0.5"/>
    <n v="1"/>
    <n v="1"/>
    <n v="0.5"/>
    <n v="499200000"/>
    <s v="ICLD"/>
    <n v="499200000"/>
    <n v="1"/>
  </r>
  <r>
    <x v="22"/>
    <x v="1"/>
    <s v="Bolívar Me Enamora en  Infraestructura y movilidad"/>
    <s v="Bolivar Me Enamora en  Infraestructura de transporte y comunicaciones."/>
    <n v="2409"/>
    <s v="Seguridad de transporte"/>
    <s v="Transporte"/>
    <n v="76"/>
    <s v="Desarrollo de proyectos de señalización vertical, horizontal, reductores de volocidad, semaforización ,Instalación de equipos electrónicos , rocería,mantenimiento y reparcheo de las vías en el Departamento de Bolívar"/>
    <n v="2409003"/>
    <s v="Infraestructura de transporte para la seguridad vial mejorada"/>
    <s v="Infraestructura mejorada"/>
    <s v="Metros lineales"/>
    <n v="15"/>
    <n v="2023"/>
    <s v="Secretaria de Movilidad"/>
    <n v="5"/>
    <n v="20"/>
    <n v="20"/>
    <n v="1"/>
    <n v="0"/>
    <n v="5"/>
    <n v="0"/>
    <n v="0"/>
    <n v="5"/>
    <n v="0.25"/>
    <n v="25"/>
    <n v="1"/>
    <n v="1"/>
    <n v="1.25"/>
    <n v="500000000"/>
    <s v="ICLD"/>
    <n v="168576694"/>
    <n v="0.337153388"/>
  </r>
  <r>
    <x v="22"/>
    <x v="1"/>
    <s v="Bolívar Me Enamora en  Infraestructura y movilidad"/>
    <s v="Bolivar Me Enamora en  Infraestructura de transporte y comunicaciones."/>
    <n v="2409"/>
    <s v="Seguridad de transporte"/>
    <s v="Transporte"/>
    <n v="77"/>
    <s v="Realización de campañas pedagogicas, orientadas a concientizar a la población del uso del cinturon de seguridad, control de límites de velocidad,generar cultura ciudadana, mejora de sitios criticos intervenidos, cumplimiento de normas de segruridad vial"/>
    <n v="2409063"/>
    <s v="Servicio de educación informal"/>
    <s v="Estrategias pedagógicas implementadas"/>
    <s v="Número"/>
    <n v="11"/>
    <n v="2023"/>
    <s v="Secretaria de Movilidad"/>
    <n v="4"/>
    <n v="15"/>
    <n v="4"/>
    <n v="0.26666666666666666"/>
    <n v="1"/>
    <n v="3"/>
    <n v="2"/>
    <n v="1"/>
    <n v="7"/>
    <n v="0.46666666666666667"/>
    <n v="11"/>
    <n v="1.75"/>
    <n v="1.75"/>
    <n v="0.73333333333333328"/>
    <n v="205000000"/>
    <s v="ICLD"/>
    <n v="1076592426"/>
    <n v="5.2516703707317074"/>
  </r>
  <r>
    <x v="22"/>
    <x v="1"/>
    <s v="Bolívar Me Enamora en  Infraestructura y movilidad"/>
    <s v="Bolivar Me Enamora en  Infraestructura de transporte y comunicaciones."/>
    <n v="2409"/>
    <s v="Infraestructura yservicios de transporte aéreo"/>
    <s v="Transporte"/>
    <n v="78"/>
    <s v="Mejorar  la infraestructura y habilitar  los Aeropuertos Montemariano  del Carmen de Bolívar y Baracoa de Magangue "/>
    <n v="2403002"/>
    <s v="Aeropuertos mejorados"/>
    <s v="Aeropuertos mejorados "/>
    <s v="Número"/>
    <n v="1"/>
    <n v="2023"/>
    <s v="Secretaria de Movilidad"/>
    <n v="0"/>
    <n v="2"/>
    <n v="1"/>
    <n v="0.5"/>
    <n v="0"/>
    <n v="0"/>
    <n v="0"/>
    <n v="0"/>
    <n v="0"/>
    <n v="0"/>
    <n v="1"/>
    <n v="0"/>
    <n v="0"/>
    <n v="0.5"/>
    <n v="500000000"/>
    <s v="ICLD"/>
    <n v="0"/>
    <n v="0"/>
  </r>
  <r>
    <x v="22"/>
    <x v="1"/>
    <s v="Bolívar Me Enamora en  Infraestructura y movilidad"/>
    <s v="Bolivar Me Enamora en  Infraestructura de transporte y comunicaciones."/>
    <n v="2409"/>
    <s v="Infraestructura de transporte fluvial"/>
    <s v="Transporte"/>
    <n v="79"/>
    <s v="Creacion de nuevas terminales fluviales en el Departamento de Bolívar "/>
    <n v="2406060"/>
    <s v="Terminal fluvial mejorada"/>
    <s v="Terminal fluvial mejorada"/>
    <s v="Número "/>
    <s v="ND"/>
    <n v="2023"/>
    <s v="Secretaria de Movilidad"/>
    <n v="0"/>
    <n v="1"/>
    <n v="0"/>
    <n v="0"/>
    <n v="0"/>
    <n v="0"/>
    <n v="0"/>
    <n v="0"/>
    <n v="0"/>
    <n v="0"/>
    <n v="0"/>
    <n v="0"/>
    <n v="0"/>
    <n v="0"/>
    <n v="0"/>
    <s v="ICLD"/>
    <n v="0"/>
    <e v="#DIV/0!"/>
  </r>
  <r>
    <x v="22"/>
    <x v="1"/>
    <s v="Bolívar Me Enamora en  Infraestructura y movilidad"/>
    <s v="Bolivar Me Enamora en  Infraestructura de transporte y comunicaciones."/>
    <n v="2409"/>
    <s v="Seguridad de transporte"/>
    <s v="Transporte"/>
    <n v="80"/>
    <s v="Desarrollar campañas a traves de proyecto de concientización de la no utilización de transporte de tracción animal y reemplazo de este medio irregular de transporte."/>
    <n v="4103057"/>
    <s v="Servicio de apoyo a unidades productivas individuales para la generación de ingresos"/>
    <s v="Unidades productivas capitalizadas"/>
    <s v="NUMERO"/>
    <s v="ND"/>
    <n v="2023"/>
    <s v="Secretaria de Movilidad"/>
    <n v="0"/>
    <n v="17"/>
    <n v="0"/>
    <n v="0"/>
    <n v="0"/>
    <n v="0"/>
    <n v="0"/>
    <n v="0"/>
    <n v="0"/>
    <n v="0"/>
    <n v="0"/>
    <n v="0"/>
    <n v="0"/>
    <n v="0"/>
    <n v="125000000"/>
    <s v="ICLD"/>
    <n v="0"/>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name="Tabla dinámica7" cacheId="81" applyNumberFormats="0" applyBorderFormats="0" applyFontFormats="0" applyPatternFormats="0" applyAlignmentFormats="0" applyWidthHeightFormats="1" dataCaption="Valores" updatedVersion="4" minRefreshableVersion="3" useAutoFormatting="1" itemPrintTitles="1" createdVersion="4" indent="0" outline="1" outlineData="1" multipleFieldFilters="0">
  <location ref="A71:C76" firstHeaderRow="0" firstDataRow="1" firstDataCol="1" rowPageCount="1" colPageCount="1"/>
  <pivotFields count="33">
    <pivotField axis="axisRow" showAll="0">
      <items count="25">
        <item x="1"/>
        <item x="13"/>
        <item x="21"/>
        <item x="17"/>
        <item x="8"/>
        <item x="10"/>
        <item x="4"/>
        <item x="2"/>
        <item x="20"/>
        <item x="0"/>
        <item x="18"/>
        <item x="6"/>
        <item x="11"/>
        <item x="15"/>
        <item x="14"/>
        <item x="9"/>
        <item x="16"/>
        <item m="1" x="23"/>
        <item x="19"/>
        <item x="12"/>
        <item x="7"/>
        <item x="3"/>
        <item x="5"/>
        <item m="1" x="22"/>
        <item t="default"/>
      </items>
    </pivotField>
    <pivotField axis="axisPage" multipleItemSelectionAllowed="1" showAll="0">
      <items count="10">
        <item h="1" x="1"/>
        <item h="1" x="3"/>
        <item h="1" x="0"/>
        <item x="2"/>
        <item h="1" x="4"/>
        <item h="1" x="5"/>
        <item h="1" m="1" x="8"/>
        <item h="1" m="1" x="7"/>
        <item h="1" m="1"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9" showAll="0"/>
    <pivotField showAll="0"/>
    <pivotField showAll="0"/>
    <pivotField showAll="0"/>
    <pivotField showAll="0"/>
    <pivotField showAll="0"/>
    <pivotField numFmtId="9" showAll="0"/>
    <pivotField numFmtId="1" showAll="0"/>
    <pivotField dataField="1" showAll="0"/>
    <pivotField dataField="1" showAll="0"/>
    <pivotField showAll="0"/>
    <pivotField showAll="0"/>
    <pivotField showAll="0"/>
    <pivotField showAll="0"/>
  </pivotFields>
  <rowFields count="1">
    <field x="0"/>
  </rowFields>
  <rowItems count="5">
    <i>
      <x v="2"/>
    </i>
    <i>
      <x v="9"/>
    </i>
    <i>
      <x v="10"/>
    </i>
    <i>
      <x v="15"/>
    </i>
    <i t="grand">
      <x/>
    </i>
  </rowItems>
  <colFields count="1">
    <field x="-2"/>
  </colFields>
  <colItems count="2">
    <i>
      <x/>
    </i>
    <i i="1">
      <x v="1"/>
    </i>
  </colItems>
  <pageFields count="1">
    <pageField fld="1" hier="-1"/>
  </pageFields>
  <dataFields count="2">
    <dataField name="Promedio de AVANCE % 2025" fld="27" subtotal="average" baseField="0" baseItem="0"/>
    <dataField name="Promedio de AVANCE ACUMULADO" fld="28" subtotal="average" baseField="0" baseItem="0" numFmtId="9"/>
  </dataFields>
  <formats count="17">
    <format dxfId="31">
      <pivotArea field="1" type="button" dataOnly="0" labelOnly="1" outline="0" axis="axisPage" fieldPosition="0"/>
    </format>
    <format dxfId="30">
      <pivotArea dataOnly="0" labelOnly="1" outline="0" fieldPosition="0">
        <references count="1">
          <reference field="4294967294" count="1">
            <x v="0"/>
          </reference>
        </references>
      </pivotArea>
    </format>
    <format dxfId="29">
      <pivotArea field="1" type="button" dataOnly="0" labelOnly="1" outline="0" axis="axisPage" fieldPosition="0"/>
    </format>
    <format dxfId="28">
      <pivotArea dataOnly="0" labelOnly="1" outline="0" fieldPosition="0">
        <references count="1">
          <reference field="4294967294" count="1">
            <x v="0"/>
          </reference>
        </references>
      </pivotArea>
    </format>
    <format dxfId="27">
      <pivotArea field="1" type="button" dataOnly="0" labelOnly="1" outline="0" axis="axisPage" fieldPosition="0"/>
    </format>
    <format dxfId="26">
      <pivotArea dataOnly="0" labelOnly="1" outline="0" fieldPosition="0">
        <references count="1">
          <reference field="4294967294" count="1">
            <x v="0"/>
          </reference>
        </references>
      </pivotArea>
    </format>
    <format dxfId="25">
      <pivotArea collapsedLevelsAreSubtotals="1" fieldPosition="0">
        <references count="2">
          <reference field="4294967294" count="1" selected="0">
            <x v="0"/>
          </reference>
          <reference field="1" count="0"/>
        </references>
      </pivotArea>
    </format>
    <format dxfId="24">
      <pivotArea collapsedLevelsAreSubtotals="1" fieldPosition="0">
        <references count="2">
          <reference field="4294967294" count="1" selected="0">
            <x v="0"/>
          </reference>
          <reference field="1" count="0"/>
        </references>
      </pivotArea>
    </format>
    <format dxfId="23">
      <pivotArea collapsedLevelsAreSubtotals="1" fieldPosition="0">
        <references count="2">
          <reference field="4294967294" count="1" selected="0">
            <x v="0"/>
          </reference>
          <reference field="1" count="0"/>
        </references>
      </pivotArea>
    </format>
    <format dxfId="22">
      <pivotArea dataOnly="0" labelOnly="1" fieldPosition="0">
        <references count="1">
          <reference field="0" count="1">
            <x v="9"/>
          </reference>
        </references>
      </pivotArea>
    </format>
    <format dxfId="21">
      <pivotArea field="1" type="button" dataOnly="0" labelOnly="1" outline="0" axis="axisPage" fieldPosition="0"/>
    </format>
    <format dxfId="20">
      <pivotArea dataOnly="0" labelOnly="1" outline="0" fieldPosition="0">
        <references count="1">
          <reference field="1" count="0"/>
        </references>
      </pivotArea>
    </format>
    <format dxfId="19">
      <pivotArea dataOnly="0" labelOnly="1" outline="0" fieldPosition="0">
        <references count="1">
          <reference field="1" count="0"/>
        </references>
      </pivotArea>
    </format>
    <format dxfId="18">
      <pivotArea type="all" dataOnly="0" outline="0" fieldPosition="0"/>
    </format>
    <format dxfId="17">
      <pivotArea type="all" dataOnly="0" outline="0" fieldPosition="0"/>
    </format>
    <format dxfId="16">
      <pivotArea type="all" dataOnly="0" outline="0" fieldPosition="0"/>
    </format>
    <format dxfId="15">
      <pivotArea outline="0" collapsedLevelsAreSubtotals="1" fieldPosition="0">
        <references count="1">
          <reference field="4294967294" count="1" selected="0">
            <x v="1"/>
          </reference>
        </references>
      </pivotArea>
    </format>
  </format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Tabla dinámica8" cacheId="81" applyNumberFormats="0" applyBorderFormats="0" applyFontFormats="0" applyPatternFormats="0" applyAlignmentFormats="0" applyWidthHeightFormats="1" dataCaption="Valores" updatedVersion="4" minRefreshableVersion="3" useAutoFormatting="1" itemPrintTitles="1" createdVersion="4" indent="0" outline="1" outlineData="1" multipleFieldFilters="0">
  <location ref="A80:C86" firstHeaderRow="0" firstDataRow="1" firstDataCol="1" rowPageCount="1" colPageCount="1"/>
  <pivotFields count="33">
    <pivotField axis="axisRow" showAll="0">
      <items count="25">
        <item x="1"/>
        <item x="13"/>
        <item x="21"/>
        <item x="17"/>
        <item x="8"/>
        <item x="10"/>
        <item x="4"/>
        <item x="2"/>
        <item x="20"/>
        <item x="0"/>
        <item x="18"/>
        <item x="6"/>
        <item x="11"/>
        <item x="15"/>
        <item x="14"/>
        <item x="9"/>
        <item x="16"/>
        <item m="1" x="23"/>
        <item x="19"/>
        <item x="12"/>
        <item x="7"/>
        <item x="3"/>
        <item x="5"/>
        <item m="1" x="22"/>
        <item t="default"/>
      </items>
    </pivotField>
    <pivotField axis="axisPage" multipleItemSelectionAllowed="1" showAll="0">
      <items count="10">
        <item h="1" x="1"/>
        <item h="1" x="3"/>
        <item h="1" x="0"/>
        <item h="1" x="2"/>
        <item x="4"/>
        <item h="1" x="5"/>
        <item h="1" m="1" x="8"/>
        <item h="1" m="1" x="7"/>
        <item h="1" m="1"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9" showAll="0"/>
    <pivotField showAll="0"/>
    <pivotField showAll="0"/>
    <pivotField showAll="0"/>
    <pivotField showAll="0"/>
    <pivotField showAll="0"/>
    <pivotField numFmtId="9" showAll="0"/>
    <pivotField numFmtId="1" showAll="0"/>
    <pivotField dataField="1" showAll="0"/>
    <pivotField dataField="1" showAll="0"/>
    <pivotField showAll="0"/>
    <pivotField showAll="0"/>
    <pivotField showAll="0"/>
    <pivotField showAll="0"/>
  </pivotFields>
  <rowFields count="1">
    <field x="0"/>
  </rowFields>
  <rowItems count="6">
    <i>
      <x v="4"/>
    </i>
    <i>
      <x v="5"/>
    </i>
    <i>
      <x v="10"/>
    </i>
    <i>
      <x v="13"/>
    </i>
    <i>
      <x v="14"/>
    </i>
    <i t="grand">
      <x/>
    </i>
  </rowItems>
  <colFields count="1">
    <field x="-2"/>
  </colFields>
  <colItems count="2">
    <i>
      <x/>
    </i>
    <i i="1">
      <x v="1"/>
    </i>
  </colItems>
  <pageFields count="1">
    <pageField fld="1" hier="-1"/>
  </pageFields>
  <dataFields count="2">
    <dataField name="Promedio de AVANCE % 2025" fld="27" subtotal="average" baseField="0" baseItem="0"/>
    <dataField name="Promedio de AVANCE ACUMULADO" fld="28" subtotal="average" baseField="0" baseItem="0" numFmtId="9"/>
  </dataFields>
  <formats count="17">
    <format dxfId="48">
      <pivotArea field="1" type="button" dataOnly="0" labelOnly="1" outline="0" axis="axisPage" fieldPosition="0"/>
    </format>
    <format dxfId="47">
      <pivotArea dataOnly="0" labelOnly="1" outline="0" fieldPosition="0">
        <references count="1">
          <reference field="4294967294" count="1">
            <x v="0"/>
          </reference>
        </references>
      </pivotArea>
    </format>
    <format dxfId="46">
      <pivotArea field="1" type="button" dataOnly="0" labelOnly="1" outline="0" axis="axisPage" fieldPosition="0"/>
    </format>
    <format dxfId="45">
      <pivotArea dataOnly="0" labelOnly="1" outline="0" fieldPosition="0">
        <references count="1">
          <reference field="4294967294" count="1">
            <x v="0"/>
          </reference>
        </references>
      </pivotArea>
    </format>
    <format dxfId="44">
      <pivotArea field="1" type="button" dataOnly="0" labelOnly="1" outline="0" axis="axisPage" fieldPosition="0"/>
    </format>
    <format dxfId="43">
      <pivotArea dataOnly="0" labelOnly="1" outline="0" fieldPosition="0">
        <references count="1">
          <reference field="4294967294" count="1">
            <x v="0"/>
          </reference>
        </references>
      </pivotArea>
    </format>
    <format dxfId="42">
      <pivotArea collapsedLevelsAreSubtotals="1" fieldPosition="0">
        <references count="2">
          <reference field="4294967294" count="1" selected="0">
            <x v="0"/>
          </reference>
          <reference field="1" count="0"/>
        </references>
      </pivotArea>
    </format>
    <format dxfId="41">
      <pivotArea collapsedLevelsAreSubtotals="1" fieldPosition="0">
        <references count="2">
          <reference field="4294967294" count="1" selected="0">
            <x v="0"/>
          </reference>
          <reference field="1" count="0"/>
        </references>
      </pivotArea>
    </format>
    <format dxfId="40">
      <pivotArea collapsedLevelsAreSubtotals="1" fieldPosition="0">
        <references count="2">
          <reference field="4294967294" count="1" selected="0">
            <x v="0"/>
          </reference>
          <reference field="1" count="0"/>
        </references>
      </pivotArea>
    </format>
    <format dxfId="39">
      <pivotArea dataOnly="0" labelOnly="1" fieldPosition="0">
        <references count="1">
          <reference field="0" count="1">
            <x v="9"/>
          </reference>
        </references>
      </pivotArea>
    </format>
    <format dxfId="38">
      <pivotArea field="1" type="button" dataOnly="0" labelOnly="1" outline="0" axis="axisPage" fieldPosition="0"/>
    </format>
    <format dxfId="37">
      <pivotArea dataOnly="0" labelOnly="1" outline="0" fieldPosition="0">
        <references count="1">
          <reference field="1" count="0"/>
        </references>
      </pivotArea>
    </format>
    <format dxfId="36">
      <pivotArea dataOnly="0" labelOnly="1" outline="0" fieldPosition="0">
        <references count="1">
          <reference field="1" count="0"/>
        </references>
      </pivotArea>
    </format>
    <format dxfId="35">
      <pivotArea type="all" dataOnly="0" outline="0" fieldPosition="0"/>
    </format>
    <format dxfId="34">
      <pivotArea type="all" dataOnly="0" outline="0" fieldPosition="0"/>
    </format>
    <format dxfId="33">
      <pivotArea type="all" dataOnly="0" outline="0" fieldPosition="0"/>
    </format>
    <format dxfId="32">
      <pivotArea outline="0" collapsedLevelsAreSubtotals="1" fieldPosition="0">
        <references count="1">
          <reference field="4294967294" count="1" selected="0">
            <x v="1"/>
          </reference>
        </references>
      </pivotArea>
    </format>
  </format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Tabla dinámica9" cacheId="81" applyNumberFormats="0" applyBorderFormats="0" applyFontFormats="0" applyPatternFormats="0" applyAlignmentFormats="0" applyWidthHeightFormats="1" dataCaption="Valores" updatedVersion="4" minRefreshableVersion="3" useAutoFormatting="1" itemPrintTitles="1" createdVersion="4" indent="0" outline="1" outlineData="1" multipleFieldFilters="0">
  <location ref="A90:C93" firstHeaderRow="0" firstDataRow="1" firstDataCol="1" rowPageCount="1" colPageCount="1"/>
  <pivotFields count="33">
    <pivotField axis="axisRow" showAll="0">
      <items count="25">
        <item x="1"/>
        <item x="13"/>
        <item x="21"/>
        <item x="17"/>
        <item x="8"/>
        <item x="10"/>
        <item x="4"/>
        <item x="2"/>
        <item x="20"/>
        <item x="0"/>
        <item x="18"/>
        <item x="6"/>
        <item x="11"/>
        <item x="15"/>
        <item x="14"/>
        <item x="9"/>
        <item x="16"/>
        <item m="1" x="23"/>
        <item x="19"/>
        <item x="12"/>
        <item x="7"/>
        <item x="3"/>
        <item x="5"/>
        <item m="1" x="22"/>
        <item t="default"/>
      </items>
    </pivotField>
    <pivotField axis="axisPage" multipleItemSelectionAllowed="1" showAll="0">
      <items count="10">
        <item h="1" x="1"/>
        <item h="1" x="3"/>
        <item h="1" x="0"/>
        <item h="1" x="2"/>
        <item h="1" x="4"/>
        <item x="5"/>
        <item h="1" m="1" x="8"/>
        <item h="1" m="1" x="7"/>
        <item h="1" m="1"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9" showAll="0"/>
    <pivotField showAll="0"/>
    <pivotField showAll="0"/>
    <pivotField showAll="0"/>
    <pivotField showAll="0"/>
    <pivotField showAll="0"/>
    <pivotField numFmtId="9" showAll="0"/>
    <pivotField numFmtId="1" showAll="0"/>
    <pivotField dataField="1" showAll="0"/>
    <pivotField dataField="1" showAll="0"/>
    <pivotField showAll="0"/>
    <pivotField showAll="0"/>
    <pivotField showAll="0"/>
    <pivotField showAll="0"/>
  </pivotFields>
  <rowFields count="1">
    <field x="0"/>
  </rowFields>
  <rowItems count="3">
    <i>
      <x v="10"/>
    </i>
    <i>
      <x v="18"/>
    </i>
    <i t="grand">
      <x/>
    </i>
  </rowItems>
  <colFields count="1">
    <field x="-2"/>
  </colFields>
  <colItems count="2">
    <i>
      <x/>
    </i>
    <i i="1">
      <x v="1"/>
    </i>
  </colItems>
  <pageFields count="1">
    <pageField fld="1" hier="-1"/>
  </pageFields>
  <dataFields count="2">
    <dataField name="Promedio de AVANCE % 2025" fld="27" subtotal="average" baseField="0" baseItem="0"/>
    <dataField name="Promedio de AVANCE ACUMULADO" fld="28" subtotal="average" baseField="0" baseItem="0" numFmtId="9"/>
  </dataFields>
  <formats count="17">
    <format dxfId="65">
      <pivotArea field="1" type="button" dataOnly="0" labelOnly="1" outline="0" axis="axisPage" fieldPosition="0"/>
    </format>
    <format dxfId="64">
      <pivotArea dataOnly="0" labelOnly="1" outline="0" fieldPosition="0">
        <references count="1">
          <reference field="4294967294" count="1">
            <x v="0"/>
          </reference>
        </references>
      </pivotArea>
    </format>
    <format dxfId="63">
      <pivotArea field="1" type="button" dataOnly="0" labelOnly="1" outline="0" axis="axisPage" fieldPosition="0"/>
    </format>
    <format dxfId="62">
      <pivotArea dataOnly="0" labelOnly="1" outline="0" fieldPosition="0">
        <references count="1">
          <reference field="4294967294" count="1">
            <x v="0"/>
          </reference>
        </references>
      </pivotArea>
    </format>
    <format dxfId="61">
      <pivotArea field="1" type="button" dataOnly="0" labelOnly="1" outline="0" axis="axisPage" fieldPosition="0"/>
    </format>
    <format dxfId="60">
      <pivotArea dataOnly="0" labelOnly="1" outline="0" fieldPosition="0">
        <references count="1">
          <reference field="4294967294" count="1">
            <x v="0"/>
          </reference>
        </references>
      </pivotArea>
    </format>
    <format dxfId="59">
      <pivotArea collapsedLevelsAreSubtotals="1" fieldPosition="0">
        <references count="2">
          <reference field="4294967294" count="1" selected="0">
            <x v="0"/>
          </reference>
          <reference field="1" count="0"/>
        </references>
      </pivotArea>
    </format>
    <format dxfId="58">
      <pivotArea collapsedLevelsAreSubtotals="1" fieldPosition="0">
        <references count="2">
          <reference field="4294967294" count="1" selected="0">
            <x v="0"/>
          </reference>
          <reference field="1" count="0"/>
        </references>
      </pivotArea>
    </format>
    <format dxfId="57">
      <pivotArea collapsedLevelsAreSubtotals="1" fieldPosition="0">
        <references count="2">
          <reference field="4294967294" count="1" selected="0">
            <x v="0"/>
          </reference>
          <reference field="1" count="0"/>
        </references>
      </pivotArea>
    </format>
    <format dxfId="56">
      <pivotArea dataOnly="0" labelOnly="1" fieldPosition="0">
        <references count="1">
          <reference field="0" count="1">
            <x v="9"/>
          </reference>
        </references>
      </pivotArea>
    </format>
    <format dxfId="55">
      <pivotArea field="1" type="button" dataOnly="0" labelOnly="1" outline="0" axis="axisPage" fieldPosition="0"/>
    </format>
    <format dxfId="54">
      <pivotArea dataOnly="0" labelOnly="1" outline="0" fieldPosition="0">
        <references count="1">
          <reference field="1" count="0"/>
        </references>
      </pivotArea>
    </format>
    <format dxfId="53">
      <pivotArea type="all" dataOnly="0" outline="0" fieldPosition="0"/>
    </format>
    <format dxfId="52">
      <pivotArea type="all" dataOnly="0" outline="0" fieldPosition="0"/>
    </format>
    <format dxfId="51">
      <pivotArea type="all" dataOnly="0" outline="0" fieldPosition="0"/>
    </format>
    <format dxfId="50">
      <pivotArea dataOnly="0" labelOnly="1" outline="0" fieldPosition="0">
        <references count="1">
          <reference field="1" count="0"/>
        </references>
      </pivotArea>
    </format>
    <format dxfId="49">
      <pivotArea outline="0" collapsedLevelsAreSubtotals="1" fieldPosition="0">
        <references count="1">
          <reference field="4294967294" count="1" selected="0">
            <x v="1"/>
          </reference>
        </references>
      </pivotArea>
    </format>
  </format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4.xml><?xml version="1.0" encoding="utf-8"?>
<pivotTableDefinition xmlns="http://schemas.openxmlformats.org/spreadsheetml/2006/main" name="Tabla dinámica4" cacheId="53" applyNumberFormats="0" applyBorderFormats="0" applyFontFormats="0" applyPatternFormats="0" applyAlignmentFormats="0" applyWidthHeightFormats="1" dataCaption="Valores" updatedVersion="4" minRefreshableVersion="3" useAutoFormatting="1" itemPrintTitles="1" createdVersion="4" indent="0" outline="1" outlineData="1" multipleFieldFilters="0">
  <location ref="A30:C39" firstHeaderRow="0" firstDataRow="1" firstDataCol="1" rowPageCount="1" colPageCount="1"/>
  <pivotFields count="33">
    <pivotField axis="axisRow" showAll="0">
      <items count="24">
        <item x="1"/>
        <item x="13"/>
        <item x="21"/>
        <item x="17"/>
        <item x="8"/>
        <item x="10"/>
        <item x="4"/>
        <item x="2"/>
        <item x="20"/>
        <item x="0"/>
        <item x="18"/>
        <item x="6"/>
        <item x="11"/>
        <item x="15"/>
        <item x="14"/>
        <item x="9"/>
        <item x="16"/>
        <item x="22"/>
        <item x="19"/>
        <item x="12"/>
        <item x="7"/>
        <item x="3"/>
        <item x="5"/>
        <item t="default"/>
      </items>
    </pivotField>
    <pivotField axis="axisPage" multipleItemSelectionAllowed="1" showAll="0">
      <items count="10">
        <item x="1"/>
        <item h="1" x="3"/>
        <item h="1" x="0"/>
        <item h="1" x="2"/>
        <item h="1" x="4"/>
        <item h="1" x="5"/>
        <item h="1" m="1" x="8"/>
        <item h="1" m="1" x="6"/>
        <item h="1" m="1" x="7"/>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9" showAll="0"/>
    <pivotField showAll="0"/>
    <pivotField showAll="0"/>
    <pivotField showAll="0"/>
    <pivotField showAll="0"/>
    <pivotField showAll="0"/>
    <pivotField numFmtId="9" showAll="0"/>
    <pivotField numFmtId="1" showAll="0"/>
    <pivotField dataField="1" showAll="0"/>
    <pivotField dataField="1" showAll="0"/>
    <pivotField showAll="0"/>
    <pivotField showAll="0"/>
    <pivotField showAll="0"/>
    <pivotField showAll="0"/>
  </pivotFields>
  <rowFields count="1">
    <field x="0"/>
  </rowFields>
  <rowItems count="9">
    <i>
      <x/>
    </i>
    <i>
      <x v="2"/>
    </i>
    <i>
      <x v="6"/>
    </i>
    <i>
      <x v="9"/>
    </i>
    <i>
      <x v="11"/>
    </i>
    <i>
      <x v="14"/>
    </i>
    <i>
      <x v="17"/>
    </i>
    <i>
      <x v="20"/>
    </i>
    <i t="grand">
      <x/>
    </i>
  </rowItems>
  <colFields count="1">
    <field x="-2"/>
  </colFields>
  <colItems count="2">
    <i>
      <x/>
    </i>
    <i i="1">
      <x v="1"/>
    </i>
  </colItems>
  <pageFields count="1">
    <pageField fld="1" hier="-1"/>
  </pageFields>
  <dataFields count="2">
    <dataField name="Promedio de AVANCE % 2025" fld="27" subtotal="average" baseField="0" baseItem="0"/>
    <dataField name="Promedio de AVANCE ACUMULADO" fld="28" subtotal="average" baseField="0" baseItem="0" numFmtId="9"/>
  </dataFields>
  <formats count="18">
    <format dxfId="83">
      <pivotArea field="1" type="button" dataOnly="0" labelOnly="1" outline="0" axis="axisPage" fieldPosition="0"/>
    </format>
    <format dxfId="82">
      <pivotArea dataOnly="0" labelOnly="1" outline="0" fieldPosition="0">
        <references count="1">
          <reference field="4294967294" count="1">
            <x v="0"/>
          </reference>
        </references>
      </pivotArea>
    </format>
    <format dxfId="81">
      <pivotArea field="1" type="button" dataOnly="0" labelOnly="1" outline="0" axis="axisPage" fieldPosition="0"/>
    </format>
    <format dxfId="80">
      <pivotArea dataOnly="0" labelOnly="1" outline="0" fieldPosition="0">
        <references count="1">
          <reference field="4294967294" count="1">
            <x v="0"/>
          </reference>
        </references>
      </pivotArea>
    </format>
    <format dxfId="79">
      <pivotArea field="1" type="button" dataOnly="0" labelOnly="1" outline="0" axis="axisPage" fieldPosition="0"/>
    </format>
    <format dxfId="78">
      <pivotArea dataOnly="0" labelOnly="1" outline="0" fieldPosition="0">
        <references count="1">
          <reference field="4294967294" count="1">
            <x v="0"/>
          </reference>
        </references>
      </pivotArea>
    </format>
    <format dxfId="77">
      <pivotArea collapsedLevelsAreSubtotals="1" fieldPosition="0">
        <references count="2">
          <reference field="4294967294" count="1" selected="0">
            <x v="0"/>
          </reference>
          <reference field="1" count="0"/>
        </references>
      </pivotArea>
    </format>
    <format dxfId="76">
      <pivotArea collapsedLevelsAreSubtotals="1" fieldPosition="0">
        <references count="2">
          <reference field="4294967294" count="1" selected="0">
            <x v="0"/>
          </reference>
          <reference field="1" count="0"/>
        </references>
      </pivotArea>
    </format>
    <format dxfId="75">
      <pivotArea collapsedLevelsAreSubtotals="1" fieldPosition="0">
        <references count="2">
          <reference field="4294967294" count="1" selected="0">
            <x v="0"/>
          </reference>
          <reference field="1" count="0"/>
        </references>
      </pivotArea>
    </format>
    <format dxfId="74">
      <pivotArea dataOnly="0" labelOnly="1" fieldPosition="0">
        <references count="1">
          <reference field="0" count="1">
            <x v="9"/>
          </reference>
        </references>
      </pivotArea>
    </format>
    <format dxfId="73">
      <pivotArea field="1" type="button" dataOnly="0" labelOnly="1" outline="0" axis="axisPage" fieldPosition="0"/>
    </format>
    <format dxfId="72">
      <pivotArea dataOnly="0" labelOnly="1" outline="0" fieldPosition="0">
        <references count="1">
          <reference field="1" count="0"/>
        </references>
      </pivotArea>
    </format>
    <format dxfId="71">
      <pivotArea dataOnly="0" labelOnly="1" outline="0" fieldPosition="0">
        <references count="1">
          <reference field="1" count="0"/>
        </references>
      </pivotArea>
    </format>
    <format dxfId="70">
      <pivotArea dataOnly="0" labelOnly="1" outline="0" fieldPosition="0">
        <references count="1">
          <reference field="1" count="0"/>
        </references>
      </pivotArea>
    </format>
    <format dxfId="69">
      <pivotArea dataOnly="0" labelOnly="1" outline="0" fieldPosition="0">
        <references count="1">
          <reference field="1" count="0"/>
        </references>
      </pivotArea>
    </format>
    <format dxfId="68">
      <pivotArea type="all" dataOnly="0" outline="0" fieldPosition="0"/>
    </format>
    <format dxfId="67">
      <pivotArea type="all" dataOnly="0" outline="0" fieldPosition="0"/>
    </format>
    <format dxfId="66">
      <pivotArea outline="0" collapsedLevelsAreSubtotals="1" fieldPosition="0">
        <references count="1">
          <reference field="4294967294" count="1" selected="0">
            <x v="1"/>
          </reference>
        </references>
      </pivotArea>
    </format>
  </format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5.xml><?xml version="1.0" encoding="utf-8"?>
<pivotTableDefinition xmlns="http://schemas.openxmlformats.org/spreadsheetml/2006/main" name="Tabla dinámica5" cacheId="81" applyNumberFormats="0" applyBorderFormats="0" applyFontFormats="0" applyPatternFormats="0" applyAlignmentFormats="0" applyWidthHeightFormats="1" dataCaption="Valores" updatedVersion="4" minRefreshableVersion="3" useAutoFormatting="1" itemPrintTitles="1" createdVersion="4" indent="0" outline="1" outlineData="1" multipleFieldFilters="0">
  <location ref="A43:C59" firstHeaderRow="0" firstDataRow="1" firstDataCol="1" rowPageCount="1" colPageCount="1"/>
  <pivotFields count="33">
    <pivotField axis="axisRow" showAll="0">
      <items count="25">
        <item x="1"/>
        <item x="13"/>
        <item x="21"/>
        <item x="17"/>
        <item x="8"/>
        <item x="10"/>
        <item x="4"/>
        <item x="2"/>
        <item x="20"/>
        <item x="0"/>
        <item x="18"/>
        <item x="6"/>
        <item x="11"/>
        <item x="15"/>
        <item x="14"/>
        <item x="9"/>
        <item x="16"/>
        <item m="1" x="23"/>
        <item x="19"/>
        <item x="12"/>
        <item x="7"/>
        <item x="3"/>
        <item x="5"/>
        <item m="1" x="22"/>
        <item t="default"/>
      </items>
    </pivotField>
    <pivotField axis="axisPage" multipleItemSelectionAllowed="1" showAll="0">
      <items count="10">
        <item h="1" x="1"/>
        <item x="3"/>
        <item h="1" x="0"/>
        <item h="1" x="2"/>
        <item h="1" x="4"/>
        <item h="1" x="5"/>
        <item h="1" m="1" x="8"/>
        <item h="1" m="1" x="7"/>
        <item h="1" m="1"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9" showAll="0"/>
    <pivotField showAll="0"/>
    <pivotField showAll="0"/>
    <pivotField showAll="0"/>
    <pivotField showAll="0"/>
    <pivotField showAll="0"/>
    <pivotField numFmtId="9" showAll="0"/>
    <pivotField numFmtId="1" showAll="0"/>
    <pivotField dataField="1" showAll="0"/>
    <pivotField dataField="1" showAll="0"/>
    <pivotField showAll="0"/>
    <pivotField showAll="0"/>
    <pivotField showAll="0"/>
    <pivotField showAll="0"/>
  </pivotFields>
  <rowFields count="1">
    <field x="0"/>
  </rowFields>
  <rowItems count="16">
    <i>
      <x v="1"/>
    </i>
    <i>
      <x v="2"/>
    </i>
    <i>
      <x v="3"/>
    </i>
    <i>
      <x v="6"/>
    </i>
    <i>
      <x v="7"/>
    </i>
    <i>
      <x v="8"/>
    </i>
    <i>
      <x v="9"/>
    </i>
    <i>
      <x v="10"/>
    </i>
    <i>
      <x v="12"/>
    </i>
    <i>
      <x v="13"/>
    </i>
    <i>
      <x v="14"/>
    </i>
    <i>
      <x v="16"/>
    </i>
    <i>
      <x v="19"/>
    </i>
    <i>
      <x v="20"/>
    </i>
    <i>
      <x v="21"/>
    </i>
    <i t="grand">
      <x/>
    </i>
  </rowItems>
  <colFields count="1">
    <field x="-2"/>
  </colFields>
  <colItems count="2">
    <i>
      <x/>
    </i>
    <i i="1">
      <x v="1"/>
    </i>
  </colItems>
  <pageFields count="1">
    <pageField fld="1" hier="-1"/>
  </pageFields>
  <dataFields count="2">
    <dataField name="Promedio de AVANCE % 2025" fld="27" subtotal="average" baseField="0" baseItem="0"/>
    <dataField name="Promedio de AVANCE ACUMULADO" fld="28" subtotal="average" baseField="0" baseItem="0" numFmtId="9"/>
  </dataFields>
  <formats count="17">
    <format dxfId="100">
      <pivotArea field="1" type="button" dataOnly="0" labelOnly="1" outline="0" axis="axisPage" fieldPosition="0"/>
    </format>
    <format dxfId="99">
      <pivotArea dataOnly="0" labelOnly="1" outline="0" fieldPosition="0">
        <references count="1">
          <reference field="4294967294" count="1">
            <x v="0"/>
          </reference>
        </references>
      </pivotArea>
    </format>
    <format dxfId="98">
      <pivotArea field="1" type="button" dataOnly="0" labelOnly="1" outline="0" axis="axisPage" fieldPosition="0"/>
    </format>
    <format dxfId="97">
      <pivotArea dataOnly="0" labelOnly="1" outline="0" fieldPosition="0">
        <references count="1">
          <reference field="4294967294" count="1">
            <x v="0"/>
          </reference>
        </references>
      </pivotArea>
    </format>
    <format dxfId="96">
      <pivotArea field="1" type="button" dataOnly="0" labelOnly="1" outline="0" axis="axisPage" fieldPosition="0"/>
    </format>
    <format dxfId="95">
      <pivotArea dataOnly="0" labelOnly="1" outline="0" fieldPosition="0">
        <references count="1">
          <reference field="4294967294" count="1">
            <x v="0"/>
          </reference>
        </references>
      </pivotArea>
    </format>
    <format dxfId="94">
      <pivotArea collapsedLevelsAreSubtotals="1" fieldPosition="0">
        <references count="2">
          <reference field="4294967294" count="1" selected="0">
            <x v="0"/>
          </reference>
          <reference field="1" count="0"/>
        </references>
      </pivotArea>
    </format>
    <format dxfId="93">
      <pivotArea collapsedLevelsAreSubtotals="1" fieldPosition="0">
        <references count="2">
          <reference field="4294967294" count="1" selected="0">
            <x v="0"/>
          </reference>
          <reference field="1" count="0"/>
        </references>
      </pivotArea>
    </format>
    <format dxfId="92">
      <pivotArea collapsedLevelsAreSubtotals="1" fieldPosition="0">
        <references count="2">
          <reference field="4294967294" count="1" selected="0">
            <x v="0"/>
          </reference>
          <reference field="1" count="0"/>
        </references>
      </pivotArea>
    </format>
    <format dxfId="91">
      <pivotArea dataOnly="0" labelOnly="1" fieldPosition="0">
        <references count="1">
          <reference field="0" count="1">
            <x v="9"/>
          </reference>
        </references>
      </pivotArea>
    </format>
    <format dxfId="90">
      <pivotArea field="1" type="button" dataOnly="0" labelOnly="1" outline="0" axis="axisPage" fieldPosition="0"/>
    </format>
    <format dxfId="89">
      <pivotArea dataOnly="0" labelOnly="1" outline="0" fieldPosition="0">
        <references count="1">
          <reference field="1" count="0"/>
        </references>
      </pivotArea>
    </format>
    <format dxfId="88">
      <pivotArea dataOnly="0" labelOnly="1" outline="0" fieldPosition="0">
        <references count="1">
          <reference field="1" count="0"/>
        </references>
      </pivotArea>
    </format>
    <format dxfId="87">
      <pivotArea type="all" dataOnly="0" outline="0" fieldPosition="0"/>
    </format>
    <format dxfId="86">
      <pivotArea type="all" dataOnly="0" outline="0" fieldPosition="0"/>
    </format>
    <format dxfId="85">
      <pivotArea type="all" dataOnly="0" outline="0" fieldPosition="0"/>
    </format>
    <format dxfId="84">
      <pivotArea outline="0" collapsedLevelsAreSubtotals="1" fieldPosition="0">
        <references count="1">
          <reference field="4294967294" count="1" selected="0">
            <x v="1"/>
          </reference>
        </references>
      </pivotArea>
    </format>
  </format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6.xml><?xml version="1.0" encoding="utf-8"?>
<pivotTableDefinition xmlns="http://schemas.openxmlformats.org/spreadsheetml/2006/main" name="Tabla dinámica6" cacheId="81" applyNumberFormats="0" applyBorderFormats="0" applyFontFormats="0" applyPatternFormats="0" applyAlignmentFormats="0" applyWidthHeightFormats="1" dataCaption="Valores" updatedVersion="4" minRefreshableVersion="3" useAutoFormatting="1" itemPrintTitles="1" createdVersion="4" indent="0" outline="1" outlineData="1" multipleFieldFilters="0">
  <location ref="A63:C67" firstHeaderRow="0" firstDataRow="1" firstDataCol="1" rowPageCount="1" colPageCount="1"/>
  <pivotFields count="33">
    <pivotField axis="axisRow" showAll="0">
      <items count="25">
        <item x="1"/>
        <item x="13"/>
        <item x="21"/>
        <item x="17"/>
        <item x="8"/>
        <item x="10"/>
        <item x="4"/>
        <item x="2"/>
        <item x="20"/>
        <item x="0"/>
        <item x="18"/>
        <item x="6"/>
        <item x="11"/>
        <item x="15"/>
        <item x="14"/>
        <item x="9"/>
        <item x="16"/>
        <item m="1" x="23"/>
        <item x="19"/>
        <item x="12"/>
        <item x="7"/>
        <item x="3"/>
        <item x="5"/>
        <item m="1" x="22"/>
        <item t="default"/>
      </items>
    </pivotField>
    <pivotField axis="axisPage" multipleItemSelectionAllowed="1" showAll="0">
      <items count="10">
        <item h="1" x="1"/>
        <item h="1" x="3"/>
        <item x="0"/>
        <item h="1" x="2"/>
        <item h="1" x="4"/>
        <item h="1" x="5"/>
        <item h="1" m="1" x="8"/>
        <item h="1" m="1" x="7"/>
        <item h="1" m="1"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9" showAll="0"/>
    <pivotField showAll="0"/>
    <pivotField showAll="0"/>
    <pivotField showAll="0"/>
    <pivotField showAll="0"/>
    <pivotField showAll="0"/>
    <pivotField numFmtId="9" showAll="0"/>
    <pivotField numFmtId="1" showAll="0"/>
    <pivotField dataField="1" showAll="0"/>
    <pivotField dataField="1" showAll="0"/>
    <pivotField showAll="0"/>
    <pivotField showAll="0"/>
    <pivotField showAll="0"/>
    <pivotField showAll="0"/>
  </pivotFields>
  <rowFields count="1">
    <field x="0"/>
  </rowFields>
  <rowItems count="4">
    <i>
      <x/>
    </i>
    <i>
      <x v="9"/>
    </i>
    <i>
      <x v="22"/>
    </i>
    <i t="grand">
      <x/>
    </i>
  </rowItems>
  <colFields count="1">
    <field x="-2"/>
  </colFields>
  <colItems count="2">
    <i>
      <x/>
    </i>
    <i i="1">
      <x v="1"/>
    </i>
  </colItems>
  <pageFields count="1">
    <pageField fld="1" hier="-1"/>
  </pageFields>
  <dataFields count="2">
    <dataField name="Promedio de AVANCE % 2025" fld="27" subtotal="average" baseField="0" baseItem="0"/>
    <dataField name="Promedio de AVANCE ACUMULADO" fld="28" subtotal="average" baseField="0" baseItem="0" numFmtId="9"/>
  </dataFields>
  <formats count="17">
    <format dxfId="117">
      <pivotArea field="1" type="button" dataOnly="0" labelOnly="1" outline="0" axis="axisPage" fieldPosition="0"/>
    </format>
    <format dxfId="116">
      <pivotArea dataOnly="0" labelOnly="1" outline="0" fieldPosition="0">
        <references count="1">
          <reference field="4294967294" count="1">
            <x v="0"/>
          </reference>
        </references>
      </pivotArea>
    </format>
    <format dxfId="115">
      <pivotArea field="1" type="button" dataOnly="0" labelOnly="1" outline="0" axis="axisPage" fieldPosition="0"/>
    </format>
    <format dxfId="114">
      <pivotArea dataOnly="0" labelOnly="1" outline="0" fieldPosition="0">
        <references count="1">
          <reference field="4294967294" count="1">
            <x v="0"/>
          </reference>
        </references>
      </pivotArea>
    </format>
    <format dxfId="113">
      <pivotArea field="1" type="button" dataOnly="0" labelOnly="1" outline="0" axis="axisPage" fieldPosition="0"/>
    </format>
    <format dxfId="112">
      <pivotArea dataOnly="0" labelOnly="1" outline="0" fieldPosition="0">
        <references count="1">
          <reference field="4294967294" count="1">
            <x v="0"/>
          </reference>
        </references>
      </pivotArea>
    </format>
    <format dxfId="111">
      <pivotArea collapsedLevelsAreSubtotals="1" fieldPosition="0">
        <references count="2">
          <reference field="4294967294" count="1" selected="0">
            <x v="0"/>
          </reference>
          <reference field="1" count="0"/>
        </references>
      </pivotArea>
    </format>
    <format dxfId="110">
      <pivotArea collapsedLevelsAreSubtotals="1" fieldPosition="0">
        <references count="2">
          <reference field="4294967294" count="1" selected="0">
            <x v="0"/>
          </reference>
          <reference field="1" count="0"/>
        </references>
      </pivotArea>
    </format>
    <format dxfId="109">
      <pivotArea collapsedLevelsAreSubtotals="1" fieldPosition="0">
        <references count="2">
          <reference field="4294967294" count="1" selected="0">
            <x v="0"/>
          </reference>
          <reference field="1" count="0"/>
        </references>
      </pivotArea>
    </format>
    <format dxfId="108">
      <pivotArea dataOnly="0" labelOnly="1" fieldPosition="0">
        <references count="1">
          <reference field="0" count="1">
            <x v="9"/>
          </reference>
        </references>
      </pivotArea>
    </format>
    <format dxfId="107">
      <pivotArea field="1" type="button" dataOnly="0" labelOnly="1" outline="0" axis="axisPage" fieldPosition="0"/>
    </format>
    <format dxfId="106">
      <pivotArea dataOnly="0" labelOnly="1" outline="0" fieldPosition="0">
        <references count="1">
          <reference field="1" count="0"/>
        </references>
      </pivotArea>
    </format>
    <format dxfId="105">
      <pivotArea dataOnly="0" labelOnly="1" outline="0" fieldPosition="0">
        <references count="1">
          <reference field="1" count="0"/>
        </references>
      </pivotArea>
    </format>
    <format dxfId="104">
      <pivotArea type="all" dataOnly="0" outline="0" fieldPosition="0"/>
    </format>
    <format dxfId="103">
      <pivotArea type="all" dataOnly="0" outline="0" fieldPosition="0"/>
    </format>
    <format dxfId="102">
      <pivotArea type="all" dataOnly="0" outline="0" fieldPosition="0"/>
    </format>
    <format dxfId="101">
      <pivotArea outline="0" collapsedLevelsAreSubtotals="1" fieldPosition="0">
        <references count="1">
          <reference field="4294967294" count="1" selected="0">
            <x v="1"/>
          </reference>
        </references>
      </pivotArea>
    </format>
  </format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7.xml><?xml version="1.0" encoding="utf-8"?>
<pivotTableDefinition xmlns="http://schemas.openxmlformats.org/spreadsheetml/2006/main" name="Tabla dinámica13" cacheId="90" applyNumberFormats="0" applyBorderFormats="0" applyFontFormats="0" applyPatternFormats="0" applyAlignmentFormats="0" applyWidthHeightFormats="1" dataCaption="Valores" updatedVersion="4" minRefreshableVersion="3" useAutoFormatting="1" itemPrintTitles="1" createdVersion="4" indent="0" outline="1" outlineData="1" multipleFieldFilters="0">
  <location ref="A29:C36" firstHeaderRow="0" firstDataRow="1" firstDataCol="1"/>
  <pivotFields count="34">
    <pivotField multipleItemSelectionAllowed="1" showAll="0">
      <items count="24">
        <item x="1"/>
        <item x="13"/>
        <item x="21"/>
        <item x="17"/>
        <item x="8"/>
        <item x="10"/>
        <item x="4"/>
        <item x="2"/>
        <item x="20"/>
        <item x="0"/>
        <item x="18"/>
        <item x="6"/>
        <item x="11"/>
        <item x="15"/>
        <item x="14"/>
        <item x="9"/>
        <item x="16"/>
        <item x="22"/>
        <item x="19"/>
        <item x="12"/>
        <item x="7"/>
        <item x="3"/>
        <item x="5"/>
        <item t="default"/>
      </items>
    </pivotField>
    <pivotField axis="axisRow" showAll="0">
      <items count="7">
        <item x="1"/>
        <item x="3"/>
        <item x="0"/>
        <item x="2"/>
        <item x="4"/>
        <item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9" showAll="0"/>
    <pivotField showAll="0"/>
    <pivotField showAll="0"/>
    <pivotField showAll="0"/>
    <pivotField showAll="0"/>
    <pivotField showAll="0"/>
    <pivotField numFmtId="9" showAll="0"/>
    <pivotField showAll="0"/>
    <pivotField numFmtId="9" showAll="0"/>
    <pivotField numFmtId="9" showAll="0" defaultSubtotal="0"/>
    <pivotField showAll="0"/>
    <pivotField dataField="1" showAll="0"/>
    <pivotField showAll="0"/>
    <pivotField dataField="1" showAll="0"/>
    <pivotField showAll="0" defaultSubtotal="0"/>
  </pivotFields>
  <rowFields count="1">
    <field x="1"/>
  </rowFields>
  <rowItems count="7">
    <i>
      <x/>
    </i>
    <i>
      <x v="1"/>
    </i>
    <i>
      <x v="2"/>
    </i>
    <i>
      <x v="3"/>
    </i>
    <i>
      <x v="4"/>
    </i>
    <i>
      <x v="5"/>
    </i>
    <i t="grand">
      <x/>
    </i>
  </rowItems>
  <colFields count="1">
    <field x="-2"/>
  </colFields>
  <colItems count="2">
    <i>
      <x/>
    </i>
    <i i="1">
      <x v="1"/>
    </i>
  </colItems>
  <dataFields count="2">
    <dataField name="Suma de  PRESUPUESTO EJECUTADO 2025 ($)" fld="32" baseField="0" baseItem="0" numFmtId="164"/>
    <dataField name="Suma de  PRESUPUESTO PROYECTADO 2025 ($)" fld="30" baseField="0" baseItem="0"/>
  </dataFields>
  <formats count="7">
    <format dxfId="1">
      <pivotArea grandRow="1" outline="0" collapsedLevelsAreSubtotals="1" fieldPosition="0"/>
    </format>
    <format dxfId="2">
      <pivotArea dataOnly="0" labelOnly="1" outline="0" axis="axisValues" fieldPosition="0"/>
    </format>
    <format dxfId="3">
      <pivotArea field="1" type="button" dataOnly="0" labelOnly="1" outline="0" axis="axisRow" fieldPosition="0"/>
    </format>
    <format dxfId="4">
      <pivotArea dataOnly="0" labelOnly="1" outline="0" axis="axisValues" fieldPosition="0"/>
    </format>
    <format dxfId="5">
      <pivotArea field="1" type="button" dataOnly="0" labelOnly="1" outline="0" axis="axisRow" fieldPosition="0"/>
    </format>
    <format dxfId="6">
      <pivotArea dataOnly="0" labelOnly="1" outline="0" axis="axisValues" fieldPosition="0"/>
    </format>
    <format dxfId="7">
      <pivotArea outline="0" collapsedLevelsAreSubtotals="1" fieldPosition="0"/>
    </format>
  </format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8.xml><?xml version="1.0" encoding="utf-8"?>
<pivotTableDefinition xmlns="http://schemas.openxmlformats.org/spreadsheetml/2006/main" name="Tabla dinámica12" cacheId="90" applyNumberFormats="0" applyBorderFormats="0" applyFontFormats="0" applyPatternFormats="0" applyAlignmentFormats="0" applyWidthHeightFormats="1" dataCaption="Valores" updatedVersion="4" minRefreshableVersion="3" useAutoFormatting="1" itemPrintTitles="1" createdVersion="4" indent="0" outline="1" outlineData="1" multipleFieldFilters="0">
  <location ref="A3:C27" firstHeaderRow="0" firstDataRow="1" firstDataCol="1"/>
  <pivotFields count="34">
    <pivotField axis="axisRow" multipleItemSelectionAllowed="1" showAll="0">
      <items count="24">
        <item x="1"/>
        <item x="13"/>
        <item x="21"/>
        <item x="17"/>
        <item x="8"/>
        <item x="10"/>
        <item x="4"/>
        <item x="2"/>
        <item x="20"/>
        <item x="0"/>
        <item x="18"/>
        <item x="6"/>
        <item x="11"/>
        <item x="15"/>
        <item x="14"/>
        <item x="9"/>
        <item x="16"/>
        <item x="22"/>
        <item x="19"/>
        <item x="12"/>
        <item x="7"/>
        <item x="3"/>
        <item x="5"/>
        <item t="default"/>
      </items>
    </pivotField>
    <pivotField showAll="0">
      <items count="7">
        <item x="1"/>
        <item x="3"/>
        <item x="0"/>
        <item x="2"/>
        <item x="4"/>
        <item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9" showAll="0"/>
    <pivotField showAll="0"/>
    <pivotField showAll="0"/>
    <pivotField showAll="0"/>
    <pivotField showAll="0"/>
    <pivotField showAll="0"/>
    <pivotField numFmtId="9" showAll="0"/>
    <pivotField showAll="0"/>
    <pivotField numFmtId="9" showAll="0"/>
    <pivotField numFmtId="9" showAll="0" defaultSubtotal="0"/>
    <pivotField showAll="0"/>
    <pivotField dataField="1" showAll="0"/>
    <pivotField showAll="0"/>
    <pivotField dataField="1" showAll="0"/>
    <pivotField showAll="0" defaultSubtotal="0"/>
  </pivotFields>
  <rowFields count="1">
    <field x="0"/>
  </rowFields>
  <rowItems count="24">
    <i>
      <x/>
    </i>
    <i>
      <x v="1"/>
    </i>
    <i>
      <x v="2"/>
    </i>
    <i>
      <x v="3"/>
    </i>
    <i>
      <x v="4"/>
    </i>
    <i>
      <x v="5"/>
    </i>
    <i>
      <x v="6"/>
    </i>
    <i>
      <x v="7"/>
    </i>
    <i>
      <x v="8"/>
    </i>
    <i>
      <x v="9"/>
    </i>
    <i>
      <x v="10"/>
    </i>
    <i>
      <x v="11"/>
    </i>
    <i>
      <x v="12"/>
    </i>
    <i>
      <x v="13"/>
    </i>
    <i>
      <x v="14"/>
    </i>
    <i>
      <x v="15"/>
    </i>
    <i>
      <x v="16"/>
    </i>
    <i>
      <x v="17"/>
    </i>
    <i>
      <x v="18"/>
    </i>
    <i>
      <x v="19"/>
    </i>
    <i>
      <x v="20"/>
    </i>
    <i>
      <x v="21"/>
    </i>
    <i>
      <x v="22"/>
    </i>
    <i t="grand">
      <x/>
    </i>
  </rowItems>
  <colFields count="1">
    <field x="-2"/>
  </colFields>
  <colItems count="2">
    <i>
      <x/>
    </i>
    <i i="1">
      <x v="1"/>
    </i>
  </colItems>
  <dataFields count="2">
    <dataField name="Suma de  PRESUPUESTO EJECUTADO 2025 ($)" fld="32" baseField="0" baseItem="0" numFmtId="164"/>
    <dataField name="Suma de  PRESUPUESTO PROYECTADO 2025 ($)" fld="30" baseField="0" baseItem="0"/>
  </dataFields>
  <formats count="7">
    <format dxfId="8">
      <pivotArea grandRow="1" outline="0" collapsedLevelsAreSubtotals="1" fieldPosition="0"/>
    </format>
    <format dxfId="9">
      <pivotArea dataOnly="0" labelOnly="1" outline="0" axis="axisValues" fieldPosition="0"/>
    </format>
    <format dxfId="10">
      <pivotArea field="1" type="button" dataOnly="0" labelOnly="1" outline="0"/>
    </format>
    <format dxfId="11">
      <pivotArea dataOnly="0" labelOnly="1" outline="0" axis="axisValues" fieldPosition="0"/>
    </format>
    <format dxfId="12">
      <pivotArea field="1" type="button" dataOnly="0" labelOnly="1" outline="0"/>
    </format>
    <format dxfId="13">
      <pivotArea dataOnly="0" labelOnly="1" outline="0" axis="axisValues" fieldPosition="0"/>
    </format>
    <format dxfId="14">
      <pivotArea outline="0" collapsedLevelsAreSubtotals="1" fieldPosition="0"/>
    </format>
  </format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3.xml"/><Relationship Id="rId4" Type="http://schemas.openxmlformats.org/officeDocument/2006/relationships/pivotTable" Target="../pivotTables/pivotTable4.xml"/><Relationship Id="rId5" Type="http://schemas.openxmlformats.org/officeDocument/2006/relationships/pivotTable" Target="../pivotTables/pivotTable5.xml"/><Relationship Id="rId6" Type="http://schemas.openxmlformats.org/officeDocument/2006/relationships/pivotTable" Target="../pivotTables/pivotTable6.xml"/><Relationship Id="rId1" Type="http://schemas.openxmlformats.org/officeDocument/2006/relationships/pivotTable" Target="../pivotTables/pivotTable1.xml"/><Relationship Id="rId2" Type="http://schemas.openxmlformats.org/officeDocument/2006/relationships/pivotTable" Target="../pivotTables/pivotTable2.xml"/></Relationships>
</file>

<file path=xl/worksheets/_rels/sheet21.xml.rels><?xml version="1.0" encoding="UTF-8" standalone="yes"?>
<Relationships xmlns="http://schemas.openxmlformats.org/package/2006/relationships"><Relationship Id="rId1" Type="http://schemas.openxmlformats.org/officeDocument/2006/relationships/vmlDrawing" Target="../drawings/vmlDrawing3.vml"/><Relationship Id="rId2" Type="http://schemas.openxmlformats.org/officeDocument/2006/relationships/comments" Target="../comments3.xml"/></Relationships>
</file>

<file path=xl/worksheets/_rels/sheet22.xml.rels><?xml version="1.0" encoding="UTF-8" standalone="yes"?>
<Relationships xmlns="http://schemas.openxmlformats.org/package/2006/relationships"><Relationship Id="rId13" Type="http://schemas.openxmlformats.org/officeDocument/2006/relationships/hyperlink" Target="https://bolivargovco-my.sharepoint.com/:f:/g/personal/lmorenop_bolivar_gov_co/ElqyIGDgzlBGk_rvov8dE9IBtlcilAaB7MwQOfFqPAIPRA?e=OX0ks8" TargetMode="External"/><Relationship Id="rId14" Type="http://schemas.openxmlformats.org/officeDocument/2006/relationships/hyperlink" Target="https://bolivargovco-my.sharepoint.com/:f:/g/personal/lmorenop_bolivar_gov_co/EgzuNM03pB5CmZnSC6br4toBakSFTYkDxH13RaJi42zF5Q?e=aI6yy9" TargetMode="External"/><Relationship Id="rId15" Type="http://schemas.openxmlformats.org/officeDocument/2006/relationships/hyperlink" Target="https://bolivargovco-my.sharepoint.com/:b:/g/personal/lmorenop_bolivar_gov_co/EQIxPYYwlk9KuKRvGBQibAkBvSkDO-4dWYhV0O0WTV8sMw?e=aDlpc6" TargetMode="External"/><Relationship Id="rId16" Type="http://schemas.openxmlformats.org/officeDocument/2006/relationships/hyperlink" Target="https://bolivargovco-my.sharepoint.com/:f:/g/personal/lmorenop_bolivar_gov_co/Et0-JhMRDu9DlktCzVFo_XYBhxwGohnHSx6lHxkik1USlA?e=V122XR" TargetMode="External"/><Relationship Id="rId17" Type="http://schemas.openxmlformats.org/officeDocument/2006/relationships/hyperlink" Target="https://bolivargovco-my.sharepoint.com/:f:/g/personal/lmorenop_bolivar_gov_co/EgzuNM03pB5CmZnSC6br4toBakSFTYkDxH13RaJi42zF5Q?e=YIddQR" TargetMode="External"/><Relationship Id="rId18" Type="http://schemas.openxmlformats.org/officeDocument/2006/relationships/hyperlink" Target="https://bolivargovco-my.sharepoint.com/:f:/g/personal/lmorenop_bolivar_gov_co/ErXToSjWuepLmCj1pxD1u8IBQGwv8km4pcNDP7Wi8NHfxg?e=xeRyok" TargetMode="External"/><Relationship Id="rId19" Type="http://schemas.openxmlformats.org/officeDocument/2006/relationships/hyperlink" Target="https://bolivargovco-my.sharepoint.com/:w:/g/personal/lmorenop_bolivar_gov_co/EUvJ7tXJ5PhBsStRo0yNobQBashG_DwFaKFOF6PuNAplwA?e=9slOAR" TargetMode="External"/><Relationship Id="rId63" Type="http://schemas.openxmlformats.org/officeDocument/2006/relationships/hyperlink" Target="https://bolivargovco-my.sharepoint.com/:f:/g/personal/lmorenop_bolivar_gov_co/EsU5ResJJrdCiAd7yaqPL8cBHjCcOrsaX392Y4dgB4zXOQ?e=OdSVfe" TargetMode="External"/><Relationship Id="rId64" Type="http://schemas.openxmlformats.org/officeDocument/2006/relationships/hyperlink" Target="https://bolivargovco-my.sharepoint.com/:f:/g/personal/lmorenop_bolivar_gov_co/EmtiZf4kvjBIq_KOk2oe3JUByC_8-dF2QkIRmM-FGWjaiQ?e=0fcqHe" TargetMode="External"/><Relationship Id="rId65" Type="http://schemas.openxmlformats.org/officeDocument/2006/relationships/hyperlink" Target="https://bolivargovco-my.sharepoint.com/:f:/g/personal/lmorenop_bolivar_gov_co/EpUF6Pok97hHsQD8QfE4mW4BCw8Wf1pLZTL6O9B0-iazog?e=W72wpX" TargetMode="External"/><Relationship Id="rId66" Type="http://schemas.openxmlformats.org/officeDocument/2006/relationships/hyperlink" Target="https://bolivargovco-my.sharepoint.com/:x:/g/personal/lmorenop_bolivar_gov_co/IQCrtNSanXZXTaPf_5i5-vCMAWbcqSOdB0sdrzUkwJZGSnY?e=GPiBxa" TargetMode="External"/><Relationship Id="rId67" Type="http://schemas.openxmlformats.org/officeDocument/2006/relationships/hyperlink" Target="https://bolivargovco-my.sharepoint.com/:b:/g/personal/lmorenop_bolivar_gov_co/IQBCE67mXweuR6hCnhXuOEi1AV1hOWwCYvRmTw2to4eTkf4?e=FMotWZ" TargetMode="External"/><Relationship Id="rId68" Type="http://schemas.openxmlformats.org/officeDocument/2006/relationships/hyperlink" Target="https://bolivargovco-my.sharepoint.com/:f:/g/personal/lmorenop_bolivar_gov_co/IgAsbT-SetXMS51ltkG-BKf3AZpI-xpKY1kKS57jA3M7GUs?e=WcHzct" TargetMode="External"/><Relationship Id="rId69" Type="http://schemas.openxmlformats.org/officeDocument/2006/relationships/hyperlink" Target="https://bolivargovco-my.sharepoint.com/:f:/g/personal/lmorenop_bolivar_gov_co/IgADzqeSf_hqQpZIcAgDroaiAU9B6eUMdvs00kHZ8PaOmKg?e=vKs4ft" TargetMode="External"/><Relationship Id="rId50" Type="http://schemas.openxmlformats.org/officeDocument/2006/relationships/hyperlink" Target="https://bolivargovco-my.sharepoint.com/:f:/g/personal/lmorenop_bolivar_gov_co/Ev90LP9iz-pIqFKeCLW6P-kBbDFHvS0tt_V6hDFi-zssKQ?e=taTdgJ" TargetMode="External"/><Relationship Id="rId51" Type="http://schemas.openxmlformats.org/officeDocument/2006/relationships/hyperlink" Target="https://bolivargovco-my.sharepoint.com/:f:/g/personal/lmorenop_bolivar_gov_co/EvaUHtam5HFMm7LoyljcrHwB8LLpCvUHleEocZf6fiYPpg?e=WP8lIq" TargetMode="External"/><Relationship Id="rId52" Type="http://schemas.openxmlformats.org/officeDocument/2006/relationships/hyperlink" Target="https://bolivargovco-my.sharepoint.com/:f:/g/personal/lmorenop_bolivar_gov_co/EgzuNM03pB5CmZnSC6br4toBakSFTYkDxH13RaJi42zF5Q?e=YIddQR" TargetMode="External"/><Relationship Id="rId53" Type="http://schemas.openxmlformats.org/officeDocument/2006/relationships/hyperlink" Target="https://bolivargovco-my.sharepoint.com/:f:/g/personal/lmorenop_bolivar_gov_co/Eq_OKbs_ADlDsGcO3beCIg4BLj69hyawMaTMf4AHn0Bl-Q?e=lpdFJe" TargetMode="External"/><Relationship Id="rId54" Type="http://schemas.openxmlformats.org/officeDocument/2006/relationships/hyperlink" Target="https://bolivargovco-my.sharepoint.com/:f:/g/personal/lmorenop_bolivar_gov_co/Ej0aDGNbLsZAiaFdyW2U9MgBBbSERB4ULaC9YdM2YAiJgQ?e=jA3itm" TargetMode="External"/><Relationship Id="rId55" Type="http://schemas.openxmlformats.org/officeDocument/2006/relationships/hyperlink" Target="https://bolivargovco-my.sharepoint.com/:f:/g/personal/lmorenop_bolivar_gov_co/Ej0aDGNbLsZAiaFdyW2U9MgBBbSERB4ULaC9YdM2YAiJgQ?e=jA3itm" TargetMode="External"/><Relationship Id="rId56" Type="http://schemas.openxmlformats.org/officeDocument/2006/relationships/hyperlink" Target="https://bolivargovco-my.sharepoint.com/:f:/g/personal/lmorenop_bolivar_gov_co/EnveCOeH0pZBpzhVZ8zt7G4BQMwdn-x-5QJ94emFWVaHAg?e=5PXNxf" TargetMode="External"/><Relationship Id="rId57" Type="http://schemas.openxmlformats.org/officeDocument/2006/relationships/hyperlink" Target="https://bolivargovco-my.sharepoint.com/:f:/g/personal/lmorenop_bolivar_gov_co/EnveCOeH0pZBpzhVZ8zt7G4BQMwdn-x-5QJ94emFWVaHAg?e=5PXNxf" TargetMode="External"/><Relationship Id="rId58" Type="http://schemas.openxmlformats.org/officeDocument/2006/relationships/hyperlink" Target="https://bolivargovco-my.sharepoint.com/:f:/g/personal/lmorenop_bolivar_gov_co/EnCweg82yABDmHqJnmtqG8kB0GaBJQQyQPTIns_cceYM6A?e=U35K0g" TargetMode="External"/><Relationship Id="rId59" Type="http://schemas.openxmlformats.org/officeDocument/2006/relationships/hyperlink" Target="https://bolivargovco-my.sharepoint.com/:f:/g/personal/lmorenop_bolivar_gov_co/ElY7JTNUd0RAswa36_yCF-oB_EcgGaF_LzqiLOHrdbmwXw?e=44ZYys" TargetMode="External"/><Relationship Id="rId40" Type="http://schemas.openxmlformats.org/officeDocument/2006/relationships/hyperlink" Target="https://bolivargovco-my.sharepoint.com/:f:/g/personal/lmorenop_bolivar_gov_co/Et4HJ4s1qxhPjX9e1UnfwxoBIILS3FZTs1nCkOde_ue8SA?e=wuOE2w" TargetMode="External"/><Relationship Id="rId41" Type="http://schemas.openxmlformats.org/officeDocument/2006/relationships/hyperlink" Target="https://bolivargovco-my.sharepoint.com/:f:/g/personal/lmorenop_bolivar_gov_co/Egm8mhA_w3VInlX59wDPhQ0Bs6OAE5oqv3tN_91UYC3uDA?e=pMPL8e" TargetMode="External"/><Relationship Id="rId42" Type="http://schemas.openxmlformats.org/officeDocument/2006/relationships/hyperlink" Target="https://bolivargovco-my.sharepoint.com/:f:/g/personal/lmorenop_bolivar_gov_co/EpldC1w-tW9FkQPoEVY1bK8BDiJAhfPi2ZTHNBdO_d2nKQ?e=TVS4XJ" TargetMode="External"/><Relationship Id="rId43" Type="http://schemas.openxmlformats.org/officeDocument/2006/relationships/hyperlink" Target="https://bolivargovco-my.sharepoint.com/:f:/g/personal/lmorenop_bolivar_gov_co/EmUfrrKc9ZhIkVBpfFCDfCQBCbIJ5pVeuQZoEPBeDOlzkA?e=TLlb66" TargetMode="External"/><Relationship Id="rId44" Type="http://schemas.openxmlformats.org/officeDocument/2006/relationships/hyperlink" Target="https://bolivargovco-my.sharepoint.com/:f:/g/personal/lmorenop_bolivar_gov_co/Emg3XCyqmrtHvCkPq53zm78BMeal5Q4ZXSdiGXkvVSi3-g?e=rxuuPt" TargetMode="External"/><Relationship Id="rId45" Type="http://schemas.openxmlformats.org/officeDocument/2006/relationships/hyperlink" Target="https://bolivargovco-my.sharepoint.com/:f:/g/personal/lmorenop_bolivar_gov_co/Ei9CMkPVCeJKhkcPW-XVVIIBt2JxC7DlzJUH4rTHm1beKg?e=VW3QWU" TargetMode="External"/><Relationship Id="rId46" Type="http://schemas.openxmlformats.org/officeDocument/2006/relationships/hyperlink" Target="https://bolivargovco-my.sharepoint.com/:f:/g/personal/lmorenop_bolivar_gov_co/ElEoSKqqSIpAq3Jwce7cDTkBi8IWgJXQ2nRqWjafH02nqA?e=X6gfhK" TargetMode="External"/><Relationship Id="rId47" Type="http://schemas.openxmlformats.org/officeDocument/2006/relationships/hyperlink" Target="https://bolivargovco-my.sharepoint.com/:f:/g/personal/lmorenop_bolivar_gov_co/EjHkNOrbgOJBqUvoka4-GKIBo19_S-g5aP_HGPbmF949hQ?e=7OPUey" TargetMode="External"/><Relationship Id="rId48" Type="http://schemas.openxmlformats.org/officeDocument/2006/relationships/hyperlink" Target="https://bolivargovco-my.sharepoint.com/:f:/g/personal/lmorenop_bolivar_gov_co/EtRCKrrPqFJOsDv0lwO3yB0B5blh9o5GslrVjK2mCZ-iRg?e=YM0bhD" TargetMode="External"/><Relationship Id="rId49" Type="http://schemas.openxmlformats.org/officeDocument/2006/relationships/hyperlink" Target="https://bolivargovco-my.sharepoint.com/:f:/g/personal/lmorenop_bolivar_gov_co/El3tAq-E6WRCpa2tMKlM694B2qFcDqMFDS6US-DL6NOTYQ?e=XQg99M" TargetMode="External"/><Relationship Id="rId1" Type="http://schemas.openxmlformats.org/officeDocument/2006/relationships/hyperlink" Target="https://bolivargovco-my.sharepoint.com/:x:/g/personal/lmorenop_bolivar_gov_co/EQIpSuG3am9CuclaF4HJEUUBtBG4FDilfOFY4WfiVq9czA?e=Azis6B" TargetMode="External"/><Relationship Id="rId2" Type="http://schemas.openxmlformats.org/officeDocument/2006/relationships/hyperlink" Target="https://bolivargovco-my.sharepoint.com/:x:/g/personal/lmorenop_bolivar_gov_co/EQIpSuG3am9CuclaF4HJEUUBJYtADd-Ipj5WDe-477RYug?e=43CYBl" TargetMode="External"/><Relationship Id="rId3" Type="http://schemas.openxmlformats.org/officeDocument/2006/relationships/hyperlink" Target="https://www.instagram.com/p/DFYAcSEg5PS/?utm_source=ig_web_copy_link&amp;igsh=MzRlODBiNWFlZA==" TargetMode="External"/><Relationship Id="rId4" Type="http://schemas.openxmlformats.org/officeDocument/2006/relationships/hyperlink" Target="https://www.instagram.com/p/DFOAK2App5g/?utm_source=ig_web_copy_link&amp;igsh=MzRlODBiNWFlZA==" TargetMode="External"/><Relationship Id="rId5" Type="http://schemas.openxmlformats.org/officeDocument/2006/relationships/hyperlink" Target="https://www.instagram.com/reel/DE8rQb2OUD5/?utm_source=ig_web_copy_link&amp;igsh=MzRlODBiNWFlZA==" TargetMode="External"/><Relationship Id="rId6" Type="http://schemas.openxmlformats.org/officeDocument/2006/relationships/hyperlink" Target="https://www.instagram.com/p/DEp8KtjvtuW/?utm_source=ig_web_copy_link" TargetMode="External"/><Relationship Id="rId7" Type="http://schemas.openxmlformats.org/officeDocument/2006/relationships/hyperlink" Target="https://bolivargovco-my.sharepoint.com/:f:/g/personal/lmorenop_bolivar_gov_co/EtWWMD5qS3pJm4I-LmAJMZoBcFL6pQ8WGX-jMJfOApio7Q?e=6iP8N9" TargetMode="External"/><Relationship Id="rId8" Type="http://schemas.openxmlformats.org/officeDocument/2006/relationships/hyperlink" Target="https://bolivargovco-my.sharepoint.com/:p:/g/personal/lmorenop_bolivar_gov_co/EWzhpJH6NxxErPkVJzADYYUBSHVEgfIPDJwuadzQGOh6lw?e=WDOR3J" TargetMode="External"/><Relationship Id="rId9" Type="http://schemas.openxmlformats.org/officeDocument/2006/relationships/hyperlink" Target="https://bolivargovco-my.sharepoint.com/:f:/g/personal/lmorenop_bolivar_gov_co/EgC_5XSoXghEip_5JkWwbrwBz3VNmc403smdhczpDxTViw?e=rCTH6b" TargetMode="External"/><Relationship Id="rId30" Type="http://schemas.openxmlformats.org/officeDocument/2006/relationships/hyperlink" Target="https://bolivargovco-my.sharepoint.com/:f:/g/personal/lmorenop_bolivar_gov_co/Egd9hReU5ahPowvwyIaVsoYBDCxdeV0WcSWVGa95MfjuHQ?e=UkXkbe" TargetMode="External"/><Relationship Id="rId31" Type="http://schemas.openxmlformats.org/officeDocument/2006/relationships/hyperlink" Target="https://bolivargovco-my.sharepoint.com/:f:/g/personal/lmorenop_bolivar_gov_co/EnOrNpc0uWdBktex2ASW4iQB-KT7Ms1_6F66MaaVz1rzcA?e=OsAzkj" TargetMode="External"/><Relationship Id="rId32" Type="http://schemas.openxmlformats.org/officeDocument/2006/relationships/hyperlink" Target="https://bolivargovco-my.sharepoint.com/:f:/g/personal/lmorenop_bolivar_gov_co/EnOrNpc0uWdBktex2ASW4iQB-KT7Ms1_6F66MaaVz1rzcA?e=OsAzkj" TargetMode="External"/><Relationship Id="rId33" Type="http://schemas.openxmlformats.org/officeDocument/2006/relationships/hyperlink" Target="https://bolivargovco-my.sharepoint.com/:f:/g/personal/lmorenop_bolivar_gov_co/EnOrNpc0uWdBktex2ASW4iQB-KT7Ms1_6F66MaaVz1rzcA?e=OsAzkj" TargetMode="External"/><Relationship Id="rId34" Type="http://schemas.openxmlformats.org/officeDocument/2006/relationships/hyperlink" Target="https://bolivargovco-my.sharepoint.com/:f:/g/personal/lmorenop_bolivar_gov_co/Elan7W3pn2pKi32ocnWROTwB0kHSDDaxbzlnA9w6I-aO8g?e=y48Sb8" TargetMode="External"/><Relationship Id="rId35" Type="http://schemas.openxmlformats.org/officeDocument/2006/relationships/hyperlink" Target="https://bolivargovco-my.sharepoint.com/:f:/g/personal/lmorenop_bolivar_gov_co/Ek0Yj7O-mcRNkujFUPbbIWgBX81M1rOTOA2lcOUUtW7zSQ?e=EswUxb" TargetMode="External"/><Relationship Id="rId36" Type="http://schemas.openxmlformats.org/officeDocument/2006/relationships/hyperlink" Target="https://bolivargovco-my.sharepoint.com/:f:/g/personal/lmorenop_bolivar_gov_co/EsRLZjLHg7pBn1IfXljL6v8BYPBCOHl50wm_abcCAFTVWA?e=N2oM0n" TargetMode="External"/><Relationship Id="rId37" Type="http://schemas.openxmlformats.org/officeDocument/2006/relationships/hyperlink" Target="https://bolivargovco-my.sharepoint.com/:b:/g/personal/lmorenop_bolivar_gov_co/EYyDqhv3NstEsHV9N-faidwBAAEnkxneoL1t3oJILjD7xg?e=8CP54A" TargetMode="External"/><Relationship Id="rId38" Type="http://schemas.openxmlformats.org/officeDocument/2006/relationships/hyperlink" Target="https://bolivargovco-my.sharepoint.com/:f:/g/personal/lmorenop_bolivar_gov_co/ElZuJuPbE4BKiXGczpbhuMQBc287Eg9cO-7KyazHd9fjfg?e=BBXxfJ" TargetMode="External"/><Relationship Id="rId39" Type="http://schemas.openxmlformats.org/officeDocument/2006/relationships/hyperlink" Target="https://bolivargovco-my.sharepoint.com/:f:/g/personal/lmorenop_bolivar_gov_co/EpldC1w-tW9FkQPoEVY1bK8BDiJAhfPi2ZTHNBdO_d2nKQ?e=TVS4XJ" TargetMode="External"/><Relationship Id="rId70" Type="http://schemas.openxmlformats.org/officeDocument/2006/relationships/hyperlink" Target="https://bolivargovco-my.sharepoint.com/:f:/g/personal/lmorenop_bolivar_gov_co/IgBLLhqk1h8bSL1ujJnJX66NAdJRVBX_fP5yU1cVhMPABow?e=bBzHeD" TargetMode="External"/><Relationship Id="rId71" Type="http://schemas.openxmlformats.org/officeDocument/2006/relationships/hyperlink" Target="https://bolivargovco-my.sharepoint.com/:f:/g/personal/lmorenop_bolivar_gov_co/IgDSzIbdhfA0Rbq4aweHWSbIAZoc2wWDZoOc14ggX204C9k?e=G56DPX" TargetMode="External"/><Relationship Id="rId72" Type="http://schemas.openxmlformats.org/officeDocument/2006/relationships/hyperlink" Target="https://bolivargovco-my.sharepoint.com/:f:/g/personal/lmorenop_bolivar_gov_co/IgD2xZ9RoQ6TQLDhxWkdUZNIASEft3m7AeRMB3CTE0tahDM?e=lDK3fE" TargetMode="External"/><Relationship Id="rId20" Type="http://schemas.openxmlformats.org/officeDocument/2006/relationships/hyperlink" Target="https://bolivargovco-my.sharepoint.com/:f:/g/personal/lmorenop_bolivar_gov_co/EpUF6Pok97hHsQD8QfE4mW4BCw8Wf1pLZTL6O9B0-iazog?e=OLRNMq" TargetMode="External"/><Relationship Id="rId21" Type="http://schemas.openxmlformats.org/officeDocument/2006/relationships/hyperlink" Target="https://bolivargovco-my.sharepoint.com/:f:/g/personal/lmorenop_bolivar_gov_co/EpUF6Pok97hHsQD8QfE4mW4BCw8Wf1pLZTL6O9B0-iazog?e=OLRNMq" TargetMode="External"/><Relationship Id="rId22" Type="http://schemas.openxmlformats.org/officeDocument/2006/relationships/hyperlink" Target="https://bolivargovco-my.sharepoint.com/:p:/g/personal/lmorenop_bolivar_gov_co/EZEXn9wkGodBoXxJ1muRaZoBomdyOW7EQepcx3554pTQJw?e=JEfFuK" TargetMode="External"/><Relationship Id="rId23" Type="http://schemas.openxmlformats.org/officeDocument/2006/relationships/hyperlink" Target="https://bolivargovco-my.sharepoint.com/:w:/g/personal/lmorenop_bolivar_gov_co/EWqyXNRj7xZIsoP2NjQBVa0Bdg9KgRnRsh_Kf1TzIijqEQ?e=klPD4h" TargetMode="External"/><Relationship Id="rId24" Type="http://schemas.openxmlformats.org/officeDocument/2006/relationships/hyperlink" Target="https://bolivargovco-my.sharepoint.com/:f:/g/personal/lmorenop_bolivar_gov_co/EhNJvySSUjxKupzwZMznn4oBR3Wqt8ChZPdB7Anvl0jEkw?e=f1VPvS" TargetMode="External"/><Relationship Id="rId25" Type="http://schemas.openxmlformats.org/officeDocument/2006/relationships/hyperlink" Target="https://bolivargovco-my.sharepoint.com/:f:/g/personal/lmorenop_bolivar_gov_co/ErXToSjWuepLmCj1pxD1u8IBQGwv8km4pcNDP7Wi8NHfxg?e=hKblSQ" TargetMode="External"/><Relationship Id="rId26" Type="http://schemas.openxmlformats.org/officeDocument/2006/relationships/hyperlink" Target="https://bolivargovco-my.sharepoint.com/:f:/g/personal/lmorenop_bolivar_gov_co/EsGePeKq1ddDmdnP2IGrhsgBuBguBBumzeLNrfdIwnqxOw?e=4u6alf" TargetMode="External"/><Relationship Id="rId27" Type="http://schemas.openxmlformats.org/officeDocument/2006/relationships/hyperlink" Target="https://bolivargovco-my.sharepoint.com/:f:/g/personal/lmorenop_bolivar_gov_co/EiCS3K1FFSdKg95bCJD0VsABE3_1DYVkbEsH_YLhnXRaWA?e=qqr01D" TargetMode="External"/><Relationship Id="rId28" Type="http://schemas.openxmlformats.org/officeDocument/2006/relationships/hyperlink" Target="https://bolivargovco-my.sharepoint.com/:b:/g/personal/lmorenop_bolivar_gov_co/EUz0hW6ILmJGnXwAbL5BopwBFq9lnuW5GZcsA3gR7x_40w?e=r4pB7c" TargetMode="External"/><Relationship Id="rId29" Type="http://schemas.openxmlformats.org/officeDocument/2006/relationships/hyperlink" Target="https://bolivargovco-my.sharepoint.com/:f:/g/personal/lmorenop_bolivar_gov_co/Esu5oN9L-p9Hl2MBqEWOxLQBvu1rsyTp1ge2WRYDb5OWrQ?e=jC6vth" TargetMode="External"/><Relationship Id="rId73" Type="http://schemas.openxmlformats.org/officeDocument/2006/relationships/hyperlink" Target="https://bolivargovco-my.sharepoint.com/:f:/g/personal/lmorenop_bolivar_gov_co/IgB-uOQwr-3bQqIvdN7P4JMXAU3MAXLLQ2HwwkZqZ0Fuj44?e=ft1lmP" TargetMode="External"/><Relationship Id="rId74" Type="http://schemas.openxmlformats.org/officeDocument/2006/relationships/hyperlink" Target="https://bolivargovco-my.sharepoint.com/:f:/g/personal/lmorenop_bolivar_gov_co/IgB3xIq1qAwjQ5BbXR8QzLh0AVYttTjw6OkgWdv4YtD96gM?e=Xjrkwu" TargetMode="External"/><Relationship Id="rId60" Type="http://schemas.openxmlformats.org/officeDocument/2006/relationships/hyperlink" Target="https://bolivargovco-my.sharepoint.com/:f:/g/personal/lmorenop_bolivar_gov_co/EjojTJopxPxKgQJ5jY6AedEBHOEILWAkPZJFy_4K7NMKDQ?e=rbeUXO" TargetMode="External"/><Relationship Id="rId61" Type="http://schemas.openxmlformats.org/officeDocument/2006/relationships/hyperlink" Target="https://community.secop.gov.co/Public/Tendering/OpportunityDetail/Index?noticeUID=CO1.NTC.7856617&amp;isFromPublicArea=True&amp;isModal=False" TargetMode="External"/><Relationship Id="rId62" Type="http://schemas.openxmlformats.org/officeDocument/2006/relationships/hyperlink" Target="https://bolivargovco-my.sharepoint.com/:f:/g/personal/lmorenop_bolivar_gov_co/EmtiZf4kvjBIq_KOk2oe3JUByC_8-dF2QkIRmM-FGWjaiQ?e=UIQYvV" TargetMode="External"/><Relationship Id="rId10" Type="http://schemas.openxmlformats.org/officeDocument/2006/relationships/hyperlink" Target="https://bolivargovco-my.sharepoint.com/:b:/g/personal/lmorenop_bolivar_gov_co/EWbtDryqCIVInHs7cN6jP28BSEwQJQ8E5fblyvJ2ircsxg?e=D57zn8" TargetMode="External"/><Relationship Id="rId11" Type="http://schemas.openxmlformats.org/officeDocument/2006/relationships/hyperlink" Target="https://bolivargovco-my.sharepoint.com/:b:/g/personal/lmorenop_bolivar_gov_co/EaUqpfmBU5hNkL68Gr5Dd30B1cSq4yJ1j4geKSkuwwGDnA?e=On2XCq" TargetMode="External"/><Relationship Id="rId12" Type="http://schemas.openxmlformats.org/officeDocument/2006/relationships/hyperlink" Target="https://bolivargovco-my.sharepoint.com/:f:/g/personal/lmorenop_bolivar_gov_co/EgC_5XSoXghEip_5JkWwbrwBz3VNmc403smdhczpDxTViw?e=E0amhF" TargetMode="External"/></Relationships>
</file>

<file path=xl/worksheets/_rels/sheet24.xml.rels><?xml version="1.0" encoding="UTF-8" standalone="yes"?>
<Relationships xmlns="http://schemas.openxmlformats.org/package/2006/relationships"><Relationship Id="rId1" Type="http://schemas.openxmlformats.org/officeDocument/2006/relationships/vmlDrawing" Target="../drawings/vmlDrawing4.vml"/><Relationship Id="rId2" Type="http://schemas.openxmlformats.org/officeDocument/2006/relationships/comments" Target="../comments4.xml"/></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7.xml"/><Relationship Id="rId2" Type="http://schemas.openxmlformats.org/officeDocument/2006/relationships/pivotTable" Target="../pivotTables/pivotTable8.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 Id="rId2" Type="http://schemas.openxmlformats.org/officeDocument/2006/relationships/vmlDrawing" Target="../drawings/vmlDrawing1.vml"/><Relationship Id="rId3"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 Id="rId2" Type="http://schemas.openxmlformats.org/officeDocument/2006/relationships/vmlDrawing" Target="../drawings/vmlDrawing2.vml"/><Relationship Id="rId3"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3"/>
  <sheetViews>
    <sheetView showGridLines="0" zoomScale="84" zoomScaleNormal="90" workbookViewId="0">
      <selection activeCell="F3" sqref="F3"/>
    </sheetView>
  </sheetViews>
  <sheetFormatPr baseColWidth="10" defaultColWidth="10.83203125" defaultRowHeight="15" x14ac:dyDescent="0.2"/>
  <cols>
    <col min="1" max="1" width="84.33203125" style="1" customWidth="1"/>
    <col min="2" max="2" width="113.83203125" style="1" customWidth="1"/>
    <col min="3" max="3" width="21.33203125" style="1" bestFit="1" customWidth="1"/>
    <col min="4" max="4" width="19.1640625" style="1" bestFit="1" customWidth="1"/>
    <col min="5" max="5" width="5.33203125" style="1" bestFit="1" customWidth="1"/>
    <col min="6" max="6" width="8.33203125" style="1" bestFit="1" customWidth="1"/>
    <col min="7" max="30" width="44.5" style="1" customWidth="1"/>
    <col min="31" max="16384" width="10.83203125" style="1"/>
  </cols>
  <sheetData>
    <row r="1" spans="1:3" ht="222" customHeight="1" x14ac:dyDescent="0.2">
      <c r="A1" s="632" t="s">
        <v>59</v>
      </c>
      <c r="B1" s="633"/>
      <c r="C1" s="633"/>
    </row>
    <row r="2" spans="1:3" ht="19" customHeight="1" x14ac:dyDescent="0.2">
      <c r="A2" s="2" t="s">
        <v>0</v>
      </c>
      <c r="B2" s="18" t="s">
        <v>1</v>
      </c>
      <c r="C2" s="2" t="s">
        <v>47</v>
      </c>
    </row>
    <row r="3" spans="1:3" ht="19" customHeight="1" x14ac:dyDescent="0.2">
      <c r="A3" s="3" t="s">
        <v>2</v>
      </c>
      <c r="B3" s="17" t="s">
        <v>3</v>
      </c>
      <c r="C3" s="16" t="s">
        <v>48</v>
      </c>
    </row>
    <row r="4" spans="1:3" ht="19" customHeight="1" x14ac:dyDescent="0.2">
      <c r="A4" s="3" t="s">
        <v>4</v>
      </c>
      <c r="B4" s="17" t="s">
        <v>3</v>
      </c>
      <c r="C4" s="16" t="s">
        <v>48</v>
      </c>
    </row>
    <row r="5" spans="1:3" ht="19" customHeight="1" x14ac:dyDescent="0.2">
      <c r="A5" s="3" t="s">
        <v>5</v>
      </c>
      <c r="B5" s="17" t="s">
        <v>3</v>
      </c>
      <c r="C5" s="16" t="s">
        <v>48</v>
      </c>
    </row>
    <row r="6" spans="1:3" ht="19" customHeight="1" x14ac:dyDescent="0.2">
      <c r="A6" s="3" t="s">
        <v>6</v>
      </c>
      <c r="B6" s="17" t="s">
        <v>3</v>
      </c>
      <c r="C6" s="16" t="s">
        <v>49</v>
      </c>
    </row>
    <row r="7" spans="1:3" ht="19" customHeight="1" x14ac:dyDescent="0.2">
      <c r="A7" s="3" t="s">
        <v>7</v>
      </c>
      <c r="B7" s="17" t="s">
        <v>3</v>
      </c>
      <c r="C7" s="16" t="s">
        <v>48</v>
      </c>
    </row>
    <row r="8" spans="1:3" ht="19" customHeight="1" x14ac:dyDescent="0.2">
      <c r="A8" s="3" t="s">
        <v>8</v>
      </c>
      <c r="B8" s="17" t="s">
        <v>3</v>
      </c>
      <c r="C8" s="16" t="s">
        <v>48</v>
      </c>
    </row>
    <row r="9" spans="1:3" ht="19" customHeight="1" x14ac:dyDescent="0.2">
      <c r="A9" s="3" t="s">
        <v>9</v>
      </c>
      <c r="B9" s="17" t="s">
        <v>3</v>
      </c>
      <c r="C9" s="16" t="s">
        <v>49</v>
      </c>
    </row>
    <row r="10" spans="1:3" ht="19" customHeight="1" x14ac:dyDescent="0.2">
      <c r="A10" s="3" t="s">
        <v>10</v>
      </c>
      <c r="B10" s="17" t="s">
        <v>3</v>
      </c>
      <c r="C10" s="16" t="s">
        <v>48</v>
      </c>
    </row>
    <row r="11" spans="1:3" ht="19" customHeight="1" x14ac:dyDescent="0.2">
      <c r="A11" s="3" t="s">
        <v>11</v>
      </c>
      <c r="B11" s="17" t="s">
        <v>3</v>
      </c>
      <c r="C11" s="16" t="s">
        <v>49</v>
      </c>
    </row>
    <row r="12" spans="1:3" ht="19" customHeight="1" x14ac:dyDescent="0.2">
      <c r="A12" s="3" t="s">
        <v>12</v>
      </c>
      <c r="B12" s="17" t="s">
        <v>3</v>
      </c>
      <c r="C12" s="16" t="s">
        <v>48</v>
      </c>
    </row>
    <row r="13" spans="1:3" ht="19" customHeight="1" x14ac:dyDescent="0.2">
      <c r="A13" s="3" t="s">
        <v>13</v>
      </c>
      <c r="B13" s="17" t="s">
        <v>3</v>
      </c>
      <c r="C13" s="16" t="s">
        <v>48</v>
      </c>
    </row>
    <row r="14" spans="1:3" ht="19" customHeight="1" x14ac:dyDescent="0.2">
      <c r="A14" s="3" t="s">
        <v>14</v>
      </c>
      <c r="B14" s="17" t="s">
        <v>3</v>
      </c>
      <c r="C14" s="16" t="s">
        <v>48</v>
      </c>
    </row>
    <row r="15" spans="1:3" ht="19" customHeight="1" x14ac:dyDescent="0.2">
      <c r="A15" s="3" t="s">
        <v>15</v>
      </c>
      <c r="B15" s="17" t="s">
        <v>3</v>
      </c>
      <c r="C15" s="16" t="s">
        <v>49</v>
      </c>
    </row>
    <row r="16" spans="1:3" ht="19" customHeight="1" x14ac:dyDescent="0.2">
      <c r="A16" s="3" t="s">
        <v>16</v>
      </c>
      <c r="B16" s="17" t="s">
        <v>3</v>
      </c>
      <c r="C16" s="16" t="s">
        <v>49</v>
      </c>
    </row>
    <row r="17" spans="1:3" ht="19" customHeight="1" x14ac:dyDescent="0.2">
      <c r="A17" s="3" t="s">
        <v>17</v>
      </c>
      <c r="B17" s="17" t="s">
        <v>3</v>
      </c>
      <c r="C17" s="16" t="s">
        <v>48</v>
      </c>
    </row>
    <row r="18" spans="1:3" ht="19" customHeight="1" x14ac:dyDescent="0.2">
      <c r="A18" s="3" t="s">
        <v>18</v>
      </c>
      <c r="B18" s="17" t="s">
        <v>3</v>
      </c>
      <c r="C18" s="16" t="s">
        <v>49</v>
      </c>
    </row>
    <row r="19" spans="1:3" ht="19" customHeight="1" x14ac:dyDescent="0.2">
      <c r="A19" s="4" t="s">
        <v>19</v>
      </c>
      <c r="B19" s="17" t="s">
        <v>3</v>
      </c>
      <c r="C19" s="16" t="s">
        <v>49</v>
      </c>
    </row>
    <row r="20" spans="1:3" ht="19" customHeight="1" x14ac:dyDescent="0.2">
      <c r="A20" s="5" t="s">
        <v>20</v>
      </c>
      <c r="B20" s="17" t="s">
        <v>21</v>
      </c>
      <c r="C20" s="16" t="s">
        <v>49</v>
      </c>
    </row>
    <row r="21" spans="1:3" ht="19" customHeight="1" x14ac:dyDescent="0.2">
      <c r="A21" s="5" t="s">
        <v>22</v>
      </c>
      <c r="B21" s="15" t="s">
        <v>56</v>
      </c>
      <c r="C21" s="16" t="s">
        <v>49</v>
      </c>
    </row>
    <row r="22" spans="1:3" ht="19" customHeight="1" x14ac:dyDescent="0.2">
      <c r="A22" s="5" t="s">
        <v>23</v>
      </c>
      <c r="B22" s="15" t="s">
        <v>57</v>
      </c>
      <c r="C22" s="16" t="s">
        <v>49</v>
      </c>
    </row>
    <row r="23" spans="1:3" ht="19" customHeight="1" x14ac:dyDescent="0.2">
      <c r="A23" s="5" t="s">
        <v>24</v>
      </c>
      <c r="B23" s="15" t="s">
        <v>58</v>
      </c>
      <c r="C23" s="16" t="s">
        <v>49</v>
      </c>
    </row>
    <row r="24" spans="1:3" ht="19" customHeight="1" x14ac:dyDescent="0.2">
      <c r="A24" s="5" t="s">
        <v>25</v>
      </c>
      <c r="B24" s="15" t="s">
        <v>26</v>
      </c>
      <c r="C24" s="16" t="s">
        <v>49</v>
      </c>
    </row>
    <row r="25" spans="1:3" ht="19" customHeight="1" x14ac:dyDescent="0.2">
      <c r="A25" s="5" t="s">
        <v>27</v>
      </c>
      <c r="B25" s="15" t="s">
        <v>28</v>
      </c>
      <c r="C25" s="16" t="s">
        <v>49</v>
      </c>
    </row>
    <row r="26" spans="1:3" ht="19" customHeight="1" x14ac:dyDescent="0.2">
      <c r="A26" s="5" t="s">
        <v>42</v>
      </c>
      <c r="B26" s="15" t="s">
        <v>51</v>
      </c>
      <c r="C26" s="16" t="s">
        <v>50</v>
      </c>
    </row>
    <row r="27" spans="1:3" ht="19" customHeight="1" x14ac:dyDescent="0.2">
      <c r="A27" s="5" t="s">
        <v>29</v>
      </c>
      <c r="B27" s="15" t="s">
        <v>53</v>
      </c>
      <c r="C27" s="16" t="s">
        <v>49</v>
      </c>
    </row>
    <row r="28" spans="1:3" ht="19" customHeight="1" x14ac:dyDescent="0.2">
      <c r="A28" s="5" t="s">
        <v>30</v>
      </c>
      <c r="B28" s="15" t="s">
        <v>54</v>
      </c>
      <c r="C28" s="16" t="s">
        <v>50</v>
      </c>
    </row>
    <row r="29" spans="1:3" ht="19" customHeight="1" x14ac:dyDescent="0.2">
      <c r="A29" s="5" t="s">
        <v>31</v>
      </c>
      <c r="B29" s="15" t="s">
        <v>55</v>
      </c>
      <c r="C29" s="16" t="s">
        <v>50</v>
      </c>
    </row>
    <row r="30" spans="1:3" ht="19" customHeight="1" x14ac:dyDescent="0.2">
      <c r="A30" s="5" t="s">
        <v>32</v>
      </c>
      <c r="B30" s="17" t="s">
        <v>3</v>
      </c>
      <c r="C30" s="16" t="s">
        <v>52</v>
      </c>
    </row>
    <row r="31" spans="1:3" ht="19" customHeight="1" x14ac:dyDescent="0.2">
      <c r="A31" s="5" t="s">
        <v>33</v>
      </c>
      <c r="B31" s="17" t="s">
        <v>3</v>
      </c>
      <c r="C31" s="16" t="s">
        <v>48</v>
      </c>
    </row>
    <row r="32" spans="1:3" ht="19" customHeight="1" x14ac:dyDescent="0.2">
      <c r="A32" s="5" t="s">
        <v>34</v>
      </c>
      <c r="B32" s="15" t="s">
        <v>35</v>
      </c>
      <c r="C32" s="16" t="s">
        <v>52</v>
      </c>
    </row>
    <row r="33" spans="1:3" ht="38" customHeight="1" x14ac:dyDescent="0.2">
      <c r="A33" s="6" t="s">
        <v>36</v>
      </c>
      <c r="B33" s="15" t="s">
        <v>37</v>
      </c>
      <c r="C33" s="16" t="s">
        <v>50</v>
      </c>
    </row>
  </sheetData>
  <mergeCells count="1">
    <mergeCell ref="A1:C1"/>
  </mergeCells>
  <pageMargins left="0.7" right="0.7" top="0.75" bottom="0.75" header="0.3" footer="0.3"/>
  <pageSetup paperSize="9"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1"/>
  <sheetViews>
    <sheetView topLeftCell="AB20" zoomScale="155" zoomScaleNormal="155" workbookViewId="0">
      <selection activeCell="AD21" sqref="AD21"/>
    </sheetView>
  </sheetViews>
  <sheetFormatPr baseColWidth="10" defaultRowHeight="16" x14ac:dyDescent="0.2"/>
  <cols>
    <col min="30" max="30" width="16" bestFit="1" customWidth="1"/>
  </cols>
  <sheetData>
    <row r="1" spans="1:33" ht="154" x14ac:dyDescent="0.2">
      <c r="A1" s="7" t="s">
        <v>38</v>
      </c>
      <c r="B1" s="7" t="s">
        <v>2</v>
      </c>
      <c r="C1" s="7" t="s">
        <v>4</v>
      </c>
      <c r="D1" s="7" t="s">
        <v>5</v>
      </c>
      <c r="E1" s="7" t="s">
        <v>6</v>
      </c>
      <c r="F1" s="7" t="s">
        <v>7</v>
      </c>
      <c r="G1" s="7" t="s">
        <v>8</v>
      </c>
      <c r="H1" s="7" t="s">
        <v>9</v>
      </c>
      <c r="I1" s="7" t="s">
        <v>10</v>
      </c>
      <c r="J1" s="7" t="s">
        <v>11</v>
      </c>
      <c r="K1" s="7" t="s">
        <v>12</v>
      </c>
      <c r="L1" s="7" t="s">
        <v>13</v>
      </c>
      <c r="M1" s="7" t="s">
        <v>14</v>
      </c>
      <c r="N1" s="7" t="s">
        <v>15</v>
      </c>
      <c r="O1" s="7" t="s">
        <v>16</v>
      </c>
      <c r="P1" s="7" t="s">
        <v>17</v>
      </c>
      <c r="Q1" s="7" t="s">
        <v>39</v>
      </c>
      <c r="R1" s="7" t="s">
        <v>19</v>
      </c>
      <c r="S1" s="7" t="s">
        <v>20</v>
      </c>
      <c r="T1" s="7" t="s">
        <v>40</v>
      </c>
      <c r="U1" s="7" t="s">
        <v>22</v>
      </c>
      <c r="V1" s="7" t="s">
        <v>23</v>
      </c>
      <c r="W1" s="7" t="s">
        <v>24</v>
      </c>
      <c r="X1" s="7" t="s">
        <v>25</v>
      </c>
      <c r="Y1" s="7" t="s">
        <v>41</v>
      </c>
      <c r="Z1" s="7" t="s">
        <v>42</v>
      </c>
      <c r="AA1" s="7" t="s">
        <v>43</v>
      </c>
      <c r="AB1" s="7" t="s">
        <v>30</v>
      </c>
      <c r="AC1" s="7" t="s">
        <v>31</v>
      </c>
      <c r="AD1" s="7" t="s">
        <v>44</v>
      </c>
      <c r="AE1" s="7" t="s">
        <v>33</v>
      </c>
      <c r="AF1" s="7" t="s">
        <v>45</v>
      </c>
      <c r="AG1" s="7" t="s">
        <v>46</v>
      </c>
    </row>
    <row r="2" spans="1:33" ht="126" x14ac:dyDescent="0.2">
      <c r="A2" s="8" t="s">
        <v>1193</v>
      </c>
      <c r="B2" s="9" t="s">
        <v>90</v>
      </c>
      <c r="C2" s="20" t="s">
        <v>1194</v>
      </c>
      <c r="D2" s="20" t="s">
        <v>1195</v>
      </c>
      <c r="E2" s="21">
        <v>4103</v>
      </c>
      <c r="F2" s="21" t="s">
        <v>225</v>
      </c>
      <c r="G2" s="20" t="s">
        <v>907</v>
      </c>
      <c r="H2" s="21">
        <v>95</v>
      </c>
      <c r="I2" s="8" t="s">
        <v>1196</v>
      </c>
      <c r="J2" s="21">
        <v>4103050</v>
      </c>
      <c r="K2" s="21" t="s">
        <v>1197</v>
      </c>
      <c r="L2" s="21" t="s">
        <v>1198</v>
      </c>
      <c r="M2" s="10" t="s">
        <v>121</v>
      </c>
      <c r="N2" s="34">
        <v>0.47499999999999998</v>
      </c>
      <c r="O2" s="8">
        <v>2022</v>
      </c>
      <c r="P2" s="8" t="s">
        <v>1199</v>
      </c>
      <c r="Q2" s="8">
        <v>0</v>
      </c>
      <c r="R2" s="8">
        <v>360</v>
      </c>
      <c r="S2" s="11">
        <v>180</v>
      </c>
      <c r="T2" s="12">
        <f t="shared" ref="T2:T20" si="0">+S2/R2</f>
        <v>0.5</v>
      </c>
      <c r="U2" s="11">
        <v>0</v>
      </c>
      <c r="V2" s="11">
        <v>0</v>
      </c>
      <c r="W2" s="11">
        <v>0</v>
      </c>
      <c r="X2" s="11">
        <v>0</v>
      </c>
      <c r="Y2" s="11">
        <f t="shared" ref="Y2:Y20" si="1">V2+U2+W2+X2</f>
        <v>0</v>
      </c>
      <c r="Z2" s="12">
        <f t="shared" ref="Z2:Z20" si="2">+Y2/R2</f>
        <v>0</v>
      </c>
      <c r="AA2" s="11">
        <f>S2+Y2</f>
        <v>180</v>
      </c>
      <c r="AB2" s="12">
        <v>0</v>
      </c>
      <c r="AC2" s="13">
        <f t="shared" ref="AC2:AC20" si="3">AA2/R2</f>
        <v>0.5</v>
      </c>
      <c r="AD2" s="14">
        <v>0</v>
      </c>
      <c r="AE2" s="24" t="s">
        <v>141</v>
      </c>
      <c r="AF2" s="14">
        <v>0</v>
      </c>
      <c r="AG2" s="12">
        <v>0</v>
      </c>
    </row>
    <row r="3" spans="1:33" ht="126" x14ac:dyDescent="0.2">
      <c r="A3" s="8" t="s">
        <v>1193</v>
      </c>
      <c r="B3" s="9" t="s">
        <v>90</v>
      </c>
      <c r="C3" s="20" t="s">
        <v>1194</v>
      </c>
      <c r="D3" s="20" t="s">
        <v>1200</v>
      </c>
      <c r="E3" s="21">
        <v>4103</v>
      </c>
      <c r="F3" s="21" t="s">
        <v>225</v>
      </c>
      <c r="G3" s="20" t="s">
        <v>907</v>
      </c>
      <c r="H3" s="21">
        <v>96</v>
      </c>
      <c r="I3" s="8" t="s">
        <v>1201</v>
      </c>
      <c r="J3" s="21">
        <v>4103052</v>
      </c>
      <c r="K3" s="21" t="s">
        <v>875</v>
      </c>
      <c r="L3" s="21" t="s">
        <v>876</v>
      </c>
      <c r="M3" s="10" t="s">
        <v>121</v>
      </c>
      <c r="N3" s="34">
        <v>0.47499999999999998</v>
      </c>
      <c r="O3" s="8">
        <v>2022</v>
      </c>
      <c r="P3" s="8" t="s">
        <v>1199</v>
      </c>
      <c r="Q3" s="8">
        <v>4</v>
      </c>
      <c r="R3" s="8">
        <v>15</v>
      </c>
      <c r="S3" s="11">
        <v>3</v>
      </c>
      <c r="T3" s="12">
        <f t="shared" si="0"/>
        <v>0.2</v>
      </c>
      <c r="U3" s="11">
        <v>1</v>
      </c>
      <c r="V3" s="11">
        <v>1</v>
      </c>
      <c r="W3" s="11">
        <v>0</v>
      </c>
      <c r="X3" s="11">
        <v>2</v>
      </c>
      <c r="Y3" s="11">
        <f t="shared" si="1"/>
        <v>4</v>
      </c>
      <c r="Z3" s="12">
        <f t="shared" si="2"/>
        <v>0.26666666666666666</v>
      </c>
      <c r="AA3" s="11">
        <f t="shared" ref="AA3:AA20" si="4">S3+Y3</f>
        <v>7</v>
      </c>
      <c r="AB3" s="12">
        <f t="shared" ref="AB3:AB20" si="5">+Y3/Q3</f>
        <v>1</v>
      </c>
      <c r="AC3" s="13">
        <f t="shared" si="3"/>
        <v>0.46666666666666667</v>
      </c>
      <c r="AD3" s="14">
        <v>0</v>
      </c>
      <c r="AE3" s="24" t="s">
        <v>141</v>
      </c>
      <c r="AF3" s="14">
        <v>0</v>
      </c>
      <c r="AG3" s="12">
        <v>0</v>
      </c>
    </row>
    <row r="4" spans="1:33" ht="210" x14ac:dyDescent="0.2">
      <c r="A4" s="8" t="s">
        <v>1193</v>
      </c>
      <c r="B4" s="9" t="s">
        <v>90</v>
      </c>
      <c r="C4" s="20" t="s">
        <v>101</v>
      </c>
      <c r="D4" s="20" t="s">
        <v>102</v>
      </c>
      <c r="E4" s="21">
        <v>4102</v>
      </c>
      <c r="F4" s="21" t="s">
        <v>103</v>
      </c>
      <c r="G4" s="20" t="s">
        <v>907</v>
      </c>
      <c r="H4" s="21">
        <v>97</v>
      </c>
      <c r="I4" s="8" t="s">
        <v>1202</v>
      </c>
      <c r="J4" s="21">
        <v>4102045</v>
      </c>
      <c r="K4" s="21" t="s">
        <v>1203</v>
      </c>
      <c r="L4" s="21" t="s">
        <v>1204</v>
      </c>
      <c r="M4" s="10" t="s">
        <v>121</v>
      </c>
      <c r="N4" s="8">
        <v>24.71</v>
      </c>
      <c r="O4" s="8">
        <v>2022</v>
      </c>
      <c r="P4" s="8" t="s">
        <v>1205</v>
      </c>
      <c r="Q4" s="8">
        <v>300</v>
      </c>
      <c r="R4" s="8">
        <v>1200</v>
      </c>
      <c r="S4" s="11">
        <v>350</v>
      </c>
      <c r="T4" s="12">
        <f t="shared" si="0"/>
        <v>0.29166666666666669</v>
      </c>
      <c r="U4" s="11">
        <v>138</v>
      </c>
      <c r="V4" s="11">
        <v>313</v>
      </c>
      <c r="W4" s="11">
        <v>382</v>
      </c>
      <c r="X4" s="11">
        <v>0</v>
      </c>
      <c r="Y4" s="11">
        <f t="shared" si="1"/>
        <v>833</v>
      </c>
      <c r="Z4" s="12">
        <f t="shared" si="2"/>
        <v>0.69416666666666671</v>
      </c>
      <c r="AA4" s="11">
        <f t="shared" si="4"/>
        <v>1183</v>
      </c>
      <c r="AB4" s="12">
        <f t="shared" si="5"/>
        <v>2.7766666666666668</v>
      </c>
      <c r="AC4" s="13">
        <f t="shared" si="3"/>
        <v>0.98583333333333334</v>
      </c>
      <c r="AD4" s="14">
        <v>166666667</v>
      </c>
      <c r="AE4" s="24" t="s">
        <v>1154</v>
      </c>
      <c r="AF4" s="14">
        <v>66666666</v>
      </c>
      <c r="AG4" s="12">
        <f t="shared" ref="AG4:AG20" si="6">AF4/AD4</f>
        <v>0.39999999520000001</v>
      </c>
    </row>
    <row r="5" spans="1:33" ht="210" x14ac:dyDescent="0.2">
      <c r="A5" s="8" t="s">
        <v>1193</v>
      </c>
      <c r="B5" s="9" t="s">
        <v>90</v>
      </c>
      <c r="C5" s="20" t="s">
        <v>101</v>
      </c>
      <c r="D5" s="20" t="s">
        <v>102</v>
      </c>
      <c r="E5" s="21">
        <v>4102</v>
      </c>
      <c r="F5" s="21" t="s">
        <v>103</v>
      </c>
      <c r="G5" s="20" t="s">
        <v>907</v>
      </c>
      <c r="H5" s="21">
        <v>98</v>
      </c>
      <c r="I5" s="8" t="s">
        <v>1206</v>
      </c>
      <c r="J5" s="21">
        <v>4102045</v>
      </c>
      <c r="K5" s="21" t="s">
        <v>1203</v>
      </c>
      <c r="L5" s="21" t="s">
        <v>375</v>
      </c>
      <c r="M5" s="10" t="s">
        <v>121</v>
      </c>
      <c r="N5" s="8">
        <v>11.76</v>
      </c>
      <c r="O5" s="8">
        <v>2022</v>
      </c>
      <c r="P5" s="8" t="s">
        <v>1207</v>
      </c>
      <c r="Q5" s="8">
        <v>100</v>
      </c>
      <c r="R5" s="8">
        <v>400</v>
      </c>
      <c r="S5" s="11">
        <v>100</v>
      </c>
      <c r="T5" s="12">
        <f t="shared" si="0"/>
        <v>0.25</v>
      </c>
      <c r="U5" s="11">
        <v>156</v>
      </c>
      <c r="V5" s="11">
        <v>134</v>
      </c>
      <c r="W5" s="11">
        <v>218</v>
      </c>
      <c r="X5" s="11">
        <v>0</v>
      </c>
      <c r="Y5" s="11">
        <f>V5+U5+W5+X5</f>
        <v>508</v>
      </c>
      <c r="Z5" s="12">
        <f t="shared" si="2"/>
        <v>1.27</v>
      </c>
      <c r="AA5" s="11">
        <f t="shared" si="4"/>
        <v>608</v>
      </c>
      <c r="AB5" s="12">
        <f t="shared" si="5"/>
        <v>5.08</v>
      </c>
      <c r="AC5" s="13">
        <f t="shared" si="3"/>
        <v>1.52</v>
      </c>
      <c r="AD5" s="14">
        <v>166666667</v>
      </c>
      <c r="AE5" s="24" t="s">
        <v>1154</v>
      </c>
      <c r="AF5" s="14">
        <v>66666666</v>
      </c>
      <c r="AG5" s="12">
        <f t="shared" si="6"/>
        <v>0.39999999520000001</v>
      </c>
    </row>
    <row r="6" spans="1:33" ht="210" x14ac:dyDescent="0.2">
      <c r="A6" s="8" t="s">
        <v>1193</v>
      </c>
      <c r="B6" s="9" t="s">
        <v>90</v>
      </c>
      <c r="C6" s="20" t="s">
        <v>101</v>
      </c>
      <c r="D6" s="20" t="s">
        <v>102</v>
      </c>
      <c r="E6" s="21">
        <v>4102</v>
      </c>
      <c r="F6" s="21" t="s">
        <v>103</v>
      </c>
      <c r="G6" s="20" t="s">
        <v>907</v>
      </c>
      <c r="H6" s="21">
        <v>99</v>
      </c>
      <c r="I6" s="8" t="s">
        <v>1208</v>
      </c>
      <c r="J6" s="21">
        <v>4102046</v>
      </c>
      <c r="K6" s="21" t="s">
        <v>1209</v>
      </c>
      <c r="L6" s="21" t="s">
        <v>1210</v>
      </c>
      <c r="M6" s="10" t="s">
        <v>121</v>
      </c>
      <c r="N6" s="8">
        <v>11.76</v>
      </c>
      <c r="O6" s="8">
        <v>2022</v>
      </c>
      <c r="P6" s="8" t="s">
        <v>1207</v>
      </c>
      <c r="Q6" s="8">
        <v>3</v>
      </c>
      <c r="R6" s="8">
        <v>12</v>
      </c>
      <c r="S6" s="11">
        <v>3</v>
      </c>
      <c r="T6" s="12">
        <f t="shared" si="0"/>
        <v>0.25</v>
      </c>
      <c r="U6" s="11">
        <v>1</v>
      </c>
      <c r="V6" s="11">
        <v>1</v>
      </c>
      <c r="W6" s="11">
        <v>1</v>
      </c>
      <c r="X6" s="11">
        <v>0</v>
      </c>
      <c r="Y6" s="11">
        <f>V6+U6+W6+X6</f>
        <v>3</v>
      </c>
      <c r="Z6" s="12">
        <f t="shared" si="2"/>
        <v>0.25</v>
      </c>
      <c r="AA6" s="11">
        <f t="shared" si="4"/>
        <v>6</v>
      </c>
      <c r="AB6" s="12">
        <f t="shared" si="5"/>
        <v>1</v>
      </c>
      <c r="AC6" s="13">
        <f t="shared" si="3"/>
        <v>0.5</v>
      </c>
      <c r="AD6" s="14">
        <v>166666667</v>
      </c>
      <c r="AE6" s="24" t="s">
        <v>1154</v>
      </c>
      <c r="AF6" s="14">
        <v>66666666</v>
      </c>
      <c r="AG6" s="12">
        <f t="shared" si="6"/>
        <v>0.39999999520000001</v>
      </c>
    </row>
    <row r="7" spans="1:33" ht="168" x14ac:dyDescent="0.2">
      <c r="A7" s="8" t="s">
        <v>1193</v>
      </c>
      <c r="B7" s="9" t="s">
        <v>90</v>
      </c>
      <c r="C7" s="20" t="s">
        <v>1211</v>
      </c>
      <c r="D7" s="20" t="s">
        <v>1212</v>
      </c>
      <c r="E7" s="21">
        <v>4104</v>
      </c>
      <c r="F7" s="21" t="s">
        <v>1213</v>
      </c>
      <c r="G7" s="20" t="s">
        <v>907</v>
      </c>
      <c r="H7" s="21">
        <v>100</v>
      </c>
      <c r="I7" s="8" t="s">
        <v>1214</v>
      </c>
      <c r="J7" s="21">
        <v>4104007</v>
      </c>
      <c r="K7" s="21" t="s">
        <v>1215</v>
      </c>
      <c r="L7" s="21" t="s">
        <v>1215</v>
      </c>
      <c r="M7" s="10" t="s">
        <v>121</v>
      </c>
      <c r="N7" s="34">
        <v>0.47499999999999998</v>
      </c>
      <c r="O7" s="8">
        <v>2022</v>
      </c>
      <c r="P7" s="8" t="s">
        <v>1199</v>
      </c>
      <c r="Q7" s="8">
        <v>8</v>
      </c>
      <c r="R7" s="8">
        <v>8</v>
      </c>
      <c r="S7" s="11">
        <v>7</v>
      </c>
      <c r="T7" s="12">
        <f t="shared" si="0"/>
        <v>0.875</v>
      </c>
      <c r="U7" s="11">
        <v>3</v>
      </c>
      <c r="V7" s="11">
        <v>7</v>
      </c>
      <c r="W7" s="11">
        <v>7</v>
      </c>
      <c r="X7" s="11">
        <v>7</v>
      </c>
      <c r="Y7" s="11">
        <v>7</v>
      </c>
      <c r="Z7" s="12">
        <f t="shared" si="2"/>
        <v>0.875</v>
      </c>
      <c r="AA7" s="11">
        <f t="shared" si="4"/>
        <v>14</v>
      </c>
      <c r="AB7" s="12">
        <f t="shared" si="5"/>
        <v>0.875</v>
      </c>
      <c r="AC7" s="13">
        <f t="shared" si="3"/>
        <v>1.75</v>
      </c>
      <c r="AD7" s="14">
        <v>5953770878</v>
      </c>
      <c r="AE7" s="24" t="s">
        <v>1154</v>
      </c>
      <c r="AF7" s="14">
        <v>4292306338</v>
      </c>
      <c r="AG7" s="12">
        <f t="shared" si="6"/>
        <v>0.72093912008953198</v>
      </c>
    </row>
    <row r="8" spans="1:33" ht="154" x14ac:dyDescent="0.2">
      <c r="A8" s="8" t="s">
        <v>1193</v>
      </c>
      <c r="B8" s="9" t="s">
        <v>90</v>
      </c>
      <c r="C8" s="20" t="s">
        <v>1216</v>
      </c>
      <c r="D8" s="20" t="s">
        <v>1212</v>
      </c>
      <c r="E8" s="21">
        <v>4104</v>
      </c>
      <c r="F8" s="21" t="s">
        <v>1213</v>
      </c>
      <c r="G8" s="20" t="s">
        <v>907</v>
      </c>
      <c r="H8" s="21">
        <v>101</v>
      </c>
      <c r="I8" s="8" t="s">
        <v>1217</v>
      </c>
      <c r="J8" s="21">
        <v>4104014</v>
      </c>
      <c r="K8" s="21" t="s">
        <v>1218</v>
      </c>
      <c r="L8" s="21" t="s">
        <v>1219</v>
      </c>
      <c r="M8" s="10" t="s">
        <v>121</v>
      </c>
      <c r="N8" s="34">
        <v>0.47499999999999998</v>
      </c>
      <c r="O8" s="8">
        <v>2022</v>
      </c>
      <c r="P8" s="8" t="s">
        <v>1199</v>
      </c>
      <c r="Q8" s="8">
        <v>48</v>
      </c>
      <c r="R8" s="8">
        <v>48</v>
      </c>
      <c r="S8" s="11">
        <v>42</v>
      </c>
      <c r="T8" s="12">
        <f t="shared" si="0"/>
        <v>0.875</v>
      </c>
      <c r="U8" s="11" t="s">
        <v>142</v>
      </c>
      <c r="V8" s="11">
        <v>42</v>
      </c>
      <c r="W8" s="11">
        <v>42</v>
      </c>
      <c r="X8" s="11">
        <v>47</v>
      </c>
      <c r="Y8" s="11">
        <v>47</v>
      </c>
      <c r="Z8" s="12">
        <f t="shared" si="2"/>
        <v>0.97916666666666663</v>
      </c>
      <c r="AA8" s="11">
        <f t="shared" si="4"/>
        <v>89</v>
      </c>
      <c r="AB8" s="12">
        <f t="shared" si="5"/>
        <v>0.97916666666666663</v>
      </c>
      <c r="AC8" s="13">
        <f t="shared" si="3"/>
        <v>1.8541666666666667</v>
      </c>
      <c r="AD8" s="14">
        <v>5953770878</v>
      </c>
      <c r="AE8" s="24" t="s">
        <v>1154</v>
      </c>
      <c r="AF8" s="14">
        <v>4292306338</v>
      </c>
      <c r="AG8" s="12">
        <f t="shared" si="6"/>
        <v>0.72093912008953198</v>
      </c>
    </row>
    <row r="9" spans="1:33" ht="140" x14ac:dyDescent="0.2">
      <c r="A9" s="8" t="s">
        <v>1193</v>
      </c>
      <c r="B9" s="9" t="s">
        <v>90</v>
      </c>
      <c r="C9" s="20" t="s">
        <v>1216</v>
      </c>
      <c r="D9" s="20" t="s">
        <v>1212</v>
      </c>
      <c r="E9" s="21">
        <v>4104</v>
      </c>
      <c r="F9" s="21" t="s">
        <v>1213</v>
      </c>
      <c r="G9" s="20" t="s">
        <v>907</v>
      </c>
      <c r="H9" s="21">
        <v>102</v>
      </c>
      <c r="I9" s="8" t="s">
        <v>1220</v>
      </c>
      <c r="J9" s="21">
        <v>4104010</v>
      </c>
      <c r="K9" s="21" t="s">
        <v>1221</v>
      </c>
      <c r="L9" s="21" t="s">
        <v>1222</v>
      </c>
      <c r="M9" s="10" t="s">
        <v>121</v>
      </c>
      <c r="N9" s="34">
        <v>0.47499999999999998</v>
      </c>
      <c r="O9" s="8">
        <v>2022</v>
      </c>
      <c r="P9" s="8" t="s">
        <v>1199</v>
      </c>
      <c r="Q9" s="8">
        <v>50</v>
      </c>
      <c r="R9" s="8">
        <v>200</v>
      </c>
      <c r="S9" s="11">
        <v>100</v>
      </c>
      <c r="T9" s="12">
        <f t="shared" si="0"/>
        <v>0.5</v>
      </c>
      <c r="U9" s="11" t="s">
        <v>142</v>
      </c>
      <c r="V9" s="11">
        <v>0</v>
      </c>
      <c r="W9" s="11">
        <v>39</v>
      </c>
      <c r="X9" s="11">
        <v>0</v>
      </c>
      <c r="Y9" s="11">
        <f t="shared" si="1"/>
        <v>39</v>
      </c>
      <c r="Z9" s="12">
        <f t="shared" si="2"/>
        <v>0.19500000000000001</v>
      </c>
      <c r="AA9" s="11">
        <f t="shared" si="4"/>
        <v>139</v>
      </c>
      <c r="AB9" s="12">
        <f t="shared" si="5"/>
        <v>0.78</v>
      </c>
      <c r="AC9" s="13">
        <f t="shared" si="3"/>
        <v>0.69499999999999995</v>
      </c>
      <c r="AD9" s="14">
        <v>153564444</v>
      </c>
      <c r="AE9" s="24" t="s">
        <v>1154</v>
      </c>
      <c r="AF9" s="14">
        <v>104448416</v>
      </c>
      <c r="AG9" s="12">
        <f t="shared" si="6"/>
        <v>0.68016015478166292</v>
      </c>
    </row>
    <row r="10" spans="1:33" ht="126" x14ac:dyDescent="0.2">
      <c r="A10" s="8" t="s">
        <v>1193</v>
      </c>
      <c r="B10" s="9" t="s">
        <v>90</v>
      </c>
      <c r="C10" s="20" t="s">
        <v>1216</v>
      </c>
      <c r="D10" s="20" t="s">
        <v>1212</v>
      </c>
      <c r="E10" s="21">
        <v>4104</v>
      </c>
      <c r="F10" s="21" t="s">
        <v>1213</v>
      </c>
      <c r="G10" s="20" t="s">
        <v>907</v>
      </c>
      <c r="H10" s="21">
        <v>103</v>
      </c>
      <c r="I10" s="8" t="s">
        <v>1223</v>
      </c>
      <c r="J10" s="21">
        <v>4104008</v>
      </c>
      <c r="K10" s="21" t="s">
        <v>1224</v>
      </c>
      <c r="L10" s="21" t="s">
        <v>1225</v>
      </c>
      <c r="M10" s="10" t="s">
        <v>121</v>
      </c>
      <c r="N10" s="34">
        <v>0.47499999999999998</v>
      </c>
      <c r="O10" s="8">
        <v>2022</v>
      </c>
      <c r="P10" s="8" t="s">
        <v>1199</v>
      </c>
      <c r="Q10" s="8">
        <v>400</v>
      </c>
      <c r="R10" s="8">
        <v>1600</v>
      </c>
      <c r="S10" s="11">
        <v>401</v>
      </c>
      <c r="T10" s="12">
        <f t="shared" si="0"/>
        <v>0.25062499999999999</v>
      </c>
      <c r="U10" s="11" t="s">
        <v>142</v>
      </c>
      <c r="V10" s="11">
        <v>98</v>
      </c>
      <c r="W10" s="11">
        <v>125</v>
      </c>
      <c r="X10" s="11">
        <f>46+80+5+12+30+30</f>
        <v>203</v>
      </c>
      <c r="Y10" s="11">
        <f t="shared" si="1"/>
        <v>426</v>
      </c>
      <c r="Z10" s="12">
        <f t="shared" si="2"/>
        <v>0.26624999999999999</v>
      </c>
      <c r="AA10" s="11">
        <f t="shared" si="4"/>
        <v>827</v>
      </c>
      <c r="AB10" s="12">
        <f t="shared" si="5"/>
        <v>1.0649999999999999</v>
      </c>
      <c r="AC10" s="13">
        <f t="shared" si="3"/>
        <v>0.51687499999999997</v>
      </c>
      <c r="AD10" s="14">
        <v>153564444</v>
      </c>
      <c r="AE10" s="24" t="s">
        <v>1154</v>
      </c>
      <c r="AF10" s="14">
        <v>104448416</v>
      </c>
      <c r="AG10" s="12">
        <f t="shared" si="6"/>
        <v>0.68016015478166292</v>
      </c>
    </row>
    <row r="11" spans="1:33" ht="126" x14ac:dyDescent="0.2">
      <c r="A11" s="8" t="s">
        <v>1193</v>
      </c>
      <c r="B11" s="9" t="s">
        <v>90</v>
      </c>
      <c r="C11" s="20" t="s">
        <v>1216</v>
      </c>
      <c r="D11" s="20" t="s">
        <v>1212</v>
      </c>
      <c r="E11" s="21">
        <v>4599</v>
      </c>
      <c r="F11" s="21" t="s">
        <v>1021</v>
      </c>
      <c r="G11" s="20" t="s">
        <v>907</v>
      </c>
      <c r="H11" s="21">
        <v>104</v>
      </c>
      <c r="I11" s="8" t="s">
        <v>1226</v>
      </c>
      <c r="J11" s="21">
        <v>4599032</v>
      </c>
      <c r="K11" s="21" t="s">
        <v>1227</v>
      </c>
      <c r="L11" s="21" t="s">
        <v>1228</v>
      </c>
      <c r="M11" s="10" t="s">
        <v>121</v>
      </c>
      <c r="N11" s="34">
        <v>0.47499999999999998</v>
      </c>
      <c r="O11" s="8">
        <v>2022</v>
      </c>
      <c r="P11" s="8" t="s">
        <v>1199</v>
      </c>
      <c r="Q11" s="8">
        <v>1</v>
      </c>
      <c r="R11" s="8">
        <v>1</v>
      </c>
      <c r="S11" s="11">
        <v>0</v>
      </c>
      <c r="T11" s="12">
        <f t="shared" si="0"/>
        <v>0</v>
      </c>
      <c r="U11" s="11" t="s">
        <v>142</v>
      </c>
      <c r="V11" s="11">
        <v>0</v>
      </c>
      <c r="W11" s="11">
        <v>0</v>
      </c>
      <c r="X11" s="11">
        <v>0</v>
      </c>
      <c r="Y11" s="11">
        <f t="shared" si="1"/>
        <v>0</v>
      </c>
      <c r="Z11" s="12">
        <f t="shared" si="2"/>
        <v>0</v>
      </c>
      <c r="AA11" s="11">
        <f t="shared" si="4"/>
        <v>0</v>
      </c>
      <c r="AB11" s="12">
        <f t="shared" si="5"/>
        <v>0</v>
      </c>
      <c r="AC11" s="13">
        <f t="shared" si="3"/>
        <v>0</v>
      </c>
      <c r="AD11" s="14">
        <v>153564444</v>
      </c>
      <c r="AE11" s="24" t="s">
        <v>1154</v>
      </c>
      <c r="AF11" s="14">
        <v>104448416</v>
      </c>
      <c r="AG11" s="12">
        <f t="shared" si="6"/>
        <v>0.68016015478166292</v>
      </c>
    </row>
    <row r="12" spans="1:33" ht="126" x14ac:dyDescent="0.2">
      <c r="A12" s="8" t="s">
        <v>1193</v>
      </c>
      <c r="B12" s="9" t="s">
        <v>90</v>
      </c>
      <c r="C12" s="20" t="s">
        <v>1216</v>
      </c>
      <c r="D12" s="20" t="s">
        <v>1212</v>
      </c>
      <c r="E12" s="21">
        <v>4501</v>
      </c>
      <c r="F12" s="21" t="s">
        <v>1126</v>
      </c>
      <c r="G12" s="20" t="s">
        <v>786</v>
      </c>
      <c r="H12" s="21">
        <v>105</v>
      </c>
      <c r="I12" s="8" t="s">
        <v>1229</v>
      </c>
      <c r="J12" s="21">
        <v>4501006</v>
      </c>
      <c r="K12" s="21" t="s">
        <v>1230</v>
      </c>
      <c r="L12" s="21" t="s">
        <v>1231</v>
      </c>
      <c r="M12" s="10" t="s">
        <v>121</v>
      </c>
      <c r="N12" s="8" t="s">
        <v>1232</v>
      </c>
      <c r="O12" s="8">
        <v>2015</v>
      </c>
      <c r="P12" s="8" t="s">
        <v>1233</v>
      </c>
      <c r="Q12" s="8">
        <v>50</v>
      </c>
      <c r="R12" s="8">
        <v>200</v>
      </c>
      <c r="S12" s="11">
        <v>48</v>
      </c>
      <c r="T12" s="12">
        <f t="shared" si="0"/>
        <v>0.24</v>
      </c>
      <c r="U12" s="11">
        <v>7</v>
      </c>
      <c r="V12" s="11">
        <v>27</v>
      </c>
      <c r="W12" s="11">
        <v>9</v>
      </c>
      <c r="X12" s="11">
        <v>15</v>
      </c>
      <c r="Y12" s="11">
        <f t="shared" si="1"/>
        <v>58</v>
      </c>
      <c r="Z12" s="12">
        <f t="shared" si="2"/>
        <v>0.28999999999999998</v>
      </c>
      <c r="AA12" s="11">
        <f t="shared" si="4"/>
        <v>106</v>
      </c>
      <c r="AB12" s="12">
        <f>+Y12/Q12</f>
        <v>1.1599999999999999</v>
      </c>
      <c r="AC12" s="13">
        <f t="shared" si="3"/>
        <v>0.53</v>
      </c>
      <c r="AD12" s="14">
        <v>1000000000</v>
      </c>
      <c r="AE12" s="24" t="s">
        <v>210</v>
      </c>
      <c r="AF12" s="14">
        <v>1000000000</v>
      </c>
      <c r="AG12" s="12">
        <f t="shared" si="6"/>
        <v>1</v>
      </c>
    </row>
    <row r="13" spans="1:33" ht="182" x14ac:dyDescent="0.2">
      <c r="A13" s="8" t="s">
        <v>1193</v>
      </c>
      <c r="B13" s="9" t="s">
        <v>90</v>
      </c>
      <c r="C13" s="20" t="s">
        <v>1216</v>
      </c>
      <c r="D13" s="20" t="s">
        <v>1212</v>
      </c>
      <c r="E13" s="21">
        <v>4502</v>
      </c>
      <c r="F13" s="21" t="s">
        <v>1234</v>
      </c>
      <c r="G13" s="20" t="s">
        <v>786</v>
      </c>
      <c r="H13" s="21">
        <v>106</v>
      </c>
      <c r="I13" s="8" t="s">
        <v>1235</v>
      </c>
      <c r="J13" s="21">
        <v>4502024</v>
      </c>
      <c r="K13" s="21" t="s">
        <v>1236</v>
      </c>
      <c r="L13" s="21" t="s">
        <v>1237</v>
      </c>
      <c r="M13" s="10" t="s">
        <v>121</v>
      </c>
      <c r="N13" s="8" t="s">
        <v>1232</v>
      </c>
      <c r="O13" s="8">
        <v>2015</v>
      </c>
      <c r="P13" s="8" t="s">
        <v>1233</v>
      </c>
      <c r="Q13" s="8">
        <v>2</v>
      </c>
      <c r="R13" s="8">
        <v>2</v>
      </c>
      <c r="S13" s="11">
        <v>2</v>
      </c>
      <c r="T13" s="12">
        <f t="shared" si="0"/>
        <v>1</v>
      </c>
      <c r="U13" s="11" t="s">
        <v>142</v>
      </c>
      <c r="V13" s="11">
        <v>2</v>
      </c>
      <c r="W13" s="11">
        <v>2</v>
      </c>
      <c r="X13" s="11">
        <v>2</v>
      </c>
      <c r="Y13" s="11">
        <v>2</v>
      </c>
      <c r="Z13" s="12">
        <f t="shared" si="2"/>
        <v>1</v>
      </c>
      <c r="AA13" s="11">
        <f t="shared" si="4"/>
        <v>4</v>
      </c>
      <c r="AB13" s="12">
        <f t="shared" si="5"/>
        <v>1</v>
      </c>
      <c r="AC13" s="13">
        <f t="shared" si="3"/>
        <v>2</v>
      </c>
      <c r="AD13" s="14">
        <v>62500000</v>
      </c>
      <c r="AE13" s="24" t="s">
        <v>210</v>
      </c>
      <c r="AF13" s="14">
        <v>62500000</v>
      </c>
      <c r="AG13" s="12">
        <f t="shared" si="6"/>
        <v>1</v>
      </c>
    </row>
    <row r="14" spans="1:33" ht="140" x14ac:dyDescent="0.2">
      <c r="A14" s="8" t="s">
        <v>1193</v>
      </c>
      <c r="B14" s="9" t="s">
        <v>90</v>
      </c>
      <c r="C14" s="20" t="s">
        <v>1238</v>
      </c>
      <c r="D14" s="20" t="s">
        <v>1239</v>
      </c>
      <c r="E14" s="21">
        <v>4502</v>
      </c>
      <c r="F14" s="21" t="s">
        <v>1234</v>
      </c>
      <c r="G14" s="20" t="s">
        <v>786</v>
      </c>
      <c r="H14" s="21">
        <v>107</v>
      </c>
      <c r="I14" s="8" t="s">
        <v>1240</v>
      </c>
      <c r="J14" s="21">
        <v>4502038</v>
      </c>
      <c r="K14" s="21" t="s">
        <v>1241</v>
      </c>
      <c r="L14" s="21" t="s">
        <v>1242</v>
      </c>
      <c r="M14" s="20" t="s">
        <v>1243</v>
      </c>
      <c r="N14" s="8" t="s">
        <v>1232</v>
      </c>
      <c r="O14" s="8">
        <v>2015</v>
      </c>
      <c r="P14" s="8" t="s">
        <v>1233</v>
      </c>
      <c r="Q14" s="8">
        <v>1</v>
      </c>
      <c r="R14" s="8">
        <v>4</v>
      </c>
      <c r="S14" s="11">
        <v>1</v>
      </c>
      <c r="T14" s="12">
        <f t="shared" si="0"/>
        <v>0.25</v>
      </c>
      <c r="U14" s="11" t="s">
        <v>142</v>
      </c>
      <c r="V14" s="11">
        <v>1</v>
      </c>
      <c r="W14" s="11">
        <v>0</v>
      </c>
      <c r="X14" s="11">
        <v>0</v>
      </c>
      <c r="Y14" s="11">
        <f t="shared" si="1"/>
        <v>1</v>
      </c>
      <c r="Z14" s="12">
        <f t="shared" si="2"/>
        <v>0.25</v>
      </c>
      <c r="AA14" s="11">
        <f t="shared" si="4"/>
        <v>2</v>
      </c>
      <c r="AB14" s="12">
        <f t="shared" si="5"/>
        <v>1</v>
      </c>
      <c r="AC14" s="13">
        <f t="shared" si="3"/>
        <v>0.5</v>
      </c>
      <c r="AD14" s="14">
        <v>62500000</v>
      </c>
      <c r="AE14" s="24" t="s">
        <v>210</v>
      </c>
      <c r="AF14" s="14">
        <v>62500000</v>
      </c>
      <c r="AG14" s="12">
        <f t="shared" si="6"/>
        <v>1</v>
      </c>
    </row>
    <row r="15" spans="1:33" ht="196" x14ac:dyDescent="0.2">
      <c r="A15" s="8" t="s">
        <v>1193</v>
      </c>
      <c r="B15" s="9" t="s">
        <v>90</v>
      </c>
      <c r="C15" s="20" t="s">
        <v>1244</v>
      </c>
      <c r="D15" s="20" t="s">
        <v>1239</v>
      </c>
      <c r="E15" s="21">
        <v>4502</v>
      </c>
      <c r="F15" s="21" t="s">
        <v>1234</v>
      </c>
      <c r="G15" s="20" t="s">
        <v>786</v>
      </c>
      <c r="H15" s="21">
        <v>109</v>
      </c>
      <c r="I15" s="8" t="s">
        <v>1245</v>
      </c>
      <c r="J15" s="21">
        <v>4502034</v>
      </c>
      <c r="K15" s="21" t="s">
        <v>1246</v>
      </c>
      <c r="L15" s="21" t="s">
        <v>1247</v>
      </c>
      <c r="M15" s="20" t="s">
        <v>424</v>
      </c>
      <c r="N15" s="8" t="s">
        <v>1232</v>
      </c>
      <c r="O15" s="8">
        <v>2015</v>
      </c>
      <c r="P15" s="8" t="s">
        <v>1233</v>
      </c>
      <c r="Q15" s="8">
        <v>300</v>
      </c>
      <c r="R15" s="8">
        <v>1200</v>
      </c>
      <c r="S15" s="11">
        <v>300</v>
      </c>
      <c r="T15" s="12">
        <f t="shared" si="0"/>
        <v>0.25</v>
      </c>
      <c r="U15" s="11">
        <v>310</v>
      </c>
      <c r="V15" s="11">
        <v>1</v>
      </c>
      <c r="W15" s="11">
        <v>0</v>
      </c>
      <c r="X15" s="11">
        <v>0</v>
      </c>
      <c r="Y15" s="11">
        <f t="shared" si="1"/>
        <v>311</v>
      </c>
      <c r="Z15" s="12">
        <f t="shared" si="2"/>
        <v>0.25916666666666666</v>
      </c>
      <c r="AA15" s="11">
        <f t="shared" si="4"/>
        <v>611</v>
      </c>
      <c r="AB15" s="12">
        <f t="shared" si="5"/>
        <v>1.0366666666666666</v>
      </c>
      <c r="AC15" s="13">
        <f t="shared" si="3"/>
        <v>0.50916666666666666</v>
      </c>
      <c r="AD15" s="14">
        <v>62500000</v>
      </c>
      <c r="AE15" s="24" t="s">
        <v>210</v>
      </c>
      <c r="AF15" s="14">
        <v>62500000</v>
      </c>
      <c r="AG15" s="12">
        <f t="shared" si="6"/>
        <v>1</v>
      </c>
    </row>
    <row r="16" spans="1:33" ht="140" x14ac:dyDescent="0.2">
      <c r="A16" s="8" t="s">
        <v>1193</v>
      </c>
      <c r="B16" s="9" t="s">
        <v>90</v>
      </c>
      <c r="C16" s="20" t="s">
        <v>1244</v>
      </c>
      <c r="D16" s="20" t="s">
        <v>1239</v>
      </c>
      <c r="E16" s="21">
        <v>4502</v>
      </c>
      <c r="F16" s="21" t="s">
        <v>1234</v>
      </c>
      <c r="G16" s="20" t="s">
        <v>786</v>
      </c>
      <c r="H16" s="21">
        <v>110</v>
      </c>
      <c r="I16" s="8" t="s">
        <v>1248</v>
      </c>
      <c r="J16" s="21">
        <v>4502033</v>
      </c>
      <c r="K16" s="21" t="s">
        <v>875</v>
      </c>
      <c r="L16" s="21" t="s">
        <v>876</v>
      </c>
      <c r="M16" s="20" t="s">
        <v>1249</v>
      </c>
      <c r="N16" s="34">
        <v>0.47499999999999998</v>
      </c>
      <c r="O16" s="8">
        <v>2022</v>
      </c>
      <c r="P16" s="8" t="s">
        <v>1199</v>
      </c>
      <c r="Q16" s="8">
        <v>2</v>
      </c>
      <c r="R16" s="8">
        <v>8</v>
      </c>
      <c r="S16" s="11">
        <v>2</v>
      </c>
      <c r="T16" s="12">
        <f t="shared" si="0"/>
        <v>0.25</v>
      </c>
      <c r="U16" s="11" t="s">
        <v>142</v>
      </c>
      <c r="V16" s="11">
        <v>3</v>
      </c>
      <c r="W16" s="11">
        <v>1</v>
      </c>
      <c r="X16" s="11">
        <v>0</v>
      </c>
      <c r="Y16" s="11">
        <f t="shared" si="1"/>
        <v>4</v>
      </c>
      <c r="Z16" s="12">
        <f t="shared" si="2"/>
        <v>0.5</v>
      </c>
      <c r="AA16" s="11">
        <f t="shared" si="4"/>
        <v>6</v>
      </c>
      <c r="AB16" s="12">
        <f t="shared" si="5"/>
        <v>2</v>
      </c>
      <c r="AC16" s="13">
        <f t="shared" si="3"/>
        <v>0.75</v>
      </c>
      <c r="AD16" s="14">
        <v>62500000</v>
      </c>
      <c r="AE16" s="24" t="s">
        <v>210</v>
      </c>
      <c r="AF16" s="14">
        <v>62500000</v>
      </c>
      <c r="AG16" s="12">
        <f t="shared" si="6"/>
        <v>1</v>
      </c>
    </row>
    <row r="17" spans="1:33" ht="140" x14ac:dyDescent="0.2">
      <c r="A17" s="8" t="s">
        <v>1193</v>
      </c>
      <c r="B17" s="9" t="s">
        <v>90</v>
      </c>
      <c r="C17" s="20" t="s">
        <v>1244</v>
      </c>
      <c r="D17" s="20" t="s">
        <v>1239</v>
      </c>
      <c r="E17" s="21">
        <v>4502</v>
      </c>
      <c r="F17" s="21" t="s">
        <v>1234</v>
      </c>
      <c r="G17" s="20" t="s">
        <v>786</v>
      </c>
      <c r="H17" s="21">
        <v>111</v>
      </c>
      <c r="I17" s="8" t="s">
        <v>1250</v>
      </c>
      <c r="J17" s="21">
        <v>4502022</v>
      </c>
      <c r="K17" s="21" t="s">
        <v>1241</v>
      </c>
      <c r="L17" s="21" t="s">
        <v>1251</v>
      </c>
      <c r="M17" s="20" t="s">
        <v>1252</v>
      </c>
      <c r="N17" s="8" t="s">
        <v>1232</v>
      </c>
      <c r="O17" s="8">
        <v>2015</v>
      </c>
      <c r="P17" s="8" t="s">
        <v>1233</v>
      </c>
      <c r="Q17" s="8">
        <v>1</v>
      </c>
      <c r="R17" s="8">
        <v>1</v>
      </c>
      <c r="S17" s="11">
        <v>1</v>
      </c>
      <c r="T17" s="12">
        <f t="shared" si="0"/>
        <v>1</v>
      </c>
      <c r="U17" s="11">
        <v>1</v>
      </c>
      <c r="V17" s="11">
        <v>1</v>
      </c>
      <c r="W17" s="11">
        <v>1</v>
      </c>
      <c r="X17" s="11">
        <v>0</v>
      </c>
      <c r="Y17" s="11">
        <v>1</v>
      </c>
      <c r="Z17" s="12">
        <f t="shared" si="2"/>
        <v>1</v>
      </c>
      <c r="AA17" s="11">
        <f t="shared" si="4"/>
        <v>2</v>
      </c>
      <c r="AB17" s="12">
        <f t="shared" si="5"/>
        <v>1</v>
      </c>
      <c r="AC17" s="13">
        <f t="shared" si="3"/>
        <v>2</v>
      </c>
      <c r="AD17" s="14">
        <v>62500000</v>
      </c>
      <c r="AE17" s="24" t="s">
        <v>210</v>
      </c>
      <c r="AF17" s="14">
        <v>62500000</v>
      </c>
      <c r="AG17" s="12">
        <f t="shared" si="6"/>
        <v>1</v>
      </c>
    </row>
    <row r="18" spans="1:33" ht="140" x14ac:dyDescent="0.2">
      <c r="A18" s="8" t="s">
        <v>1193</v>
      </c>
      <c r="B18" s="9" t="s">
        <v>90</v>
      </c>
      <c r="C18" s="20" t="s">
        <v>1244</v>
      </c>
      <c r="D18" s="20" t="s">
        <v>1239</v>
      </c>
      <c r="E18" s="21">
        <v>4502</v>
      </c>
      <c r="F18" s="21" t="s">
        <v>1234</v>
      </c>
      <c r="G18" s="20" t="s">
        <v>786</v>
      </c>
      <c r="H18" s="21">
        <v>112</v>
      </c>
      <c r="I18" s="8" t="s">
        <v>1253</v>
      </c>
      <c r="J18" s="21">
        <v>4502034</v>
      </c>
      <c r="K18" s="21" t="s">
        <v>1246</v>
      </c>
      <c r="L18" s="21" t="s">
        <v>1254</v>
      </c>
      <c r="M18" s="20" t="s">
        <v>1255</v>
      </c>
      <c r="N18" s="34">
        <v>0.47499999999999998</v>
      </c>
      <c r="O18" s="8">
        <v>2022</v>
      </c>
      <c r="P18" s="8" t="s">
        <v>1199</v>
      </c>
      <c r="Q18" s="8">
        <v>250</v>
      </c>
      <c r="R18" s="8">
        <v>1000</v>
      </c>
      <c r="S18" s="11">
        <v>290</v>
      </c>
      <c r="T18" s="12">
        <f t="shared" si="0"/>
        <v>0.28999999999999998</v>
      </c>
      <c r="U18" s="11">
        <v>60</v>
      </c>
      <c r="V18" s="11">
        <v>160</v>
      </c>
      <c r="W18" s="11">
        <v>95</v>
      </c>
      <c r="X18" s="11">
        <f>63+68</f>
        <v>131</v>
      </c>
      <c r="Y18" s="11">
        <f>V18+U18+W18+X18</f>
        <v>446</v>
      </c>
      <c r="Z18" s="12">
        <f t="shared" si="2"/>
        <v>0.44600000000000001</v>
      </c>
      <c r="AA18" s="11">
        <f t="shared" si="4"/>
        <v>736</v>
      </c>
      <c r="AB18" s="12">
        <f t="shared" si="5"/>
        <v>1.784</v>
      </c>
      <c r="AC18" s="13">
        <f t="shared" si="3"/>
        <v>0.73599999999999999</v>
      </c>
      <c r="AD18" s="14">
        <v>62500000</v>
      </c>
      <c r="AE18" s="24" t="s">
        <v>210</v>
      </c>
      <c r="AF18" s="14">
        <v>62500000</v>
      </c>
      <c r="AG18" s="12">
        <f t="shared" si="6"/>
        <v>1</v>
      </c>
    </row>
    <row r="19" spans="1:33" ht="210" x14ac:dyDescent="0.2">
      <c r="A19" s="8" t="s">
        <v>1193</v>
      </c>
      <c r="B19" s="9" t="s">
        <v>90</v>
      </c>
      <c r="C19" s="20" t="s">
        <v>1244</v>
      </c>
      <c r="D19" s="20" t="s">
        <v>1239</v>
      </c>
      <c r="E19" s="21">
        <v>4502</v>
      </c>
      <c r="F19" s="21" t="s">
        <v>1234</v>
      </c>
      <c r="G19" s="20" t="s">
        <v>786</v>
      </c>
      <c r="H19" s="21">
        <v>113</v>
      </c>
      <c r="I19" s="8" t="s">
        <v>1256</v>
      </c>
      <c r="J19" s="21">
        <v>4502001</v>
      </c>
      <c r="K19" s="21" t="s">
        <v>1257</v>
      </c>
      <c r="L19" s="21" t="s">
        <v>1258</v>
      </c>
      <c r="M19" s="20" t="s">
        <v>1259</v>
      </c>
      <c r="N19" s="34">
        <v>0.47499999999999998</v>
      </c>
      <c r="O19" s="8">
        <v>2022</v>
      </c>
      <c r="P19" s="8" t="s">
        <v>1199</v>
      </c>
      <c r="Q19" s="8">
        <v>3</v>
      </c>
      <c r="R19" s="8">
        <v>4</v>
      </c>
      <c r="S19" s="11">
        <v>1</v>
      </c>
      <c r="T19" s="12">
        <f t="shared" si="0"/>
        <v>0.25</v>
      </c>
      <c r="U19" s="11" t="s">
        <v>142</v>
      </c>
      <c r="V19" s="11">
        <v>1</v>
      </c>
      <c r="W19" s="11">
        <v>2</v>
      </c>
      <c r="X19" s="11">
        <v>0</v>
      </c>
      <c r="Y19" s="11">
        <f t="shared" si="1"/>
        <v>3</v>
      </c>
      <c r="Z19" s="12">
        <f t="shared" si="2"/>
        <v>0.75</v>
      </c>
      <c r="AA19" s="11">
        <f t="shared" si="4"/>
        <v>4</v>
      </c>
      <c r="AB19" s="12">
        <f t="shared" si="5"/>
        <v>1</v>
      </c>
      <c r="AC19" s="13">
        <f t="shared" si="3"/>
        <v>1</v>
      </c>
      <c r="AD19" s="14">
        <v>62500000</v>
      </c>
      <c r="AE19" s="24" t="s">
        <v>210</v>
      </c>
      <c r="AF19" s="14">
        <v>62500000</v>
      </c>
      <c r="AG19" s="12">
        <f t="shared" si="6"/>
        <v>1</v>
      </c>
    </row>
    <row r="20" spans="1:33" ht="140" x14ac:dyDescent="0.2">
      <c r="A20" s="8" t="s">
        <v>1193</v>
      </c>
      <c r="B20" s="9" t="s">
        <v>90</v>
      </c>
      <c r="C20" s="20" t="s">
        <v>1244</v>
      </c>
      <c r="D20" s="20" t="s">
        <v>1239</v>
      </c>
      <c r="E20" s="21">
        <v>4502</v>
      </c>
      <c r="F20" s="21" t="s">
        <v>1234</v>
      </c>
      <c r="G20" s="20" t="s">
        <v>786</v>
      </c>
      <c r="H20" s="21">
        <v>114</v>
      </c>
      <c r="I20" s="8" t="s">
        <v>1260</v>
      </c>
      <c r="J20" s="21">
        <v>4502022</v>
      </c>
      <c r="K20" s="21" t="s">
        <v>1241</v>
      </c>
      <c r="L20" s="21" t="s">
        <v>1251</v>
      </c>
      <c r="M20" s="20" t="s">
        <v>1243</v>
      </c>
      <c r="N20" s="34">
        <v>0.47499999999999998</v>
      </c>
      <c r="O20" s="8">
        <v>2022</v>
      </c>
      <c r="P20" s="8" t="s">
        <v>1199</v>
      </c>
      <c r="Q20" s="8">
        <v>1</v>
      </c>
      <c r="R20" s="8">
        <v>1</v>
      </c>
      <c r="S20" s="11">
        <v>1</v>
      </c>
      <c r="T20" s="12">
        <f t="shared" si="0"/>
        <v>1</v>
      </c>
      <c r="U20" s="11" t="s">
        <v>142</v>
      </c>
      <c r="V20" s="11">
        <v>0</v>
      </c>
      <c r="W20" s="11">
        <v>0</v>
      </c>
      <c r="X20" s="11">
        <v>0</v>
      </c>
      <c r="Y20" s="11">
        <f t="shared" si="1"/>
        <v>0</v>
      </c>
      <c r="Z20" s="12">
        <f t="shared" si="2"/>
        <v>0</v>
      </c>
      <c r="AA20" s="11">
        <f t="shared" si="4"/>
        <v>1</v>
      </c>
      <c r="AB20" s="12">
        <f t="shared" si="5"/>
        <v>0</v>
      </c>
      <c r="AC20" s="13">
        <f t="shared" si="3"/>
        <v>1</v>
      </c>
      <c r="AD20" s="14">
        <v>62500000</v>
      </c>
      <c r="AE20" s="24" t="s">
        <v>210</v>
      </c>
      <c r="AF20" s="14">
        <v>62500000</v>
      </c>
      <c r="AG20" s="12">
        <f t="shared" si="6"/>
        <v>1</v>
      </c>
    </row>
    <row r="21" spans="1:33" x14ac:dyDescent="0.2">
      <c r="AD21" s="479">
        <f>SUM(AD2:AD20)</f>
        <v>14368235089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3"/>
  <sheetViews>
    <sheetView topLeftCell="AI29" workbookViewId="0">
      <selection activeCell="AA33" sqref="AA33"/>
    </sheetView>
  </sheetViews>
  <sheetFormatPr baseColWidth="10" defaultRowHeight="16" x14ac:dyDescent="0.2"/>
  <cols>
    <col min="27" max="27" width="23" customWidth="1"/>
    <col min="29" max="29" width="23" customWidth="1"/>
  </cols>
  <sheetData>
    <row r="1" spans="1:30" ht="60" x14ac:dyDescent="0.2">
      <c r="A1" s="674" t="s">
        <v>2</v>
      </c>
      <c r="B1" s="674" t="s">
        <v>4</v>
      </c>
      <c r="C1" s="674" t="s">
        <v>5</v>
      </c>
      <c r="D1" s="674" t="s">
        <v>6</v>
      </c>
      <c r="E1" s="674" t="s">
        <v>7</v>
      </c>
      <c r="F1" s="674" t="s">
        <v>8</v>
      </c>
      <c r="G1" s="674" t="s">
        <v>9</v>
      </c>
      <c r="H1" s="674" t="s">
        <v>10</v>
      </c>
      <c r="I1" s="674" t="s">
        <v>11</v>
      </c>
      <c r="J1" s="674" t="s">
        <v>12</v>
      </c>
      <c r="K1" s="674" t="s">
        <v>13</v>
      </c>
      <c r="L1" s="674" t="s">
        <v>14</v>
      </c>
      <c r="M1" s="674" t="s">
        <v>15</v>
      </c>
      <c r="N1" s="674" t="s">
        <v>16</v>
      </c>
      <c r="O1" s="674" t="s">
        <v>17</v>
      </c>
      <c r="P1" s="306" t="s">
        <v>1140</v>
      </c>
      <c r="Q1" s="674" t="s">
        <v>19</v>
      </c>
      <c r="R1" s="674" t="s">
        <v>20</v>
      </c>
      <c r="S1" s="674" t="s">
        <v>22</v>
      </c>
      <c r="T1" s="674" t="s">
        <v>23</v>
      </c>
      <c r="U1" s="674" t="s">
        <v>24</v>
      </c>
      <c r="V1" s="674" t="s">
        <v>25</v>
      </c>
      <c r="W1" s="308" t="s">
        <v>1141</v>
      </c>
      <c r="X1" s="308" t="s">
        <v>1143</v>
      </c>
      <c r="Y1" s="676" t="s">
        <v>30</v>
      </c>
      <c r="Z1" s="676" t="s">
        <v>31</v>
      </c>
      <c r="AA1" s="674" t="s">
        <v>44</v>
      </c>
      <c r="AB1" s="674" t="s">
        <v>33</v>
      </c>
      <c r="AC1" s="674" t="s">
        <v>45</v>
      </c>
      <c r="AD1" s="306" t="s">
        <v>1144</v>
      </c>
    </row>
    <row r="2" spans="1:30" ht="135" x14ac:dyDescent="0.2">
      <c r="A2" s="675"/>
      <c r="B2" s="675"/>
      <c r="C2" s="675"/>
      <c r="D2" s="675"/>
      <c r="E2" s="675"/>
      <c r="F2" s="675"/>
      <c r="G2" s="675"/>
      <c r="H2" s="675"/>
      <c r="I2" s="675"/>
      <c r="J2" s="675"/>
      <c r="K2" s="675"/>
      <c r="L2" s="675"/>
      <c r="M2" s="675"/>
      <c r="N2" s="675"/>
      <c r="O2" s="675"/>
      <c r="P2" s="307">
        <v>2025</v>
      </c>
      <c r="Q2" s="675"/>
      <c r="R2" s="675"/>
      <c r="S2" s="675"/>
      <c r="T2" s="675"/>
      <c r="U2" s="675"/>
      <c r="V2" s="675"/>
      <c r="W2" s="309" t="s">
        <v>1142</v>
      </c>
      <c r="X2" s="309" t="s">
        <v>1142</v>
      </c>
      <c r="Y2" s="677"/>
      <c r="Z2" s="677"/>
      <c r="AA2" s="675"/>
      <c r="AB2" s="675"/>
      <c r="AC2" s="675"/>
      <c r="AD2" s="307" t="s">
        <v>1145</v>
      </c>
    </row>
    <row r="3" spans="1:30" ht="390" x14ac:dyDescent="0.2">
      <c r="A3" s="310" t="s">
        <v>1261</v>
      </c>
      <c r="B3" s="311" t="s">
        <v>1262</v>
      </c>
      <c r="C3" s="311" t="s">
        <v>1263</v>
      </c>
      <c r="D3" s="312">
        <v>2201</v>
      </c>
      <c r="E3" s="312" t="s">
        <v>1264</v>
      </c>
      <c r="F3" s="312" t="s">
        <v>1265</v>
      </c>
      <c r="G3" s="312">
        <v>292</v>
      </c>
      <c r="H3" s="312" t="s">
        <v>1266</v>
      </c>
      <c r="I3" s="312">
        <v>2201070</v>
      </c>
      <c r="J3" s="312" t="s">
        <v>1267</v>
      </c>
      <c r="K3" s="313" t="s">
        <v>1268</v>
      </c>
      <c r="L3" s="312" t="s">
        <v>279</v>
      </c>
      <c r="M3" s="312" t="s">
        <v>353</v>
      </c>
      <c r="N3" s="312">
        <v>2023</v>
      </c>
      <c r="O3" s="312" t="s">
        <v>1269</v>
      </c>
      <c r="P3" s="312">
        <v>10</v>
      </c>
      <c r="Q3" s="312">
        <v>30</v>
      </c>
      <c r="R3" s="312">
        <v>0</v>
      </c>
      <c r="S3" s="312">
        <v>9</v>
      </c>
      <c r="T3" s="312">
        <v>33</v>
      </c>
      <c r="U3" s="312">
        <v>0</v>
      </c>
      <c r="V3" s="312">
        <v>6</v>
      </c>
      <c r="W3" s="312">
        <v>48</v>
      </c>
      <c r="X3" s="312">
        <v>48</v>
      </c>
      <c r="Y3" s="314">
        <v>4.8</v>
      </c>
      <c r="Z3" s="314">
        <v>1.6</v>
      </c>
      <c r="AA3" s="315">
        <v>1058357136</v>
      </c>
      <c r="AB3" s="312" t="s">
        <v>1270</v>
      </c>
      <c r="AC3" s="315">
        <v>674556267</v>
      </c>
      <c r="AD3" s="314">
        <v>0.64</v>
      </c>
    </row>
    <row r="4" spans="1:30" ht="135" x14ac:dyDescent="0.2">
      <c r="A4" s="680" t="s">
        <v>1261</v>
      </c>
      <c r="B4" s="680" t="s">
        <v>1262</v>
      </c>
      <c r="C4" s="680" t="s">
        <v>1263</v>
      </c>
      <c r="D4" s="678">
        <v>2201</v>
      </c>
      <c r="E4" s="678" t="s">
        <v>1264</v>
      </c>
      <c r="F4" s="678" t="s">
        <v>1265</v>
      </c>
      <c r="G4" s="678">
        <v>293</v>
      </c>
      <c r="H4" s="678" t="s">
        <v>1271</v>
      </c>
      <c r="I4" s="678">
        <v>2201004</v>
      </c>
      <c r="J4" s="678" t="s">
        <v>1272</v>
      </c>
      <c r="K4" s="317" t="s">
        <v>1273</v>
      </c>
      <c r="L4" s="678" t="s">
        <v>158</v>
      </c>
      <c r="M4" s="678" t="s">
        <v>353</v>
      </c>
      <c r="N4" s="678">
        <v>2023</v>
      </c>
      <c r="O4" s="678" t="s">
        <v>1269</v>
      </c>
      <c r="P4" s="678">
        <v>1</v>
      </c>
      <c r="Q4" s="678">
        <v>1</v>
      </c>
      <c r="R4" s="678">
        <v>0</v>
      </c>
      <c r="S4" s="678">
        <v>0</v>
      </c>
      <c r="T4" s="678">
        <v>0</v>
      </c>
      <c r="U4" s="678">
        <v>0</v>
      </c>
      <c r="V4" s="678">
        <v>0</v>
      </c>
      <c r="W4" s="678">
        <v>0</v>
      </c>
      <c r="X4" s="678">
        <v>0</v>
      </c>
      <c r="Y4" s="682">
        <v>0</v>
      </c>
      <c r="Z4" s="682">
        <v>0</v>
      </c>
      <c r="AA4" s="684">
        <v>774962500</v>
      </c>
      <c r="AB4" s="678" t="s">
        <v>1270</v>
      </c>
      <c r="AC4" s="684">
        <v>720400000</v>
      </c>
      <c r="AD4" s="682">
        <v>0.93</v>
      </c>
    </row>
    <row r="5" spans="1:30" ht="45" x14ac:dyDescent="0.2">
      <c r="A5" s="681"/>
      <c r="B5" s="681"/>
      <c r="C5" s="681"/>
      <c r="D5" s="679"/>
      <c r="E5" s="679"/>
      <c r="F5" s="679"/>
      <c r="G5" s="679"/>
      <c r="H5" s="679"/>
      <c r="I5" s="679"/>
      <c r="J5" s="679"/>
      <c r="K5" s="313" t="s">
        <v>1274</v>
      </c>
      <c r="L5" s="679"/>
      <c r="M5" s="679"/>
      <c r="N5" s="679"/>
      <c r="O5" s="679"/>
      <c r="P5" s="679"/>
      <c r="Q5" s="679"/>
      <c r="R5" s="679"/>
      <c r="S5" s="679"/>
      <c r="T5" s="679"/>
      <c r="U5" s="679"/>
      <c r="V5" s="679"/>
      <c r="W5" s="679"/>
      <c r="X5" s="679"/>
      <c r="Y5" s="683"/>
      <c r="Z5" s="683"/>
      <c r="AA5" s="685"/>
      <c r="AB5" s="679"/>
      <c r="AC5" s="685"/>
      <c r="AD5" s="683"/>
    </row>
    <row r="6" spans="1:30" ht="240" x14ac:dyDescent="0.2">
      <c r="A6" s="310" t="s">
        <v>1261</v>
      </c>
      <c r="B6" s="311" t="s">
        <v>1275</v>
      </c>
      <c r="C6" s="311" t="s">
        <v>1263</v>
      </c>
      <c r="D6" s="312">
        <v>2201</v>
      </c>
      <c r="E6" s="312" t="s">
        <v>1264</v>
      </c>
      <c r="F6" s="312" t="s">
        <v>1265</v>
      </c>
      <c r="G6" s="312">
        <v>294</v>
      </c>
      <c r="H6" s="312" t="s">
        <v>1276</v>
      </c>
      <c r="I6" s="312">
        <v>2201035</v>
      </c>
      <c r="J6" s="312" t="s">
        <v>1277</v>
      </c>
      <c r="K6" s="313" t="s">
        <v>1278</v>
      </c>
      <c r="L6" s="312" t="s">
        <v>158</v>
      </c>
      <c r="M6" s="312" t="s">
        <v>353</v>
      </c>
      <c r="N6" s="312">
        <v>2023</v>
      </c>
      <c r="O6" s="312" t="s">
        <v>1269</v>
      </c>
      <c r="P6" s="312">
        <v>40</v>
      </c>
      <c r="Q6" s="312">
        <v>115</v>
      </c>
      <c r="R6" s="312">
        <v>0</v>
      </c>
      <c r="S6" s="312">
        <v>0</v>
      </c>
      <c r="T6" s="312">
        <v>0</v>
      </c>
      <c r="U6" s="312">
        <v>0</v>
      </c>
      <c r="V6" s="312">
        <v>0</v>
      </c>
      <c r="W6" s="312">
        <v>0</v>
      </c>
      <c r="X6" s="312">
        <v>0</v>
      </c>
      <c r="Y6" s="314">
        <v>0</v>
      </c>
      <c r="Z6" s="314">
        <v>0</v>
      </c>
      <c r="AA6" s="315">
        <v>0</v>
      </c>
      <c r="AB6" s="312" t="s">
        <v>1270</v>
      </c>
      <c r="AC6" s="315">
        <v>0</v>
      </c>
      <c r="AD6" s="314">
        <v>0</v>
      </c>
    </row>
    <row r="7" spans="1:30" ht="135" x14ac:dyDescent="0.2">
      <c r="A7" s="310" t="s">
        <v>1261</v>
      </c>
      <c r="B7" s="311" t="s">
        <v>1275</v>
      </c>
      <c r="C7" s="311" t="s">
        <v>1263</v>
      </c>
      <c r="D7" s="312">
        <v>2201</v>
      </c>
      <c r="E7" s="312" t="s">
        <v>1264</v>
      </c>
      <c r="F7" s="312" t="s">
        <v>1265</v>
      </c>
      <c r="G7" s="312">
        <v>295</v>
      </c>
      <c r="H7" s="312" t="s">
        <v>1279</v>
      </c>
      <c r="I7" s="312">
        <v>2201049</v>
      </c>
      <c r="J7" s="312" t="s">
        <v>265</v>
      </c>
      <c r="K7" s="313" t="s">
        <v>1280</v>
      </c>
      <c r="L7" s="312" t="s">
        <v>158</v>
      </c>
      <c r="M7" s="312">
        <v>1</v>
      </c>
      <c r="N7" s="312">
        <v>2023</v>
      </c>
      <c r="O7" s="312" t="s">
        <v>1269</v>
      </c>
      <c r="P7" s="312">
        <v>1</v>
      </c>
      <c r="Q7" s="312">
        <v>4</v>
      </c>
      <c r="R7" s="312">
        <v>1</v>
      </c>
      <c r="S7" s="312">
        <v>0</v>
      </c>
      <c r="T7" s="312">
        <v>0</v>
      </c>
      <c r="U7" s="312">
        <v>0</v>
      </c>
      <c r="V7" s="312">
        <v>1</v>
      </c>
      <c r="W7" s="312">
        <v>1</v>
      </c>
      <c r="X7" s="312">
        <v>2</v>
      </c>
      <c r="Y7" s="314">
        <v>1</v>
      </c>
      <c r="Z7" s="314">
        <v>0.5</v>
      </c>
      <c r="AA7" s="315">
        <v>568000000</v>
      </c>
      <c r="AB7" s="312" t="s">
        <v>1270</v>
      </c>
      <c r="AC7" s="315">
        <v>568000000</v>
      </c>
      <c r="AD7" s="314">
        <v>1</v>
      </c>
    </row>
    <row r="8" spans="1:30" ht="135" x14ac:dyDescent="0.2">
      <c r="A8" s="310" t="s">
        <v>1261</v>
      </c>
      <c r="B8" s="311" t="s">
        <v>1275</v>
      </c>
      <c r="C8" s="311" t="s">
        <v>1263</v>
      </c>
      <c r="D8" s="312">
        <v>2201</v>
      </c>
      <c r="E8" s="312" t="s">
        <v>1264</v>
      </c>
      <c r="F8" s="312" t="s">
        <v>1265</v>
      </c>
      <c r="G8" s="312">
        <v>296</v>
      </c>
      <c r="H8" s="312" t="s">
        <v>1281</v>
      </c>
      <c r="I8" s="312">
        <v>2201056</v>
      </c>
      <c r="J8" s="312" t="s">
        <v>1282</v>
      </c>
      <c r="K8" s="313" t="s">
        <v>1283</v>
      </c>
      <c r="L8" s="312" t="s">
        <v>158</v>
      </c>
      <c r="M8" s="312">
        <v>10</v>
      </c>
      <c r="N8" s="312">
        <v>2023</v>
      </c>
      <c r="O8" s="312" t="s">
        <v>1269</v>
      </c>
      <c r="P8" s="312">
        <v>6</v>
      </c>
      <c r="Q8" s="312">
        <v>10</v>
      </c>
      <c r="R8" s="312">
        <v>0</v>
      </c>
      <c r="S8" s="312">
        <v>0</v>
      </c>
      <c r="T8" s="312">
        <v>0</v>
      </c>
      <c r="U8" s="312">
        <v>0</v>
      </c>
      <c r="V8" s="312">
        <v>10</v>
      </c>
      <c r="W8" s="312">
        <v>10</v>
      </c>
      <c r="X8" s="312">
        <v>10</v>
      </c>
      <c r="Y8" s="314">
        <v>1.67</v>
      </c>
      <c r="Z8" s="314">
        <v>1</v>
      </c>
      <c r="AA8" s="315">
        <v>90000000</v>
      </c>
      <c r="AB8" s="312" t="s">
        <v>1270</v>
      </c>
      <c r="AC8" s="315">
        <v>88900000</v>
      </c>
      <c r="AD8" s="314">
        <v>0.99</v>
      </c>
    </row>
    <row r="9" spans="1:30" ht="150" x14ac:dyDescent="0.2">
      <c r="A9" s="310" t="s">
        <v>1261</v>
      </c>
      <c r="B9" s="311" t="s">
        <v>1275</v>
      </c>
      <c r="C9" s="311" t="s">
        <v>1263</v>
      </c>
      <c r="D9" s="312">
        <v>2201</v>
      </c>
      <c r="E9" s="312" t="s">
        <v>1264</v>
      </c>
      <c r="F9" s="312" t="s">
        <v>1265</v>
      </c>
      <c r="G9" s="312">
        <v>297</v>
      </c>
      <c r="H9" s="312" t="s">
        <v>1284</v>
      </c>
      <c r="I9" s="312">
        <v>2201061</v>
      </c>
      <c r="J9" s="312" t="s">
        <v>1285</v>
      </c>
      <c r="K9" s="313" t="s">
        <v>1286</v>
      </c>
      <c r="L9" s="312" t="s">
        <v>158</v>
      </c>
      <c r="M9" s="312" t="s">
        <v>353</v>
      </c>
      <c r="N9" s="312">
        <v>2023</v>
      </c>
      <c r="O9" s="312" t="s">
        <v>1269</v>
      </c>
      <c r="P9" s="312">
        <v>7</v>
      </c>
      <c r="Q9" s="312">
        <v>20</v>
      </c>
      <c r="R9" s="312">
        <v>0</v>
      </c>
      <c r="S9" s="312">
        <v>0</v>
      </c>
      <c r="T9" s="312">
        <v>0</v>
      </c>
      <c r="U9" s="312">
        <v>0</v>
      </c>
      <c r="V9" s="312">
        <v>0</v>
      </c>
      <c r="W9" s="312">
        <v>0</v>
      </c>
      <c r="X9" s="312">
        <v>0</v>
      </c>
      <c r="Y9" s="314">
        <v>0</v>
      </c>
      <c r="Z9" s="314">
        <v>0</v>
      </c>
      <c r="AA9" s="315">
        <v>311563000</v>
      </c>
      <c r="AB9" s="312" t="s">
        <v>1270</v>
      </c>
      <c r="AC9" s="315">
        <v>0</v>
      </c>
      <c r="AD9" s="314">
        <v>0</v>
      </c>
    </row>
    <row r="10" spans="1:30" ht="135" x14ac:dyDescent="0.2">
      <c r="A10" s="310" t="s">
        <v>1261</v>
      </c>
      <c r="B10" s="311" t="s">
        <v>1275</v>
      </c>
      <c r="C10" s="311" t="s">
        <v>1263</v>
      </c>
      <c r="D10" s="312">
        <v>2201</v>
      </c>
      <c r="E10" s="312" t="s">
        <v>1264</v>
      </c>
      <c r="F10" s="312" t="s">
        <v>1265</v>
      </c>
      <c r="G10" s="312">
        <v>298</v>
      </c>
      <c r="H10" s="312" t="s">
        <v>1287</v>
      </c>
      <c r="I10" s="312">
        <v>2201067</v>
      </c>
      <c r="J10" s="312" t="s">
        <v>1288</v>
      </c>
      <c r="K10" s="313" t="s">
        <v>1289</v>
      </c>
      <c r="L10" s="312" t="s">
        <v>158</v>
      </c>
      <c r="M10" s="312">
        <v>15</v>
      </c>
      <c r="N10" s="312">
        <v>2023</v>
      </c>
      <c r="O10" s="312" t="s">
        <v>1269</v>
      </c>
      <c r="P10" s="312">
        <v>30</v>
      </c>
      <c r="Q10" s="312">
        <v>100</v>
      </c>
      <c r="R10" s="312">
        <v>15</v>
      </c>
      <c r="S10" s="312">
        <v>48</v>
      </c>
      <c r="T10" s="312">
        <v>96</v>
      </c>
      <c r="U10" s="312">
        <v>0</v>
      </c>
      <c r="V10" s="312">
        <v>0</v>
      </c>
      <c r="W10" s="312">
        <v>144</v>
      </c>
      <c r="X10" s="312">
        <v>159</v>
      </c>
      <c r="Y10" s="314">
        <v>4.8</v>
      </c>
      <c r="Z10" s="314">
        <v>1.59</v>
      </c>
      <c r="AA10" s="315">
        <v>66542500</v>
      </c>
      <c r="AB10" s="312" t="s">
        <v>1270</v>
      </c>
      <c r="AC10" s="315">
        <v>66542500</v>
      </c>
      <c r="AD10" s="314">
        <v>1</v>
      </c>
    </row>
    <row r="11" spans="1:30" ht="195" x14ac:dyDescent="0.2">
      <c r="A11" s="310" t="s">
        <v>1261</v>
      </c>
      <c r="B11" s="311" t="s">
        <v>1275</v>
      </c>
      <c r="C11" s="312" t="s">
        <v>1263</v>
      </c>
      <c r="D11" s="312">
        <v>2201</v>
      </c>
      <c r="E11" s="312" t="s">
        <v>1264</v>
      </c>
      <c r="F11" s="312" t="s">
        <v>1265</v>
      </c>
      <c r="G11" s="312">
        <v>299</v>
      </c>
      <c r="H11" s="312" t="s">
        <v>1290</v>
      </c>
      <c r="I11" s="318">
        <v>2201074</v>
      </c>
      <c r="J11" s="318" t="s">
        <v>1291</v>
      </c>
      <c r="K11" s="319" t="s">
        <v>1292</v>
      </c>
      <c r="L11" s="312" t="s">
        <v>158</v>
      </c>
      <c r="M11" s="312" t="s">
        <v>353</v>
      </c>
      <c r="N11" s="312">
        <v>2023</v>
      </c>
      <c r="O11" s="312" t="s">
        <v>1269</v>
      </c>
      <c r="P11" s="312">
        <v>380</v>
      </c>
      <c r="Q11" s="312">
        <v>1130</v>
      </c>
      <c r="R11" s="312">
        <v>0</v>
      </c>
      <c r="S11" s="312">
        <v>295</v>
      </c>
      <c r="T11" s="312">
        <v>780</v>
      </c>
      <c r="U11" s="312">
        <v>636</v>
      </c>
      <c r="V11" s="312">
        <v>0</v>
      </c>
      <c r="W11" s="312">
        <v>1711</v>
      </c>
      <c r="X11" s="312">
        <v>1711</v>
      </c>
      <c r="Y11" s="314">
        <v>4.5</v>
      </c>
      <c r="Z11" s="314">
        <v>1.51</v>
      </c>
      <c r="AA11" s="315">
        <v>107000000</v>
      </c>
      <c r="AB11" s="312" t="s">
        <v>1270</v>
      </c>
      <c r="AC11" s="315">
        <v>107000000</v>
      </c>
      <c r="AD11" s="314">
        <v>1</v>
      </c>
    </row>
    <row r="12" spans="1:30" ht="135" x14ac:dyDescent="0.2">
      <c r="A12" s="310" t="s">
        <v>1261</v>
      </c>
      <c r="B12" s="311" t="s">
        <v>1262</v>
      </c>
      <c r="C12" s="312" t="s">
        <v>1263</v>
      </c>
      <c r="D12" s="312">
        <v>2201</v>
      </c>
      <c r="E12" s="312" t="s">
        <v>1264</v>
      </c>
      <c r="F12" s="312" t="s">
        <v>1265</v>
      </c>
      <c r="G12" s="312">
        <v>300</v>
      </c>
      <c r="H12" s="312" t="s">
        <v>1293</v>
      </c>
      <c r="I12" s="318">
        <v>2201073</v>
      </c>
      <c r="J12" s="318" t="s">
        <v>1294</v>
      </c>
      <c r="K12" s="319" t="s">
        <v>1295</v>
      </c>
      <c r="L12" s="312" t="s">
        <v>158</v>
      </c>
      <c r="M12" s="312" t="s">
        <v>353</v>
      </c>
      <c r="N12" s="312">
        <v>2023</v>
      </c>
      <c r="O12" s="312" t="s">
        <v>1269</v>
      </c>
      <c r="P12" s="312">
        <v>12000</v>
      </c>
      <c r="Q12" s="312">
        <v>12000</v>
      </c>
      <c r="R12" s="312">
        <v>0</v>
      </c>
      <c r="S12" s="312">
        <v>12216</v>
      </c>
      <c r="T12" s="312">
        <v>10122</v>
      </c>
      <c r="U12" s="312">
        <v>8781</v>
      </c>
      <c r="V12" s="312">
        <v>0</v>
      </c>
      <c r="W12" s="312">
        <v>8781</v>
      </c>
      <c r="X12" s="312">
        <v>8781</v>
      </c>
      <c r="Y12" s="314">
        <v>0.73</v>
      </c>
      <c r="Z12" s="314">
        <v>0.73</v>
      </c>
      <c r="AA12" s="315">
        <v>0</v>
      </c>
      <c r="AB12" s="312" t="s">
        <v>1296</v>
      </c>
      <c r="AC12" s="315">
        <v>0</v>
      </c>
      <c r="AD12" s="314">
        <v>0</v>
      </c>
    </row>
    <row r="13" spans="1:30" ht="195" x14ac:dyDescent="0.2">
      <c r="A13" s="310" t="s">
        <v>1261</v>
      </c>
      <c r="B13" s="311" t="s">
        <v>1275</v>
      </c>
      <c r="C13" s="312" t="s">
        <v>1263</v>
      </c>
      <c r="D13" s="312">
        <v>2201</v>
      </c>
      <c r="E13" s="312" t="s">
        <v>1264</v>
      </c>
      <c r="F13" s="312" t="s">
        <v>1265</v>
      </c>
      <c r="G13" s="312">
        <v>301</v>
      </c>
      <c r="H13" s="312" t="s">
        <v>1297</v>
      </c>
      <c r="I13" s="318">
        <v>2201074</v>
      </c>
      <c r="J13" s="318" t="s">
        <v>1291</v>
      </c>
      <c r="K13" s="319" t="s">
        <v>1298</v>
      </c>
      <c r="L13" s="312" t="s">
        <v>158</v>
      </c>
      <c r="M13" s="312" t="s">
        <v>353</v>
      </c>
      <c r="N13" s="312">
        <v>2023</v>
      </c>
      <c r="O13" s="312" t="s">
        <v>1269</v>
      </c>
      <c r="P13" s="312">
        <v>0</v>
      </c>
      <c r="Q13" s="312">
        <v>400</v>
      </c>
      <c r="R13" s="312">
        <v>0</v>
      </c>
      <c r="S13" s="312">
        <v>0</v>
      </c>
      <c r="T13" s="312">
        <v>0</v>
      </c>
      <c r="U13" s="312">
        <v>0</v>
      </c>
      <c r="V13" s="312">
        <v>0</v>
      </c>
      <c r="W13" s="312">
        <v>0</v>
      </c>
      <c r="X13" s="312">
        <v>0</v>
      </c>
      <c r="Y13" s="314">
        <v>0</v>
      </c>
      <c r="Z13" s="314">
        <v>0</v>
      </c>
      <c r="AA13" s="315">
        <v>0</v>
      </c>
      <c r="AB13" s="312" t="s">
        <v>1296</v>
      </c>
      <c r="AC13" s="315">
        <v>0</v>
      </c>
      <c r="AD13" s="314">
        <v>0</v>
      </c>
    </row>
    <row r="14" spans="1:30" ht="285" x14ac:dyDescent="0.2">
      <c r="A14" s="310" t="s">
        <v>1261</v>
      </c>
      <c r="B14" s="311" t="s">
        <v>1275</v>
      </c>
      <c r="C14" s="312" t="s">
        <v>1263</v>
      </c>
      <c r="D14" s="312">
        <v>2201</v>
      </c>
      <c r="E14" s="312" t="s">
        <v>1264</v>
      </c>
      <c r="F14" s="312" t="s">
        <v>1265</v>
      </c>
      <c r="G14" s="312">
        <v>302</v>
      </c>
      <c r="H14" s="312" t="s">
        <v>1299</v>
      </c>
      <c r="I14" s="318">
        <v>2201060</v>
      </c>
      <c r="J14" s="318" t="s">
        <v>1300</v>
      </c>
      <c r="K14" s="319" t="s">
        <v>1301</v>
      </c>
      <c r="L14" s="312" t="s">
        <v>158</v>
      </c>
      <c r="M14" s="312">
        <v>60</v>
      </c>
      <c r="N14" s="312">
        <v>2023</v>
      </c>
      <c r="O14" s="312" t="s">
        <v>1269</v>
      </c>
      <c r="P14" s="312">
        <v>100</v>
      </c>
      <c r="Q14" s="312">
        <v>300</v>
      </c>
      <c r="R14" s="312">
        <v>0</v>
      </c>
      <c r="S14" s="312">
        <v>0</v>
      </c>
      <c r="T14" s="312">
        <v>0</v>
      </c>
      <c r="U14" s="312">
        <v>0</v>
      </c>
      <c r="V14" s="312">
        <v>0</v>
      </c>
      <c r="W14" s="312">
        <v>0</v>
      </c>
      <c r="X14" s="312">
        <v>0</v>
      </c>
      <c r="Y14" s="314"/>
      <c r="Z14" s="314">
        <v>0</v>
      </c>
      <c r="AA14" s="315">
        <v>200000000</v>
      </c>
      <c r="AB14" s="312" t="s">
        <v>1270</v>
      </c>
      <c r="AC14" s="315">
        <v>0</v>
      </c>
      <c r="AD14" s="314">
        <v>0</v>
      </c>
    </row>
    <row r="15" spans="1:30" ht="210" x14ac:dyDescent="0.2">
      <c r="A15" s="310" t="s">
        <v>1261</v>
      </c>
      <c r="B15" s="311" t="s">
        <v>1275</v>
      </c>
      <c r="C15" s="312" t="s">
        <v>1263</v>
      </c>
      <c r="D15" s="312">
        <v>2201</v>
      </c>
      <c r="E15" s="312" t="s">
        <v>1264</v>
      </c>
      <c r="F15" s="312" t="s">
        <v>1302</v>
      </c>
      <c r="G15" s="312">
        <v>303</v>
      </c>
      <c r="H15" s="312" t="s">
        <v>1303</v>
      </c>
      <c r="I15" s="318">
        <v>2201049</v>
      </c>
      <c r="J15" s="318" t="s">
        <v>265</v>
      </c>
      <c r="K15" s="319" t="s">
        <v>1304</v>
      </c>
      <c r="L15" s="312" t="s">
        <v>158</v>
      </c>
      <c r="M15" s="312">
        <v>5000</v>
      </c>
      <c r="N15" s="312">
        <v>2023</v>
      </c>
      <c r="O15" s="312" t="s">
        <v>1269</v>
      </c>
      <c r="P15" s="312">
        <v>500</v>
      </c>
      <c r="Q15" s="312">
        <v>2000</v>
      </c>
      <c r="R15" s="312">
        <v>342</v>
      </c>
      <c r="S15" s="312">
        <v>0</v>
      </c>
      <c r="T15" s="312">
        <v>0</v>
      </c>
      <c r="U15" s="312">
        <v>0</v>
      </c>
      <c r="V15" s="312">
        <v>13</v>
      </c>
      <c r="W15" s="312">
        <v>13</v>
      </c>
      <c r="X15" s="312">
        <v>355</v>
      </c>
      <c r="Y15" s="314">
        <v>0.03</v>
      </c>
      <c r="Z15" s="314">
        <v>0.18</v>
      </c>
      <c r="AA15" s="315">
        <v>700000000</v>
      </c>
      <c r="AB15" s="312" t="s">
        <v>1270</v>
      </c>
      <c r="AC15" s="315">
        <v>0</v>
      </c>
      <c r="AD15" s="314">
        <v>0</v>
      </c>
    </row>
    <row r="16" spans="1:30" ht="210" x14ac:dyDescent="0.2">
      <c r="A16" s="310" t="s">
        <v>1261</v>
      </c>
      <c r="B16" s="311" t="s">
        <v>1275</v>
      </c>
      <c r="C16" s="312" t="s">
        <v>1263</v>
      </c>
      <c r="D16" s="312">
        <v>2201</v>
      </c>
      <c r="E16" s="312" t="s">
        <v>1264</v>
      </c>
      <c r="F16" s="312" t="s">
        <v>1303</v>
      </c>
      <c r="G16" s="312">
        <v>304</v>
      </c>
      <c r="H16" s="312" t="s">
        <v>1305</v>
      </c>
      <c r="I16" s="318">
        <v>2201049</v>
      </c>
      <c r="J16" s="318" t="s">
        <v>265</v>
      </c>
      <c r="K16" s="319" t="s">
        <v>1304</v>
      </c>
      <c r="L16" s="312" t="s">
        <v>158</v>
      </c>
      <c r="M16" s="312" t="s">
        <v>353</v>
      </c>
      <c r="N16" s="312">
        <v>2023</v>
      </c>
      <c r="O16" s="312" t="s">
        <v>1269</v>
      </c>
      <c r="P16" s="312">
        <v>300</v>
      </c>
      <c r="Q16" s="312">
        <v>300</v>
      </c>
      <c r="R16" s="312">
        <v>262</v>
      </c>
      <c r="S16" s="312">
        <v>0</v>
      </c>
      <c r="T16" s="312">
        <v>0</v>
      </c>
      <c r="U16" s="312">
        <v>0</v>
      </c>
      <c r="V16" s="312">
        <v>0</v>
      </c>
      <c r="W16" s="312">
        <v>0</v>
      </c>
      <c r="X16" s="312">
        <v>262</v>
      </c>
      <c r="Y16" s="314">
        <v>0</v>
      </c>
      <c r="Z16" s="314">
        <v>0.87</v>
      </c>
      <c r="AA16" s="315">
        <v>0</v>
      </c>
      <c r="AB16" s="312" t="s">
        <v>1270</v>
      </c>
      <c r="AC16" s="315">
        <v>0</v>
      </c>
      <c r="AD16" s="314">
        <v>0</v>
      </c>
    </row>
    <row r="17" spans="1:30" ht="360" x14ac:dyDescent="0.2">
      <c r="A17" s="310" t="s">
        <v>1261</v>
      </c>
      <c r="B17" s="311" t="s">
        <v>1262</v>
      </c>
      <c r="C17" s="312" t="s">
        <v>1263</v>
      </c>
      <c r="D17" s="312">
        <v>2201</v>
      </c>
      <c r="E17" s="312" t="s">
        <v>1264</v>
      </c>
      <c r="F17" s="312" t="s">
        <v>1265</v>
      </c>
      <c r="G17" s="312">
        <v>305</v>
      </c>
      <c r="H17" s="312" t="s">
        <v>1306</v>
      </c>
      <c r="I17" s="318">
        <v>2201070</v>
      </c>
      <c r="J17" s="318" t="s">
        <v>1267</v>
      </c>
      <c r="K17" s="319" t="s">
        <v>1307</v>
      </c>
      <c r="L17" s="312" t="s">
        <v>158</v>
      </c>
      <c r="M17" s="312">
        <v>226</v>
      </c>
      <c r="N17" s="312">
        <v>2023</v>
      </c>
      <c r="O17" s="312" t="s">
        <v>1269</v>
      </c>
      <c r="P17" s="312">
        <v>226</v>
      </c>
      <c r="Q17" s="312">
        <v>226</v>
      </c>
      <c r="R17" s="312">
        <v>226</v>
      </c>
      <c r="S17" s="312">
        <v>0</v>
      </c>
      <c r="T17" s="312">
        <v>226</v>
      </c>
      <c r="U17" s="312">
        <v>226</v>
      </c>
      <c r="V17" s="312">
        <v>226</v>
      </c>
      <c r="W17" s="312">
        <v>226</v>
      </c>
      <c r="X17" s="312">
        <v>226</v>
      </c>
      <c r="Y17" s="314">
        <v>1</v>
      </c>
      <c r="Z17" s="314">
        <v>1</v>
      </c>
      <c r="AA17" s="315">
        <v>2403998805</v>
      </c>
      <c r="AB17" s="312" t="s">
        <v>1270</v>
      </c>
      <c r="AC17" s="315">
        <v>2402931298</v>
      </c>
      <c r="AD17" s="314">
        <v>1</v>
      </c>
    </row>
    <row r="18" spans="1:30" ht="409" x14ac:dyDescent="0.2">
      <c r="A18" s="310" t="s">
        <v>1261</v>
      </c>
      <c r="B18" s="311" t="s">
        <v>1262</v>
      </c>
      <c r="C18" s="312" t="s">
        <v>1308</v>
      </c>
      <c r="D18" s="312">
        <v>2201</v>
      </c>
      <c r="E18" s="312" t="s">
        <v>1264</v>
      </c>
      <c r="F18" s="312" t="s">
        <v>1309</v>
      </c>
      <c r="G18" s="312">
        <v>306</v>
      </c>
      <c r="H18" s="312" t="s">
        <v>1310</v>
      </c>
      <c r="I18" s="318">
        <v>2201051</v>
      </c>
      <c r="J18" s="318" t="s">
        <v>1311</v>
      </c>
      <c r="K18" s="319" t="s">
        <v>1312</v>
      </c>
      <c r="L18" s="312" t="s">
        <v>279</v>
      </c>
      <c r="M18" s="312">
        <v>312</v>
      </c>
      <c r="N18" s="312">
        <v>2023</v>
      </c>
      <c r="O18" s="312" t="s">
        <v>1269</v>
      </c>
      <c r="P18" s="312">
        <v>80</v>
      </c>
      <c r="Q18" s="312">
        <v>720</v>
      </c>
      <c r="R18" s="312">
        <v>247</v>
      </c>
      <c r="S18" s="312">
        <v>27</v>
      </c>
      <c r="T18" s="312">
        <v>0</v>
      </c>
      <c r="U18" s="312">
        <v>0</v>
      </c>
      <c r="V18" s="312">
        <v>53</v>
      </c>
      <c r="W18" s="312">
        <v>80</v>
      </c>
      <c r="X18" s="312">
        <v>327</v>
      </c>
      <c r="Y18" s="314">
        <v>1</v>
      </c>
      <c r="Z18" s="314">
        <v>0.45</v>
      </c>
      <c r="AA18" s="315">
        <v>11985024086</v>
      </c>
      <c r="AB18" s="312" t="s">
        <v>1313</v>
      </c>
      <c r="AC18" s="315">
        <v>2126685064</v>
      </c>
      <c r="AD18" s="314">
        <v>0.18</v>
      </c>
    </row>
    <row r="19" spans="1:30" ht="409" x14ac:dyDescent="0.2">
      <c r="A19" s="310" t="s">
        <v>1261</v>
      </c>
      <c r="B19" s="311" t="s">
        <v>1262</v>
      </c>
      <c r="C19" s="312" t="s">
        <v>1308</v>
      </c>
      <c r="D19" s="312">
        <v>2201</v>
      </c>
      <c r="E19" s="312" t="s">
        <v>1264</v>
      </c>
      <c r="F19" s="312" t="s">
        <v>1309</v>
      </c>
      <c r="G19" s="312">
        <v>307</v>
      </c>
      <c r="H19" s="312" t="s">
        <v>1314</v>
      </c>
      <c r="I19" s="318">
        <v>2201051</v>
      </c>
      <c r="J19" s="318" t="s">
        <v>1311</v>
      </c>
      <c r="K19" s="319" t="s">
        <v>1315</v>
      </c>
      <c r="L19" s="312" t="s">
        <v>279</v>
      </c>
      <c r="M19" s="312">
        <v>62</v>
      </c>
      <c r="N19" s="312">
        <v>2023</v>
      </c>
      <c r="O19" s="312" t="s">
        <v>1269</v>
      </c>
      <c r="P19" s="312">
        <v>20</v>
      </c>
      <c r="Q19" s="312">
        <v>250</v>
      </c>
      <c r="R19" s="312">
        <v>161</v>
      </c>
      <c r="S19" s="312">
        <v>4</v>
      </c>
      <c r="T19" s="312">
        <v>0</v>
      </c>
      <c r="U19" s="312">
        <v>0</v>
      </c>
      <c r="V19" s="312">
        <v>4</v>
      </c>
      <c r="W19" s="312">
        <v>8</v>
      </c>
      <c r="X19" s="312">
        <v>169</v>
      </c>
      <c r="Y19" s="314">
        <v>0.4</v>
      </c>
      <c r="Z19" s="314">
        <v>0.68</v>
      </c>
      <c r="AA19" s="315">
        <v>5496405835</v>
      </c>
      <c r="AB19" s="312" t="s">
        <v>1313</v>
      </c>
      <c r="AC19" s="315">
        <v>5327733779</v>
      </c>
      <c r="AD19" s="314">
        <v>0.97</v>
      </c>
    </row>
    <row r="20" spans="1:30" ht="409" x14ac:dyDescent="0.2">
      <c r="A20" s="310" t="s">
        <v>1261</v>
      </c>
      <c r="B20" s="311" t="s">
        <v>1262</v>
      </c>
      <c r="C20" s="312" t="s">
        <v>1308</v>
      </c>
      <c r="D20" s="312">
        <v>2201</v>
      </c>
      <c r="E20" s="312" t="s">
        <v>1264</v>
      </c>
      <c r="F20" s="312" t="s">
        <v>1309</v>
      </c>
      <c r="G20" s="312">
        <v>308</v>
      </c>
      <c r="H20" s="312" t="s">
        <v>1316</v>
      </c>
      <c r="I20" s="318">
        <v>2201052</v>
      </c>
      <c r="J20" s="318" t="s">
        <v>1317</v>
      </c>
      <c r="K20" s="319" t="s">
        <v>1318</v>
      </c>
      <c r="L20" s="312" t="s">
        <v>279</v>
      </c>
      <c r="M20" s="312">
        <v>450</v>
      </c>
      <c r="N20" s="312">
        <v>2023</v>
      </c>
      <c r="O20" s="312" t="s">
        <v>1269</v>
      </c>
      <c r="P20" s="312">
        <v>50</v>
      </c>
      <c r="Q20" s="312">
        <v>300</v>
      </c>
      <c r="R20" s="312">
        <v>76</v>
      </c>
      <c r="S20" s="312">
        <v>0</v>
      </c>
      <c r="T20" s="312">
        <v>0</v>
      </c>
      <c r="U20" s="312">
        <v>0</v>
      </c>
      <c r="V20" s="312">
        <v>0</v>
      </c>
      <c r="W20" s="312">
        <v>0</v>
      </c>
      <c r="X20" s="312">
        <v>76</v>
      </c>
      <c r="Y20" s="314">
        <v>0</v>
      </c>
      <c r="Z20" s="314">
        <v>0.25</v>
      </c>
      <c r="AA20" s="315">
        <v>203776836</v>
      </c>
      <c r="AB20" s="312" t="s">
        <v>1313</v>
      </c>
      <c r="AC20" s="315">
        <v>203776836</v>
      </c>
      <c r="AD20" s="314">
        <v>0</v>
      </c>
    </row>
    <row r="21" spans="1:30" ht="409" x14ac:dyDescent="0.2">
      <c r="A21" s="310" t="s">
        <v>1261</v>
      </c>
      <c r="B21" s="311" t="s">
        <v>1262</v>
      </c>
      <c r="C21" s="312" t="s">
        <v>1308</v>
      </c>
      <c r="D21" s="312">
        <v>2201</v>
      </c>
      <c r="E21" s="312" t="s">
        <v>1264</v>
      </c>
      <c r="F21" s="312" t="s">
        <v>1309</v>
      </c>
      <c r="G21" s="312">
        <v>309</v>
      </c>
      <c r="H21" s="312" t="s">
        <v>1316</v>
      </c>
      <c r="I21" s="318">
        <v>2201052</v>
      </c>
      <c r="J21" s="318" t="s">
        <v>1317</v>
      </c>
      <c r="K21" s="319" t="s">
        <v>1319</v>
      </c>
      <c r="L21" s="312" t="s">
        <v>279</v>
      </c>
      <c r="M21" s="312">
        <v>56</v>
      </c>
      <c r="N21" s="312">
        <v>2023</v>
      </c>
      <c r="O21" s="312" t="s">
        <v>1269</v>
      </c>
      <c r="P21" s="312">
        <v>50</v>
      </c>
      <c r="Q21" s="312">
        <v>250</v>
      </c>
      <c r="R21" s="312">
        <v>13</v>
      </c>
      <c r="S21" s="312">
        <v>0</v>
      </c>
      <c r="T21" s="312">
        <v>0</v>
      </c>
      <c r="U21" s="312">
        <v>0</v>
      </c>
      <c r="V21" s="312">
        <v>0</v>
      </c>
      <c r="W21" s="312">
        <v>0</v>
      </c>
      <c r="X21" s="312">
        <v>13</v>
      </c>
      <c r="Y21" s="314">
        <v>0</v>
      </c>
      <c r="Z21" s="314">
        <v>0.05</v>
      </c>
      <c r="AA21" s="315">
        <v>203776836</v>
      </c>
      <c r="AB21" s="312" t="s">
        <v>1313</v>
      </c>
      <c r="AC21" s="315">
        <v>203776836</v>
      </c>
      <c r="AD21" s="314">
        <v>0</v>
      </c>
    </row>
    <row r="22" spans="1:30" ht="165" x14ac:dyDescent="0.2">
      <c r="A22" s="310" t="s">
        <v>1261</v>
      </c>
      <c r="B22" s="311" t="s">
        <v>1262</v>
      </c>
      <c r="C22" s="312" t="s">
        <v>1308</v>
      </c>
      <c r="D22" s="312">
        <v>2201</v>
      </c>
      <c r="E22" s="312" t="s">
        <v>1264</v>
      </c>
      <c r="F22" s="312" t="s">
        <v>1309</v>
      </c>
      <c r="G22" s="312">
        <v>310</v>
      </c>
      <c r="H22" s="312" t="s">
        <v>1320</v>
      </c>
      <c r="I22" s="318">
        <v>2201069</v>
      </c>
      <c r="J22" s="318" t="s">
        <v>1321</v>
      </c>
      <c r="K22" s="319" t="s">
        <v>1322</v>
      </c>
      <c r="L22" s="312" t="s">
        <v>279</v>
      </c>
      <c r="M22" s="312">
        <v>35</v>
      </c>
      <c r="N22" s="312">
        <v>2023</v>
      </c>
      <c r="O22" s="312" t="s">
        <v>1269</v>
      </c>
      <c r="P22" s="312">
        <v>100</v>
      </c>
      <c r="Q22" s="312">
        <v>600</v>
      </c>
      <c r="R22" s="312">
        <v>327</v>
      </c>
      <c r="S22" s="312">
        <v>1</v>
      </c>
      <c r="T22" s="312">
        <v>0</v>
      </c>
      <c r="U22" s="312">
        <v>0</v>
      </c>
      <c r="V22" s="312">
        <v>69</v>
      </c>
      <c r="W22" s="312">
        <v>70</v>
      </c>
      <c r="X22" s="312">
        <v>397</v>
      </c>
      <c r="Y22" s="314">
        <v>0.7</v>
      </c>
      <c r="Z22" s="314">
        <v>0.66</v>
      </c>
      <c r="AA22" s="315">
        <v>5111691705</v>
      </c>
      <c r="AB22" s="312" t="s">
        <v>1313</v>
      </c>
      <c r="AC22" s="315">
        <v>5101791705</v>
      </c>
      <c r="AD22" s="320">
        <v>0.998</v>
      </c>
    </row>
    <row r="23" spans="1:30" ht="210" x14ac:dyDescent="0.2">
      <c r="A23" s="310" t="s">
        <v>1261</v>
      </c>
      <c r="B23" s="311" t="s">
        <v>1262</v>
      </c>
      <c r="C23" s="312" t="s">
        <v>1308</v>
      </c>
      <c r="D23" s="312">
        <v>2201</v>
      </c>
      <c r="E23" s="312" t="s">
        <v>1264</v>
      </c>
      <c r="F23" s="312" t="s">
        <v>1309</v>
      </c>
      <c r="G23" s="312">
        <v>311</v>
      </c>
      <c r="H23" s="312" t="s">
        <v>1323</v>
      </c>
      <c r="I23" s="318">
        <v>2201022</v>
      </c>
      <c r="J23" s="318" t="s">
        <v>1324</v>
      </c>
      <c r="K23" s="319" t="s">
        <v>1325</v>
      </c>
      <c r="L23" s="312" t="s">
        <v>158</v>
      </c>
      <c r="M23" s="312">
        <v>12668</v>
      </c>
      <c r="N23" s="312">
        <v>2023</v>
      </c>
      <c r="O23" s="312" t="s">
        <v>1326</v>
      </c>
      <c r="P23" s="312">
        <v>14000</v>
      </c>
      <c r="Q23" s="312">
        <v>14000</v>
      </c>
      <c r="R23" s="312">
        <v>16420</v>
      </c>
      <c r="S23" s="312">
        <v>15777</v>
      </c>
      <c r="T23" s="312">
        <v>16332</v>
      </c>
      <c r="U23" s="312">
        <v>16335</v>
      </c>
      <c r="V23" s="312">
        <v>15993</v>
      </c>
      <c r="W23" s="312">
        <v>15993</v>
      </c>
      <c r="X23" s="312">
        <v>15993</v>
      </c>
      <c r="Y23" s="314">
        <v>1.1399999999999999</v>
      </c>
      <c r="Z23" s="314">
        <v>1.1399999999999999</v>
      </c>
      <c r="AA23" s="315">
        <v>16964308216</v>
      </c>
      <c r="AB23" s="312" t="s">
        <v>1270</v>
      </c>
      <c r="AC23" s="315">
        <v>11400356783</v>
      </c>
      <c r="AD23" s="314">
        <v>0.67</v>
      </c>
    </row>
    <row r="24" spans="1:30" ht="180" x14ac:dyDescent="0.2">
      <c r="A24" s="310" t="s">
        <v>1261</v>
      </c>
      <c r="B24" s="311" t="s">
        <v>1262</v>
      </c>
      <c r="C24" s="312" t="s">
        <v>1308</v>
      </c>
      <c r="D24" s="312">
        <v>2201</v>
      </c>
      <c r="E24" s="312" t="s">
        <v>1264</v>
      </c>
      <c r="F24" s="312" t="s">
        <v>1309</v>
      </c>
      <c r="G24" s="312">
        <v>312</v>
      </c>
      <c r="H24" s="312" t="s">
        <v>1327</v>
      </c>
      <c r="I24" s="318">
        <v>2201017</v>
      </c>
      <c r="J24" s="318" t="s">
        <v>1328</v>
      </c>
      <c r="K24" s="319" t="s">
        <v>1325</v>
      </c>
      <c r="L24" s="312" t="s">
        <v>158</v>
      </c>
      <c r="M24" s="312">
        <v>219276</v>
      </c>
      <c r="N24" s="312">
        <v>2023</v>
      </c>
      <c r="O24" s="312" t="s">
        <v>1329</v>
      </c>
      <c r="P24" s="312">
        <v>220276</v>
      </c>
      <c r="Q24" s="312">
        <v>222276</v>
      </c>
      <c r="R24" s="312">
        <v>207867</v>
      </c>
      <c r="S24" s="312">
        <v>225184</v>
      </c>
      <c r="T24" s="312">
        <v>211447</v>
      </c>
      <c r="U24" s="312">
        <v>208690</v>
      </c>
      <c r="V24" s="312">
        <v>214409</v>
      </c>
      <c r="W24" s="312">
        <v>214409</v>
      </c>
      <c r="X24" s="312">
        <v>214409</v>
      </c>
      <c r="Y24" s="314">
        <v>0.97</v>
      </c>
      <c r="Z24" s="314">
        <v>0.96</v>
      </c>
      <c r="AA24" s="315">
        <v>1211533507556</v>
      </c>
      <c r="AB24" s="312" t="s">
        <v>1270</v>
      </c>
      <c r="AC24" s="315">
        <v>1207601032472</v>
      </c>
      <c r="AD24" s="320">
        <v>0.997</v>
      </c>
    </row>
    <row r="25" spans="1:30" ht="315" x14ac:dyDescent="0.2">
      <c r="A25" s="310" t="s">
        <v>1261</v>
      </c>
      <c r="B25" s="311" t="s">
        <v>1262</v>
      </c>
      <c r="C25" s="312" t="s">
        <v>1308</v>
      </c>
      <c r="D25" s="312">
        <v>2201</v>
      </c>
      <c r="E25" s="312" t="s">
        <v>1264</v>
      </c>
      <c r="F25" s="312" t="s">
        <v>1309</v>
      </c>
      <c r="G25" s="312">
        <v>313</v>
      </c>
      <c r="H25" s="312" t="s">
        <v>1330</v>
      </c>
      <c r="I25" s="318">
        <v>2201084</v>
      </c>
      <c r="J25" s="318" t="s">
        <v>1331</v>
      </c>
      <c r="K25" s="319" t="s">
        <v>1332</v>
      </c>
      <c r="L25" s="312" t="s">
        <v>1333</v>
      </c>
      <c r="M25" s="312">
        <v>100</v>
      </c>
      <c r="N25" s="312">
        <v>2023</v>
      </c>
      <c r="O25" s="312" t="s">
        <v>1329</v>
      </c>
      <c r="P25" s="312">
        <v>100</v>
      </c>
      <c r="Q25" s="312">
        <v>100</v>
      </c>
      <c r="R25" s="312">
        <v>66</v>
      </c>
      <c r="S25" s="312">
        <v>25</v>
      </c>
      <c r="T25" s="312">
        <v>46.9</v>
      </c>
      <c r="U25" s="312">
        <v>0</v>
      </c>
      <c r="V25" s="312">
        <v>4.4400000000000004</v>
      </c>
      <c r="W25" s="312">
        <v>76.34</v>
      </c>
      <c r="X25" s="312">
        <v>76.34</v>
      </c>
      <c r="Y25" s="314">
        <v>0.76</v>
      </c>
      <c r="Z25" s="314">
        <v>0.76</v>
      </c>
      <c r="AA25" s="315">
        <v>1732721604</v>
      </c>
      <c r="AB25" s="312" t="s">
        <v>1270</v>
      </c>
      <c r="AC25" s="315">
        <v>1496333332</v>
      </c>
      <c r="AD25" s="314">
        <v>0.86</v>
      </c>
    </row>
    <row r="26" spans="1:30" ht="315" x14ac:dyDescent="0.2">
      <c r="A26" s="310" t="s">
        <v>1261</v>
      </c>
      <c r="B26" s="311" t="s">
        <v>1262</v>
      </c>
      <c r="C26" s="312" t="s">
        <v>1308</v>
      </c>
      <c r="D26" s="312">
        <v>2201</v>
      </c>
      <c r="E26" s="312" t="s">
        <v>1264</v>
      </c>
      <c r="F26" s="312" t="s">
        <v>1309</v>
      </c>
      <c r="G26" s="312">
        <v>314</v>
      </c>
      <c r="H26" s="312" t="s">
        <v>1334</v>
      </c>
      <c r="I26" s="318">
        <v>2201084</v>
      </c>
      <c r="J26" s="318" t="s">
        <v>1331</v>
      </c>
      <c r="K26" s="319" t="s">
        <v>1332</v>
      </c>
      <c r="L26" s="312" t="s">
        <v>158</v>
      </c>
      <c r="M26" s="312">
        <v>100</v>
      </c>
      <c r="N26" s="312">
        <v>2023</v>
      </c>
      <c r="O26" s="312" t="s">
        <v>1329</v>
      </c>
      <c r="P26" s="312">
        <v>100</v>
      </c>
      <c r="Q26" s="312">
        <v>400</v>
      </c>
      <c r="R26" s="312">
        <v>0</v>
      </c>
      <c r="S26" s="312">
        <v>0</v>
      </c>
      <c r="T26" s="312">
        <v>0</v>
      </c>
      <c r="U26" s="312">
        <v>139</v>
      </c>
      <c r="V26" s="312">
        <v>0</v>
      </c>
      <c r="W26" s="312">
        <v>139</v>
      </c>
      <c r="X26" s="312">
        <v>139</v>
      </c>
      <c r="Y26" s="314">
        <v>1.39</v>
      </c>
      <c r="Z26" s="314">
        <v>0.35</v>
      </c>
      <c r="AA26" s="315">
        <v>331019020</v>
      </c>
      <c r="AB26" s="312" t="s">
        <v>1270</v>
      </c>
      <c r="AC26" s="315">
        <v>328954620</v>
      </c>
      <c r="AD26" s="314">
        <v>0.99</v>
      </c>
    </row>
    <row r="27" spans="1:30" ht="210" x14ac:dyDescent="0.2">
      <c r="A27" s="310" t="s">
        <v>1261</v>
      </c>
      <c r="B27" s="311" t="s">
        <v>1262</v>
      </c>
      <c r="C27" s="312" t="s">
        <v>1308</v>
      </c>
      <c r="D27" s="312">
        <v>2201</v>
      </c>
      <c r="E27" s="312" t="s">
        <v>1264</v>
      </c>
      <c r="F27" s="312" t="s">
        <v>1309</v>
      </c>
      <c r="G27" s="312">
        <v>315</v>
      </c>
      <c r="H27" s="312" t="s">
        <v>1335</v>
      </c>
      <c r="I27" s="318">
        <v>2201028</v>
      </c>
      <c r="J27" s="318" t="s">
        <v>1336</v>
      </c>
      <c r="K27" s="319" t="s">
        <v>1337</v>
      </c>
      <c r="L27" s="312" t="s">
        <v>158</v>
      </c>
      <c r="M27" s="312">
        <v>126000</v>
      </c>
      <c r="N27" s="312">
        <v>2023</v>
      </c>
      <c r="O27" s="312" t="s">
        <v>1329</v>
      </c>
      <c r="P27" s="312">
        <v>127000</v>
      </c>
      <c r="Q27" s="312">
        <v>127000</v>
      </c>
      <c r="R27" s="312">
        <v>129050</v>
      </c>
      <c r="S27" s="312">
        <v>129700</v>
      </c>
      <c r="T27" s="312">
        <v>129700</v>
      </c>
      <c r="U27" s="312">
        <v>129700</v>
      </c>
      <c r="V27" s="312">
        <v>129700</v>
      </c>
      <c r="W27" s="312">
        <v>129700</v>
      </c>
      <c r="X27" s="312">
        <v>129700</v>
      </c>
      <c r="Y27" s="314">
        <v>1.02</v>
      </c>
      <c r="Z27" s="314">
        <v>1.02</v>
      </c>
      <c r="AA27" s="315">
        <v>77939529067</v>
      </c>
      <c r="AB27" s="312" t="s">
        <v>1296</v>
      </c>
      <c r="AC27" s="315">
        <v>74215376159</v>
      </c>
      <c r="AD27" s="314">
        <v>0.95</v>
      </c>
    </row>
    <row r="28" spans="1:30" ht="135" x14ac:dyDescent="0.2">
      <c r="A28" s="310" t="s">
        <v>1261</v>
      </c>
      <c r="B28" s="311" t="s">
        <v>1262</v>
      </c>
      <c r="C28" s="312" t="s">
        <v>1308</v>
      </c>
      <c r="D28" s="312">
        <v>2201</v>
      </c>
      <c r="E28" s="312" t="s">
        <v>1264</v>
      </c>
      <c r="F28" s="312" t="s">
        <v>1309</v>
      </c>
      <c r="G28" s="312">
        <v>316</v>
      </c>
      <c r="H28" s="312" t="s">
        <v>1338</v>
      </c>
      <c r="I28" s="318">
        <v>2201082</v>
      </c>
      <c r="J28" s="318" t="s">
        <v>1339</v>
      </c>
      <c r="K28" s="319" t="s">
        <v>1340</v>
      </c>
      <c r="L28" s="312" t="s">
        <v>158</v>
      </c>
      <c r="M28" s="312">
        <v>6</v>
      </c>
      <c r="N28" s="312">
        <v>2023</v>
      </c>
      <c r="O28" s="312" t="s">
        <v>1329</v>
      </c>
      <c r="P28" s="312">
        <v>6</v>
      </c>
      <c r="Q28" s="312">
        <v>6</v>
      </c>
      <c r="R28" s="312">
        <v>6</v>
      </c>
      <c r="S28" s="312">
        <v>6</v>
      </c>
      <c r="T28" s="312">
        <v>5</v>
      </c>
      <c r="U28" s="312">
        <v>5</v>
      </c>
      <c r="V28" s="312">
        <v>5</v>
      </c>
      <c r="W28" s="312">
        <v>5</v>
      </c>
      <c r="X28" s="312">
        <v>5</v>
      </c>
      <c r="Y28" s="314">
        <v>0.83</v>
      </c>
      <c r="Z28" s="314">
        <v>0.83</v>
      </c>
      <c r="AA28" s="315">
        <v>309705320</v>
      </c>
      <c r="AB28" s="312" t="s">
        <v>1270</v>
      </c>
      <c r="AC28" s="315">
        <v>309705320</v>
      </c>
      <c r="AD28" s="314">
        <v>1</v>
      </c>
    </row>
    <row r="29" spans="1:30" ht="375" x14ac:dyDescent="0.2">
      <c r="A29" s="310" t="s">
        <v>1261</v>
      </c>
      <c r="B29" s="311" t="s">
        <v>1262</v>
      </c>
      <c r="C29" s="312" t="s">
        <v>1308</v>
      </c>
      <c r="D29" s="312">
        <v>2201</v>
      </c>
      <c r="E29" s="312" t="s">
        <v>1264</v>
      </c>
      <c r="F29" s="312" t="s">
        <v>1309</v>
      </c>
      <c r="G29" s="312">
        <v>317</v>
      </c>
      <c r="H29" s="312" t="s">
        <v>1341</v>
      </c>
      <c r="I29" s="318">
        <v>2201033</v>
      </c>
      <c r="J29" s="318" t="s">
        <v>1342</v>
      </c>
      <c r="K29" s="319" t="s">
        <v>1343</v>
      </c>
      <c r="L29" s="312" t="s">
        <v>158</v>
      </c>
      <c r="M29" s="312">
        <v>114582</v>
      </c>
      <c r="N29" s="312">
        <v>2023</v>
      </c>
      <c r="O29" s="312" t="s">
        <v>1329</v>
      </c>
      <c r="P29" s="312">
        <v>119582</v>
      </c>
      <c r="Q29" s="312">
        <v>473328</v>
      </c>
      <c r="R29" s="312">
        <v>188963</v>
      </c>
      <c r="S29" s="312">
        <v>121145</v>
      </c>
      <c r="T29" s="312">
        <v>153452</v>
      </c>
      <c r="U29" s="312">
        <v>189268</v>
      </c>
      <c r="V29" s="312">
        <v>189268</v>
      </c>
      <c r="W29" s="312">
        <v>189268</v>
      </c>
      <c r="X29" s="312">
        <v>378231</v>
      </c>
      <c r="Y29" s="314">
        <v>1.58</v>
      </c>
      <c r="Z29" s="314">
        <v>0.8</v>
      </c>
      <c r="AA29" s="315">
        <v>1740729000</v>
      </c>
      <c r="AB29" s="312" t="s">
        <v>1296</v>
      </c>
      <c r="AC29" s="315">
        <v>1724036400</v>
      </c>
      <c r="AD29" s="314">
        <v>0.99</v>
      </c>
    </row>
    <row r="30" spans="1:30" ht="135" x14ac:dyDescent="0.2">
      <c r="A30" s="680" t="s">
        <v>1261</v>
      </c>
      <c r="B30" s="680" t="s">
        <v>1262</v>
      </c>
      <c r="C30" s="678" t="s">
        <v>1263</v>
      </c>
      <c r="D30" s="678">
        <v>2201</v>
      </c>
      <c r="E30" s="678" t="s">
        <v>1264</v>
      </c>
      <c r="F30" s="678" t="s">
        <v>1344</v>
      </c>
      <c r="G30" s="678">
        <v>318</v>
      </c>
      <c r="H30" s="316" t="s">
        <v>1345</v>
      </c>
      <c r="I30" s="688">
        <v>2201015</v>
      </c>
      <c r="J30" s="688" t="s">
        <v>1347</v>
      </c>
      <c r="K30" s="686" t="s">
        <v>1348</v>
      </c>
      <c r="L30" s="678" t="s">
        <v>158</v>
      </c>
      <c r="M30" s="678">
        <v>226</v>
      </c>
      <c r="N30" s="678">
        <v>2023</v>
      </c>
      <c r="O30" s="678" t="s">
        <v>1349</v>
      </c>
      <c r="P30" s="678">
        <v>60</v>
      </c>
      <c r="Q30" s="678">
        <v>240</v>
      </c>
      <c r="R30" s="678">
        <v>52</v>
      </c>
      <c r="S30" s="678">
        <v>1</v>
      </c>
      <c r="T30" s="678">
        <v>23</v>
      </c>
      <c r="U30" s="678">
        <v>35</v>
      </c>
      <c r="V30" s="678">
        <v>0</v>
      </c>
      <c r="W30" s="678">
        <v>59</v>
      </c>
      <c r="X30" s="678">
        <v>111</v>
      </c>
      <c r="Y30" s="682">
        <v>0.98</v>
      </c>
      <c r="Z30" s="682">
        <v>0.46</v>
      </c>
      <c r="AA30" s="684">
        <v>230000000</v>
      </c>
      <c r="AB30" s="678" t="s">
        <v>1270</v>
      </c>
      <c r="AC30" s="684">
        <v>230000000</v>
      </c>
      <c r="AD30" s="682">
        <v>1</v>
      </c>
    </row>
    <row r="31" spans="1:30" ht="45" x14ac:dyDescent="0.2">
      <c r="A31" s="681"/>
      <c r="B31" s="681"/>
      <c r="C31" s="679"/>
      <c r="D31" s="679"/>
      <c r="E31" s="679"/>
      <c r="F31" s="679"/>
      <c r="G31" s="679"/>
      <c r="H31" s="312" t="s">
        <v>1346</v>
      </c>
      <c r="I31" s="689"/>
      <c r="J31" s="689"/>
      <c r="K31" s="687"/>
      <c r="L31" s="679"/>
      <c r="M31" s="679"/>
      <c r="N31" s="679"/>
      <c r="O31" s="679"/>
      <c r="P31" s="679"/>
      <c r="Q31" s="679"/>
      <c r="R31" s="679"/>
      <c r="S31" s="679"/>
      <c r="T31" s="679"/>
      <c r="U31" s="679"/>
      <c r="V31" s="679"/>
      <c r="W31" s="679"/>
      <c r="X31" s="679"/>
      <c r="Y31" s="683"/>
      <c r="Z31" s="683"/>
      <c r="AA31" s="685"/>
      <c r="AB31" s="679"/>
      <c r="AC31" s="685"/>
      <c r="AD31" s="683"/>
    </row>
    <row r="32" spans="1:30" ht="135" x14ac:dyDescent="0.2">
      <c r="A32" s="310" t="s">
        <v>1261</v>
      </c>
      <c r="B32" s="311" t="s">
        <v>1262</v>
      </c>
      <c r="C32" s="312" t="s">
        <v>1263</v>
      </c>
      <c r="D32" s="312">
        <v>2201</v>
      </c>
      <c r="E32" s="312" t="s">
        <v>1264</v>
      </c>
      <c r="F32" s="312" t="s">
        <v>1344</v>
      </c>
      <c r="G32" s="312">
        <v>319</v>
      </c>
      <c r="H32" s="312" t="s">
        <v>1350</v>
      </c>
      <c r="I32" s="318">
        <v>2201013</v>
      </c>
      <c r="J32" s="318" t="s">
        <v>1351</v>
      </c>
      <c r="K32" s="319" t="s">
        <v>1352</v>
      </c>
      <c r="L32" s="312" t="s">
        <v>158</v>
      </c>
      <c r="M32" s="312">
        <v>226</v>
      </c>
      <c r="N32" s="312">
        <v>2023</v>
      </c>
      <c r="O32" s="312" t="s">
        <v>1349</v>
      </c>
      <c r="P32" s="312">
        <v>226</v>
      </c>
      <c r="Q32" s="312">
        <v>904</v>
      </c>
      <c r="R32" s="312">
        <v>226</v>
      </c>
      <c r="S32" s="312">
        <v>53</v>
      </c>
      <c r="T32" s="312">
        <v>21</v>
      </c>
      <c r="U32" s="312">
        <v>159</v>
      </c>
      <c r="V32" s="312">
        <v>45</v>
      </c>
      <c r="W32" s="312">
        <v>233</v>
      </c>
      <c r="X32" s="312">
        <v>459</v>
      </c>
      <c r="Y32" s="314">
        <v>1.03</v>
      </c>
      <c r="Z32" s="314">
        <v>0.51</v>
      </c>
      <c r="AA32" s="315">
        <v>400000000</v>
      </c>
      <c r="AB32" s="312" t="s">
        <v>1270</v>
      </c>
      <c r="AC32" s="315">
        <v>320317500</v>
      </c>
      <c r="AD32" s="314">
        <v>0.8</v>
      </c>
    </row>
    <row r="33" spans="27:27" x14ac:dyDescent="0.2">
      <c r="AA33" s="750">
        <f>SUM(AA3:AA32)</f>
        <v>1340462619022</v>
      </c>
    </row>
  </sheetData>
  <mergeCells count="84">
    <mergeCell ref="S30:S31"/>
    <mergeCell ref="AD30:AD31"/>
    <mergeCell ref="AC30:AC31"/>
    <mergeCell ref="AB30:AB31"/>
    <mergeCell ref="AA30:AA31"/>
    <mergeCell ref="Z30:Z31"/>
    <mergeCell ref="Y30:Y31"/>
    <mergeCell ref="X30:X31"/>
    <mergeCell ref="W30:W31"/>
    <mergeCell ref="V30:V31"/>
    <mergeCell ref="U30:U31"/>
    <mergeCell ref="T30:T31"/>
    <mergeCell ref="F30:F31"/>
    <mergeCell ref="R30:R31"/>
    <mergeCell ref="Q30:Q31"/>
    <mergeCell ref="P30:P31"/>
    <mergeCell ref="O30:O31"/>
    <mergeCell ref="N30:N31"/>
    <mergeCell ref="M30:M31"/>
    <mergeCell ref="L30:L31"/>
    <mergeCell ref="K30:K31"/>
    <mergeCell ref="J30:J31"/>
    <mergeCell ref="I30:I31"/>
    <mergeCell ref="G30:G31"/>
    <mergeCell ref="AD4:AD5"/>
    <mergeCell ref="AC4:AC5"/>
    <mergeCell ref="AB4:AB5"/>
    <mergeCell ref="AA4:AA5"/>
    <mergeCell ref="Z4:Z5"/>
    <mergeCell ref="E30:E31"/>
    <mergeCell ref="D30:D31"/>
    <mergeCell ref="C30:C31"/>
    <mergeCell ref="B30:B31"/>
    <mergeCell ref="A30:A31"/>
    <mergeCell ref="Y4:Y5"/>
    <mergeCell ref="X4:X5"/>
    <mergeCell ref="W4:W5"/>
    <mergeCell ref="V4:V5"/>
    <mergeCell ref="U4:U5"/>
    <mergeCell ref="B4:B5"/>
    <mergeCell ref="A4:A5"/>
    <mergeCell ref="M4:M5"/>
    <mergeCell ref="L4:L5"/>
    <mergeCell ref="J4:J5"/>
    <mergeCell ref="I4:I5"/>
    <mergeCell ref="H4:H5"/>
    <mergeCell ref="G4:G5"/>
    <mergeCell ref="V1:V2"/>
    <mergeCell ref="F4:F5"/>
    <mergeCell ref="E4:E5"/>
    <mergeCell ref="D4:D5"/>
    <mergeCell ref="C4:C5"/>
    <mergeCell ref="S4:S5"/>
    <mergeCell ref="R4:R5"/>
    <mergeCell ref="Q4:Q5"/>
    <mergeCell ref="P4:P5"/>
    <mergeCell ref="O4:O5"/>
    <mergeCell ref="N4:N5"/>
    <mergeCell ref="T4:T5"/>
    <mergeCell ref="I1:I2"/>
    <mergeCell ref="U1:U2"/>
    <mergeCell ref="T1:T2"/>
    <mergeCell ref="S1:S2"/>
    <mergeCell ref="AC1:AC2"/>
    <mergeCell ref="AB1:AB2"/>
    <mergeCell ref="AA1:AA2"/>
    <mergeCell ref="Z1:Z2"/>
    <mergeCell ref="Y1:Y2"/>
    <mergeCell ref="R1:R2"/>
    <mergeCell ref="Q1:Q2"/>
    <mergeCell ref="O1:O2"/>
    <mergeCell ref="N1:N2"/>
    <mergeCell ref="M1:M2"/>
    <mergeCell ref="L1:L2"/>
    <mergeCell ref="K1:K2"/>
    <mergeCell ref="J1:J2"/>
    <mergeCell ref="B1:B2"/>
    <mergeCell ref="A1:A2"/>
    <mergeCell ref="H1:H2"/>
    <mergeCell ref="G1:G2"/>
    <mergeCell ref="F1:F2"/>
    <mergeCell ref="E1:E2"/>
    <mergeCell ref="D1:D2"/>
    <mergeCell ref="C1:C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7"/>
  <sheetViews>
    <sheetView topLeftCell="R1" workbookViewId="0">
      <selection activeCell="AD7" sqref="AD7"/>
    </sheetView>
  </sheetViews>
  <sheetFormatPr baseColWidth="10" defaultRowHeight="16" x14ac:dyDescent="0.2"/>
  <cols>
    <col min="30" max="30" width="18.83203125" bestFit="1" customWidth="1"/>
    <col min="32" max="32" width="22.6640625" customWidth="1"/>
  </cols>
  <sheetData>
    <row r="1" spans="1:33" ht="42" x14ac:dyDescent="0.2">
      <c r="A1" s="640" t="s">
        <v>38</v>
      </c>
      <c r="B1" s="640" t="s">
        <v>2</v>
      </c>
      <c r="C1" s="640" t="s">
        <v>4</v>
      </c>
      <c r="D1" s="640" t="s">
        <v>5</v>
      </c>
      <c r="E1" s="640" t="s">
        <v>6</v>
      </c>
      <c r="F1" s="640" t="s">
        <v>7</v>
      </c>
      <c r="G1" s="640" t="s">
        <v>8</v>
      </c>
      <c r="H1" s="640" t="s">
        <v>9</v>
      </c>
      <c r="I1" s="640" t="s">
        <v>10</v>
      </c>
      <c r="J1" s="640" t="s">
        <v>11</v>
      </c>
      <c r="K1" s="640" t="s">
        <v>12</v>
      </c>
      <c r="L1" s="640" t="s">
        <v>13</v>
      </c>
      <c r="M1" s="640" t="s">
        <v>14</v>
      </c>
      <c r="N1" s="640" t="s">
        <v>15</v>
      </c>
      <c r="O1" s="640" t="s">
        <v>16</v>
      </c>
      <c r="P1" s="640" t="s">
        <v>17</v>
      </c>
      <c r="Q1" s="281" t="s">
        <v>1140</v>
      </c>
      <c r="R1" s="640" t="s">
        <v>19</v>
      </c>
      <c r="S1" s="640" t="s">
        <v>20</v>
      </c>
      <c r="T1" s="640" t="s">
        <v>40</v>
      </c>
      <c r="U1" s="640" t="s">
        <v>22</v>
      </c>
      <c r="V1" s="640" t="s">
        <v>23</v>
      </c>
      <c r="W1" s="640" t="s">
        <v>24</v>
      </c>
      <c r="X1" s="640" t="s">
        <v>25</v>
      </c>
      <c r="Y1" s="281" t="s">
        <v>1141</v>
      </c>
      <c r="Z1" s="640" t="s">
        <v>42</v>
      </c>
      <c r="AA1" s="281" t="s">
        <v>1143</v>
      </c>
      <c r="AB1" s="640" t="s">
        <v>30</v>
      </c>
      <c r="AC1" s="640" t="s">
        <v>31</v>
      </c>
      <c r="AD1" s="640" t="s">
        <v>44</v>
      </c>
      <c r="AE1" s="640" t="s">
        <v>33</v>
      </c>
      <c r="AF1" s="640" t="s">
        <v>45</v>
      </c>
      <c r="AG1" s="281" t="s">
        <v>1144</v>
      </c>
    </row>
    <row r="2" spans="1:33" ht="112" x14ac:dyDescent="0.2">
      <c r="A2" s="641"/>
      <c r="B2" s="641"/>
      <c r="C2" s="641"/>
      <c r="D2" s="641"/>
      <c r="E2" s="641"/>
      <c r="F2" s="641"/>
      <c r="G2" s="641"/>
      <c r="H2" s="641"/>
      <c r="I2" s="641"/>
      <c r="J2" s="641"/>
      <c r="K2" s="641"/>
      <c r="L2" s="641"/>
      <c r="M2" s="641"/>
      <c r="N2" s="641"/>
      <c r="O2" s="641"/>
      <c r="P2" s="641"/>
      <c r="Q2" s="282">
        <v>2025</v>
      </c>
      <c r="R2" s="641"/>
      <c r="S2" s="641"/>
      <c r="T2" s="641"/>
      <c r="U2" s="641"/>
      <c r="V2" s="641"/>
      <c r="W2" s="641"/>
      <c r="X2" s="641"/>
      <c r="Y2" s="282" t="s">
        <v>1142</v>
      </c>
      <c r="Z2" s="641"/>
      <c r="AA2" s="282" t="s">
        <v>1142</v>
      </c>
      <c r="AB2" s="641"/>
      <c r="AC2" s="641"/>
      <c r="AD2" s="641"/>
      <c r="AE2" s="641"/>
      <c r="AF2" s="641"/>
      <c r="AG2" s="282" t="s">
        <v>1145</v>
      </c>
    </row>
    <row r="3" spans="1:33" ht="105" x14ac:dyDescent="0.2">
      <c r="A3" s="690" t="s">
        <v>1357</v>
      </c>
      <c r="B3" s="690" t="s">
        <v>149</v>
      </c>
      <c r="C3" s="327" t="s">
        <v>150</v>
      </c>
      <c r="D3" s="327" t="s">
        <v>151</v>
      </c>
      <c r="E3" s="327">
        <v>4003</v>
      </c>
      <c r="F3" s="327" t="s">
        <v>152</v>
      </c>
      <c r="G3" s="327" t="s">
        <v>153</v>
      </c>
      <c r="H3" s="327">
        <v>33</v>
      </c>
      <c r="I3" s="327" t="s">
        <v>154</v>
      </c>
      <c r="J3" s="327" t="s">
        <v>155</v>
      </c>
      <c r="K3" s="327" t="s">
        <v>156</v>
      </c>
      <c r="L3" s="327" t="s">
        <v>157</v>
      </c>
      <c r="M3" s="327" t="s">
        <v>158</v>
      </c>
      <c r="N3" s="312">
        <v>1</v>
      </c>
      <c r="O3" s="312">
        <v>2024</v>
      </c>
      <c r="P3" s="312" t="s">
        <v>159</v>
      </c>
      <c r="Q3" s="328">
        <v>1</v>
      </c>
      <c r="R3" s="328">
        <v>6</v>
      </c>
      <c r="S3" s="287">
        <v>2</v>
      </c>
      <c r="T3" s="288">
        <v>0.33</v>
      </c>
      <c r="U3" s="329">
        <v>0</v>
      </c>
      <c r="V3" s="329">
        <v>0</v>
      </c>
      <c r="W3" s="329">
        <v>0</v>
      </c>
      <c r="X3" s="329">
        <v>0</v>
      </c>
      <c r="Y3" s="287">
        <v>0</v>
      </c>
      <c r="Z3" s="288">
        <v>0</v>
      </c>
      <c r="AA3" s="287">
        <v>2</v>
      </c>
      <c r="AB3" s="288">
        <v>0</v>
      </c>
      <c r="AC3" s="290">
        <v>0.33329999999999999</v>
      </c>
      <c r="AD3" s="330">
        <v>176278165065.47</v>
      </c>
      <c r="AE3" s="693" t="s">
        <v>1358</v>
      </c>
      <c r="AF3" s="330">
        <v>75627781857.820007</v>
      </c>
      <c r="AG3" s="314">
        <v>0.43</v>
      </c>
    </row>
    <row r="4" spans="1:33" ht="120" x14ac:dyDescent="0.2">
      <c r="A4" s="691"/>
      <c r="B4" s="691"/>
      <c r="C4" s="327" t="s">
        <v>160</v>
      </c>
      <c r="D4" s="327" t="s">
        <v>151</v>
      </c>
      <c r="E4" s="327">
        <v>4003</v>
      </c>
      <c r="F4" s="327" t="s">
        <v>152</v>
      </c>
      <c r="G4" s="327" t="s">
        <v>153</v>
      </c>
      <c r="H4" s="327">
        <v>34</v>
      </c>
      <c r="I4" s="327" t="s">
        <v>161</v>
      </c>
      <c r="J4" s="331">
        <v>4003012</v>
      </c>
      <c r="K4" s="327" t="s">
        <v>162</v>
      </c>
      <c r="L4" s="327" t="s">
        <v>163</v>
      </c>
      <c r="M4" s="327" t="s">
        <v>158</v>
      </c>
      <c r="N4" s="312">
        <v>0</v>
      </c>
      <c r="O4" s="312">
        <v>2024</v>
      </c>
      <c r="P4" s="312" t="s">
        <v>159</v>
      </c>
      <c r="Q4" s="312">
        <v>0</v>
      </c>
      <c r="R4" s="312">
        <v>1</v>
      </c>
      <c r="S4" s="312">
        <v>0</v>
      </c>
      <c r="T4" s="288">
        <v>0</v>
      </c>
      <c r="U4" s="329">
        <v>0</v>
      </c>
      <c r="V4" s="329">
        <v>0</v>
      </c>
      <c r="W4" s="329">
        <v>0</v>
      </c>
      <c r="X4" s="329">
        <v>0</v>
      </c>
      <c r="Y4" s="287">
        <v>0</v>
      </c>
      <c r="Z4" s="288">
        <v>0</v>
      </c>
      <c r="AA4" s="287">
        <v>0</v>
      </c>
      <c r="AB4" s="288" t="e">
        <v>#DIV/0!</v>
      </c>
      <c r="AC4" s="290">
        <v>0</v>
      </c>
      <c r="AD4" s="330">
        <v>0</v>
      </c>
      <c r="AE4" s="694"/>
      <c r="AF4" s="330"/>
      <c r="AG4" s="314">
        <v>0</v>
      </c>
    </row>
    <row r="5" spans="1:33" ht="105" x14ac:dyDescent="0.2">
      <c r="A5" s="691"/>
      <c r="B5" s="691"/>
      <c r="C5" s="327" t="s">
        <v>150</v>
      </c>
      <c r="D5" s="327" t="s">
        <v>164</v>
      </c>
      <c r="E5" s="327">
        <v>4003</v>
      </c>
      <c r="F5" s="327" t="s">
        <v>152</v>
      </c>
      <c r="G5" s="327" t="s">
        <v>153</v>
      </c>
      <c r="H5" s="327">
        <v>37</v>
      </c>
      <c r="I5" s="327" t="s">
        <v>165</v>
      </c>
      <c r="J5" s="327" t="s">
        <v>166</v>
      </c>
      <c r="K5" s="327" t="s">
        <v>167</v>
      </c>
      <c r="L5" s="327" t="s">
        <v>168</v>
      </c>
      <c r="M5" s="327" t="s">
        <v>158</v>
      </c>
      <c r="N5" s="312">
        <v>4</v>
      </c>
      <c r="O5" s="312">
        <v>2024</v>
      </c>
      <c r="P5" s="312" t="s">
        <v>159</v>
      </c>
      <c r="Q5" s="312">
        <v>2</v>
      </c>
      <c r="R5" s="312">
        <v>14</v>
      </c>
      <c r="S5" s="312">
        <v>4</v>
      </c>
      <c r="T5" s="288">
        <v>0.28999999999999998</v>
      </c>
      <c r="U5" s="329">
        <v>0</v>
      </c>
      <c r="V5" s="329">
        <v>0</v>
      </c>
      <c r="W5" s="329">
        <v>1</v>
      </c>
      <c r="X5" s="329">
        <v>0</v>
      </c>
      <c r="Y5" s="287">
        <v>1</v>
      </c>
      <c r="Z5" s="288">
        <v>7.0000000000000007E-2</v>
      </c>
      <c r="AA5" s="287">
        <v>5</v>
      </c>
      <c r="AB5" s="288">
        <v>0.5</v>
      </c>
      <c r="AC5" s="290">
        <v>0.35709999999999997</v>
      </c>
      <c r="AD5" s="330">
        <v>209433944893.98001</v>
      </c>
      <c r="AE5" s="694"/>
      <c r="AF5" s="330">
        <v>52825686266.669998</v>
      </c>
      <c r="AG5" s="332">
        <v>0.25</v>
      </c>
    </row>
    <row r="6" spans="1:33" ht="120" x14ac:dyDescent="0.2">
      <c r="A6" s="692"/>
      <c r="B6" s="692"/>
      <c r="C6" s="327" t="s">
        <v>150</v>
      </c>
      <c r="D6" s="327" t="s">
        <v>164</v>
      </c>
      <c r="E6" s="327">
        <v>4003</v>
      </c>
      <c r="F6" s="327" t="s">
        <v>169</v>
      </c>
      <c r="G6" s="327" t="s">
        <v>153</v>
      </c>
      <c r="H6" s="327">
        <v>38</v>
      </c>
      <c r="I6" s="327" t="s">
        <v>170</v>
      </c>
      <c r="J6" s="327">
        <v>4003002</v>
      </c>
      <c r="K6" s="327" t="s">
        <v>171</v>
      </c>
      <c r="L6" s="327" t="s">
        <v>172</v>
      </c>
      <c r="M6" s="327" t="s">
        <v>158</v>
      </c>
      <c r="N6" s="312">
        <v>18</v>
      </c>
      <c r="O6" s="312">
        <v>2024</v>
      </c>
      <c r="P6" s="312" t="s">
        <v>159</v>
      </c>
      <c r="Q6" s="312">
        <v>10</v>
      </c>
      <c r="R6" s="312">
        <v>45</v>
      </c>
      <c r="S6" s="312">
        <v>10</v>
      </c>
      <c r="T6" s="288">
        <v>0.22</v>
      </c>
      <c r="U6" s="329">
        <v>2</v>
      </c>
      <c r="V6" s="329">
        <v>4</v>
      </c>
      <c r="W6" s="329">
        <v>4</v>
      </c>
      <c r="X6" s="329">
        <v>0</v>
      </c>
      <c r="Y6" s="287">
        <v>10</v>
      </c>
      <c r="Z6" s="288">
        <v>0.22</v>
      </c>
      <c r="AA6" s="287">
        <v>20</v>
      </c>
      <c r="AB6" s="288">
        <v>1</v>
      </c>
      <c r="AC6" s="290">
        <v>0.44440000000000002</v>
      </c>
      <c r="AD6" s="330">
        <v>600000000</v>
      </c>
      <c r="AE6" s="695"/>
      <c r="AF6" s="330">
        <v>12000000</v>
      </c>
      <c r="AG6" s="314">
        <v>0.02</v>
      </c>
    </row>
    <row r="7" spans="1:33" x14ac:dyDescent="0.2">
      <c r="AD7" s="751">
        <f>SUM(AD3:AD6)</f>
        <v>386312109959.45001</v>
      </c>
    </row>
  </sheetData>
  <mergeCells count="32">
    <mergeCell ref="A3:A6"/>
    <mergeCell ref="AE3:AE6"/>
    <mergeCell ref="B3:B6"/>
    <mergeCell ref="Z1:Z2"/>
    <mergeCell ref="X1:X2"/>
    <mergeCell ref="W1:W2"/>
    <mergeCell ref="V1:V2"/>
    <mergeCell ref="U1:U2"/>
    <mergeCell ref="T1:T2"/>
    <mergeCell ref="S1:S2"/>
    <mergeCell ref="R1:R2"/>
    <mergeCell ref="P1:P2"/>
    <mergeCell ref="O1:O2"/>
    <mergeCell ref="N1:N2"/>
    <mergeCell ref="M1:M2"/>
    <mergeCell ref="L1:L2"/>
    <mergeCell ref="AF1:AF2"/>
    <mergeCell ref="AE1:AE2"/>
    <mergeCell ref="AD1:AD2"/>
    <mergeCell ref="AC1:AC2"/>
    <mergeCell ref="AB1:AB2"/>
    <mergeCell ref="K1:K2"/>
    <mergeCell ref="J1:J2"/>
    <mergeCell ref="I1:I2"/>
    <mergeCell ref="C1:C2"/>
    <mergeCell ref="B1:B2"/>
    <mergeCell ref="A1:A2"/>
    <mergeCell ref="H1:H2"/>
    <mergeCell ref="G1:G2"/>
    <mergeCell ref="F1:F2"/>
    <mergeCell ref="E1:E2"/>
    <mergeCell ref="D1:D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1"/>
  <sheetViews>
    <sheetView topLeftCell="AB8" workbookViewId="0">
      <selection activeCell="AC11" sqref="AC11"/>
    </sheetView>
  </sheetViews>
  <sheetFormatPr baseColWidth="10" defaultRowHeight="16" x14ac:dyDescent="0.2"/>
  <cols>
    <col min="29" max="29" width="18.6640625" customWidth="1"/>
    <col min="31" max="31" width="34.83203125" customWidth="1"/>
  </cols>
  <sheetData>
    <row r="1" spans="1:41" x14ac:dyDescent="0.2">
      <c r="A1" s="696" t="s">
        <v>148</v>
      </c>
      <c r="B1" s="696"/>
      <c r="C1" s="696"/>
      <c r="D1" s="696"/>
      <c r="E1" s="696"/>
      <c r="F1" s="696"/>
      <c r="G1" s="696"/>
      <c r="H1" s="696"/>
      <c r="I1" s="696"/>
      <c r="J1" s="696"/>
      <c r="K1" s="696"/>
      <c r="L1" s="696"/>
      <c r="M1" s="696"/>
      <c r="N1" s="696"/>
      <c r="O1" s="696"/>
      <c r="P1" s="696"/>
      <c r="Q1" s="696"/>
      <c r="R1" s="696"/>
      <c r="S1" s="696"/>
      <c r="T1" s="696"/>
      <c r="U1" s="696"/>
      <c r="V1" s="696"/>
      <c r="W1" s="696"/>
      <c r="X1" s="696"/>
      <c r="Y1" s="696"/>
      <c r="Z1" s="696"/>
      <c r="AA1" s="696"/>
      <c r="AB1" s="696"/>
      <c r="AC1" s="696"/>
      <c r="AD1" s="696"/>
      <c r="AE1" s="696"/>
      <c r="AF1" s="696"/>
      <c r="AG1" s="696"/>
      <c r="AH1" s="696"/>
      <c r="AI1" s="696"/>
      <c r="AJ1" s="696"/>
      <c r="AK1" s="696"/>
      <c r="AL1" s="696"/>
      <c r="AM1" s="696"/>
      <c r="AN1" s="696"/>
      <c r="AO1" s="696"/>
    </row>
    <row r="2" spans="1:41" ht="195" x14ac:dyDescent="0.2">
      <c r="A2" s="27" t="s">
        <v>2</v>
      </c>
      <c r="B2" s="27" t="s">
        <v>4</v>
      </c>
      <c r="C2" s="27" t="s">
        <v>5</v>
      </c>
      <c r="D2" s="27" t="s">
        <v>6</v>
      </c>
      <c r="E2" s="27" t="s">
        <v>7</v>
      </c>
      <c r="F2" s="27" t="s">
        <v>8</v>
      </c>
      <c r="G2" s="27" t="s">
        <v>9</v>
      </c>
      <c r="H2" s="27" t="s">
        <v>10</v>
      </c>
      <c r="I2" s="27" t="s">
        <v>11</v>
      </c>
      <c r="J2" s="27" t="s">
        <v>12</v>
      </c>
      <c r="K2" s="27" t="s">
        <v>13</v>
      </c>
      <c r="L2" s="27" t="s">
        <v>14</v>
      </c>
      <c r="M2" s="27" t="s">
        <v>15</v>
      </c>
      <c r="N2" s="27" t="s">
        <v>16</v>
      </c>
      <c r="O2" s="27" t="s">
        <v>17</v>
      </c>
      <c r="P2" s="27" t="s">
        <v>39</v>
      </c>
      <c r="Q2" s="27" t="s">
        <v>19</v>
      </c>
      <c r="R2" s="27" t="s">
        <v>20</v>
      </c>
      <c r="S2" s="27" t="s">
        <v>942</v>
      </c>
      <c r="T2" s="27" t="s">
        <v>22</v>
      </c>
      <c r="U2" s="27" t="s">
        <v>23</v>
      </c>
      <c r="V2" s="27" t="s">
        <v>24</v>
      </c>
      <c r="W2" s="27" t="s">
        <v>25</v>
      </c>
      <c r="X2" s="27" t="s">
        <v>943</v>
      </c>
      <c r="Y2" s="87" t="s">
        <v>41</v>
      </c>
      <c r="Z2" s="87" t="s">
        <v>43</v>
      </c>
      <c r="AA2" s="87" t="s">
        <v>944</v>
      </c>
      <c r="AB2" s="87" t="s">
        <v>31</v>
      </c>
      <c r="AC2" s="27" t="s">
        <v>44</v>
      </c>
      <c r="AD2" s="27" t="s">
        <v>33</v>
      </c>
      <c r="AE2" s="27" t="s">
        <v>45</v>
      </c>
      <c r="AF2" s="27" t="s">
        <v>46</v>
      </c>
      <c r="AG2" s="88" t="s">
        <v>497</v>
      </c>
      <c r="AH2" s="88" t="s">
        <v>498</v>
      </c>
      <c r="AI2" s="88" t="s">
        <v>499</v>
      </c>
      <c r="AJ2" s="88" t="s">
        <v>500</v>
      </c>
      <c r="AK2" s="88" t="s">
        <v>501</v>
      </c>
      <c r="AL2" s="88" t="s">
        <v>502</v>
      </c>
      <c r="AM2" s="88" t="s">
        <v>503</v>
      </c>
      <c r="AN2" s="88" t="s">
        <v>504</v>
      </c>
      <c r="AO2" s="88" t="s">
        <v>415</v>
      </c>
    </row>
    <row r="3" spans="1:41" ht="140" x14ac:dyDescent="0.2">
      <c r="A3" s="217" t="s">
        <v>75</v>
      </c>
      <c r="B3" s="217" t="s">
        <v>84</v>
      </c>
      <c r="C3" s="217" t="s">
        <v>945</v>
      </c>
      <c r="D3" s="217" t="s">
        <v>946</v>
      </c>
      <c r="E3" s="217" t="s">
        <v>947</v>
      </c>
      <c r="F3" s="218" t="s">
        <v>907</v>
      </c>
      <c r="G3" s="219" t="s">
        <v>948</v>
      </c>
      <c r="H3" s="217" t="s">
        <v>949</v>
      </c>
      <c r="I3" s="217" t="s">
        <v>950</v>
      </c>
      <c r="J3" s="217" t="s">
        <v>951</v>
      </c>
      <c r="K3" s="217" t="s">
        <v>375</v>
      </c>
      <c r="L3" s="217" t="s">
        <v>952</v>
      </c>
      <c r="M3" s="217" t="s">
        <v>142</v>
      </c>
      <c r="N3" s="217" t="s">
        <v>141</v>
      </c>
      <c r="O3" s="217" t="s">
        <v>141</v>
      </c>
      <c r="P3" s="220">
        <v>200</v>
      </c>
      <c r="Q3" s="221">
        <v>800</v>
      </c>
      <c r="R3" s="221">
        <v>670</v>
      </c>
      <c r="S3" s="222">
        <f t="shared" ref="S3:S10" si="0">R3/P3</f>
        <v>3.35</v>
      </c>
      <c r="T3" s="223">
        <v>0</v>
      </c>
      <c r="U3" s="224">
        <v>89</v>
      </c>
      <c r="V3" s="224">
        <v>80</v>
      </c>
      <c r="W3" s="224">
        <v>31</v>
      </c>
      <c r="X3" s="222">
        <f>SUM(T3:W3)/P3</f>
        <v>1</v>
      </c>
      <c r="Y3" s="221">
        <f>+(T3+U3+V3+W3)</f>
        <v>200</v>
      </c>
      <c r="Z3" s="221">
        <f>R3+Y3</f>
        <v>870</v>
      </c>
      <c r="AA3" s="222">
        <f t="shared" ref="AA3:AA10" si="1">+(Z3/Q3)</f>
        <v>1.0874999999999999</v>
      </c>
      <c r="AB3" s="221"/>
      <c r="AC3" s="225">
        <v>500000000</v>
      </c>
      <c r="AD3" s="221" t="s">
        <v>210</v>
      </c>
      <c r="AE3" s="226">
        <v>498924833</v>
      </c>
      <c r="AF3" s="222">
        <f>AE3/AC3</f>
        <v>0.99784966600000002</v>
      </c>
      <c r="AG3" s="221"/>
      <c r="AH3" s="221"/>
      <c r="AI3" s="221"/>
      <c r="AJ3" s="221"/>
      <c r="AK3" s="221"/>
      <c r="AL3" s="221"/>
      <c r="AM3" s="221"/>
      <c r="AN3" s="221"/>
      <c r="AO3" s="221"/>
    </row>
    <row r="4" spans="1:41" ht="266" x14ac:dyDescent="0.2">
      <c r="A4" s="217" t="s">
        <v>75</v>
      </c>
      <c r="B4" s="217" t="s">
        <v>84</v>
      </c>
      <c r="C4" s="217" t="s">
        <v>945</v>
      </c>
      <c r="D4" s="217" t="s">
        <v>946</v>
      </c>
      <c r="E4" s="217" t="s">
        <v>947</v>
      </c>
      <c r="F4" s="218" t="s">
        <v>907</v>
      </c>
      <c r="G4" s="219" t="s">
        <v>953</v>
      </c>
      <c r="H4" s="217" t="s">
        <v>954</v>
      </c>
      <c r="I4" s="217" t="s">
        <v>955</v>
      </c>
      <c r="J4" s="217" t="s">
        <v>956</v>
      </c>
      <c r="K4" s="217" t="s">
        <v>957</v>
      </c>
      <c r="L4" s="217" t="s">
        <v>958</v>
      </c>
      <c r="M4" s="217" t="s">
        <v>142</v>
      </c>
      <c r="N4" s="217" t="s">
        <v>141</v>
      </c>
      <c r="O4" s="217" t="s">
        <v>141</v>
      </c>
      <c r="P4" s="220">
        <v>46</v>
      </c>
      <c r="Q4" s="221">
        <f>'[1]Bolivar Me Enamora Esquematico'!Y53</f>
        <v>184</v>
      </c>
      <c r="R4" s="221">
        <v>46</v>
      </c>
      <c r="S4" s="222">
        <f t="shared" si="0"/>
        <v>1</v>
      </c>
      <c r="T4" s="223">
        <v>7</v>
      </c>
      <c r="U4" s="221">
        <v>37</v>
      </c>
      <c r="V4" s="221">
        <v>1</v>
      </c>
      <c r="W4" s="221">
        <v>1</v>
      </c>
      <c r="X4" s="222">
        <f t="shared" ref="X4:X9" si="2">SUM(T4:W4)/P4</f>
        <v>1</v>
      </c>
      <c r="Y4" s="221">
        <f t="shared" ref="Y4:Y10" si="3">+(T4+U4+V4+W4)</f>
        <v>46</v>
      </c>
      <c r="Z4" s="221">
        <f t="shared" ref="Z4:Z10" si="4">R4+Y4</f>
        <v>92</v>
      </c>
      <c r="AA4" s="222">
        <f t="shared" si="1"/>
        <v>0.5</v>
      </c>
      <c r="AB4" s="221"/>
      <c r="AC4" s="225">
        <v>100000000</v>
      </c>
      <c r="AD4" s="221" t="s">
        <v>210</v>
      </c>
      <c r="AE4" s="226">
        <v>848250000</v>
      </c>
      <c r="AF4" s="222">
        <f t="shared" ref="AF4:AF10" si="5">AE4/AC4</f>
        <v>8.4824999999999999</v>
      </c>
      <c r="AG4" s="221"/>
      <c r="AH4" s="221"/>
      <c r="AI4" s="221"/>
      <c r="AJ4" s="221"/>
      <c r="AK4" s="221"/>
      <c r="AL4" s="221"/>
      <c r="AM4" s="221"/>
      <c r="AN4" s="221"/>
      <c r="AO4" s="221"/>
    </row>
    <row r="5" spans="1:41" ht="140" x14ac:dyDescent="0.2">
      <c r="A5" s="227" t="s">
        <v>75</v>
      </c>
      <c r="B5" s="227" t="s">
        <v>84</v>
      </c>
      <c r="C5" s="227" t="s">
        <v>959</v>
      </c>
      <c r="D5" s="227" t="s">
        <v>946</v>
      </c>
      <c r="E5" s="227" t="s">
        <v>947</v>
      </c>
      <c r="F5" s="228" t="s">
        <v>907</v>
      </c>
      <c r="G5" s="229" t="s">
        <v>960</v>
      </c>
      <c r="H5" s="227" t="s">
        <v>961</v>
      </c>
      <c r="I5" s="227" t="s">
        <v>962</v>
      </c>
      <c r="J5" s="227" t="s">
        <v>963</v>
      </c>
      <c r="K5" s="227" t="s">
        <v>964</v>
      </c>
      <c r="L5" s="227" t="s">
        <v>965</v>
      </c>
      <c r="M5" s="227" t="s">
        <v>142</v>
      </c>
      <c r="N5" s="227" t="s">
        <v>141</v>
      </c>
      <c r="O5" s="227" t="s">
        <v>141</v>
      </c>
      <c r="P5" s="230">
        <v>1</v>
      </c>
      <c r="Q5" s="231">
        <f>'[1]Bolivar Me Enamora Esquematico'!Y54</f>
        <v>4</v>
      </c>
      <c r="R5" s="231">
        <v>0</v>
      </c>
      <c r="S5" s="232">
        <f t="shared" si="0"/>
        <v>0</v>
      </c>
      <c r="T5" s="233">
        <v>0</v>
      </c>
      <c r="U5" s="231">
        <v>0</v>
      </c>
      <c r="V5" s="231">
        <v>0</v>
      </c>
      <c r="W5" s="231">
        <v>0</v>
      </c>
      <c r="X5" s="232">
        <f t="shared" si="2"/>
        <v>0</v>
      </c>
      <c r="Y5" s="231">
        <f t="shared" si="3"/>
        <v>0</v>
      </c>
      <c r="Z5" s="231">
        <f t="shared" si="4"/>
        <v>0</v>
      </c>
      <c r="AA5" s="232">
        <f t="shared" si="1"/>
        <v>0</v>
      </c>
      <c r="AB5" s="231"/>
      <c r="AC5" s="234">
        <v>150000000</v>
      </c>
      <c r="AD5" s="231" t="s">
        <v>210</v>
      </c>
      <c r="AE5" s="235">
        <v>0</v>
      </c>
      <c r="AF5" s="232">
        <f t="shared" si="5"/>
        <v>0</v>
      </c>
      <c r="AG5" s="231"/>
      <c r="AH5" s="231"/>
      <c r="AI5" s="231"/>
      <c r="AJ5" s="231"/>
      <c r="AK5" s="231"/>
      <c r="AL5" s="231"/>
      <c r="AM5" s="231"/>
      <c r="AN5" s="231"/>
      <c r="AO5" s="231"/>
    </row>
    <row r="6" spans="1:41" ht="238" x14ac:dyDescent="0.2">
      <c r="A6" s="227" t="s">
        <v>75</v>
      </c>
      <c r="B6" s="227" t="s">
        <v>84</v>
      </c>
      <c r="C6" s="227" t="s">
        <v>959</v>
      </c>
      <c r="D6" s="227" t="s">
        <v>946</v>
      </c>
      <c r="E6" s="227" t="s">
        <v>947</v>
      </c>
      <c r="F6" s="228" t="s">
        <v>907</v>
      </c>
      <c r="G6" s="229" t="s">
        <v>966</v>
      </c>
      <c r="H6" s="227" t="s">
        <v>967</v>
      </c>
      <c r="I6" s="227" t="s">
        <v>968</v>
      </c>
      <c r="J6" s="227" t="s">
        <v>871</v>
      </c>
      <c r="K6" s="227" t="s">
        <v>872</v>
      </c>
      <c r="L6" s="227" t="s">
        <v>969</v>
      </c>
      <c r="M6" s="227" t="s">
        <v>142</v>
      </c>
      <c r="N6" s="227" t="s">
        <v>141</v>
      </c>
      <c r="O6" s="227" t="s">
        <v>141</v>
      </c>
      <c r="P6" s="230">
        <v>0.25</v>
      </c>
      <c r="Q6" s="231">
        <f>'[1]Bolivar Me Enamora Esquematico'!Y55</f>
        <v>1</v>
      </c>
      <c r="R6" s="231">
        <v>0</v>
      </c>
      <c r="S6" s="232">
        <f t="shared" si="0"/>
        <v>0</v>
      </c>
      <c r="T6" s="233">
        <v>0</v>
      </c>
      <c r="U6" s="231">
        <v>0</v>
      </c>
      <c r="V6" s="231">
        <v>0</v>
      </c>
      <c r="W6" s="231">
        <v>0</v>
      </c>
      <c r="X6" s="232">
        <f t="shared" si="2"/>
        <v>0</v>
      </c>
      <c r="Y6" s="231">
        <f t="shared" si="3"/>
        <v>0</v>
      </c>
      <c r="Z6" s="231">
        <f t="shared" si="4"/>
        <v>0</v>
      </c>
      <c r="AA6" s="232">
        <f t="shared" si="1"/>
        <v>0</v>
      </c>
      <c r="AB6" s="231"/>
      <c r="AC6" s="234">
        <v>125000000</v>
      </c>
      <c r="AD6" s="231" t="s">
        <v>210</v>
      </c>
      <c r="AE6" s="235">
        <v>0</v>
      </c>
      <c r="AF6" s="232">
        <f t="shared" si="5"/>
        <v>0</v>
      </c>
      <c r="AG6" s="231"/>
      <c r="AH6" s="231"/>
      <c r="AI6" s="231"/>
      <c r="AJ6" s="231"/>
      <c r="AK6" s="231"/>
      <c r="AL6" s="231"/>
      <c r="AM6" s="231"/>
      <c r="AN6" s="231"/>
      <c r="AO6" s="231"/>
    </row>
    <row r="7" spans="1:41" ht="308" x14ac:dyDescent="0.2">
      <c r="A7" s="227" t="s">
        <v>75</v>
      </c>
      <c r="B7" s="227" t="s">
        <v>84</v>
      </c>
      <c r="C7" s="227" t="s">
        <v>959</v>
      </c>
      <c r="D7" s="227" t="s">
        <v>946</v>
      </c>
      <c r="E7" s="227" t="s">
        <v>947</v>
      </c>
      <c r="F7" s="228" t="s">
        <v>907</v>
      </c>
      <c r="G7" s="229" t="s">
        <v>970</v>
      </c>
      <c r="H7" s="227" t="s">
        <v>971</v>
      </c>
      <c r="I7" s="227" t="s">
        <v>972</v>
      </c>
      <c r="J7" s="227" t="s">
        <v>973</v>
      </c>
      <c r="K7" s="227" t="s">
        <v>974</v>
      </c>
      <c r="L7" s="227" t="s">
        <v>952</v>
      </c>
      <c r="M7" s="227" t="s">
        <v>142</v>
      </c>
      <c r="N7" s="227" t="s">
        <v>141</v>
      </c>
      <c r="O7" s="227" t="s">
        <v>141</v>
      </c>
      <c r="P7" s="230">
        <v>2500</v>
      </c>
      <c r="Q7" s="231">
        <f>'[1]Bolivar Me Enamora Esquematico'!Y56</f>
        <v>10000</v>
      </c>
      <c r="R7" s="231">
        <v>4296</v>
      </c>
      <c r="S7" s="232">
        <f t="shared" si="0"/>
        <v>1.7183999999999999</v>
      </c>
      <c r="T7" s="233">
        <v>516</v>
      </c>
      <c r="U7" s="231">
        <v>1462</v>
      </c>
      <c r="V7" s="231">
        <v>21</v>
      </c>
      <c r="W7" s="231">
        <v>102</v>
      </c>
      <c r="X7" s="232">
        <f t="shared" si="2"/>
        <v>0.84040000000000004</v>
      </c>
      <c r="Y7" s="231">
        <f t="shared" si="3"/>
        <v>2101</v>
      </c>
      <c r="Z7" s="231">
        <f>R7+Y7</f>
        <v>6397</v>
      </c>
      <c r="AA7" s="232">
        <f t="shared" si="1"/>
        <v>0.63970000000000005</v>
      </c>
      <c r="AB7" s="231"/>
      <c r="AC7" s="234">
        <v>200000000</v>
      </c>
      <c r="AD7" s="231" t="s">
        <v>210</v>
      </c>
      <c r="AE7" s="235">
        <v>2042209960</v>
      </c>
      <c r="AF7" s="232">
        <f t="shared" si="5"/>
        <v>10.2110498</v>
      </c>
      <c r="AG7" s="231"/>
      <c r="AH7" s="231"/>
      <c r="AI7" s="231"/>
      <c r="AJ7" s="231"/>
      <c r="AK7" s="231"/>
      <c r="AL7" s="231"/>
      <c r="AM7" s="231"/>
      <c r="AN7" s="231"/>
      <c r="AO7" s="231"/>
    </row>
    <row r="8" spans="1:41" ht="308" x14ac:dyDescent="0.2">
      <c r="A8" s="236" t="s">
        <v>75</v>
      </c>
      <c r="B8" s="236" t="s">
        <v>84</v>
      </c>
      <c r="C8" s="236" t="s">
        <v>975</v>
      </c>
      <c r="D8" s="236" t="s">
        <v>946</v>
      </c>
      <c r="E8" s="236" t="s">
        <v>947</v>
      </c>
      <c r="F8" s="237" t="s">
        <v>907</v>
      </c>
      <c r="G8" s="238" t="s">
        <v>976</v>
      </c>
      <c r="H8" s="236" t="s">
        <v>977</v>
      </c>
      <c r="I8" s="236" t="s">
        <v>978</v>
      </c>
      <c r="J8" s="236" t="s">
        <v>979</v>
      </c>
      <c r="K8" s="236" t="s">
        <v>980</v>
      </c>
      <c r="L8" s="236" t="s">
        <v>135</v>
      </c>
      <c r="M8" s="236" t="s">
        <v>142</v>
      </c>
      <c r="N8" s="236" t="s">
        <v>141</v>
      </c>
      <c r="O8" s="236" t="s">
        <v>141</v>
      </c>
      <c r="P8" s="239">
        <v>5</v>
      </c>
      <c r="Q8" s="240">
        <v>20</v>
      </c>
      <c r="R8" s="240">
        <v>3</v>
      </c>
      <c r="S8" s="241">
        <f t="shared" si="0"/>
        <v>0.6</v>
      </c>
      <c r="T8" s="242">
        <v>2</v>
      </c>
      <c r="U8" s="240">
        <v>2</v>
      </c>
      <c r="V8" s="240">
        <v>0</v>
      </c>
      <c r="W8" s="240">
        <v>1</v>
      </c>
      <c r="X8" s="241">
        <f t="shared" si="2"/>
        <v>1</v>
      </c>
      <c r="Y8" s="240">
        <f t="shared" si="3"/>
        <v>5</v>
      </c>
      <c r="Z8" s="240">
        <f t="shared" si="4"/>
        <v>8</v>
      </c>
      <c r="AA8" s="241">
        <f t="shared" si="1"/>
        <v>0.4</v>
      </c>
      <c r="AB8" s="240"/>
      <c r="AC8" s="243">
        <v>8800000000</v>
      </c>
      <c r="AD8" s="240" t="s">
        <v>210</v>
      </c>
      <c r="AE8" s="243">
        <v>39030898768.059998</v>
      </c>
      <c r="AF8" s="241">
        <f t="shared" si="5"/>
        <v>4.4353294054613635</v>
      </c>
      <c r="AG8" s="240"/>
      <c r="AH8" s="240"/>
      <c r="AI8" s="240"/>
      <c r="AJ8" s="240"/>
      <c r="AK8" s="240"/>
      <c r="AL8" s="240"/>
      <c r="AM8" s="240"/>
      <c r="AN8" s="240"/>
      <c r="AO8" s="240"/>
    </row>
    <row r="9" spans="1:41" ht="224" x14ac:dyDescent="0.2">
      <c r="A9" s="236" t="s">
        <v>75</v>
      </c>
      <c r="B9" s="236" t="s">
        <v>84</v>
      </c>
      <c r="C9" s="236" t="s">
        <v>975</v>
      </c>
      <c r="D9" s="236" t="s">
        <v>946</v>
      </c>
      <c r="E9" s="236" t="s">
        <v>947</v>
      </c>
      <c r="F9" s="237" t="s">
        <v>907</v>
      </c>
      <c r="G9" s="238" t="s">
        <v>981</v>
      </c>
      <c r="H9" s="236" t="s">
        <v>982</v>
      </c>
      <c r="I9" s="236" t="s">
        <v>983</v>
      </c>
      <c r="J9" s="236" t="s">
        <v>197</v>
      </c>
      <c r="K9" s="236" t="s">
        <v>984</v>
      </c>
      <c r="L9" s="236" t="s">
        <v>985</v>
      </c>
      <c r="M9" s="236" t="s">
        <v>142</v>
      </c>
      <c r="N9" s="236" t="s">
        <v>141</v>
      </c>
      <c r="O9" s="236" t="s">
        <v>141</v>
      </c>
      <c r="P9" s="239">
        <v>0.25</v>
      </c>
      <c r="Q9" s="240">
        <f>'[1]Bolivar Me Enamora Esquematico'!Y58</f>
        <v>1</v>
      </c>
      <c r="R9" s="240">
        <v>0</v>
      </c>
      <c r="S9" s="241">
        <f t="shared" si="0"/>
        <v>0</v>
      </c>
      <c r="T9" s="242">
        <v>0</v>
      </c>
      <c r="U9" s="240">
        <v>0</v>
      </c>
      <c r="V9" s="240">
        <v>0</v>
      </c>
      <c r="W9" s="240">
        <v>0</v>
      </c>
      <c r="X9" s="241">
        <f t="shared" si="2"/>
        <v>0</v>
      </c>
      <c r="Y9" s="240">
        <f t="shared" si="3"/>
        <v>0</v>
      </c>
      <c r="Z9" s="240">
        <f t="shared" si="4"/>
        <v>0</v>
      </c>
      <c r="AA9" s="241">
        <f t="shared" si="1"/>
        <v>0</v>
      </c>
      <c r="AB9" s="240"/>
      <c r="AC9" s="243">
        <v>100000000</v>
      </c>
      <c r="AD9" s="240" t="s">
        <v>210</v>
      </c>
      <c r="AE9" s="244">
        <v>0</v>
      </c>
      <c r="AF9" s="241">
        <f t="shared" si="5"/>
        <v>0</v>
      </c>
      <c r="AG9" s="240"/>
      <c r="AH9" s="240"/>
      <c r="AI9" s="240"/>
      <c r="AJ9" s="240"/>
      <c r="AK9" s="240"/>
      <c r="AL9" s="240"/>
      <c r="AM9" s="240"/>
      <c r="AN9" s="240"/>
      <c r="AO9" s="240"/>
    </row>
    <row r="10" spans="1:41" ht="224" x14ac:dyDescent="0.2">
      <c r="A10" s="236" t="s">
        <v>75</v>
      </c>
      <c r="B10" s="236" t="s">
        <v>84</v>
      </c>
      <c r="C10" s="236" t="s">
        <v>975</v>
      </c>
      <c r="D10" s="236" t="s">
        <v>946</v>
      </c>
      <c r="E10" s="236" t="s">
        <v>947</v>
      </c>
      <c r="F10" s="237" t="s">
        <v>907</v>
      </c>
      <c r="G10" s="238" t="s">
        <v>986</v>
      </c>
      <c r="H10" s="236" t="s">
        <v>987</v>
      </c>
      <c r="I10" s="236" t="s">
        <v>988</v>
      </c>
      <c r="J10" s="236" t="s">
        <v>989</v>
      </c>
      <c r="K10" s="236" t="s">
        <v>990</v>
      </c>
      <c r="L10" s="236" t="s">
        <v>969</v>
      </c>
      <c r="M10" s="236" t="s">
        <v>142</v>
      </c>
      <c r="N10" s="236" t="s">
        <v>141</v>
      </c>
      <c r="O10" s="236" t="s">
        <v>141</v>
      </c>
      <c r="P10" s="239">
        <v>0.25</v>
      </c>
      <c r="Q10" s="240">
        <f>'[1]Bolivar Me Enamora Esquematico'!Y59</f>
        <v>1</v>
      </c>
      <c r="R10" s="240">
        <v>0</v>
      </c>
      <c r="S10" s="241">
        <f t="shared" si="0"/>
        <v>0</v>
      </c>
      <c r="T10" s="242">
        <v>0</v>
      </c>
      <c r="U10" s="240">
        <v>0</v>
      </c>
      <c r="V10" s="240">
        <v>0.25</v>
      </c>
      <c r="W10" s="240">
        <v>0</v>
      </c>
      <c r="X10" s="241">
        <f>SUM(T10:W10)/P10</f>
        <v>1</v>
      </c>
      <c r="Y10" s="240">
        <f t="shared" si="3"/>
        <v>0.25</v>
      </c>
      <c r="Z10" s="240">
        <f t="shared" si="4"/>
        <v>0.25</v>
      </c>
      <c r="AA10" s="241">
        <f t="shared" si="1"/>
        <v>0.25</v>
      </c>
      <c r="AB10" s="240"/>
      <c r="AC10" s="243">
        <v>2325000000</v>
      </c>
      <c r="AD10" s="240" t="s">
        <v>210</v>
      </c>
      <c r="AE10" s="244">
        <v>0</v>
      </c>
      <c r="AF10" s="241">
        <f t="shared" si="5"/>
        <v>0</v>
      </c>
      <c r="AG10" s="240"/>
      <c r="AH10" s="240"/>
      <c r="AI10" s="240"/>
      <c r="AJ10" s="240"/>
      <c r="AK10" s="240"/>
      <c r="AL10" s="240"/>
      <c r="AM10" s="240"/>
      <c r="AN10" s="240"/>
      <c r="AO10" s="245" t="s">
        <v>991</v>
      </c>
    </row>
    <row r="11" spans="1:41" x14ac:dyDescent="0.2">
      <c r="AC11" s="479">
        <f>SUM(AC3:AC10)</f>
        <v>12300000000</v>
      </c>
    </row>
  </sheetData>
  <mergeCells count="1">
    <mergeCell ref="A1:AO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4"/>
  <sheetViews>
    <sheetView topLeftCell="W17" workbookViewId="0">
      <selection activeCell="AD24" sqref="AD24"/>
    </sheetView>
  </sheetViews>
  <sheetFormatPr baseColWidth="10" defaultRowHeight="16" x14ac:dyDescent="0.2"/>
  <cols>
    <col min="30" max="30" width="27" customWidth="1"/>
    <col min="31" max="31" width="36.6640625" customWidth="1"/>
    <col min="32" max="32" width="37.33203125" customWidth="1"/>
  </cols>
  <sheetData>
    <row r="1" spans="1:33" ht="42" x14ac:dyDescent="0.2">
      <c r="A1" s="640" t="s">
        <v>38</v>
      </c>
      <c r="B1" s="642" t="s">
        <v>2</v>
      </c>
      <c r="C1" s="642" t="s">
        <v>4</v>
      </c>
      <c r="D1" s="642" t="s">
        <v>5</v>
      </c>
      <c r="E1" s="640" t="s">
        <v>6</v>
      </c>
      <c r="F1" s="640" t="s">
        <v>7</v>
      </c>
      <c r="G1" s="640" t="s">
        <v>8</v>
      </c>
      <c r="H1" s="640" t="s">
        <v>9</v>
      </c>
      <c r="I1" s="640" t="s">
        <v>10</v>
      </c>
      <c r="J1" s="640" t="s">
        <v>11</v>
      </c>
      <c r="K1" s="640" t="s">
        <v>12</v>
      </c>
      <c r="L1" s="640" t="s">
        <v>13</v>
      </c>
      <c r="M1" s="640" t="s">
        <v>14</v>
      </c>
      <c r="N1" s="640" t="s">
        <v>15</v>
      </c>
      <c r="O1" s="640" t="s">
        <v>16</v>
      </c>
      <c r="P1" s="640" t="s">
        <v>17</v>
      </c>
      <c r="Q1" s="281" t="s">
        <v>1140</v>
      </c>
      <c r="R1" s="640" t="s">
        <v>19</v>
      </c>
      <c r="S1" s="640" t="s">
        <v>20</v>
      </c>
      <c r="T1" s="640" t="s">
        <v>40</v>
      </c>
      <c r="U1" s="640" t="s">
        <v>22</v>
      </c>
      <c r="V1" s="640" t="s">
        <v>23</v>
      </c>
      <c r="W1" s="640" t="s">
        <v>24</v>
      </c>
      <c r="X1" s="640" t="s">
        <v>25</v>
      </c>
      <c r="Y1" s="281" t="s">
        <v>1141</v>
      </c>
      <c r="Z1" s="640" t="s">
        <v>42</v>
      </c>
      <c r="AA1" s="281" t="s">
        <v>1143</v>
      </c>
      <c r="AB1" s="640" t="s">
        <v>30</v>
      </c>
      <c r="AC1" s="640" t="s">
        <v>31</v>
      </c>
      <c r="AD1" s="640" t="s">
        <v>44</v>
      </c>
      <c r="AE1" s="640" t="s">
        <v>33</v>
      </c>
      <c r="AF1" s="640" t="s">
        <v>45</v>
      </c>
      <c r="AG1" s="281" t="s">
        <v>1144</v>
      </c>
    </row>
    <row r="2" spans="1:33" ht="112" x14ac:dyDescent="0.2">
      <c r="A2" s="641"/>
      <c r="B2" s="643"/>
      <c r="C2" s="643"/>
      <c r="D2" s="643"/>
      <c r="E2" s="641"/>
      <c r="F2" s="641"/>
      <c r="G2" s="641"/>
      <c r="H2" s="641"/>
      <c r="I2" s="641"/>
      <c r="J2" s="641"/>
      <c r="K2" s="641"/>
      <c r="L2" s="641"/>
      <c r="M2" s="641"/>
      <c r="N2" s="641"/>
      <c r="O2" s="641"/>
      <c r="P2" s="641"/>
      <c r="Q2" s="282">
        <v>2025</v>
      </c>
      <c r="R2" s="641"/>
      <c r="S2" s="641"/>
      <c r="T2" s="641"/>
      <c r="U2" s="641"/>
      <c r="V2" s="641"/>
      <c r="W2" s="641"/>
      <c r="X2" s="641"/>
      <c r="Y2" s="282" t="s">
        <v>1142</v>
      </c>
      <c r="Z2" s="641"/>
      <c r="AA2" s="282" t="s">
        <v>1142</v>
      </c>
      <c r="AB2" s="641"/>
      <c r="AC2" s="641"/>
      <c r="AD2" s="641"/>
      <c r="AE2" s="641"/>
      <c r="AF2" s="641"/>
      <c r="AG2" s="282" t="s">
        <v>1145</v>
      </c>
    </row>
    <row r="3" spans="1:33" ht="98" x14ac:dyDescent="0.2">
      <c r="A3" s="283" t="s">
        <v>60</v>
      </c>
      <c r="B3" s="284" t="s">
        <v>107</v>
      </c>
      <c r="C3" s="285" t="s">
        <v>108</v>
      </c>
      <c r="D3" s="285" t="s">
        <v>109</v>
      </c>
      <c r="E3" s="285">
        <v>4101</v>
      </c>
      <c r="F3" s="285" t="s">
        <v>109</v>
      </c>
      <c r="G3" s="285" t="s">
        <v>111</v>
      </c>
      <c r="H3" s="285">
        <v>120</v>
      </c>
      <c r="I3" s="285" t="s">
        <v>112</v>
      </c>
      <c r="J3" s="285">
        <v>4101017</v>
      </c>
      <c r="K3" s="285" t="s">
        <v>113</v>
      </c>
      <c r="L3" s="285" t="s">
        <v>120</v>
      </c>
      <c r="M3" s="285" t="s">
        <v>121</v>
      </c>
      <c r="N3" s="287">
        <v>0</v>
      </c>
      <c r="O3" s="286">
        <v>2020</v>
      </c>
      <c r="P3" s="286" t="s">
        <v>122</v>
      </c>
      <c r="Q3" s="286">
        <v>1</v>
      </c>
      <c r="R3" s="286">
        <v>1</v>
      </c>
      <c r="S3" s="287">
        <v>0</v>
      </c>
      <c r="T3" s="288">
        <v>0</v>
      </c>
      <c r="U3" s="287">
        <v>0</v>
      </c>
      <c r="V3" s="287">
        <v>0</v>
      </c>
      <c r="W3" s="287">
        <v>0</v>
      </c>
      <c r="X3" s="287">
        <v>0</v>
      </c>
      <c r="Y3" s="287">
        <v>0</v>
      </c>
      <c r="Z3" s="288">
        <v>0</v>
      </c>
      <c r="AA3" s="287">
        <v>0</v>
      </c>
      <c r="AB3" s="288">
        <v>0</v>
      </c>
      <c r="AC3" s="290">
        <v>0</v>
      </c>
      <c r="AD3" s="291">
        <v>4500000000</v>
      </c>
      <c r="AE3" s="292" t="s">
        <v>1177</v>
      </c>
      <c r="AF3" s="291"/>
      <c r="AG3" s="288">
        <v>0</v>
      </c>
    </row>
    <row r="4" spans="1:33" ht="280" x14ac:dyDescent="0.2">
      <c r="A4" s="283" t="s">
        <v>60</v>
      </c>
      <c r="B4" s="284" t="s">
        <v>107</v>
      </c>
      <c r="C4" s="285" t="s">
        <v>108</v>
      </c>
      <c r="D4" s="285" t="s">
        <v>109</v>
      </c>
      <c r="E4" s="285">
        <v>4101</v>
      </c>
      <c r="F4" s="285" t="s">
        <v>109</v>
      </c>
      <c r="G4" s="285" t="s">
        <v>111</v>
      </c>
      <c r="H4" s="285">
        <v>121</v>
      </c>
      <c r="I4" s="285" t="s">
        <v>114</v>
      </c>
      <c r="J4" s="285">
        <v>4101018</v>
      </c>
      <c r="K4" s="285" t="s">
        <v>115</v>
      </c>
      <c r="L4" s="285" t="s">
        <v>123</v>
      </c>
      <c r="M4" s="285" t="s">
        <v>121</v>
      </c>
      <c r="N4" s="287">
        <v>0</v>
      </c>
      <c r="O4" s="286">
        <v>2020</v>
      </c>
      <c r="P4" s="286" t="s">
        <v>122</v>
      </c>
      <c r="Q4" s="286">
        <v>1</v>
      </c>
      <c r="R4" s="286">
        <v>1</v>
      </c>
      <c r="S4" s="287">
        <v>0</v>
      </c>
      <c r="T4" s="288">
        <v>0</v>
      </c>
      <c r="U4" s="287">
        <v>0</v>
      </c>
      <c r="V4" s="287">
        <v>0</v>
      </c>
      <c r="W4" s="287">
        <v>0</v>
      </c>
      <c r="X4" s="287">
        <v>0</v>
      </c>
      <c r="Y4" s="287">
        <v>0</v>
      </c>
      <c r="Z4" s="288">
        <v>0</v>
      </c>
      <c r="AA4" s="287">
        <v>0</v>
      </c>
      <c r="AB4" s="288">
        <v>0</v>
      </c>
      <c r="AC4" s="290">
        <v>0</v>
      </c>
      <c r="AD4" s="291">
        <v>500000000</v>
      </c>
      <c r="AE4" s="292" t="s">
        <v>1177</v>
      </c>
      <c r="AF4" s="291"/>
      <c r="AG4" s="288">
        <v>0</v>
      </c>
    </row>
    <row r="5" spans="1:33" ht="140" x14ac:dyDescent="0.2">
      <c r="A5" s="283" t="s">
        <v>60</v>
      </c>
      <c r="B5" s="284" t="s">
        <v>107</v>
      </c>
      <c r="C5" s="285" t="s">
        <v>108</v>
      </c>
      <c r="D5" s="285" t="s">
        <v>109</v>
      </c>
      <c r="E5" s="285">
        <v>4101</v>
      </c>
      <c r="F5" s="285" t="s">
        <v>109</v>
      </c>
      <c r="G5" s="285" t="s">
        <v>116</v>
      </c>
      <c r="H5" s="285">
        <v>122</v>
      </c>
      <c r="I5" s="285" t="s">
        <v>117</v>
      </c>
      <c r="J5" s="285">
        <v>4101018</v>
      </c>
      <c r="K5" s="285" t="s">
        <v>115</v>
      </c>
      <c r="L5" s="285" t="s">
        <v>124</v>
      </c>
      <c r="M5" s="285" t="s">
        <v>121</v>
      </c>
      <c r="N5" s="287">
        <v>0</v>
      </c>
      <c r="O5" s="286">
        <v>2020</v>
      </c>
      <c r="P5" s="286" t="s">
        <v>122</v>
      </c>
      <c r="Q5" s="286">
        <v>2</v>
      </c>
      <c r="R5" s="286">
        <v>4</v>
      </c>
      <c r="S5" s="287">
        <v>0</v>
      </c>
      <c r="T5" s="288">
        <v>0</v>
      </c>
      <c r="U5" s="287">
        <v>0</v>
      </c>
      <c r="V5" s="287">
        <v>0</v>
      </c>
      <c r="W5" s="287">
        <v>0</v>
      </c>
      <c r="X5" s="287">
        <v>0</v>
      </c>
      <c r="Y5" s="287">
        <v>0</v>
      </c>
      <c r="Z5" s="288">
        <v>0</v>
      </c>
      <c r="AA5" s="287">
        <v>0</v>
      </c>
      <c r="AB5" s="288">
        <v>0</v>
      </c>
      <c r="AC5" s="290">
        <v>0</v>
      </c>
      <c r="AD5" s="291">
        <v>20000000</v>
      </c>
      <c r="AE5" s="292" t="s">
        <v>1177</v>
      </c>
      <c r="AF5" s="291"/>
      <c r="AG5" s="288">
        <v>0</v>
      </c>
    </row>
    <row r="6" spans="1:33" x14ac:dyDescent="0.2">
      <c r="A6" s="690" t="s">
        <v>60</v>
      </c>
      <c r="B6" s="697" t="s">
        <v>61</v>
      </c>
      <c r="C6" s="699" t="s">
        <v>62</v>
      </c>
      <c r="D6" s="699" t="s">
        <v>63</v>
      </c>
      <c r="E6" s="699">
        <v>2402</v>
      </c>
      <c r="F6" s="699" t="s">
        <v>64</v>
      </c>
      <c r="G6" s="699" t="s">
        <v>65</v>
      </c>
      <c r="H6" s="699">
        <v>280</v>
      </c>
      <c r="I6" s="699" t="s">
        <v>118</v>
      </c>
      <c r="J6" s="699">
        <v>2402041</v>
      </c>
      <c r="K6" s="699" t="s">
        <v>119</v>
      </c>
      <c r="L6" s="699" t="s">
        <v>119</v>
      </c>
      <c r="M6" s="699" t="s">
        <v>125</v>
      </c>
      <c r="N6" s="690">
        <v>3.4</v>
      </c>
      <c r="O6" s="690">
        <v>2023</v>
      </c>
      <c r="P6" s="690" t="s">
        <v>126</v>
      </c>
      <c r="Q6" s="690">
        <v>50</v>
      </c>
      <c r="R6" s="690">
        <v>200</v>
      </c>
      <c r="S6" s="707">
        <v>82</v>
      </c>
      <c r="T6" s="701">
        <v>0.41</v>
      </c>
      <c r="U6" s="707">
        <v>6</v>
      </c>
      <c r="V6" s="707">
        <v>11</v>
      </c>
      <c r="W6" s="707">
        <v>15</v>
      </c>
      <c r="X6" s="707">
        <v>5</v>
      </c>
      <c r="Y6" s="707">
        <v>36</v>
      </c>
      <c r="Z6" s="701">
        <v>0.18</v>
      </c>
      <c r="AA6" s="707">
        <v>118</v>
      </c>
      <c r="AB6" s="701">
        <v>0.73</v>
      </c>
      <c r="AC6" s="705">
        <v>0.59160000000000001</v>
      </c>
      <c r="AD6" s="703">
        <v>278000000000</v>
      </c>
      <c r="AE6" s="298" t="s">
        <v>1178</v>
      </c>
      <c r="AF6" s="703">
        <v>66229293514</v>
      </c>
      <c r="AG6" s="701">
        <v>0.5</v>
      </c>
    </row>
    <row r="7" spans="1:33" x14ac:dyDescent="0.2">
      <c r="A7" s="691"/>
      <c r="B7" s="717"/>
      <c r="C7" s="718"/>
      <c r="D7" s="718"/>
      <c r="E7" s="718"/>
      <c r="F7" s="718"/>
      <c r="G7" s="718"/>
      <c r="H7" s="718"/>
      <c r="I7" s="718"/>
      <c r="J7" s="718"/>
      <c r="K7" s="718"/>
      <c r="L7" s="718"/>
      <c r="M7" s="718"/>
      <c r="N7" s="691"/>
      <c r="O7" s="691"/>
      <c r="P7" s="691"/>
      <c r="Q7" s="691"/>
      <c r="R7" s="691"/>
      <c r="S7" s="716"/>
      <c r="T7" s="713"/>
      <c r="U7" s="716"/>
      <c r="V7" s="716"/>
      <c r="W7" s="716"/>
      <c r="X7" s="716"/>
      <c r="Y7" s="716"/>
      <c r="Z7" s="713"/>
      <c r="AA7" s="716"/>
      <c r="AB7" s="713"/>
      <c r="AC7" s="715"/>
      <c r="AD7" s="714"/>
      <c r="AE7" s="298" t="s">
        <v>1179</v>
      </c>
      <c r="AF7" s="714"/>
      <c r="AG7" s="713"/>
    </row>
    <row r="8" spans="1:33" x14ac:dyDescent="0.2">
      <c r="A8" s="691"/>
      <c r="B8" s="717"/>
      <c r="C8" s="718"/>
      <c r="D8" s="718"/>
      <c r="E8" s="718"/>
      <c r="F8" s="718"/>
      <c r="G8" s="718"/>
      <c r="H8" s="718"/>
      <c r="I8" s="718"/>
      <c r="J8" s="718"/>
      <c r="K8" s="718"/>
      <c r="L8" s="718"/>
      <c r="M8" s="718"/>
      <c r="N8" s="691"/>
      <c r="O8" s="691"/>
      <c r="P8" s="691"/>
      <c r="Q8" s="691"/>
      <c r="R8" s="691"/>
      <c r="S8" s="716"/>
      <c r="T8" s="713"/>
      <c r="U8" s="716"/>
      <c r="V8" s="716"/>
      <c r="W8" s="716"/>
      <c r="X8" s="716"/>
      <c r="Y8" s="716"/>
      <c r="Z8" s="713"/>
      <c r="AA8" s="716"/>
      <c r="AB8" s="713"/>
      <c r="AC8" s="715"/>
      <c r="AD8" s="714"/>
      <c r="AE8" s="298" t="s">
        <v>1180</v>
      </c>
      <c r="AF8" s="714"/>
      <c r="AG8" s="713"/>
    </row>
    <row r="9" spans="1:33" x14ac:dyDescent="0.2">
      <c r="A9" s="691"/>
      <c r="B9" s="717"/>
      <c r="C9" s="718"/>
      <c r="D9" s="718"/>
      <c r="E9" s="718"/>
      <c r="F9" s="718"/>
      <c r="G9" s="718"/>
      <c r="H9" s="718"/>
      <c r="I9" s="718"/>
      <c r="J9" s="718"/>
      <c r="K9" s="718"/>
      <c r="L9" s="718"/>
      <c r="M9" s="718"/>
      <c r="N9" s="691"/>
      <c r="O9" s="691"/>
      <c r="P9" s="691"/>
      <c r="Q9" s="691"/>
      <c r="R9" s="691"/>
      <c r="S9" s="716"/>
      <c r="T9" s="713"/>
      <c r="U9" s="716"/>
      <c r="V9" s="716"/>
      <c r="W9" s="716"/>
      <c r="X9" s="716"/>
      <c r="Y9" s="716"/>
      <c r="Z9" s="713"/>
      <c r="AA9" s="716"/>
      <c r="AB9" s="713"/>
      <c r="AC9" s="715"/>
      <c r="AD9" s="714"/>
      <c r="AE9" s="298" t="s">
        <v>1181</v>
      </c>
      <c r="AF9" s="714"/>
      <c r="AG9" s="713"/>
    </row>
    <row r="10" spans="1:33" x14ac:dyDescent="0.2">
      <c r="A10" s="692"/>
      <c r="B10" s="698"/>
      <c r="C10" s="700"/>
      <c r="D10" s="700"/>
      <c r="E10" s="700"/>
      <c r="F10" s="700"/>
      <c r="G10" s="700"/>
      <c r="H10" s="700"/>
      <c r="I10" s="700"/>
      <c r="J10" s="700"/>
      <c r="K10" s="700"/>
      <c r="L10" s="700"/>
      <c r="M10" s="700"/>
      <c r="N10" s="692"/>
      <c r="O10" s="692"/>
      <c r="P10" s="692"/>
      <c r="Q10" s="692"/>
      <c r="R10" s="692"/>
      <c r="S10" s="708"/>
      <c r="T10" s="702"/>
      <c r="U10" s="708"/>
      <c r="V10" s="708"/>
      <c r="W10" s="708"/>
      <c r="X10" s="708"/>
      <c r="Y10" s="708"/>
      <c r="Z10" s="702"/>
      <c r="AA10" s="708"/>
      <c r="AB10" s="702"/>
      <c r="AC10" s="706"/>
      <c r="AD10" s="704"/>
      <c r="AE10" s="292" t="s">
        <v>1182</v>
      </c>
      <c r="AF10" s="704"/>
      <c r="AG10" s="702"/>
    </row>
    <row r="11" spans="1:33" ht="110" customHeight="1" x14ac:dyDescent="0.2">
      <c r="A11" s="690" t="s">
        <v>60</v>
      </c>
      <c r="B11" s="697" t="s">
        <v>61</v>
      </c>
      <c r="C11" s="699" t="s">
        <v>62</v>
      </c>
      <c r="D11" s="699" t="s">
        <v>63</v>
      </c>
      <c r="E11" s="699">
        <v>2402</v>
      </c>
      <c r="F11" s="699" t="s">
        <v>64</v>
      </c>
      <c r="G11" s="699" t="s">
        <v>65</v>
      </c>
      <c r="H11" s="699">
        <v>281</v>
      </c>
      <c r="I11" s="699" t="s">
        <v>66</v>
      </c>
      <c r="J11" s="699">
        <v>2402006</v>
      </c>
      <c r="K11" s="699" t="s">
        <v>67</v>
      </c>
      <c r="L11" s="699" t="s">
        <v>67</v>
      </c>
      <c r="M11" s="699" t="s">
        <v>125</v>
      </c>
      <c r="N11" s="690">
        <v>3.4</v>
      </c>
      <c r="O11" s="690">
        <v>2023</v>
      </c>
      <c r="P11" s="690" t="s">
        <v>126</v>
      </c>
      <c r="Q11" s="690">
        <v>4</v>
      </c>
      <c r="R11" s="690">
        <v>12</v>
      </c>
      <c r="S11" s="707">
        <v>0</v>
      </c>
      <c r="T11" s="701">
        <v>0</v>
      </c>
      <c r="U11" s="707">
        <v>0</v>
      </c>
      <c r="V11" s="707">
        <v>0</v>
      </c>
      <c r="W11" s="707">
        <v>0</v>
      </c>
      <c r="X11" s="707">
        <v>4</v>
      </c>
      <c r="Y11" s="707">
        <v>4</v>
      </c>
      <c r="Z11" s="701">
        <v>0.33</v>
      </c>
      <c r="AA11" s="707">
        <v>4</v>
      </c>
      <c r="AB11" s="701">
        <v>1</v>
      </c>
      <c r="AC11" s="705">
        <v>0.33329999999999999</v>
      </c>
      <c r="AD11" s="703">
        <v>30000000000</v>
      </c>
      <c r="AE11" s="298" t="s">
        <v>1183</v>
      </c>
      <c r="AF11" s="703">
        <v>26402193831</v>
      </c>
      <c r="AG11" s="701">
        <v>0.88</v>
      </c>
    </row>
    <row r="12" spans="1:33" x14ac:dyDescent="0.2">
      <c r="A12" s="692"/>
      <c r="B12" s="698"/>
      <c r="C12" s="700"/>
      <c r="D12" s="700"/>
      <c r="E12" s="700"/>
      <c r="F12" s="700"/>
      <c r="G12" s="700"/>
      <c r="H12" s="700"/>
      <c r="I12" s="700"/>
      <c r="J12" s="700"/>
      <c r="K12" s="700"/>
      <c r="L12" s="700"/>
      <c r="M12" s="700"/>
      <c r="N12" s="692"/>
      <c r="O12" s="692"/>
      <c r="P12" s="692"/>
      <c r="Q12" s="692"/>
      <c r="R12" s="692"/>
      <c r="S12" s="708"/>
      <c r="T12" s="702"/>
      <c r="U12" s="708"/>
      <c r="V12" s="708"/>
      <c r="W12" s="708"/>
      <c r="X12" s="708"/>
      <c r="Y12" s="708"/>
      <c r="Z12" s="702"/>
      <c r="AA12" s="708"/>
      <c r="AB12" s="702"/>
      <c r="AC12" s="706"/>
      <c r="AD12" s="704"/>
      <c r="AE12" s="292" t="s">
        <v>1184</v>
      </c>
      <c r="AF12" s="704"/>
      <c r="AG12" s="702"/>
    </row>
    <row r="13" spans="1:33" ht="70" customHeight="1" x14ac:dyDescent="0.2">
      <c r="A13" s="690" t="s">
        <v>60</v>
      </c>
      <c r="B13" s="697" t="s">
        <v>61</v>
      </c>
      <c r="C13" s="699" t="s">
        <v>62</v>
      </c>
      <c r="D13" s="699" t="s">
        <v>63</v>
      </c>
      <c r="E13" s="699">
        <v>2402</v>
      </c>
      <c r="F13" s="699" t="s">
        <v>64</v>
      </c>
      <c r="G13" s="699" t="s">
        <v>65</v>
      </c>
      <c r="H13" s="699">
        <v>282</v>
      </c>
      <c r="I13" s="699" t="s">
        <v>68</v>
      </c>
      <c r="J13" s="699">
        <v>2402113</v>
      </c>
      <c r="K13" s="699" t="s">
        <v>69</v>
      </c>
      <c r="L13" s="699" t="s">
        <v>127</v>
      </c>
      <c r="M13" s="699" t="s">
        <v>125</v>
      </c>
      <c r="N13" s="690">
        <v>3.4</v>
      </c>
      <c r="O13" s="690">
        <v>2023</v>
      </c>
      <c r="P13" s="690" t="s">
        <v>126</v>
      </c>
      <c r="Q13" s="690">
        <v>10</v>
      </c>
      <c r="R13" s="690">
        <v>30</v>
      </c>
      <c r="S13" s="707">
        <v>0</v>
      </c>
      <c r="T13" s="701">
        <v>0</v>
      </c>
      <c r="U13" s="707">
        <v>2</v>
      </c>
      <c r="V13" s="707">
        <v>5</v>
      </c>
      <c r="W13" s="707">
        <v>4</v>
      </c>
      <c r="X13" s="707">
        <v>5</v>
      </c>
      <c r="Y13" s="707">
        <v>15</v>
      </c>
      <c r="Z13" s="701">
        <v>0.51</v>
      </c>
      <c r="AA13" s="707">
        <v>15</v>
      </c>
      <c r="AB13" s="701">
        <v>1.53</v>
      </c>
      <c r="AC13" s="705">
        <v>0.51</v>
      </c>
      <c r="AD13" s="703">
        <v>30000000000</v>
      </c>
      <c r="AE13" s="298" t="s">
        <v>1185</v>
      </c>
      <c r="AF13" s="703">
        <v>66229293514</v>
      </c>
      <c r="AG13" s="701">
        <v>2.21</v>
      </c>
    </row>
    <row r="14" spans="1:33" x14ac:dyDescent="0.2">
      <c r="A14" s="692"/>
      <c r="B14" s="698"/>
      <c r="C14" s="700"/>
      <c r="D14" s="700"/>
      <c r="E14" s="700"/>
      <c r="F14" s="700"/>
      <c r="G14" s="700"/>
      <c r="H14" s="700"/>
      <c r="I14" s="700"/>
      <c r="J14" s="700"/>
      <c r="K14" s="700"/>
      <c r="L14" s="700"/>
      <c r="M14" s="700"/>
      <c r="N14" s="692"/>
      <c r="O14" s="692"/>
      <c r="P14" s="692"/>
      <c r="Q14" s="692"/>
      <c r="R14" s="692"/>
      <c r="S14" s="708"/>
      <c r="T14" s="702"/>
      <c r="U14" s="708"/>
      <c r="V14" s="708"/>
      <c r="W14" s="708"/>
      <c r="X14" s="708"/>
      <c r="Y14" s="708"/>
      <c r="Z14" s="702"/>
      <c r="AA14" s="708"/>
      <c r="AB14" s="702"/>
      <c r="AC14" s="706"/>
      <c r="AD14" s="704"/>
      <c r="AE14" s="292" t="s">
        <v>1186</v>
      </c>
      <c r="AF14" s="704"/>
      <c r="AG14" s="702"/>
    </row>
    <row r="15" spans="1:33" ht="126" x14ac:dyDescent="0.2">
      <c r="A15" s="283" t="s">
        <v>60</v>
      </c>
      <c r="B15" s="284" t="s">
        <v>61</v>
      </c>
      <c r="C15" s="285" t="s">
        <v>62</v>
      </c>
      <c r="D15" s="285" t="s">
        <v>63</v>
      </c>
      <c r="E15" s="285">
        <v>2402</v>
      </c>
      <c r="F15" s="285" t="s">
        <v>64</v>
      </c>
      <c r="G15" s="285" t="s">
        <v>65</v>
      </c>
      <c r="H15" s="285">
        <v>283</v>
      </c>
      <c r="I15" s="285" t="s">
        <v>70</v>
      </c>
      <c r="J15" s="285">
        <v>2402118</v>
      </c>
      <c r="K15" s="285" t="s">
        <v>72</v>
      </c>
      <c r="L15" s="285" t="s">
        <v>128</v>
      </c>
      <c r="M15" s="285" t="s">
        <v>129</v>
      </c>
      <c r="N15" s="286">
        <v>3.4</v>
      </c>
      <c r="O15" s="286">
        <v>2023</v>
      </c>
      <c r="P15" s="286" t="s">
        <v>126</v>
      </c>
      <c r="Q15" s="286">
        <v>2</v>
      </c>
      <c r="R15" s="286">
        <v>3</v>
      </c>
      <c r="S15" s="287">
        <v>0</v>
      </c>
      <c r="T15" s="288">
        <v>0</v>
      </c>
      <c r="U15" s="287">
        <v>0</v>
      </c>
      <c r="V15" s="287">
        <v>0</v>
      </c>
      <c r="W15" s="287">
        <v>4</v>
      </c>
      <c r="X15" s="287">
        <v>0</v>
      </c>
      <c r="Y15" s="287">
        <v>4</v>
      </c>
      <c r="Z15" s="288">
        <v>1.33</v>
      </c>
      <c r="AA15" s="287">
        <v>4</v>
      </c>
      <c r="AB15" s="288">
        <v>2</v>
      </c>
      <c r="AC15" s="290">
        <v>1.3332999999999999</v>
      </c>
      <c r="AD15" s="291">
        <v>7000000000</v>
      </c>
      <c r="AE15" s="292" t="s">
        <v>1187</v>
      </c>
      <c r="AF15" s="291">
        <v>9799496654</v>
      </c>
      <c r="AG15" s="288">
        <v>1.4</v>
      </c>
    </row>
    <row r="16" spans="1:33" ht="126" x14ac:dyDescent="0.2">
      <c r="A16" s="283" t="s">
        <v>60</v>
      </c>
      <c r="B16" s="284" t="s">
        <v>61</v>
      </c>
      <c r="C16" s="285" t="s">
        <v>62</v>
      </c>
      <c r="D16" s="285" t="s">
        <v>63</v>
      </c>
      <c r="E16" s="285">
        <v>2402</v>
      </c>
      <c r="F16" s="285" t="s">
        <v>64</v>
      </c>
      <c r="G16" s="285" t="s">
        <v>73</v>
      </c>
      <c r="H16" s="285">
        <v>284</v>
      </c>
      <c r="I16" s="285" t="s">
        <v>73</v>
      </c>
      <c r="J16" s="285">
        <v>2402044</v>
      </c>
      <c r="K16" s="285" t="s">
        <v>74</v>
      </c>
      <c r="L16" s="285" t="s">
        <v>130</v>
      </c>
      <c r="M16" s="285" t="s">
        <v>131</v>
      </c>
      <c r="N16" s="286">
        <v>3.4</v>
      </c>
      <c r="O16" s="286">
        <v>2023</v>
      </c>
      <c r="P16" s="286" t="s">
        <v>126</v>
      </c>
      <c r="Q16" s="286">
        <v>0</v>
      </c>
      <c r="R16" s="286">
        <v>2</v>
      </c>
      <c r="S16" s="287">
        <v>0</v>
      </c>
      <c r="T16" s="288">
        <v>0</v>
      </c>
      <c r="U16" s="287"/>
      <c r="V16" s="287"/>
      <c r="W16" s="287"/>
      <c r="X16" s="287"/>
      <c r="Y16" s="287">
        <v>0</v>
      </c>
      <c r="Z16" s="288">
        <v>0</v>
      </c>
      <c r="AA16" s="287">
        <v>0</v>
      </c>
      <c r="AB16" s="288" t="e">
        <v>#DIV/0!</v>
      </c>
      <c r="AC16" s="290">
        <v>0</v>
      </c>
      <c r="AD16" s="291" t="s">
        <v>1160</v>
      </c>
      <c r="AE16" s="292" t="s">
        <v>1177</v>
      </c>
      <c r="AF16" s="291"/>
      <c r="AG16" s="288" t="e">
        <v>#DIV/0!</v>
      </c>
    </row>
    <row r="17" spans="1:33" ht="154" x14ac:dyDescent="0.2">
      <c r="A17" s="283" t="s">
        <v>60</v>
      </c>
      <c r="B17" s="284" t="s">
        <v>75</v>
      </c>
      <c r="C17" s="285" t="s">
        <v>76</v>
      </c>
      <c r="D17" s="285" t="s">
        <v>77</v>
      </c>
      <c r="E17" s="285">
        <v>3205</v>
      </c>
      <c r="F17" s="285" t="s">
        <v>79</v>
      </c>
      <c r="G17" s="285" t="s">
        <v>80</v>
      </c>
      <c r="H17" s="285">
        <v>285</v>
      </c>
      <c r="I17" s="285" t="s">
        <v>81</v>
      </c>
      <c r="J17" s="285">
        <v>3205026</v>
      </c>
      <c r="K17" s="285" t="s">
        <v>83</v>
      </c>
      <c r="L17" s="285" t="s">
        <v>132</v>
      </c>
      <c r="M17" s="286" t="s">
        <v>133</v>
      </c>
      <c r="N17" s="286">
        <v>31.96</v>
      </c>
      <c r="O17" s="286">
        <v>2016</v>
      </c>
      <c r="P17" s="286" t="s">
        <v>122</v>
      </c>
      <c r="Q17" s="286">
        <v>15</v>
      </c>
      <c r="R17" s="286">
        <v>15</v>
      </c>
      <c r="S17" s="287">
        <v>0</v>
      </c>
      <c r="T17" s="288">
        <v>0</v>
      </c>
      <c r="U17" s="287">
        <v>0</v>
      </c>
      <c r="V17" s="287">
        <v>0</v>
      </c>
      <c r="W17" s="287">
        <v>0</v>
      </c>
      <c r="X17" s="287">
        <v>0</v>
      </c>
      <c r="Y17" s="287">
        <v>0</v>
      </c>
      <c r="Z17" s="288">
        <v>0</v>
      </c>
      <c r="AA17" s="287">
        <v>0</v>
      </c>
      <c r="AB17" s="288">
        <v>0</v>
      </c>
      <c r="AC17" s="290">
        <v>0</v>
      </c>
      <c r="AD17" s="291">
        <v>14000000000</v>
      </c>
      <c r="AE17" s="292" t="s">
        <v>1177</v>
      </c>
      <c r="AF17" s="291">
        <v>84500000</v>
      </c>
      <c r="AG17" s="288">
        <v>0.01</v>
      </c>
    </row>
    <row r="18" spans="1:33" ht="84" customHeight="1" x14ac:dyDescent="0.2">
      <c r="A18" s="690" t="s">
        <v>60</v>
      </c>
      <c r="B18" s="697" t="s">
        <v>75</v>
      </c>
      <c r="C18" s="699" t="s">
        <v>84</v>
      </c>
      <c r="D18" s="699" t="s">
        <v>85</v>
      </c>
      <c r="E18" s="699">
        <v>3205</v>
      </c>
      <c r="F18" s="699" t="s">
        <v>79</v>
      </c>
      <c r="G18" s="699" t="s">
        <v>86</v>
      </c>
      <c r="H18" s="699">
        <v>286</v>
      </c>
      <c r="I18" s="699" t="s">
        <v>87</v>
      </c>
      <c r="J18" s="699">
        <v>3205021</v>
      </c>
      <c r="K18" s="699" t="s">
        <v>89</v>
      </c>
      <c r="L18" s="699" t="s">
        <v>134</v>
      </c>
      <c r="M18" s="699" t="s">
        <v>135</v>
      </c>
      <c r="N18" s="690">
        <v>2.75</v>
      </c>
      <c r="O18" s="690">
        <v>2019</v>
      </c>
      <c r="P18" s="690" t="s">
        <v>122</v>
      </c>
      <c r="Q18" s="690">
        <v>1</v>
      </c>
      <c r="R18" s="690">
        <v>2</v>
      </c>
      <c r="S18" s="707">
        <v>0</v>
      </c>
      <c r="T18" s="701">
        <v>0.24</v>
      </c>
      <c r="U18" s="707">
        <v>0</v>
      </c>
      <c r="V18" s="707">
        <v>0</v>
      </c>
      <c r="W18" s="707">
        <v>0</v>
      </c>
      <c r="X18" s="707">
        <v>2</v>
      </c>
      <c r="Y18" s="707">
        <v>2</v>
      </c>
      <c r="Z18" s="701">
        <v>0.77</v>
      </c>
      <c r="AA18" s="707">
        <v>2</v>
      </c>
      <c r="AB18" s="701">
        <v>1.53</v>
      </c>
      <c r="AC18" s="705">
        <v>1</v>
      </c>
      <c r="AD18" s="703">
        <v>37000000000</v>
      </c>
      <c r="AE18" s="298" t="s">
        <v>1188</v>
      </c>
      <c r="AF18" s="703">
        <v>25200344066</v>
      </c>
      <c r="AG18" s="701">
        <v>0.68</v>
      </c>
    </row>
    <row r="19" spans="1:33" x14ac:dyDescent="0.2">
      <c r="A19" s="692"/>
      <c r="B19" s="698"/>
      <c r="C19" s="700"/>
      <c r="D19" s="700"/>
      <c r="E19" s="700"/>
      <c r="F19" s="700"/>
      <c r="G19" s="700"/>
      <c r="H19" s="700"/>
      <c r="I19" s="700"/>
      <c r="J19" s="700"/>
      <c r="K19" s="700"/>
      <c r="L19" s="700"/>
      <c r="M19" s="700"/>
      <c r="N19" s="692"/>
      <c r="O19" s="692"/>
      <c r="P19" s="692"/>
      <c r="Q19" s="692"/>
      <c r="R19" s="692"/>
      <c r="S19" s="708"/>
      <c r="T19" s="702"/>
      <c r="U19" s="708"/>
      <c r="V19" s="708"/>
      <c r="W19" s="708"/>
      <c r="X19" s="708"/>
      <c r="Y19" s="708"/>
      <c r="Z19" s="702"/>
      <c r="AA19" s="708"/>
      <c r="AB19" s="702"/>
      <c r="AC19" s="706"/>
      <c r="AD19" s="704"/>
      <c r="AE19" s="292" t="s">
        <v>1189</v>
      </c>
      <c r="AF19" s="704"/>
      <c r="AG19" s="702"/>
    </row>
    <row r="20" spans="1:33" ht="126" x14ac:dyDescent="0.2">
      <c r="A20" s="283" t="s">
        <v>60</v>
      </c>
      <c r="B20" s="284" t="s">
        <v>90</v>
      </c>
      <c r="C20" s="285" t="s">
        <v>91</v>
      </c>
      <c r="D20" s="285" t="s">
        <v>92</v>
      </c>
      <c r="E20" s="285">
        <v>4301</v>
      </c>
      <c r="F20" s="285" t="s">
        <v>93</v>
      </c>
      <c r="G20" s="284" t="s">
        <v>94</v>
      </c>
      <c r="H20" s="285">
        <v>287</v>
      </c>
      <c r="I20" s="285" t="s">
        <v>95</v>
      </c>
      <c r="J20" s="285">
        <v>4301009</v>
      </c>
      <c r="K20" s="285" t="s">
        <v>97</v>
      </c>
      <c r="L20" s="285" t="s">
        <v>137</v>
      </c>
      <c r="M20" s="285" t="s">
        <v>135</v>
      </c>
      <c r="N20" s="286">
        <v>5</v>
      </c>
      <c r="O20" s="286">
        <v>2023</v>
      </c>
      <c r="P20" s="286" t="s">
        <v>138</v>
      </c>
      <c r="Q20" s="286">
        <v>0</v>
      </c>
      <c r="R20" s="286">
        <v>1</v>
      </c>
      <c r="S20" s="287">
        <v>1</v>
      </c>
      <c r="T20" s="299">
        <v>0.95</v>
      </c>
      <c r="U20" s="289">
        <v>0.05</v>
      </c>
      <c r="V20" s="287">
        <v>0</v>
      </c>
      <c r="W20" s="287">
        <v>0</v>
      </c>
      <c r="X20" s="287">
        <v>0</v>
      </c>
      <c r="Y20" s="287">
        <v>0</v>
      </c>
      <c r="Z20" s="288">
        <v>0.05</v>
      </c>
      <c r="AA20" s="287">
        <v>1</v>
      </c>
      <c r="AB20" s="288" t="e">
        <v>#DIV/0!</v>
      </c>
      <c r="AC20" s="290">
        <v>1</v>
      </c>
      <c r="AD20" s="291" t="s">
        <v>1160</v>
      </c>
      <c r="AE20" s="292" t="s">
        <v>1177</v>
      </c>
      <c r="AF20" s="291">
        <v>1800000000</v>
      </c>
      <c r="AG20" s="288" t="e">
        <v>#DIV/0!</v>
      </c>
    </row>
    <row r="21" spans="1:33" ht="110" customHeight="1" x14ac:dyDescent="0.2">
      <c r="A21" s="690" t="s">
        <v>60</v>
      </c>
      <c r="B21" s="697" t="s">
        <v>90</v>
      </c>
      <c r="C21" s="699" t="s">
        <v>91</v>
      </c>
      <c r="D21" s="699" t="s">
        <v>92</v>
      </c>
      <c r="E21" s="699">
        <v>4301</v>
      </c>
      <c r="F21" s="699" t="s">
        <v>93</v>
      </c>
      <c r="G21" s="697" t="s">
        <v>94</v>
      </c>
      <c r="H21" s="699">
        <v>288</v>
      </c>
      <c r="I21" s="699" t="s">
        <v>98</v>
      </c>
      <c r="J21" s="699">
        <v>4301029</v>
      </c>
      <c r="K21" s="699" t="s">
        <v>100</v>
      </c>
      <c r="L21" s="699" t="s">
        <v>100</v>
      </c>
      <c r="M21" s="699" t="s">
        <v>135</v>
      </c>
      <c r="N21" s="690">
        <v>5</v>
      </c>
      <c r="O21" s="690">
        <v>2023</v>
      </c>
      <c r="P21" s="690" t="s">
        <v>138</v>
      </c>
      <c r="Q21" s="690">
        <v>0</v>
      </c>
      <c r="R21" s="690">
        <v>1</v>
      </c>
      <c r="S21" s="707">
        <v>1</v>
      </c>
      <c r="T21" s="709">
        <v>0.75</v>
      </c>
      <c r="U21" s="707">
        <v>0</v>
      </c>
      <c r="V21" s="707">
        <v>0</v>
      </c>
      <c r="W21" s="711">
        <v>0.25</v>
      </c>
      <c r="X21" s="707">
        <v>0</v>
      </c>
      <c r="Y21" s="707">
        <v>0</v>
      </c>
      <c r="Z21" s="701">
        <v>0.25</v>
      </c>
      <c r="AA21" s="707">
        <v>1</v>
      </c>
      <c r="AB21" s="701" t="e">
        <v>#DIV/0!</v>
      </c>
      <c r="AC21" s="705">
        <v>1</v>
      </c>
      <c r="AD21" s="703" t="s">
        <v>1160</v>
      </c>
      <c r="AE21" s="298" t="s">
        <v>1183</v>
      </c>
      <c r="AF21" s="703">
        <v>8586735761</v>
      </c>
      <c r="AG21" s="701" t="e">
        <v>#DIV/0!</v>
      </c>
    </row>
    <row r="22" spans="1:33" x14ac:dyDescent="0.2">
      <c r="A22" s="692"/>
      <c r="B22" s="698"/>
      <c r="C22" s="700"/>
      <c r="D22" s="700"/>
      <c r="E22" s="700"/>
      <c r="F22" s="700"/>
      <c r="G22" s="698"/>
      <c r="H22" s="700"/>
      <c r="I22" s="700"/>
      <c r="J22" s="700"/>
      <c r="K22" s="700"/>
      <c r="L22" s="700"/>
      <c r="M22" s="700"/>
      <c r="N22" s="692"/>
      <c r="O22" s="692"/>
      <c r="P22" s="692"/>
      <c r="Q22" s="692"/>
      <c r="R22" s="692"/>
      <c r="S22" s="708"/>
      <c r="T22" s="710"/>
      <c r="U22" s="708"/>
      <c r="V22" s="708"/>
      <c r="W22" s="712"/>
      <c r="X22" s="708"/>
      <c r="Y22" s="708"/>
      <c r="Z22" s="702"/>
      <c r="AA22" s="708"/>
      <c r="AB22" s="702"/>
      <c r="AC22" s="706"/>
      <c r="AD22" s="704"/>
      <c r="AE22" s="292" t="s">
        <v>1184</v>
      </c>
      <c r="AF22" s="704"/>
      <c r="AG22" s="702"/>
    </row>
    <row r="23" spans="1:33" ht="210" x14ac:dyDescent="0.2">
      <c r="A23" s="283" t="s">
        <v>60</v>
      </c>
      <c r="B23" s="284" t="s">
        <v>90</v>
      </c>
      <c r="C23" s="285" t="s">
        <v>101</v>
      </c>
      <c r="D23" s="285" t="s">
        <v>102</v>
      </c>
      <c r="E23" s="285">
        <v>4102</v>
      </c>
      <c r="F23" s="285" t="s">
        <v>103</v>
      </c>
      <c r="G23" s="285" t="s">
        <v>104</v>
      </c>
      <c r="H23" s="285">
        <v>289</v>
      </c>
      <c r="I23" s="285" t="s">
        <v>105</v>
      </c>
      <c r="J23" s="285">
        <v>4102004</v>
      </c>
      <c r="K23" s="285" t="s">
        <v>106</v>
      </c>
      <c r="L23" s="285" t="s">
        <v>139</v>
      </c>
      <c r="M23" s="285" t="s">
        <v>140</v>
      </c>
      <c r="N23" s="286">
        <v>9</v>
      </c>
      <c r="O23" s="286">
        <v>2023</v>
      </c>
      <c r="P23" s="286" t="s">
        <v>141</v>
      </c>
      <c r="Q23" s="286">
        <v>5</v>
      </c>
      <c r="R23" s="286">
        <v>12</v>
      </c>
      <c r="S23" s="287">
        <v>0</v>
      </c>
      <c r="T23" s="288">
        <v>0</v>
      </c>
      <c r="U23" s="287">
        <v>0</v>
      </c>
      <c r="V23" s="287">
        <v>0</v>
      </c>
      <c r="W23" s="287">
        <v>0</v>
      </c>
      <c r="X23" s="287">
        <v>0</v>
      </c>
      <c r="Y23" s="287">
        <v>0</v>
      </c>
      <c r="Z23" s="288">
        <v>0</v>
      </c>
      <c r="AA23" s="287">
        <v>0</v>
      </c>
      <c r="AB23" s="288">
        <v>0</v>
      </c>
      <c r="AC23" s="290">
        <v>0</v>
      </c>
      <c r="AD23" s="291">
        <v>20000000000</v>
      </c>
      <c r="AE23" s="292" t="s">
        <v>1177</v>
      </c>
      <c r="AF23" s="291">
        <v>752526764</v>
      </c>
      <c r="AG23" s="288">
        <v>0.04</v>
      </c>
    </row>
    <row r="24" spans="1:33" x14ac:dyDescent="0.2">
      <c r="AD24" s="479">
        <f>SUM(AD3:AD23)</f>
        <v>421020000000</v>
      </c>
      <c r="AF24" s="479">
        <f>SUM(AF3:AF23)</f>
        <v>205084384104</v>
      </c>
    </row>
  </sheetData>
  <mergeCells count="189">
    <mergeCell ref="U1:U2"/>
    <mergeCell ref="T1:T2"/>
    <mergeCell ref="S1:S2"/>
    <mergeCell ref="R1:R2"/>
    <mergeCell ref="P1:P2"/>
    <mergeCell ref="C1:C2"/>
    <mergeCell ref="B1:B2"/>
    <mergeCell ref="A1:A2"/>
    <mergeCell ref="I1:I2"/>
    <mergeCell ref="H1:H2"/>
    <mergeCell ref="G1:G2"/>
    <mergeCell ref="F1:F2"/>
    <mergeCell ref="E1:E2"/>
    <mergeCell ref="D1:D2"/>
    <mergeCell ref="AF1:AF2"/>
    <mergeCell ref="AE1:AE2"/>
    <mergeCell ref="AD1:AD2"/>
    <mergeCell ref="AC1:AC2"/>
    <mergeCell ref="AB1:AB2"/>
    <mergeCell ref="Z1:Z2"/>
    <mergeCell ref="X1:X2"/>
    <mergeCell ref="W1:W2"/>
    <mergeCell ref="H6:H10"/>
    <mergeCell ref="N6:N10"/>
    <mergeCell ref="M6:M10"/>
    <mergeCell ref="L6:L10"/>
    <mergeCell ref="K6:K10"/>
    <mergeCell ref="J6:J10"/>
    <mergeCell ref="I6:I10"/>
    <mergeCell ref="T6:T10"/>
    <mergeCell ref="S6:S10"/>
    <mergeCell ref="O1:O2"/>
    <mergeCell ref="N1:N2"/>
    <mergeCell ref="M1:M2"/>
    <mergeCell ref="L1:L2"/>
    <mergeCell ref="K1:K2"/>
    <mergeCell ref="J1:J2"/>
    <mergeCell ref="V1:V2"/>
    <mergeCell ref="O6:O10"/>
    <mergeCell ref="Z6:Z10"/>
    <mergeCell ref="Y6:Y10"/>
    <mergeCell ref="X6:X10"/>
    <mergeCell ref="W6:W10"/>
    <mergeCell ref="V6:V10"/>
    <mergeCell ref="U6:U10"/>
    <mergeCell ref="B6:B10"/>
    <mergeCell ref="A6:A10"/>
    <mergeCell ref="G6:G10"/>
    <mergeCell ref="F6:F10"/>
    <mergeCell ref="E6:E10"/>
    <mergeCell ref="D6:D10"/>
    <mergeCell ref="C6:C10"/>
    <mergeCell ref="AG6:AG10"/>
    <mergeCell ref="AF6:AF10"/>
    <mergeCell ref="AD6:AD10"/>
    <mergeCell ref="AC6:AC10"/>
    <mergeCell ref="AB6:AB10"/>
    <mergeCell ref="AA6:AA10"/>
    <mergeCell ref="F11:F12"/>
    <mergeCell ref="E11:E12"/>
    <mergeCell ref="D11:D12"/>
    <mergeCell ref="R11:R12"/>
    <mergeCell ref="Q11:Q12"/>
    <mergeCell ref="P11:P12"/>
    <mergeCell ref="O11:O12"/>
    <mergeCell ref="N11:N12"/>
    <mergeCell ref="M11:M12"/>
    <mergeCell ref="X11:X12"/>
    <mergeCell ref="W11:W12"/>
    <mergeCell ref="V11:V12"/>
    <mergeCell ref="U11:U12"/>
    <mergeCell ref="T11:T12"/>
    <mergeCell ref="S11:S12"/>
    <mergeCell ref="R6:R10"/>
    <mergeCell ref="Q6:Q10"/>
    <mergeCell ref="P6:P10"/>
    <mergeCell ref="C11:C12"/>
    <mergeCell ref="B11:B12"/>
    <mergeCell ref="A11:A12"/>
    <mergeCell ref="L11:L12"/>
    <mergeCell ref="K11:K12"/>
    <mergeCell ref="J11:J12"/>
    <mergeCell ref="I11:I12"/>
    <mergeCell ref="H11:H12"/>
    <mergeCell ref="G11:G12"/>
    <mergeCell ref="Z11:Z12"/>
    <mergeCell ref="Y11:Y12"/>
    <mergeCell ref="H13:H14"/>
    <mergeCell ref="N13:N14"/>
    <mergeCell ref="M13:M14"/>
    <mergeCell ref="L13:L14"/>
    <mergeCell ref="K13:K14"/>
    <mergeCell ref="J13:J14"/>
    <mergeCell ref="I13:I14"/>
    <mergeCell ref="T13:T14"/>
    <mergeCell ref="S13:S14"/>
    <mergeCell ref="O13:O14"/>
    <mergeCell ref="Z13:Z14"/>
    <mergeCell ref="Y13:Y14"/>
    <mergeCell ref="X13:X14"/>
    <mergeCell ref="W13:W14"/>
    <mergeCell ref="V13:V14"/>
    <mergeCell ref="U13:U14"/>
    <mergeCell ref="AG13:AG14"/>
    <mergeCell ref="AF13:AF14"/>
    <mergeCell ref="AD13:AD14"/>
    <mergeCell ref="AC13:AC14"/>
    <mergeCell ref="AB13:AB14"/>
    <mergeCell ref="AA13:AA14"/>
    <mergeCell ref="AG11:AG12"/>
    <mergeCell ref="AF11:AF12"/>
    <mergeCell ref="AD11:AD12"/>
    <mergeCell ref="AC11:AC12"/>
    <mergeCell ref="AB11:AB12"/>
    <mergeCell ref="AA11:AA12"/>
    <mergeCell ref="O18:O19"/>
    <mergeCell ref="N18:N19"/>
    <mergeCell ref="M18:M19"/>
    <mergeCell ref="B13:B14"/>
    <mergeCell ref="A13:A14"/>
    <mergeCell ref="G13:G14"/>
    <mergeCell ref="F13:F14"/>
    <mergeCell ref="E13:E14"/>
    <mergeCell ref="D13:D14"/>
    <mergeCell ref="C13:C14"/>
    <mergeCell ref="C18:C19"/>
    <mergeCell ref="B18:B19"/>
    <mergeCell ref="A18:A19"/>
    <mergeCell ref="L18:L19"/>
    <mergeCell ref="K18:K19"/>
    <mergeCell ref="J18:J19"/>
    <mergeCell ref="I18:I19"/>
    <mergeCell ref="H18:H19"/>
    <mergeCell ref="G18:G19"/>
    <mergeCell ref="F18:F19"/>
    <mergeCell ref="E18:E19"/>
    <mergeCell ref="D18:D19"/>
    <mergeCell ref="X18:X19"/>
    <mergeCell ref="W18:W19"/>
    <mergeCell ref="V18:V19"/>
    <mergeCell ref="U18:U19"/>
    <mergeCell ref="T18:T19"/>
    <mergeCell ref="S18:S19"/>
    <mergeCell ref="R13:R14"/>
    <mergeCell ref="Q13:Q14"/>
    <mergeCell ref="P13:P14"/>
    <mergeCell ref="R18:R19"/>
    <mergeCell ref="Q18:Q19"/>
    <mergeCell ref="P18:P19"/>
    <mergeCell ref="AG18:AG19"/>
    <mergeCell ref="AF18:AF19"/>
    <mergeCell ref="AD18:AD19"/>
    <mergeCell ref="AC18:AC19"/>
    <mergeCell ref="AB18:AB19"/>
    <mergeCell ref="AA18:AA19"/>
    <mergeCell ref="Z18:Z19"/>
    <mergeCell ref="Y18:Y19"/>
    <mergeCell ref="H21:H22"/>
    <mergeCell ref="N21:N22"/>
    <mergeCell ref="M21:M22"/>
    <mergeCell ref="L21:L22"/>
    <mergeCell ref="K21:K22"/>
    <mergeCell ref="J21:J22"/>
    <mergeCell ref="I21:I22"/>
    <mergeCell ref="T21:T22"/>
    <mergeCell ref="S21:S22"/>
    <mergeCell ref="O21:O22"/>
    <mergeCell ref="Z21:Z22"/>
    <mergeCell ref="Y21:Y22"/>
    <mergeCell ref="X21:X22"/>
    <mergeCell ref="W21:W22"/>
    <mergeCell ref="V21:V22"/>
    <mergeCell ref="U21:U22"/>
    <mergeCell ref="B21:B22"/>
    <mergeCell ref="A21:A22"/>
    <mergeCell ref="G21:G22"/>
    <mergeCell ref="F21:F22"/>
    <mergeCell ref="E21:E22"/>
    <mergeCell ref="D21:D22"/>
    <mergeCell ref="C21:C22"/>
    <mergeCell ref="AG21:AG22"/>
    <mergeCell ref="AF21:AF22"/>
    <mergeCell ref="AD21:AD22"/>
    <mergeCell ref="AC21:AC22"/>
    <mergeCell ref="AB21:AB22"/>
    <mergeCell ref="AA21:AA22"/>
    <mergeCell ref="R21:R22"/>
    <mergeCell ref="Q21:Q22"/>
    <mergeCell ref="P21:P22"/>
  </mergeCells>
  <pageMargins left="0.7" right="0.7" top="0.75" bottom="0.75" header="0.3" footer="0.3"/>
  <pageSetup paperSize="9" orientation="portrait" horizontalDpi="0" verticalDpi="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9"/>
  <sheetViews>
    <sheetView topLeftCell="R6" workbookViewId="0">
      <selection activeCell="AD9" sqref="AD9"/>
    </sheetView>
  </sheetViews>
  <sheetFormatPr baseColWidth="10" defaultRowHeight="16" x14ac:dyDescent="0.2"/>
  <cols>
    <col min="30" max="30" width="15" bestFit="1" customWidth="1"/>
  </cols>
  <sheetData>
    <row r="1" spans="1:34" ht="42" x14ac:dyDescent="0.2">
      <c r="A1" s="640" t="s">
        <v>38</v>
      </c>
      <c r="B1" s="640" t="s">
        <v>2</v>
      </c>
      <c r="C1" s="640" t="s">
        <v>4</v>
      </c>
      <c r="D1" s="640" t="s">
        <v>5</v>
      </c>
      <c r="E1" s="640" t="s">
        <v>6</v>
      </c>
      <c r="F1" s="640" t="s">
        <v>7</v>
      </c>
      <c r="G1" s="640" t="s">
        <v>8</v>
      </c>
      <c r="H1" s="640" t="s">
        <v>9</v>
      </c>
      <c r="I1" s="640" t="s">
        <v>10</v>
      </c>
      <c r="J1" s="640" t="s">
        <v>11</v>
      </c>
      <c r="K1" s="640" t="s">
        <v>12</v>
      </c>
      <c r="L1" s="640" t="s">
        <v>13</v>
      </c>
      <c r="M1" s="640" t="s">
        <v>14</v>
      </c>
      <c r="N1" s="640" t="s">
        <v>15</v>
      </c>
      <c r="O1" s="640" t="s">
        <v>16</v>
      </c>
      <c r="P1" s="640" t="s">
        <v>17</v>
      </c>
      <c r="Q1" s="281" t="s">
        <v>1140</v>
      </c>
      <c r="R1" s="640" t="s">
        <v>19</v>
      </c>
      <c r="S1" s="640" t="s">
        <v>20</v>
      </c>
      <c r="T1" s="640" t="s">
        <v>40</v>
      </c>
      <c r="U1" s="640" t="s">
        <v>22</v>
      </c>
      <c r="V1" s="640" t="s">
        <v>23</v>
      </c>
      <c r="W1" s="640" t="s">
        <v>24</v>
      </c>
      <c r="X1" s="640" t="s">
        <v>25</v>
      </c>
      <c r="Y1" s="281" t="s">
        <v>1141</v>
      </c>
      <c r="Z1" s="640" t="s">
        <v>42</v>
      </c>
      <c r="AA1" s="281" t="s">
        <v>1143</v>
      </c>
      <c r="AB1" s="640" t="s">
        <v>30</v>
      </c>
      <c r="AC1" s="640" t="s">
        <v>31</v>
      </c>
      <c r="AD1" s="640" t="s">
        <v>44</v>
      </c>
      <c r="AE1" s="640" t="s">
        <v>33</v>
      </c>
      <c r="AF1" s="640" t="s">
        <v>45</v>
      </c>
      <c r="AG1" s="281" t="s">
        <v>1144</v>
      </c>
      <c r="AH1" s="719" t="s">
        <v>1146</v>
      </c>
    </row>
    <row r="2" spans="1:34" ht="112" x14ac:dyDescent="0.2">
      <c r="A2" s="641"/>
      <c r="B2" s="641"/>
      <c r="C2" s="641"/>
      <c r="D2" s="641"/>
      <c r="E2" s="641"/>
      <c r="F2" s="641"/>
      <c r="G2" s="641"/>
      <c r="H2" s="641"/>
      <c r="I2" s="641"/>
      <c r="J2" s="641"/>
      <c r="K2" s="641"/>
      <c r="L2" s="641"/>
      <c r="M2" s="641"/>
      <c r="N2" s="641"/>
      <c r="O2" s="641"/>
      <c r="P2" s="641"/>
      <c r="Q2" s="282">
        <v>2025</v>
      </c>
      <c r="R2" s="641"/>
      <c r="S2" s="641"/>
      <c r="T2" s="641"/>
      <c r="U2" s="641"/>
      <c r="V2" s="641"/>
      <c r="W2" s="641"/>
      <c r="X2" s="641"/>
      <c r="Y2" s="282" t="s">
        <v>1142</v>
      </c>
      <c r="Z2" s="641"/>
      <c r="AA2" s="282" t="s">
        <v>1142</v>
      </c>
      <c r="AB2" s="641"/>
      <c r="AC2" s="641"/>
      <c r="AD2" s="641"/>
      <c r="AE2" s="641"/>
      <c r="AF2" s="641"/>
      <c r="AG2" s="282" t="s">
        <v>1145</v>
      </c>
      <c r="AH2" s="641"/>
    </row>
    <row r="3" spans="1:34" ht="409" x14ac:dyDescent="0.2">
      <c r="A3" s="283" t="s">
        <v>1147</v>
      </c>
      <c r="B3" s="284" t="s">
        <v>866</v>
      </c>
      <c r="C3" s="285" t="s">
        <v>1148</v>
      </c>
      <c r="D3" s="285" t="s">
        <v>1149</v>
      </c>
      <c r="E3" s="285">
        <v>4599</v>
      </c>
      <c r="F3" s="285" t="s">
        <v>1021</v>
      </c>
      <c r="G3" s="285" t="s">
        <v>813</v>
      </c>
      <c r="H3" s="285">
        <v>108</v>
      </c>
      <c r="I3" s="285" t="s">
        <v>1150</v>
      </c>
      <c r="J3" s="285">
        <v>4599028</v>
      </c>
      <c r="K3" s="285" t="s">
        <v>1151</v>
      </c>
      <c r="L3" s="285" t="s">
        <v>1152</v>
      </c>
      <c r="M3" s="285" t="s">
        <v>121</v>
      </c>
      <c r="N3" s="286">
        <v>3</v>
      </c>
      <c r="O3" s="286">
        <v>2023</v>
      </c>
      <c r="P3" s="286" t="s">
        <v>1153</v>
      </c>
      <c r="Q3" s="286">
        <v>2</v>
      </c>
      <c r="R3" s="286">
        <v>4</v>
      </c>
      <c r="S3" s="287">
        <v>0</v>
      </c>
      <c r="T3" s="288">
        <v>0</v>
      </c>
      <c r="U3" s="289">
        <v>0.25</v>
      </c>
      <c r="V3" s="289">
        <v>0.25</v>
      </c>
      <c r="W3" s="289">
        <v>0.75</v>
      </c>
      <c r="X3" s="287">
        <v>1</v>
      </c>
      <c r="Y3" s="289">
        <v>2</v>
      </c>
      <c r="Z3" s="288">
        <v>0.5</v>
      </c>
      <c r="AA3" s="287">
        <v>2</v>
      </c>
      <c r="AB3" s="288">
        <v>1</v>
      </c>
      <c r="AC3" s="290">
        <v>0.5</v>
      </c>
      <c r="AD3" s="291">
        <v>76625000</v>
      </c>
      <c r="AE3" s="292" t="s">
        <v>1154</v>
      </c>
      <c r="AF3" s="291">
        <v>76625000</v>
      </c>
      <c r="AG3" s="288">
        <v>1</v>
      </c>
      <c r="AH3" s="293" t="s">
        <v>1155</v>
      </c>
    </row>
    <row r="4" spans="1:34" ht="192" x14ac:dyDescent="0.2">
      <c r="A4" s="283" t="s">
        <v>1147</v>
      </c>
      <c r="B4" s="284" t="s">
        <v>866</v>
      </c>
      <c r="C4" s="285" t="s">
        <v>1148</v>
      </c>
      <c r="D4" s="285" t="s">
        <v>1149</v>
      </c>
      <c r="E4" s="285">
        <v>4599</v>
      </c>
      <c r="F4" s="285" t="s">
        <v>1021</v>
      </c>
      <c r="G4" s="285" t="s">
        <v>813</v>
      </c>
      <c r="H4" s="285">
        <v>383</v>
      </c>
      <c r="I4" s="285" t="s">
        <v>1156</v>
      </c>
      <c r="J4" s="285">
        <v>4599021</v>
      </c>
      <c r="K4" s="285" t="s">
        <v>1157</v>
      </c>
      <c r="L4" s="285" t="s">
        <v>1158</v>
      </c>
      <c r="M4" s="285" t="s">
        <v>121</v>
      </c>
      <c r="N4" s="286" t="s">
        <v>1159</v>
      </c>
      <c r="O4" s="286" t="s">
        <v>1159</v>
      </c>
      <c r="P4" s="286" t="s">
        <v>1153</v>
      </c>
      <c r="Q4" s="286">
        <v>2</v>
      </c>
      <c r="R4" s="286">
        <v>2</v>
      </c>
      <c r="S4" s="287">
        <v>2</v>
      </c>
      <c r="T4" s="288">
        <v>1</v>
      </c>
      <c r="U4" s="287">
        <v>0</v>
      </c>
      <c r="V4" s="287">
        <v>0</v>
      </c>
      <c r="W4" s="287">
        <v>0</v>
      </c>
      <c r="X4" s="287">
        <v>0</v>
      </c>
      <c r="Y4" s="287">
        <v>0</v>
      </c>
      <c r="Z4" s="288">
        <v>0</v>
      </c>
      <c r="AA4" s="287">
        <v>2</v>
      </c>
      <c r="AB4" s="288">
        <v>0</v>
      </c>
      <c r="AC4" s="290">
        <v>1</v>
      </c>
      <c r="AD4" s="291" t="s">
        <v>1160</v>
      </c>
      <c r="AE4" s="292" t="s">
        <v>1154</v>
      </c>
      <c r="AF4" s="291" t="s">
        <v>1160</v>
      </c>
      <c r="AG4" s="288">
        <v>0</v>
      </c>
      <c r="AH4" s="294" t="s">
        <v>1161</v>
      </c>
    </row>
    <row r="5" spans="1:34" ht="336" x14ac:dyDescent="0.2">
      <c r="A5" s="283" t="s">
        <v>1147</v>
      </c>
      <c r="B5" s="284" t="s">
        <v>866</v>
      </c>
      <c r="C5" s="285" t="s">
        <v>1148</v>
      </c>
      <c r="D5" s="285" t="s">
        <v>1149</v>
      </c>
      <c r="E5" s="285">
        <v>4599</v>
      </c>
      <c r="F5" s="285" t="s">
        <v>1021</v>
      </c>
      <c r="G5" s="285" t="s">
        <v>813</v>
      </c>
      <c r="H5" s="285">
        <v>423</v>
      </c>
      <c r="I5" s="285" t="s">
        <v>1162</v>
      </c>
      <c r="J5" s="285">
        <v>4599002</v>
      </c>
      <c r="K5" s="285" t="s">
        <v>1163</v>
      </c>
      <c r="L5" s="285" t="s">
        <v>1164</v>
      </c>
      <c r="M5" s="285" t="s">
        <v>50</v>
      </c>
      <c r="N5" s="286">
        <v>0.97330000000000005</v>
      </c>
      <c r="O5" s="286">
        <v>2023</v>
      </c>
      <c r="P5" s="286" t="s">
        <v>1153</v>
      </c>
      <c r="Q5" s="286">
        <v>1</v>
      </c>
      <c r="R5" s="286">
        <v>100</v>
      </c>
      <c r="S5" s="287">
        <v>25</v>
      </c>
      <c r="T5" s="288">
        <v>0.25</v>
      </c>
      <c r="U5" s="288">
        <v>0.14000000000000001</v>
      </c>
      <c r="V5" s="288">
        <v>0.45</v>
      </c>
      <c r="W5" s="288">
        <v>0.3</v>
      </c>
      <c r="X5" s="288">
        <v>0.12</v>
      </c>
      <c r="Y5" s="288">
        <v>1</v>
      </c>
      <c r="Z5" s="290">
        <v>0.25</v>
      </c>
      <c r="AA5" s="288">
        <v>0.5</v>
      </c>
      <c r="AB5" s="288">
        <v>1</v>
      </c>
      <c r="AC5" s="290">
        <v>5.0000000000000001E-3</v>
      </c>
      <c r="AD5" s="291">
        <v>374388333</v>
      </c>
      <c r="AE5" s="292" t="s">
        <v>1154</v>
      </c>
      <c r="AF5" s="291">
        <v>374388333</v>
      </c>
      <c r="AG5" s="288">
        <v>1</v>
      </c>
      <c r="AH5" s="295" t="s">
        <v>1165</v>
      </c>
    </row>
    <row r="6" spans="1:34" ht="224" x14ac:dyDescent="0.2">
      <c r="A6" s="283" t="s">
        <v>1147</v>
      </c>
      <c r="B6" s="284" t="s">
        <v>866</v>
      </c>
      <c r="C6" s="285" t="s">
        <v>1148</v>
      </c>
      <c r="D6" s="285" t="s">
        <v>1149</v>
      </c>
      <c r="E6" s="285">
        <v>4599</v>
      </c>
      <c r="F6" s="285" t="s">
        <v>1021</v>
      </c>
      <c r="G6" s="285" t="s">
        <v>813</v>
      </c>
      <c r="H6" s="285">
        <v>424</v>
      </c>
      <c r="I6" s="285" t="s">
        <v>1166</v>
      </c>
      <c r="J6" s="285">
        <v>4599002</v>
      </c>
      <c r="K6" s="285" t="s">
        <v>1163</v>
      </c>
      <c r="L6" s="285" t="s">
        <v>1164</v>
      </c>
      <c r="M6" s="285" t="s">
        <v>121</v>
      </c>
      <c r="N6" s="286" t="s">
        <v>1159</v>
      </c>
      <c r="O6" s="286">
        <v>2023</v>
      </c>
      <c r="P6" s="286" t="s">
        <v>1153</v>
      </c>
      <c r="Q6" s="286">
        <v>1</v>
      </c>
      <c r="R6" s="286">
        <v>4</v>
      </c>
      <c r="S6" s="287">
        <v>1</v>
      </c>
      <c r="T6" s="288">
        <v>0.25</v>
      </c>
      <c r="U6" s="296">
        <v>0</v>
      </c>
      <c r="V6" s="296" t="s">
        <v>1167</v>
      </c>
      <c r="W6" s="296" t="s">
        <v>1167</v>
      </c>
      <c r="X6" s="296">
        <v>1</v>
      </c>
      <c r="Y6" s="287">
        <v>1</v>
      </c>
      <c r="Z6" s="288">
        <v>0.25</v>
      </c>
      <c r="AA6" s="287">
        <v>2</v>
      </c>
      <c r="AB6" s="288">
        <v>1</v>
      </c>
      <c r="AC6" s="290">
        <v>0.5</v>
      </c>
      <c r="AD6" s="291">
        <v>106662968</v>
      </c>
      <c r="AE6" s="292" t="s">
        <v>1168</v>
      </c>
      <c r="AF6" s="291">
        <v>103776256</v>
      </c>
      <c r="AG6" s="288">
        <v>0.97</v>
      </c>
      <c r="AH6" s="294" t="s">
        <v>1169</v>
      </c>
    </row>
    <row r="7" spans="1:34" ht="240" x14ac:dyDescent="0.2">
      <c r="A7" s="283" t="s">
        <v>1147</v>
      </c>
      <c r="B7" s="284" t="s">
        <v>866</v>
      </c>
      <c r="C7" s="285" t="s">
        <v>1148</v>
      </c>
      <c r="D7" s="285" t="s">
        <v>1149</v>
      </c>
      <c r="E7" s="285">
        <v>4599</v>
      </c>
      <c r="F7" s="285" t="s">
        <v>1021</v>
      </c>
      <c r="G7" s="285" t="s">
        <v>813</v>
      </c>
      <c r="H7" s="285">
        <v>425</v>
      </c>
      <c r="I7" s="285" t="s">
        <v>1170</v>
      </c>
      <c r="J7" s="285">
        <v>4599031</v>
      </c>
      <c r="K7" s="285" t="s">
        <v>1171</v>
      </c>
      <c r="L7" s="285" t="s">
        <v>1172</v>
      </c>
      <c r="M7" s="285" t="s">
        <v>121</v>
      </c>
      <c r="N7" s="286" t="s">
        <v>1159</v>
      </c>
      <c r="O7" s="286" t="s">
        <v>1159</v>
      </c>
      <c r="P7" s="286" t="s">
        <v>1153</v>
      </c>
      <c r="Q7" s="286">
        <v>2</v>
      </c>
      <c r="R7" s="286">
        <v>5</v>
      </c>
      <c r="S7" s="287">
        <v>0</v>
      </c>
      <c r="T7" s="288">
        <v>0</v>
      </c>
      <c r="U7" s="297">
        <v>0.3</v>
      </c>
      <c r="V7" s="297">
        <v>0.5</v>
      </c>
      <c r="W7" s="287">
        <v>1</v>
      </c>
      <c r="X7" s="297">
        <v>0.5</v>
      </c>
      <c r="Y7" s="287">
        <v>2</v>
      </c>
      <c r="Z7" s="288">
        <v>0.4</v>
      </c>
      <c r="AA7" s="287">
        <v>2</v>
      </c>
      <c r="AB7" s="288">
        <v>1</v>
      </c>
      <c r="AC7" s="290">
        <v>0.4</v>
      </c>
      <c r="AD7" s="291">
        <v>500000000</v>
      </c>
      <c r="AE7" s="292" t="s">
        <v>1154</v>
      </c>
      <c r="AF7" s="291">
        <v>499845000</v>
      </c>
      <c r="AG7" s="288">
        <v>1</v>
      </c>
      <c r="AH7" s="294" t="s">
        <v>1173</v>
      </c>
    </row>
    <row r="8" spans="1:34" ht="126" x14ac:dyDescent="0.2">
      <c r="A8" s="283" t="s">
        <v>1147</v>
      </c>
      <c r="B8" s="284" t="s">
        <v>866</v>
      </c>
      <c r="C8" s="285" t="s">
        <v>1148</v>
      </c>
      <c r="D8" s="285" t="s">
        <v>1149</v>
      </c>
      <c r="E8" s="285">
        <v>4599</v>
      </c>
      <c r="F8" s="285" t="s">
        <v>1021</v>
      </c>
      <c r="G8" s="285" t="s">
        <v>813</v>
      </c>
      <c r="H8" s="285">
        <v>426</v>
      </c>
      <c r="I8" s="285" t="s">
        <v>1174</v>
      </c>
      <c r="J8" s="285">
        <v>4599031</v>
      </c>
      <c r="K8" s="285" t="s">
        <v>1175</v>
      </c>
      <c r="L8" s="285" t="s">
        <v>1172</v>
      </c>
      <c r="M8" s="285" t="s">
        <v>121</v>
      </c>
      <c r="N8" s="286" t="s">
        <v>1159</v>
      </c>
      <c r="O8" s="286" t="s">
        <v>1159</v>
      </c>
      <c r="P8" s="286" t="s">
        <v>1153</v>
      </c>
      <c r="Q8" s="286">
        <v>2</v>
      </c>
      <c r="R8" s="286">
        <v>4</v>
      </c>
      <c r="S8" s="287">
        <v>0</v>
      </c>
      <c r="T8" s="288">
        <v>0</v>
      </c>
      <c r="U8" s="297">
        <v>0.5</v>
      </c>
      <c r="V8" s="297">
        <v>0.8</v>
      </c>
      <c r="W8" s="297">
        <v>0.5</v>
      </c>
      <c r="X8" s="287">
        <v>0</v>
      </c>
      <c r="Y8" s="289">
        <v>2</v>
      </c>
      <c r="Z8" s="288">
        <v>0.5</v>
      </c>
      <c r="AA8" s="287">
        <v>2</v>
      </c>
      <c r="AB8" s="288">
        <v>1</v>
      </c>
      <c r="AC8" s="290">
        <v>0.5</v>
      </c>
      <c r="AD8" s="291">
        <v>454875000</v>
      </c>
      <c r="AE8" s="292" t="s">
        <v>1154</v>
      </c>
      <c r="AF8" s="291">
        <v>454875000</v>
      </c>
      <c r="AG8" s="288">
        <v>1</v>
      </c>
      <c r="AH8" s="294" t="s">
        <v>1176</v>
      </c>
    </row>
    <row r="9" spans="1:34" x14ac:dyDescent="0.2">
      <c r="AD9" s="479">
        <f>SUM(AD3:AD8)</f>
        <v>1512551301</v>
      </c>
    </row>
  </sheetData>
  <mergeCells count="30">
    <mergeCell ref="A1:A2"/>
    <mergeCell ref="L1:L2"/>
    <mergeCell ref="K1:K2"/>
    <mergeCell ref="J1:J2"/>
    <mergeCell ref="I1:I2"/>
    <mergeCell ref="H1:H2"/>
    <mergeCell ref="G1:G2"/>
    <mergeCell ref="F1:F2"/>
    <mergeCell ref="E1:E2"/>
    <mergeCell ref="D1:D2"/>
    <mergeCell ref="C1:C2"/>
    <mergeCell ref="B1:B2"/>
    <mergeCell ref="M1:M2"/>
    <mergeCell ref="Z1:Z2"/>
    <mergeCell ref="X1:X2"/>
    <mergeCell ref="W1:W2"/>
    <mergeCell ref="V1:V2"/>
    <mergeCell ref="U1:U2"/>
    <mergeCell ref="T1:T2"/>
    <mergeCell ref="S1:S2"/>
    <mergeCell ref="R1:R2"/>
    <mergeCell ref="P1:P2"/>
    <mergeCell ref="O1:O2"/>
    <mergeCell ref="N1:N2"/>
    <mergeCell ref="AB1:AB2"/>
    <mergeCell ref="AH1:AH2"/>
    <mergeCell ref="AF1:AF2"/>
    <mergeCell ref="AE1:AE2"/>
    <mergeCell ref="AD1:AD2"/>
    <mergeCell ref="AC1:AC2"/>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8"/>
  <sheetViews>
    <sheetView topLeftCell="S25" workbookViewId="0">
      <selection activeCell="AD28" sqref="AD28"/>
    </sheetView>
  </sheetViews>
  <sheetFormatPr baseColWidth="10" defaultRowHeight="16" x14ac:dyDescent="0.2"/>
  <cols>
    <col min="26" max="26" width="16.1640625" customWidth="1"/>
    <col min="30" max="30" width="30.33203125" customWidth="1"/>
    <col min="32" max="32" width="16" customWidth="1"/>
  </cols>
  <sheetData>
    <row r="1" spans="1:33" ht="195" x14ac:dyDescent="0.2">
      <c r="A1" s="246" t="s">
        <v>38</v>
      </c>
      <c r="B1" s="247" t="s">
        <v>2</v>
      </c>
      <c r="C1" s="247" t="s">
        <v>4</v>
      </c>
      <c r="D1" s="247" t="s">
        <v>5</v>
      </c>
      <c r="E1" s="248" t="s">
        <v>6</v>
      </c>
      <c r="F1" s="247" t="s">
        <v>7</v>
      </c>
      <c r="G1" s="247" t="s">
        <v>8</v>
      </c>
      <c r="H1" s="247" t="s">
        <v>9</v>
      </c>
      <c r="I1" s="247" t="s">
        <v>10</v>
      </c>
      <c r="J1" s="247" t="s">
        <v>11</v>
      </c>
      <c r="K1" s="247" t="s">
        <v>12</v>
      </c>
      <c r="L1" s="247" t="s">
        <v>13</v>
      </c>
      <c r="M1" s="247" t="s">
        <v>14</v>
      </c>
      <c r="N1" s="247" t="s">
        <v>15</v>
      </c>
      <c r="O1" s="247" t="s">
        <v>16</v>
      </c>
      <c r="P1" s="247" t="s">
        <v>17</v>
      </c>
      <c r="Q1" s="247" t="s">
        <v>39</v>
      </c>
      <c r="R1" s="247" t="s">
        <v>19</v>
      </c>
      <c r="S1" s="247" t="s">
        <v>20</v>
      </c>
      <c r="T1" s="247" t="s">
        <v>40</v>
      </c>
      <c r="U1" s="247" t="s">
        <v>22</v>
      </c>
      <c r="V1" s="247" t="s">
        <v>23</v>
      </c>
      <c r="W1" s="247" t="s">
        <v>24</v>
      </c>
      <c r="X1" s="247" t="s">
        <v>25</v>
      </c>
      <c r="Y1" s="247" t="s">
        <v>41</v>
      </c>
      <c r="Z1" s="247" t="s">
        <v>42</v>
      </c>
      <c r="AA1" s="247" t="s">
        <v>993</v>
      </c>
      <c r="AB1" s="247" t="s">
        <v>30</v>
      </c>
      <c r="AC1" s="247" t="s">
        <v>994</v>
      </c>
      <c r="AD1" s="249" t="s">
        <v>44</v>
      </c>
      <c r="AE1" s="247" t="s">
        <v>33</v>
      </c>
      <c r="AF1" s="249" t="s">
        <v>45</v>
      </c>
      <c r="AG1" s="247" t="s">
        <v>46</v>
      </c>
    </row>
    <row r="2" spans="1:33" ht="126" x14ac:dyDescent="0.2">
      <c r="A2" s="21" t="s">
        <v>995</v>
      </c>
      <c r="B2" s="19" t="s">
        <v>996</v>
      </c>
      <c r="C2" s="19" t="s">
        <v>997</v>
      </c>
      <c r="D2" s="19" t="s">
        <v>998</v>
      </c>
      <c r="E2" s="19">
        <v>3602</v>
      </c>
      <c r="F2" s="19" t="s">
        <v>999</v>
      </c>
      <c r="G2" s="19" t="s">
        <v>1000</v>
      </c>
      <c r="H2" s="250">
        <v>360</v>
      </c>
      <c r="I2" s="19" t="s">
        <v>1001</v>
      </c>
      <c r="J2" s="19">
        <v>3602013</v>
      </c>
      <c r="K2" s="19" t="s">
        <v>1002</v>
      </c>
      <c r="L2" s="19" t="s">
        <v>1003</v>
      </c>
      <c r="M2" s="19" t="s">
        <v>49</v>
      </c>
      <c r="N2" s="19">
        <v>0</v>
      </c>
      <c r="O2" s="19" t="s">
        <v>141</v>
      </c>
      <c r="P2" s="19" t="s">
        <v>141</v>
      </c>
      <c r="Q2" s="21">
        <v>25</v>
      </c>
      <c r="R2" s="21">
        <v>100</v>
      </c>
      <c r="S2" s="21">
        <v>53</v>
      </c>
      <c r="T2" s="251">
        <v>0.53</v>
      </c>
      <c r="U2" s="21">
        <v>3</v>
      </c>
      <c r="V2" s="252">
        <v>150</v>
      </c>
      <c r="W2" s="21"/>
      <c r="X2" s="21">
        <v>15</v>
      </c>
      <c r="Y2" s="253">
        <v>168</v>
      </c>
      <c r="Z2" s="251">
        <v>1.68</v>
      </c>
      <c r="AA2" s="253">
        <v>221</v>
      </c>
      <c r="AB2" s="251">
        <v>6.72</v>
      </c>
      <c r="AC2" s="254">
        <v>2.21</v>
      </c>
      <c r="AD2" s="255">
        <v>50000000</v>
      </c>
      <c r="AE2" s="21">
        <v>0</v>
      </c>
      <c r="AF2" s="252" t="s">
        <v>1004</v>
      </c>
      <c r="AG2" s="21"/>
    </row>
    <row r="3" spans="1:33" ht="126" x14ac:dyDescent="0.2">
      <c r="A3" s="21" t="s">
        <v>995</v>
      </c>
      <c r="B3" s="19" t="s">
        <v>996</v>
      </c>
      <c r="C3" s="19" t="s">
        <v>997</v>
      </c>
      <c r="D3" s="19" t="s">
        <v>1005</v>
      </c>
      <c r="E3" s="19">
        <v>3502</v>
      </c>
      <c r="F3" s="19" t="s">
        <v>1006</v>
      </c>
      <c r="G3" s="19" t="s">
        <v>1007</v>
      </c>
      <c r="H3" s="250">
        <v>350</v>
      </c>
      <c r="I3" s="19" t="s">
        <v>1008</v>
      </c>
      <c r="J3" s="19">
        <v>3502004</v>
      </c>
      <c r="K3" s="19" t="s">
        <v>1009</v>
      </c>
      <c r="L3" s="19" t="s">
        <v>1010</v>
      </c>
      <c r="M3" s="19" t="s">
        <v>49</v>
      </c>
      <c r="N3" s="19">
        <v>0</v>
      </c>
      <c r="O3" s="19" t="s">
        <v>141</v>
      </c>
      <c r="P3" s="19" t="s">
        <v>141</v>
      </c>
      <c r="Q3" s="21">
        <v>200</v>
      </c>
      <c r="R3" s="21">
        <v>200</v>
      </c>
      <c r="S3" s="21">
        <v>0</v>
      </c>
      <c r="T3" s="251">
        <v>0</v>
      </c>
      <c r="U3" s="21">
        <v>0</v>
      </c>
      <c r="V3" s="252">
        <v>0</v>
      </c>
      <c r="W3" s="21">
        <v>46</v>
      </c>
      <c r="X3" s="21">
        <v>13</v>
      </c>
      <c r="Y3" s="253">
        <v>59</v>
      </c>
      <c r="Z3" s="251">
        <v>0.29499999999999998</v>
      </c>
      <c r="AA3" s="253">
        <v>59</v>
      </c>
      <c r="AB3" s="251">
        <v>0.29499999999999998</v>
      </c>
      <c r="AC3" s="254">
        <v>0.29499999999999998</v>
      </c>
      <c r="AD3" s="256">
        <v>400000000</v>
      </c>
      <c r="AE3" s="21" t="s">
        <v>210</v>
      </c>
      <c r="AF3" s="257">
        <v>400000000</v>
      </c>
      <c r="AG3" s="258">
        <v>1</v>
      </c>
    </row>
    <row r="4" spans="1:33" ht="140" x14ac:dyDescent="0.2">
      <c r="A4" s="21" t="s">
        <v>995</v>
      </c>
      <c r="B4" s="19" t="s">
        <v>996</v>
      </c>
      <c r="C4" s="19" t="s">
        <v>997</v>
      </c>
      <c r="D4" s="19" t="s">
        <v>1005</v>
      </c>
      <c r="E4" s="19">
        <v>3903</v>
      </c>
      <c r="F4" s="19" t="s">
        <v>1011</v>
      </c>
      <c r="G4" s="19" t="s">
        <v>1012</v>
      </c>
      <c r="H4" s="250">
        <v>358</v>
      </c>
      <c r="I4" s="19" t="s">
        <v>1013</v>
      </c>
      <c r="J4" s="19">
        <v>3903002</v>
      </c>
      <c r="K4" s="19" t="s">
        <v>1014</v>
      </c>
      <c r="L4" s="19" t="s">
        <v>1015</v>
      </c>
      <c r="M4" s="19" t="s">
        <v>49</v>
      </c>
      <c r="N4" s="19">
        <v>0</v>
      </c>
      <c r="O4" s="19" t="s">
        <v>1016</v>
      </c>
      <c r="P4" s="19" t="s">
        <v>141</v>
      </c>
      <c r="Q4" s="21">
        <v>10</v>
      </c>
      <c r="R4" s="21">
        <v>20</v>
      </c>
      <c r="S4" s="21">
        <v>0</v>
      </c>
      <c r="T4" s="251">
        <v>0</v>
      </c>
      <c r="U4" s="21">
        <v>0</v>
      </c>
      <c r="V4" s="252">
        <v>13</v>
      </c>
      <c r="W4" s="21"/>
      <c r="X4" s="21"/>
      <c r="Y4" s="253">
        <v>13</v>
      </c>
      <c r="Z4" s="251">
        <v>0.65</v>
      </c>
      <c r="AA4" s="253">
        <v>13</v>
      </c>
      <c r="AB4" s="251">
        <v>1.3</v>
      </c>
      <c r="AC4" s="254">
        <v>0.65</v>
      </c>
      <c r="AD4" s="8" t="s">
        <v>1017</v>
      </c>
      <c r="AE4" s="21" t="s">
        <v>141</v>
      </c>
      <c r="AF4" s="252" t="s">
        <v>1004</v>
      </c>
      <c r="AG4" s="21"/>
    </row>
    <row r="5" spans="1:33" ht="126" x14ac:dyDescent="0.2">
      <c r="A5" s="21" t="s">
        <v>995</v>
      </c>
      <c r="B5" s="19" t="s">
        <v>996</v>
      </c>
      <c r="C5" s="19" t="s">
        <v>997</v>
      </c>
      <c r="D5" s="19" t="s">
        <v>1018</v>
      </c>
      <c r="E5" s="19">
        <v>3502</v>
      </c>
      <c r="F5" s="19" t="s">
        <v>1006</v>
      </c>
      <c r="G5" s="19" t="s">
        <v>1007</v>
      </c>
      <c r="H5" s="250">
        <v>351</v>
      </c>
      <c r="I5" s="19" t="s">
        <v>1019</v>
      </c>
      <c r="J5" s="19">
        <v>3502047</v>
      </c>
      <c r="K5" s="19" t="s">
        <v>197</v>
      </c>
      <c r="L5" s="19" t="s">
        <v>1020</v>
      </c>
      <c r="M5" s="19" t="s">
        <v>49</v>
      </c>
      <c r="N5" s="19">
        <v>0</v>
      </c>
      <c r="O5" s="19" t="s">
        <v>141</v>
      </c>
      <c r="P5" s="19" t="s">
        <v>141</v>
      </c>
      <c r="Q5" s="21">
        <v>1</v>
      </c>
      <c r="R5" s="21">
        <v>1</v>
      </c>
      <c r="S5" s="21"/>
      <c r="T5" s="251">
        <v>0</v>
      </c>
      <c r="U5" s="21">
        <v>0</v>
      </c>
      <c r="V5" s="252">
        <v>0</v>
      </c>
      <c r="W5" s="21">
        <v>1</v>
      </c>
      <c r="X5" s="21"/>
      <c r="Y5" s="253">
        <v>1</v>
      </c>
      <c r="Z5" s="251">
        <v>1</v>
      </c>
      <c r="AA5" s="253">
        <v>1</v>
      </c>
      <c r="AB5" s="251">
        <v>1</v>
      </c>
      <c r="AC5" s="254">
        <v>1</v>
      </c>
      <c r="AD5" s="256">
        <v>200000000</v>
      </c>
      <c r="AE5" s="21" t="s">
        <v>210</v>
      </c>
      <c r="AF5" s="257">
        <v>200000000</v>
      </c>
      <c r="AG5" s="258">
        <v>1</v>
      </c>
    </row>
    <row r="6" spans="1:33" ht="126" x14ac:dyDescent="0.2">
      <c r="A6" s="21" t="s">
        <v>995</v>
      </c>
      <c r="B6" s="19" t="s">
        <v>996</v>
      </c>
      <c r="C6" s="19" t="s">
        <v>997</v>
      </c>
      <c r="D6" s="19" t="s">
        <v>1018</v>
      </c>
      <c r="E6" s="19">
        <v>4599</v>
      </c>
      <c r="F6" s="19" t="s">
        <v>1021</v>
      </c>
      <c r="G6" s="19" t="s">
        <v>1007</v>
      </c>
      <c r="H6" s="250">
        <v>352</v>
      </c>
      <c r="I6" s="19" t="s">
        <v>1022</v>
      </c>
      <c r="J6" s="19">
        <v>4599025</v>
      </c>
      <c r="K6" s="19" t="s">
        <v>871</v>
      </c>
      <c r="L6" s="19" t="s">
        <v>872</v>
      </c>
      <c r="M6" s="19" t="s">
        <v>49</v>
      </c>
      <c r="N6" s="19">
        <v>0</v>
      </c>
      <c r="O6" s="19" t="s">
        <v>141</v>
      </c>
      <c r="P6" s="19" t="s">
        <v>141</v>
      </c>
      <c r="Q6" s="21">
        <v>1</v>
      </c>
      <c r="R6" s="21">
        <v>1</v>
      </c>
      <c r="S6" s="21">
        <v>0</v>
      </c>
      <c r="T6" s="251">
        <v>0</v>
      </c>
      <c r="U6" s="21">
        <v>0</v>
      </c>
      <c r="V6" s="252">
        <v>0</v>
      </c>
      <c r="W6" s="21">
        <v>0</v>
      </c>
      <c r="X6" s="21">
        <v>1</v>
      </c>
      <c r="Y6" s="253">
        <v>1</v>
      </c>
      <c r="Z6" s="251">
        <v>1</v>
      </c>
      <c r="AA6" s="253">
        <v>1</v>
      </c>
      <c r="AB6" s="251">
        <v>1</v>
      </c>
      <c r="AC6" s="254">
        <v>1</v>
      </c>
      <c r="AD6" s="8" t="s">
        <v>1017</v>
      </c>
      <c r="AE6" s="21" t="s">
        <v>141</v>
      </c>
      <c r="AF6" s="252" t="s">
        <v>1004</v>
      </c>
      <c r="AG6" s="21"/>
    </row>
    <row r="7" spans="1:33" ht="126" x14ac:dyDescent="0.2">
      <c r="A7" s="21" t="s">
        <v>995</v>
      </c>
      <c r="B7" s="19" t="s">
        <v>996</v>
      </c>
      <c r="C7" s="19" t="s">
        <v>997</v>
      </c>
      <c r="D7" s="19" t="s">
        <v>1018</v>
      </c>
      <c r="E7" s="19">
        <v>3502</v>
      </c>
      <c r="F7" s="19" t="s">
        <v>206</v>
      </c>
      <c r="G7" s="19" t="s">
        <v>1007</v>
      </c>
      <c r="H7" s="250">
        <v>353</v>
      </c>
      <c r="I7" s="19" t="s">
        <v>1023</v>
      </c>
      <c r="J7" s="19">
        <v>1702038</v>
      </c>
      <c r="K7" s="19" t="s">
        <v>212</v>
      </c>
      <c r="L7" s="19" t="s">
        <v>1024</v>
      </c>
      <c r="M7" s="19" t="s">
        <v>49</v>
      </c>
      <c r="N7" s="19">
        <v>0</v>
      </c>
      <c r="O7" s="19" t="s">
        <v>141</v>
      </c>
      <c r="P7" s="19" t="s">
        <v>141</v>
      </c>
      <c r="Q7" s="21">
        <v>2</v>
      </c>
      <c r="R7" s="21">
        <v>6</v>
      </c>
      <c r="S7" s="21">
        <v>3</v>
      </c>
      <c r="T7" s="251">
        <v>0.5</v>
      </c>
      <c r="U7" s="21">
        <v>0</v>
      </c>
      <c r="V7" s="252">
        <v>2</v>
      </c>
      <c r="W7" s="21">
        <v>1</v>
      </c>
      <c r="X7" s="21">
        <v>2</v>
      </c>
      <c r="Y7" s="253">
        <v>5</v>
      </c>
      <c r="Z7" s="251">
        <v>0.83333333333333337</v>
      </c>
      <c r="AA7" s="253">
        <v>8</v>
      </c>
      <c r="AB7" s="251">
        <v>2.5</v>
      </c>
      <c r="AC7" s="254">
        <v>1.3333333333333333</v>
      </c>
      <c r="AD7" s="256">
        <v>200000000</v>
      </c>
      <c r="AE7" s="21" t="s">
        <v>210</v>
      </c>
      <c r="AF7" s="257">
        <v>200000000</v>
      </c>
      <c r="AG7" s="258">
        <v>1</v>
      </c>
    </row>
    <row r="8" spans="1:33" ht="126" x14ac:dyDescent="0.2">
      <c r="A8" s="21" t="s">
        <v>995</v>
      </c>
      <c r="B8" s="19" t="s">
        <v>996</v>
      </c>
      <c r="C8" s="19" t="s">
        <v>997</v>
      </c>
      <c r="D8" s="19" t="s">
        <v>1025</v>
      </c>
      <c r="E8" s="19">
        <v>2022</v>
      </c>
      <c r="F8" s="19" t="s">
        <v>1026</v>
      </c>
      <c r="G8" s="19" t="s">
        <v>386</v>
      </c>
      <c r="H8" s="250">
        <v>354</v>
      </c>
      <c r="I8" s="19" t="s">
        <v>1027</v>
      </c>
      <c r="J8" s="19">
        <v>2202067</v>
      </c>
      <c r="K8" s="19" t="s">
        <v>1028</v>
      </c>
      <c r="L8" s="19" t="s">
        <v>1029</v>
      </c>
      <c r="M8" s="19" t="s">
        <v>49</v>
      </c>
      <c r="N8" s="19">
        <v>0</v>
      </c>
      <c r="O8" s="19" t="s">
        <v>141</v>
      </c>
      <c r="P8" s="19" t="s">
        <v>141</v>
      </c>
      <c r="Q8" s="21">
        <v>2</v>
      </c>
      <c r="R8" s="21">
        <v>5</v>
      </c>
      <c r="S8" s="21">
        <v>1</v>
      </c>
      <c r="T8" s="251">
        <v>0.2</v>
      </c>
      <c r="U8" s="21">
        <v>0</v>
      </c>
      <c r="V8" s="252"/>
      <c r="W8" s="21"/>
      <c r="X8" s="21"/>
      <c r="Y8" s="253">
        <v>0</v>
      </c>
      <c r="Z8" s="251">
        <v>0</v>
      </c>
      <c r="AA8" s="253">
        <v>1</v>
      </c>
      <c r="AB8" s="251">
        <v>0</v>
      </c>
      <c r="AC8" s="254">
        <v>0.2</v>
      </c>
      <c r="AD8" s="8" t="s">
        <v>1017</v>
      </c>
      <c r="AE8" s="21" t="s">
        <v>141</v>
      </c>
      <c r="AF8" s="252" t="s">
        <v>1004</v>
      </c>
      <c r="AG8" s="21"/>
    </row>
    <row r="9" spans="1:33" ht="126" x14ac:dyDescent="0.2">
      <c r="A9" s="21" t="s">
        <v>995</v>
      </c>
      <c r="B9" s="19" t="s">
        <v>996</v>
      </c>
      <c r="C9" s="19" t="s">
        <v>997</v>
      </c>
      <c r="D9" s="19" t="s">
        <v>1030</v>
      </c>
      <c r="E9" s="19">
        <v>3502</v>
      </c>
      <c r="F9" s="19" t="s">
        <v>1006</v>
      </c>
      <c r="G9" s="19" t="s">
        <v>1007</v>
      </c>
      <c r="H9" s="250">
        <v>355</v>
      </c>
      <c r="I9" s="19" t="s">
        <v>1031</v>
      </c>
      <c r="J9" s="19">
        <v>3603002</v>
      </c>
      <c r="K9" s="19" t="s">
        <v>1032</v>
      </c>
      <c r="L9" s="19" t="s">
        <v>1033</v>
      </c>
      <c r="M9" s="19" t="s">
        <v>49</v>
      </c>
      <c r="N9" s="19">
        <v>0</v>
      </c>
      <c r="O9" s="19" t="s">
        <v>141</v>
      </c>
      <c r="P9" s="19" t="s">
        <v>141</v>
      </c>
      <c r="Q9" s="21">
        <v>75</v>
      </c>
      <c r="R9" s="21">
        <v>100</v>
      </c>
      <c r="S9" s="21"/>
      <c r="T9" s="251">
        <v>0</v>
      </c>
      <c r="U9" s="21">
        <v>0</v>
      </c>
      <c r="V9" s="252">
        <v>0</v>
      </c>
      <c r="W9" s="21"/>
      <c r="X9" s="21">
        <v>75</v>
      </c>
      <c r="Y9" s="253">
        <v>75</v>
      </c>
      <c r="Z9" s="251">
        <v>0.75</v>
      </c>
      <c r="AA9" s="253">
        <v>75</v>
      </c>
      <c r="AB9" s="251">
        <v>1</v>
      </c>
      <c r="AC9" s="254">
        <v>0.75</v>
      </c>
      <c r="AD9" s="8" t="s">
        <v>1034</v>
      </c>
      <c r="AE9" s="21" t="s">
        <v>141</v>
      </c>
      <c r="AF9" s="252" t="s">
        <v>1004</v>
      </c>
      <c r="AG9" s="21"/>
    </row>
    <row r="10" spans="1:33" ht="126" x14ac:dyDescent="0.2">
      <c r="A10" s="21" t="s">
        <v>995</v>
      </c>
      <c r="B10" s="19" t="s">
        <v>996</v>
      </c>
      <c r="C10" s="19" t="s">
        <v>997</v>
      </c>
      <c r="D10" s="19" t="s">
        <v>1035</v>
      </c>
      <c r="E10" s="19">
        <v>3602</v>
      </c>
      <c r="F10" s="19" t="s">
        <v>999</v>
      </c>
      <c r="G10" s="19" t="s">
        <v>1000</v>
      </c>
      <c r="H10" s="250">
        <v>357</v>
      </c>
      <c r="I10" s="19" t="s">
        <v>1036</v>
      </c>
      <c r="J10" s="19">
        <v>3603002</v>
      </c>
      <c r="K10" s="19" t="s">
        <v>1032</v>
      </c>
      <c r="L10" s="19" t="s">
        <v>1033</v>
      </c>
      <c r="M10" s="19" t="s">
        <v>49</v>
      </c>
      <c r="N10" s="19">
        <v>0</v>
      </c>
      <c r="O10" s="19" t="s">
        <v>141</v>
      </c>
      <c r="P10" s="19" t="s">
        <v>141</v>
      </c>
      <c r="Q10" s="21">
        <v>100</v>
      </c>
      <c r="R10" s="21">
        <v>250</v>
      </c>
      <c r="S10" s="21">
        <v>83</v>
      </c>
      <c r="T10" s="251">
        <v>0.33200000000000002</v>
      </c>
      <c r="U10" s="21">
        <v>0</v>
      </c>
      <c r="V10" s="252">
        <v>86</v>
      </c>
      <c r="W10" s="21"/>
      <c r="X10" s="21">
        <v>58</v>
      </c>
      <c r="Y10" s="253">
        <v>144</v>
      </c>
      <c r="Z10" s="251">
        <v>0.57599999999999996</v>
      </c>
      <c r="AA10" s="253">
        <v>227</v>
      </c>
      <c r="AB10" s="251">
        <v>1.44</v>
      </c>
      <c r="AC10" s="254">
        <v>0.90800000000000003</v>
      </c>
      <c r="AD10" s="256">
        <v>191832034</v>
      </c>
      <c r="AE10" s="21" t="s">
        <v>1037</v>
      </c>
      <c r="AF10" s="252" t="s">
        <v>1038</v>
      </c>
      <c r="AG10" s="21"/>
    </row>
    <row r="11" spans="1:33" ht="168" x14ac:dyDescent="0.2">
      <c r="A11" s="21" t="s">
        <v>995</v>
      </c>
      <c r="B11" s="19" t="s">
        <v>996</v>
      </c>
      <c r="C11" s="19" t="s">
        <v>997</v>
      </c>
      <c r="D11" s="19" t="s">
        <v>1035</v>
      </c>
      <c r="E11" s="19">
        <v>3602</v>
      </c>
      <c r="F11" s="19" t="s">
        <v>999</v>
      </c>
      <c r="G11" s="19" t="s">
        <v>1000</v>
      </c>
      <c r="H11" s="250">
        <v>361</v>
      </c>
      <c r="I11" s="19" t="s">
        <v>1039</v>
      </c>
      <c r="J11" s="19">
        <v>3603002</v>
      </c>
      <c r="K11" s="19" t="s">
        <v>1040</v>
      </c>
      <c r="L11" s="19" t="s">
        <v>1041</v>
      </c>
      <c r="M11" s="19" t="s">
        <v>49</v>
      </c>
      <c r="N11" s="19">
        <v>0</v>
      </c>
      <c r="O11" s="19" t="s">
        <v>141</v>
      </c>
      <c r="P11" s="19" t="s">
        <v>141</v>
      </c>
      <c r="Q11" s="21">
        <v>0.5</v>
      </c>
      <c r="R11" s="21">
        <v>1</v>
      </c>
      <c r="S11" s="21">
        <v>0</v>
      </c>
      <c r="T11" s="251">
        <v>0</v>
      </c>
      <c r="U11" s="21">
        <v>0</v>
      </c>
      <c r="V11" s="252">
        <v>1</v>
      </c>
      <c r="W11" s="21"/>
      <c r="X11" s="21">
        <v>1</v>
      </c>
      <c r="Y11" s="253">
        <v>2</v>
      </c>
      <c r="Z11" s="251">
        <v>2</v>
      </c>
      <c r="AA11" s="253">
        <v>2</v>
      </c>
      <c r="AB11" s="251">
        <v>4</v>
      </c>
      <c r="AC11" s="254">
        <v>2</v>
      </c>
      <c r="AD11" s="8" t="s">
        <v>1034</v>
      </c>
      <c r="AE11" s="21" t="s">
        <v>141</v>
      </c>
      <c r="AF11" s="252" t="s">
        <v>1004</v>
      </c>
      <c r="AG11" s="21"/>
    </row>
    <row r="12" spans="1:33" ht="126" x14ac:dyDescent="0.2">
      <c r="A12" s="21" t="s">
        <v>995</v>
      </c>
      <c r="B12" s="19" t="s">
        <v>996</v>
      </c>
      <c r="C12" s="19" t="s">
        <v>997</v>
      </c>
      <c r="D12" s="19" t="s">
        <v>1042</v>
      </c>
      <c r="E12" s="19">
        <v>3502</v>
      </c>
      <c r="F12" s="19" t="s">
        <v>1006</v>
      </c>
      <c r="G12" s="19" t="s">
        <v>1007</v>
      </c>
      <c r="H12" s="250">
        <v>356</v>
      </c>
      <c r="I12" s="19" t="s">
        <v>1043</v>
      </c>
      <c r="J12" s="19">
        <v>3502015</v>
      </c>
      <c r="K12" s="19" t="s">
        <v>1044</v>
      </c>
      <c r="L12" s="19" t="s">
        <v>1045</v>
      </c>
      <c r="M12" s="19" t="s">
        <v>49</v>
      </c>
      <c r="N12" s="19">
        <v>0</v>
      </c>
      <c r="O12" s="19" t="s">
        <v>141</v>
      </c>
      <c r="P12" s="19" t="s">
        <v>141</v>
      </c>
      <c r="Q12" s="21">
        <v>30</v>
      </c>
      <c r="R12" s="21">
        <v>100</v>
      </c>
      <c r="S12" s="21">
        <v>53</v>
      </c>
      <c r="T12" s="251">
        <v>0.53</v>
      </c>
      <c r="U12" s="21">
        <v>3</v>
      </c>
      <c r="V12" s="252">
        <v>46</v>
      </c>
      <c r="W12" s="21"/>
      <c r="X12" s="21"/>
      <c r="Y12" s="253">
        <v>49</v>
      </c>
      <c r="Z12" s="251">
        <v>0.49</v>
      </c>
      <c r="AA12" s="253">
        <v>102</v>
      </c>
      <c r="AB12" s="251">
        <v>1.6333333333333333</v>
      </c>
      <c r="AC12" s="254">
        <v>1.02</v>
      </c>
      <c r="AD12" s="8" t="s">
        <v>1034</v>
      </c>
      <c r="AE12" s="21" t="s">
        <v>141</v>
      </c>
      <c r="AF12" s="252" t="s">
        <v>1004</v>
      </c>
      <c r="AG12" s="21"/>
    </row>
    <row r="13" spans="1:33" ht="140" x14ac:dyDescent="0.2">
      <c r="A13" s="21" t="s">
        <v>1046</v>
      </c>
      <c r="B13" s="259" t="s">
        <v>90</v>
      </c>
      <c r="C13" s="259" t="s">
        <v>1047</v>
      </c>
      <c r="D13" s="259" t="s">
        <v>1048</v>
      </c>
      <c r="E13" s="259">
        <v>4599</v>
      </c>
      <c r="F13" s="259" t="s">
        <v>1021</v>
      </c>
      <c r="G13" s="259" t="s">
        <v>813</v>
      </c>
      <c r="H13" s="260" t="s">
        <v>1049</v>
      </c>
      <c r="I13" s="259" t="s">
        <v>1050</v>
      </c>
      <c r="J13" s="259" t="s">
        <v>1051</v>
      </c>
      <c r="K13" s="259" t="s">
        <v>956</v>
      </c>
      <c r="L13" s="259" t="s">
        <v>1052</v>
      </c>
      <c r="M13" s="259" t="s">
        <v>49</v>
      </c>
      <c r="N13" s="259" t="s">
        <v>142</v>
      </c>
      <c r="O13" s="259" t="s">
        <v>141</v>
      </c>
      <c r="P13" s="259" t="s">
        <v>141</v>
      </c>
      <c r="Q13" s="32">
        <v>1</v>
      </c>
      <c r="R13" s="8">
        <v>1</v>
      </c>
      <c r="S13" s="253">
        <v>0</v>
      </c>
      <c r="T13" s="251">
        <v>0</v>
      </c>
      <c r="U13" s="216">
        <v>0</v>
      </c>
      <c r="V13" s="261">
        <v>0.1</v>
      </c>
      <c r="W13" s="253">
        <v>0</v>
      </c>
      <c r="X13" s="253">
        <v>0</v>
      </c>
      <c r="Y13" s="253">
        <v>0.1</v>
      </c>
      <c r="Z13" s="251">
        <v>0.1</v>
      </c>
      <c r="AA13" s="253">
        <v>0.1</v>
      </c>
      <c r="AB13" s="251">
        <v>0.1</v>
      </c>
      <c r="AC13" s="254">
        <v>0.1</v>
      </c>
      <c r="AD13" s="262">
        <v>0</v>
      </c>
      <c r="AE13" s="216" t="s">
        <v>141</v>
      </c>
      <c r="AF13" s="262">
        <v>0</v>
      </c>
      <c r="AG13" s="251"/>
    </row>
    <row r="14" spans="1:33" ht="154" x14ac:dyDescent="0.2">
      <c r="A14" s="21" t="s">
        <v>1053</v>
      </c>
      <c r="B14" s="259" t="s">
        <v>90</v>
      </c>
      <c r="C14" s="259" t="s">
        <v>1047</v>
      </c>
      <c r="D14" s="259" t="s">
        <v>1048</v>
      </c>
      <c r="E14" s="259">
        <v>4599</v>
      </c>
      <c r="F14" s="259" t="s">
        <v>1021</v>
      </c>
      <c r="G14" s="259" t="s">
        <v>1012</v>
      </c>
      <c r="H14" s="260" t="s">
        <v>1054</v>
      </c>
      <c r="I14" s="259" t="s">
        <v>1055</v>
      </c>
      <c r="J14" s="259" t="s">
        <v>1056</v>
      </c>
      <c r="K14" s="259" t="s">
        <v>1057</v>
      </c>
      <c r="L14" s="259" t="s">
        <v>1058</v>
      </c>
      <c r="M14" s="259" t="s">
        <v>49</v>
      </c>
      <c r="N14" s="259" t="s">
        <v>142</v>
      </c>
      <c r="O14" s="259" t="s">
        <v>141</v>
      </c>
      <c r="P14" s="259" t="s">
        <v>141</v>
      </c>
      <c r="Q14" s="32">
        <v>4</v>
      </c>
      <c r="R14" s="8">
        <v>12</v>
      </c>
      <c r="S14" s="253">
        <v>0</v>
      </c>
      <c r="T14" s="251">
        <v>0</v>
      </c>
      <c r="U14" s="216">
        <v>0</v>
      </c>
      <c r="V14" s="261">
        <v>0.05</v>
      </c>
      <c r="W14" s="21">
        <v>1</v>
      </c>
      <c r="X14" s="21">
        <v>4</v>
      </c>
      <c r="Y14" s="253">
        <v>5.05</v>
      </c>
      <c r="Z14" s="251">
        <v>0.42083333333333334</v>
      </c>
      <c r="AA14" s="253">
        <v>5.05</v>
      </c>
      <c r="AB14" s="251">
        <v>1.2625</v>
      </c>
      <c r="AC14" s="254">
        <v>0.42083333333333334</v>
      </c>
      <c r="AD14" s="262">
        <v>95000000</v>
      </c>
      <c r="AE14" s="21" t="s">
        <v>1059</v>
      </c>
      <c r="AF14" s="262">
        <v>95000000</v>
      </c>
      <c r="AG14" s="251"/>
    </row>
    <row r="15" spans="1:33" ht="208" x14ac:dyDescent="0.2">
      <c r="A15" s="29" t="s">
        <v>1060</v>
      </c>
      <c r="B15" s="22" t="s">
        <v>75</v>
      </c>
      <c r="C15" s="22" t="s">
        <v>1061</v>
      </c>
      <c r="D15" s="22" t="s">
        <v>1062</v>
      </c>
      <c r="E15" s="22">
        <v>3202</v>
      </c>
      <c r="F15" s="22" t="s">
        <v>1063</v>
      </c>
      <c r="G15" s="22" t="s">
        <v>1064</v>
      </c>
      <c r="H15" s="81" t="s">
        <v>1065</v>
      </c>
      <c r="I15" s="22" t="s">
        <v>1066</v>
      </c>
      <c r="J15" s="22" t="s">
        <v>1067</v>
      </c>
      <c r="K15" s="22" t="s">
        <v>1068</v>
      </c>
      <c r="L15" s="22" t="s">
        <v>1069</v>
      </c>
      <c r="M15" s="22" t="s">
        <v>49</v>
      </c>
      <c r="N15" s="22" t="s">
        <v>1070</v>
      </c>
      <c r="O15" s="22" t="s">
        <v>1071</v>
      </c>
      <c r="P15" s="22" t="s">
        <v>1072</v>
      </c>
      <c r="Q15" s="263">
        <v>75000</v>
      </c>
      <c r="R15" s="264">
        <v>225000</v>
      </c>
      <c r="S15" s="264">
        <v>12800</v>
      </c>
      <c r="T15" s="265">
        <v>5.6888888888888892E-2</v>
      </c>
      <c r="U15" s="266">
        <v>650</v>
      </c>
      <c r="V15" s="29">
        <v>3500</v>
      </c>
      <c r="W15" s="264">
        <v>80</v>
      </c>
      <c r="X15" s="264">
        <v>500</v>
      </c>
      <c r="Y15" s="267">
        <v>4730</v>
      </c>
      <c r="Z15" s="268">
        <v>2.1022222222222223E-2</v>
      </c>
      <c r="AA15" s="269">
        <v>17530</v>
      </c>
      <c r="AB15" s="270">
        <v>6.306666666666666E-2</v>
      </c>
      <c r="AC15" s="271">
        <v>7.7911111111111112E-2</v>
      </c>
      <c r="AD15" s="272">
        <v>0</v>
      </c>
      <c r="AE15" s="10" t="s">
        <v>141</v>
      </c>
      <c r="AF15" s="273">
        <v>0</v>
      </c>
      <c r="AG15" s="274">
        <v>0</v>
      </c>
    </row>
    <row r="16" spans="1:33" ht="208" x14ac:dyDescent="0.2">
      <c r="A16" s="29" t="s">
        <v>1060</v>
      </c>
      <c r="B16" s="22" t="s">
        <v>75</v>
      </c>
      <c r="C16" s="22" t="s">
        <v>1061</v>
      </c>
      <c r="D16" s="22" t="s">
        <v>1062</v>
      </c>
      <c r="E16" s="22">
        <v>3202</v>
      </c>
      <c r="F16" s="22" t="s">
        <v>1063</v>
      </c>
      <c r="G16" s="22" t="s">
        <v>1064</v>
      </c>
      <c r="H16" s="81" t="s">
        <v>1073</v>
      </c>
      <c r="I16" s="22" t="s">
        <v>1074</v>
      </c>
      <c r="J16" s="22" t="s">
        <v>1075</v>
      </c>
      <c r="K16" s="22" t="s">
        <v>1076</v>
      </c>
      <c r="L16" s="22" t="s">
        <v>1077</v>
      </c>
      <c r="M16" s="22" t="s">
        <v>49</v>
      </c>
      <c r="N16" s="22" t="s">
        <v>392</v>
      </c>
      <c r="O16" s="22" t="s">
        <v>1071</v>
      </c>
      <c r="P16" s="22" t="s">
        <v>1078</v>
      </c>
      <c r="Q16" s="263">
        <v>6</v>
      </c>
      <c r="R16" s="267">
        <v>18</v>
      </c>
      <c r="S16" s="264">
        <v>0</v>
      </c>
      <c r="T16" s="265">
        <v>0</v>
      </c>
      <c r="U16" s="264">
        <v>0</v>
      </c>
      <c r="V16" s="29">
        <v>3</v>
      </c>
      <c r="W16" s="29">
        <v>3</v>
      </c>
      <c r="X16" s="264">
        <v>2</v>
      </c>
      <c r="Y16" s="267">
        <v>8</v>
      </c>
      <c r="Z16" s="268">
        <v>0.44444444444444442</v>
      </c>
      <c r="AA16" s="269">
        <v>8</v>
      </c>
      <c r="AB16" s="270">
        <v>1.3333333333333333</v>
      </c>
      <c r="AC16" s="271">
        <v>0.44444444444444442</v>
      </c>
      <c r="AD16" s="272">
        <v>0</v>
      </c>
      <c r="AE16" s="275">
        <v>0</v>
      </c>
      <c r="AF16" s="276">
        <v>0</v>
      </c>
      <c r="AG16" s="274">
        <v>0</v>
      </c>
    </row>
    <row r="17" spans="1:33" ht="208" x14ac:dyDescent="0.2">
      <c r="A17" s="29" t="s">
        <v>1060</v>
      </c>
      <c r="B17" s="22" t="s">
        <v>75</v>
      </c>
      <c r="C17" s="22" t="s">
        <v>1061</v>
      </c>
      <c r="D17" s="22" t="s">
        <v>1062</v>
      </c>
      <c r="E17" s="22">
        <v>3202</v>
      </c>
      <c r="F17" s="22" t="s">
        <v>1063</v>
      </c>
      <c r="G17" s="22" t="s">
        <v>1064</v>
      </c>
      <c r="H17" s="81" t="s">
        <v>1079</v>
      </c>
      <c r="I17" s="22" t="s">
        <v>1080</v>
      </c>
      <c r="J17" s="22" t="s">
        <v>1081</v>
      </c>
      <c r="K17" s="22" t="s">
        <v>1082</v>
      </c>
      <c r="L17" s="22" t="s">
        <v>1083</v>
      </c>
      <c r="M17" s="22" t="s">
        <v>49</v>
      </c>
      <c r="N17" s="22" t="s">
        <v>399</v>
      </c>
      <c r="O17" s="22" t="s">
        <v>1084</v>
      </c>
      <c r="P17" s="22" t="s">
        <v>1085</v>
      </c>
      <c r="Q17" s="277">
        <v>0.33</v>
      </c>
      <c r="R17" s="264">
        <v>1</v>
      </c>
      <c r="S17" s="264">
        <v>0</v>
      </c>
      <c r="T17" s="265">
        <v>0</v>
      </c>
      <c r="U17" s="29">
        <v>0</v>
      </c>
      <c r="V17" s="29">
        <v>0</v>
      </c>
      <c r="W17" s="264">
        <v>0</v>
      </c>
      <c r="X17" s="264">
        <v>0</v>
      </c>
      <c r="Y17" s="267">
        <v>0</v>
      </c>
      <c r="Z17" s="268">
        <v>0</v>
      </c>
      <c r="AA17" s="269">
        <v>0</v>
      </c>
      <c r="AB17" s="270">
        <v>0</v>
      </c>
      <c r="AC17" s="271">
        <v>0</v>
      </c>
      <c r="AD17" s="272">
        <v>0</v>
      </c>
      <c r="AE17" s="278" t="s">
        <v>141</v>
      </c>
      <c r="AF17" s="273">
        <v>0</v>
      </c>
      <c r="AG17" s="274">
        <v>0</v>
      </c>
    </row>
    <row r="18" spans="1:33" ht="208" x14ac:dyDescent="0.2">
      <c r="A18" s="29" t="s">
        <v>1060</v>
      </c>
      <c r="B18" s="22" t="s">
        <v>75</v>
      </c>
      <c r="C18" s="22" t="s">
        <v>1061</v>
      </c>
      <c r="D18" s="22" t="s">
        <v>1062</v>
      </c>
      <c r="E18" s="22">
        <v>3201</v>
      </c>
      <c r="F18" s="22" t="s">
        <v>1086</v>
      </c>
      <c r="G18" s="22" t="s">
        <v>1064</v>
      </c>
      <c r="H18" s="81" t="s">
        <v>1087</v>
      </c>
      <c r="I18" s="22" t="s">
        <v>1088</v>
      </c>
      <c r="J18" s="22" t="s">
        <v>1089</v>
      </c>
      <c r="K18" s="22" t="s">
        <v>1090</v>
      </c>
      <c r="L18" s="22" t="s">
        <v>1091</v>
      </c>
      <c r="M18" s="22" t="s">
        <v>49</v>
      </c>
      <c r="N18" s="22" t="s">
        <v>1092</v>
      </c>
      <c r="O18" s="22" t="s">
        <v>1071</v>
      </c>
      <c r="P18" s="22" t="s">
        <v>1093</v>
      </c>
      <c r="Q18" s="263">
        <v>14</v>
      </c>
      <c r="R18" s="264">
        <v>44</v>
      </c>
      <c r="S18" s="264">
        <v>0</v>
      </c>
      <c r="T18" s="265">
        <v>0</v>
      </c>
      <c r="U18" s="29">
        <v>0</v>
      </c>
      <c r="V18" s="29">
        <v>0</v>
      </c>
      <c r="W18" s="264">
        <v>0</v>
      </c>
      <c r="X18" s="264">
        <v>0</v>
      </c>
      <c r="Y18" s="267">
        <v>0</v>
      </c>
      <c r="Z18" s="268">
        <v>0</v>
      </c>
      <c r="AA18" s="269">
        <v>0</v>
      </c>
      <c r="AB18" s="270">
        <v>0</v>
      </c>
      <c r="AC18" s="271">
        <v>0</v>
      </c>
      <c r="AD18" s="272">
        <v>0</v>
      </c>
      <c r="AE18" s="278" t="s">
        <v>141</v>
      </c>
      <c r="AF18" s="273">
        <v>0</v>
      </c>
      <c r="AG18" s="274">
        <v>0</v>
      </c>
    </row>
    <row r="19" spans="1:33" ht="208" x14ac:dyDescent="0.2">
      <c r="A19" s="29" t="s">
        <v>1060</v>
      </c>
      <c r="B19" s="22" t="s">
        <v>75</v>
      </c>
      <c r="C19" s="22" t="s">
        <v>1061</v>
      </c>
      <c r="D19" s="22" t="s">
        <v>1062</v>
      </c>
      <c r="E19" s="22">
        <v>3201</v>
      </c>
      <c r="F19" s="22" t="s">
        <v>1086</v>
      </c>
      <c r="G19" s="22" t="s">
        <v>1064</v>
      </c>
      <c r="H19" s="81" t="s">
        <v>1094</v>
      </c>
      <c r="I19" s="22" t="s">
        <v>1095</v>
      </c>
      <c r="J19" s="22" t="s">
        <v>1096</v>
      </c>
      <c r="K19" s="22" t="s">
        <v>1097</v>
      </c>
      <c r="L19" s="22" t="s">
        <v>1098</v>
      </c>
      <c r="M19" s="22" t="s">
        <v>49</v>
      </c>
      <c r="N19" s="22" t="s">
        <v>1099</v>
      </c>
      <c r="O19" s="22" t="s">
        <v>1071</v>
      </c>
      <c r="P19" s="22" t="s">
        <v>1093</v>
      </c>
      <c r="Q19" s="263">
        <v>14</v>
      </c>
      <c r="R19" s="263">
        <v>44</v>
      </c>
      <c r="S19" s="263">
        <v>6</v>
      </c>
      <c r="T19" s="265">
        <v>0.13636363636363635</v>
      </c>
      <c r="U19" s="10">
        <v>1</v>
      </c>
      <c r="V19" s="279">
        <v>1</v>
      </c>
      <c r="W19" s="263">
        <v>5</v>
      </c>
      <c r="X19" s="263">
        <v>4</v>
      </c>
      <c r="Y19" s="267">
        <v>11</v>
      </c>
      <c r="Z19" s="268">
        <v>0.25</v>
      </c>
      <c r="AA19" s="269">
        <v>17</v>
      </c>
      <c r="AB19" s="270">
        <v>0.7857142857142857</v>
      </c>
      <c r="AC19" s="271">
        <v>0.38636363636363635</v>
      </c>
      <c r="AD19" s="272">
        <v>200000000</v>
      </c>
      <c r="AE19" s="278" t="s">
        <v>210</v>
      </c>
      <c r="AF19" s="280" t="s">
        <v>1100</v>
      </c>
      <c r="AG19" s="274">
        <v>0</v>
      </c>
    </row>
    <row r="20" spans="1:33" ht="208" x14ac:dyDescent="0.2">
      <c r="A20" s="29" t="s">
        <v>1060</v>
      </c>
      <c r="B20" s="22" t="s">
        <v>75</v>
      </c>
      <c r="C20" s="22" t="s">
        <v>1061</v>
      </c>
      <c r="D20" s="22" t="s">
        <v>1062</v>
      </c>
      <c r="E20" s="22">
        <v>3204</v>
      </c>
      <c r="F20" s="22" t="s">
        <v>1101</v>
      </c>
      <c r="G20" s="22" t="s">
        <v>1064</v>
      </c>
      <c r="H20" s="81" t="s">
        <v>1102</v>
      </c>
      <c r="I20" s="22" t="s">
        <v>1103</v>
      </c>
      <c r="J20" s="22" t="s">
        <v>1104</v>
      </c>
      <c r="K20" s="22" t="s">
        <v>1105</v>
      </c>
      <c r="L20" s="22" t="s">
        <v>1106</v>
      </c>
      <c r="M20" s="22" t="s">
        <v>49</v>
      </c>
      <c r="N20" s="22" t="s">
        <v>399</v>
      </c>
      <c r="O20" s="22" t="s">
        <v>1071</v>
      </c>
      <c r="P20" s="22" t="s">
        <v>1078</v>
      </c>
      <c r="Q20" s="277">
        <v>0.33</v>
      </c>
      <c r="R20" s="263">
        <v>1</v>
      </c>
      <c r="S20" s="263">
        <v>0</v>
      </c>
      <c r="T20" s="265">
        <v>0</v>
      </c>
      <c r="U20" s="29">
        <v>0</v>
      </c>
      <c r="V20" s="29">
        <v>0</v>
      </c>
      <c r="W20" s="263">
        <v>0</v>
      </c>
      <c r="X20" s="263">
        <v>0</v>
      </c>
      <c r="Y20" s="267">
        <v>0</v>
      </c>
      <c r="Z20" s="268">
        <v>0</v>
      </c>
      <c r="AA20" s="269">
        <v>0</v>
      </c>
      <c r="AB20" s="270">
        <v>0</v>
      </c>
      <c r="AC20" s="271">
        <v>0</v>
      </c>
      <c r="AD20" s="272">
        <v>0</v>
      </c>
      <c r="AE20" s="278" t="s">
        <v>141</v>
      </c>
      <c r="AF20" s="273">
        <v>0</v>
      </c>
      <c r="AG20" s="274">
        <v>0</v>
      </c>
    </row>
    <row r="21" spans="1:33" ht="208" x14ac:dyDescent="0.2">
      <c r="A21" s="29" t="s">
        <v>1060</v>
      </c>
      <c r="B21" s="22" t="s">
        <v>75</v>
      </c>
      <c r="C21" s="22" t="s">
        <v>1061</v>
      </c>
      <c r="D21" s="22" t="s">
        <v>1107</v>
      </c>
      <c r="E21" s="22">
        <v>3206</v>
      </c>
      <c r="F21" s="22" t="s">
        <v>1108</v>
      </c>
      <c r="G21" s="22" t="s">
        <v>1064</v>
      </c>
      <c r="H21" s="81" t="s">
        <v>1109</v>
      </c>
      <c r="I21" s="22" t="s">
        <v>1110</v>
      </c>
      <c r="J21" s="22" t="s">
        <v>1111</v>
      </c>
      <c r="K21" s="22" t="s">
        <v>1112</v>
      </c>
      <c r="L21" s="22" t="s">
        <v>1113</v>
      </c>
      <c r="M21" s="22" t="s">
        <v>49</v>
      </c>
      <c r="N21" s="22" t="s">
        <v>142</v>
      </c>
      <c r="O21" s="22" t="s">
        <v>141</v>
      </c>
      <c r="P21" s="22" t="s">
        <v>141</v>
      </c>
      <c r="Q21" s="263">
        <v>1</v>
      </c>
      <c r="R21" s="263">
        <v>2</v>
      </c>
      <c r="S21" s="263">
        <v>1</v>
      </c>
      <c r="T21" s="265">
        <v>0.5</v>
      </c>
      <c r="U21" s="29">
        <v>0</v>
      </c>
      <c r="V21" s="29">
        <v>0</v>
      </c>
      <c r="W21" s="263">
        <v>0</v>
      </c>
      <c r="X21" s="263">
        <v>0</v>
      </c>
      <c r="Y21" s="267">
        <v>0</v>
      </c>
      <c r="Z21" s="268">
        <v>0</v>
      </c>
      <c r="AA21" s="269">
        <v>1</v>
      </c>
      <c r="AB21" s="270">
        <v>0</v>
      </c>
      <c r="AC21" s="271">
        <v>0.5</v>
      </c>
      <c r="AD21" s="272">
        <v>0</v>
      </c>
      <c r="AE21" s="278" t="s">
        <v>141</v>
      </c>
      <c r="AF21" s="273">
        <v>0</v>
      </c>
      <c r="AG21" s="274">
        <v>0</v>
      </c>
    </row>
    <row r="22" spans="1:33" ht="208" x14ac:dyDescent="0.2">
      <c r="A22" s="29" t="s">
        <v>1060</v>
      </c>
      <c r="B22" s="22" t="s">
        <v>75</v>
      </c>
      <c r="C22" s="22" t="s">
        <v>1061</v>
      </c>
      <c r="D22" s="22" t="s">
        <v>1107</v>
      </c>
      <c r="E22" s="22">
        <v>3206</v>
      </c>
      <c r="F22" s="22" t="s">
        <v>1108</v>
      </c>
      <c r="G22" s="22" t="s">
        <v>1064</v>
      </c>
      <c r="H22" s="81" t="s">
        <v>1114</v>
      </c>
      <c r="I22" s="22" t="s">
        <v>1115</v>
      </c>
      <c r="J22" s="22" t="s">
        <v>1116</v>
      </c>
      <c r="K22" s="22" t="s">
        <v>1117</v>
      </c>
      <c r="L22" s="22" t="s">
        <v>1118</v>
      </c>
      <c r="M22" s="22" t="s">
        <v>49</v>
      </c>
      <c r="N22" s="22" t="s">
        <v>399</v>
      </c>
      <c r="O22" s="22" t="s">
        <v>1071</v>
      </c>
      <c r="P22" s="22" t="s">
        <v>1093</v>
      </c>
      <c r="Q22" s="277">
        <v>0.66</v>
      </c>
      <c r="R22" s="263">
        <v>2</v>
      </c>
      <c r="S22" s="263">
        <v>0</v>
      </c>
      <c r="T22" s="265">
        <v>0</v>
      </c>
      <c r="U22" s="29">
        <v>0</v>
      </c>
      <c r="V22" s="29">
        <v>0</v>
      </c>
      <c r="W22" s="263">
        <v>0</v>
      </c>
      <c r="X22" s="263">
        <v>0</v>
      </c>
      <c r="Y22" s="267">
        <v>0</v>
      </c>
      <c r="Z22" s="268">
        <v>0</v>
      </c>
      <c r="AA22" s="269">
        <v>0</v>
      </c>
      <c r="AB22" s="270">
        <v>0</v>
      </c>
      <c r="AC22" s="271">
        <v>0</v>
      </c>
      <c r="AD22" s="272">
        <v>0</v>
      </c>
      <c r="AE22" s="278" t="s">
        <v>141</v>
      </c>
      <c r="AF22" s="273">
        <v>0</v>
      </c>
      <c r="AG22" s="274">
        <v>0</v>
      </c>
    </row>
    <row r="23" spans="1:33" ht="208" x14ac:dyDescent="0.2">
      <c r="A23" s="29" t="s">
        <v>1060</v>
      </c>
      <c r="B23" s="22" t="s">
        <v>75</v>
      </c>
      <c r="C23" s="22" t="s">
        <v>1061</v>
      </c>
      <c r="D23" s="22" t="s">
        <v>1107</v>
      </c>
      <c r="E23" s="22">
        <v>3502</v>
      </c>
      <c r="F23" s="22" t="s">
        <v>1006</v>
      </c>
      <c r="G23" s="22" t="s">
        <v>1007</v>
      </c>
      <c r="H23" s="81" t="s">
        <v>1119</v>
      </c>
      <c r="I23" s="22" t="s">
        <v>1120</v>
      </c>
      <c r="J23" s="22" t="s">
        <v>1121</v>
      </c>
      <c r="K23" s="22" t="s">
        <v>1122</v>
      </c>
      <c r="L23" s="22" t="s">
        <v>1123</v>
      </c>
      <c r="M23" s="22" t="s">
        <v>49</v>
      </c>
      <c r="N23" s="22" t="s">
        <v>1124</v>
      </c>
      <c r="O23" s="22" t="s">
        <v>1071</v>
      </c>
      <c r="P23" s="22" t="s">
        <v>1078</v>
      </c>
      <c r="Q23" s="263">
        <v>200</v>
      </c>
      <c r="R23" s="263">
        <v>500</v>
      </c>
      <c r="S23" s="263">
        <v>90</v>
      </c>
      <c r="T23" s="265">
        <v>0.18</v>
      </c>
      <c r="U23" s="29">
        <v>0</v>
      </c>
      <c r="V23" s="29">
        <v>50</v>
      </c>
      <c r="W23" s="263">
        <v>212</v>
      </c>
      <c r="X23" s="263">
        <v>31</v>
      </c>
      <c r="Y23" s="267">
        <v>293</v>
      </c>
      <c r="Z23" s="268">
        <v>0.58599999999999997</v>
      </c>
      <c r="AA23" s="269">
        <v>383</v>
      </c>
      <c r="AB23" s="270">
        <v>1.4650000000000001</v>
      </c>
      <c r="AC23" s="271">
        <v>0.76600000000000001</v>
      </c>
      <c r="AD23" s="272">
        <v>0</v>
      </c>
      <c r="AE23" s="278" t="s">
        <v>141</v>
      </c>
      <c r="AF23" s="273">
        <v>0</v>
      </c>
      <c r="AG23" s="274">
        <v>0</v>
      </c>
    </row>
    <row r="24" spans="1:33" ht="208" x14ac:dyDescent="0.2">
      <c r="A24" s="29" t="s">
        <v>1060</v>
      </c>
      <c r="B24" s="22" t="s">
        <v>75</v>
      </c>
      <c r="C24" s="22" t="s">
        <v>1061</v>
      </c>
      <c r="D24" s="22" t="s">
        <v>1125</v>
      </c>
      <c r="E24" s="22">
        <v>4501</v>
      </c>
      <c r="F24" s="22" t="s">
        <v>1126</v>
      </c>
      <c r="G24" s="22" t="s">
        <v>813</v>
      </c>
      <c r="H24" s="81" t="s">
        <v>1127</v>
      </c>
      <c r="I24" s="22" t="s">
        <v>1128</v>
      </c>
      <c r="J24" s="22" t="s">
        <v>1129</v>
      </c>
      <c r="K24" s="22" t="s">
        <v>1130</v>
      </c>
      <c r="L24" s="22" t="s">
        <v>1131</v>
      </c>
      <c r="M24" s="22" t="s">
        <v>49</v>
      </c>
      <c r="N24" s="22" t="s">
        <v>1132</v>
      </c>
      <c r="O24" s="22" t="s">
        <v>1071</v>
      </c>
      <c r="P24" s="22" t="s">
        <v>1078</v>
      </c>
      <c r="Q24" s="263">
        <v>3000</v>
      </c>
      <c r="R24" s="263">
        <v>12000</v>
      </c>
      <c r="S24" s="263">
        <v>8869</v>
      </c>
      <c r="T24" s="265">
        <v>0.73908333333333331</v>
      </c>
      <c r="U24" s="29">
        <v>815</v>
      </c>
      <c r="V24" s="29">
        <v>910</v>
      </c>
      <c r="W24" s="263">
        <v>1664</v>
      </c>
      <c r="X24" s="263">
        <v>1539</v>
      </c>
      <c r="Y24" s="267">
        <v>4928</v>
      </c>
      <c r="Z24" s="268">
        <v>0.41066666666666668</v>
      </c>
      <c r="AA24" s="269">
        <v>13797</v>
      </c>
      <c r="AB24" s="270">
        <v>1.6426666666666667</v>
      </c>
      <c r="AC24" s="271">
        <v>1.14975</v>
      </c>
      <c r="AD24" s="272">
        <v>1108400000</v>
      </c>
      <c r="AE24" s="278" t="s">
        <v>210</v>
      </c>
      <c r="AF24" s="273">
        <v>1099663580</v>
      </c>
      <c r="AG24" s="274">
        <v>0.99211798989534461</v>
      </c>
    </row>
    <row r="25" spans="1:33" ht="208" x14ac:dyDescent="0.2">
      <c r="A25" s="29" t="s">
        <v>1060</v>
      </c>
      <c r="B25" s="22" t="s">
        <v>75</v>
      </c>
      <c r="C25" s="22" t="s">
        <v>1061</v>
      </c>
      <c r="D25" s="22" t="s">
        <v>1125</v>
      </c>
      <c r="E25" s="22">
        <v>3208</v>
      </c>
      <c r="F25" s="22" t="s">
        <v>1133</v>
      </c>
      <c r="G25" s="22" t="s">
        <v>1064</v>
      </c>
      <c r="H25" s="81" t="s">
        <v>1134</v>
      </c>
      <c r="I25" s="22" t="s">
        <v>1135</v>
      </c>
      <c r="J25" s="22" t="s">
        <v>1136</v>
      </c>
      <c r="K25" s="22" t="s">
        <v>1137</v>
      </c>
      <c r="L25" s="22" t="s">
        <v>1138</v>
      </c>
      <c r="M25" s="22" t="s">
        <v>49</v>
      </c>
      <c r="N25" s="22" t="s">
        <v>1139</v>
      </c>
      <c r="O25" s="22" t="s">
        <v>1071</v>
      </c>
      <c r="P25" s="22" t="s">
        <v>1093</v>
      </c>
      <c r="Q25" s="277">
        <v>0.33</v>
      </c>
      <c r="R25" s="263">
        <v>1</v>
      </c>
      <c r="S25" s="263">
        <v>0</v>
      </c>
      <c r="T25" s="265">
        <v>0</v>
      </c>
      <c r="U25" s="29">
        <v>0</v>
      </c>
      <c r="V25" s="29">
        <v>2</v>
      </c>
      <c r="W25" s="263">
        <v>0</v>
      </c>
      <c r="X25" s="263">
        <v>6</v>
      </c>
      <c r="Y25" s="267">
        <v>8</v>
      </c>
      <c r="Z25" s="268">
        <v>8</v>
      </c>
      <c r="AA25" s="269">
        <v>8</v>
      </c>
      <c r="AB25" s="270">
        <v>24.242424242424242</v>
      </c>
      <c r="AC25" s="271">
        <v>8</v>
      </c>
      <c r="AD25" s="272">
        <v>40000000</v>
      </c>
      <c r="AE25" s="278" t="s">
        <v>210</v>
      </c>
      <c r="AF25" s="273">
        <v>39994000</v>
      </c>
      <c r="AG25" s="274">
        <v>0.99985000000000002</v>
      </c>
    </row>
    <row r="26" spans="1:33" ht="126" x14ac:dyDescent="0.2">
      <c r="A26" s="302" t="s">
        <v>1192</v>
      </c>
      <c r="B26" s="569" t="s">
        <v>90</v>
      </c>
      <c r="C26" s="569" t="s">
        <v>1969</v>
      </c>
      <c r="D26" s="569" t="s">
        <v>1970</v>
      </c>
      <c r="E26" s="569">
        <v>4001</v>
      </c>
      <c r="F26" s="569" t="s">
        <v>1409</v>
      </c>
      <c r="G26" s="569" t="s">
        <v>1971</v>
      </c>
      <c r="H26" s="570" t="s">
        <v>1972</v>
      </c>
      <c r="I26" s="569" t="s">
        <v>1973</v>
      </c>
      <c r="J26" s="569" t="s">
        <v>1974</v>
      </c>
      <c r="K26" s="569" t="s">
        <v>1975</v>
      </c>
      <c r="L26" s="569" t="s">
        <v>1975</v>
      </c>
      <c r="M26" s="569" t="s">
        <v>121</v>
      </c>
      <c r="N26" s="569" t="s">
        <v>142</v>
      </c>
      <c r="O26" s="569" t="s">
        <v>1976</v>
      </c>
      <c r="P26" s="569" t="s">
        <v>141</v>
      </c>
      <c r="Q26" s="569">
        <v>23</v>
      </c>
      <c r="R26" s="569">
        <v>100</v>
      </c>
      <c r="S26" s="571">
        <v>0</v>
      </c>
      <c r="T26" s="572">
        <v>0</v>
      </c>
      <c r="U26" s="573">
        <v>0</v>
      </c>
      <c r="V26" s="574">
        <v>0.17</v>
      </c>
      <c r="W26" s="575">
        <v>0.42</v>
      </c>
      <c r="X26" s="576">
        <v>0.41</v>
      </c>
      <c r="Y26" s="576">
        <f>U26+V26+W26+X26</f>
        <v>1</v>
      </c>
      <c r="Z26" s="576">
        <v>0.23</v>
      </c>
      <c r="AA26" s="576">
        <v>0.23</v>
      </c>
      <c r="AB26" s="576">
        <v>1</v>
      </c>
      <c r="AC26" s="576">
        <f>T26+Z26</f>
        <v>0.23</v>
      </c>
      <c r="AD26" s="577">
        <v>6000000000</v>
      </c>
      <c r="AE26" s="578" t="s">
        <v>1977</v>
      </c>
      <c r="AF26" s="577">
        <v>600000000</v>
      </c>
      <c r="AG26" s="576">
        <f>AF26/AD26</f>
        <v>0.1</v>
      </c>
    </row>
    <row r="27" spans="1:33" ht="294" x14ac:dyDescent="0.2">
      <c r="A27" s="302" t="s">
        <v>1192</v>
      </c>
      <c r="B27" s="569" t="s">
        <v>90</v>
      </c>
      <c r="C27" s="569" t="s">
        <v>1969</v>
      </c>
      <c r="D27" s="569" t="s">
        <v>1970</v>
      </c>
      <c r="E27" s="569">
        <v>4001</v>
      </c>
      <c r="F27" s="569" t="s">
        <v>1409</v>
      </c>
      <c r="G27" s="569" t="s">
        <v>1971</v>
      </c>
      <c r="H27" s="570" t="s">
        <v>1978</v>
      </c>
      <c r="I27" s="569" t="s">
        <v>1979</v>
      </c>
      <c r="J27" s="569" t="s">
        <v>1980</v>
      </c>
      <c r="K27" s="569" t="s">
        <v>1981</v>
      </c>
      <c r="L27" s="569" t="s">
        <v>1982</v>
      </c>
      <c r="M27" s="569" t="s">
        <v>121</v>
      </c>
      <c r="N27" s="569" t="s">
        <v>142</v>
      </c>
      <c r="O27" s="569" t="s">
        <v>1976</v>
      </c>
      <c r="P27" s="569" t="s">
        <v>141</v>
      </c>
      <c r="Q27" s="569">
        <v>15</v>
      </c>
      <c r="R27" s="569">
        <v>60</v>
      </c>
      <c r="S27" s="576">
        <v>1</v>
      </c>
      <c r="T27" s="576">
        <v>0.25</v>
      </c>
      <c r="U27" s="579">
        <v>0.5</v>
      </c>
      <c r="V27" s="579">
        <v>0.5</v>
      </c>
      <c r="W27" s="576">
        <v>1</v>
      </c>
      <c r="X27" s="576">
        <v>0</v>
      </c>
      <c r="Y27" s="576">
        <v>1</v>
      </c>
      <c r="Z27" s="576">
        <v>0.25</v>
      </c>
      <c r="AA27" s="576">
        <v>0.5</v>
      </c>
      <c r="AB27" s="576">
        <v>1</v>
      </c>
      <c r="AC27" s="576">
        <f>T27+Z27</f>
        <v>0.5</v>
      </c>
      <c r="AD27" s="577">
        <v>499200000</v>
      </c>
      <c r="AE27" s="578" t="s">
        <v>210</v>
      </c>
      <c r="AF27" s="577">
        <v>499200000</v>
      </c>
      <c r="AG27" s="576">
        <f>AF27/AD27</f>
        <v>1</v>
      </c>
    </row>
    <row r="28" spans="1:33" x14ac:dyDescent="0.2">
      <c r="AD28" s="752">
        <f>SUM(AD2:AD27)</f>
        <v>8984432034</v>
      </c>
      <c r="AF28" s="603">
        <f>SUM(AF2:AF27)</f>
        <v>3133857580</v>
      </c>
    </row>
  </sheetData>
  <autoFilter ref="A1:AG28"/>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7"/>
  <sheetViews>
    <sheetView topLeftCell="R3" workbookViewId="0">
      <selection activeCell="AD7" sqref="AD7"/>
    </sheetView>
  </sheetViews>
  <sheetFormatPr baseColWidth="10" defaultRowHeight="16" x14ac:dyDescent="0.2"/>
  <cols>
    <col min="30" max="30" width="11.1640625" bestFit="1" customWidth="1"/>
    <col min="32" max="32" width="16.5" bestFit="1" customWidth="1"/>
  </cols>
  <sheetData>
    <row r="1" spans="1:33" ht="154" x14ac:dyDescent="0.2">
      <c r="A1" s="39" t="s">
        <v>38</v>
      </c>
      <c r="B1" s="39" t="s">
        <v>2</v>
      </c>
      <c r="C1" s="39" t="s">
        <v>4</v>
      </c>
      <c r="D1" s="39" t="s">
        <v>5</v>
      </c>
      <c r="E1" s="39" t="s">
        <v>6</v>
      </c>
      <c r="F1" s="39" t="s">
        <v>252</v>
      </c>
      <c r="G1" s="39" t="s">
        <v>8</v>
      </c>
      <c r="H1" s="39" t="s">
        <v>9</v>
      </c>
      <c r="I1" s="39" t="s">
        <v>10</v>
      </c>
      <c r="J1" s="39" t="s">
        <v>11</v>
      </c>
      <c r="K1" s="39" t="s">
        <v>12</v>
      </c>
      <c r="L1" s="39" t="s">
        <v>13</v>
      </c>
      <c r="M1" s="39" t="s">
        <v>14</v>
      </c>
      <c r="N1" s="39" t="s">
        <v>15</v>
      </c>
      <c r="O1" s="39" t="s">
        <v>16</v>
      </c>
      <c r="P1" s="39" t="s">
        <v>17</v>
      </c>
      <c r="Q1" s="39" t="s">
        <v>39</v>
      </c>
      <c r="R1" s="39" t="s">
        <v>19</v>
      </c>
      <c r="S1" s="39" t="s">
        <v>20</v>
      </c>
      <c r="T1" s="8" t="s">
        <v>40</v>
      </c>
      <c r="U1" s="39" t="s">
        <v>22</v>
      </c>
      <c r="V1" s="39" t="s">
        <v>23</v>
      </c>
      <c r="W1" s="39" t="s">
        <v>24</v>
      </c>
      <c r="X1" s="7" t="s">
        <v>25</v>
      </c>
      <c r="Y1" s="40" t="s">
        <v>41</v>
      </c>
      <c r="Z1" s="40" t="s">
        <v>42</v>
      </c>
      <c r="AA1" s="7" t="s">
        <v>43</v>
      </c>
      <c r="AB1" s="40" t="s">
        <v>30</v>
      </c>
      <c r="AC1" s="7" t="s">
        <v>31</v>
      </c>
      <c r="AD1" s="7" t="s">
        <v>44</v>
      </c>
      <c r="AE1" s="7" t="s">
        <v>33</v>
      </c>
      <c r="AF1" s="7" t="s">
        <v>45</v>
      </c>
      <c r="AG1" s="7" t="s">
        <v>46</v>
      </c>
    </row>
    <row r="2" spans="1:33" ht="238" x14ac:dyDescent="0.2">
      <c r="A2" s="8" t="s">
        <v>253</v>
      </c>
      <c r="B2" s="41" t="s">
        <v>254</v>
      </c>
      <c r="C2" s="21" t="s">
        <v>255</v>
      </c>
      <c r="D2" s="8" t="s">
        <v>256</v>
      </c>
      <c r="E2" s="21">
        <v>2409</v>
      </c>
      <c r="F2" s="21" t="s">
        <v>257</v>
      </c>
      <c r="G2" s="22" t="s">
        <v>258</v>
      </c>
      <c r="H2" s="21">
        <v>76</v>
      </c>
      <c r="I2" s="42" t="s">
        <v>259</v>
      </c>
      <c r="J2" s="29">
        <v>2409003</v>
      </c>
      <c r="K2" s="21" t="s">
        <v>260</v>
      </c>
      <c r="L2" s="20" t="s">
        <v>261</v>
      </c>
      <c r="M2" s="20" t="s">
        <v>262</v>
      </c>
      <c r="N2" s="9">
        <v>15</v>
      </c>
      <c r="O2" s="9">
        <v>2023</v>
      </c>
      <c r="P2" s="29" t="s">
        <v>263</v>
      </c>
      <c r="Q2" s="9">
        <v>5</v>
      </c>
      <c r="R2" s="9">
        <v>20</v>
      </c>
      <c r="S2" s="9">
        <v>20</v>
      </c>
      <c r="T2" s="12">
        <f>+S2/R2</f>
        <v>1</v>
      </c>
      <c r="U2" s="9">
        <v>0</v>
      </c>
      <c r="V2" s="9">
        <v>5</v>
      </c>
      <c r="W2" s="11">
        <v>0</v>
      </c>
      <c r="X2" s="43">
        <v>0</v>
      </c>
      <c r="Y2" s="11">
        <f>V2+U2+W2+X2</f>
        <v>5</v>
      </c>
      <c r="Z2" s="12">
        <f>+Y2/R2</f>
        <v>0.25</v>
      </c>
      <c r="AA2" s="43">
        <f>S2+Y2</f>
        <v>25</v>
      </c>
      <c r="AB2" s="44">
        <f>+Y2/Q2</f>
        <v>1</v>
      </c>
      <c r="AC2" s="45">
        <f>AA2/R2</f>
        <v>1.25</v>
      </c>
      <c r="AD2" s="9">
        <v>500000000</v>
      </c>
      <c r="AE2" s="9" t="s">
        <v>210</v>
      </c>
      <c r="AF2" s="46">
        <v>168576694</v>
      </c>
      <c r="AG2" s="44">
        <f>(AF2/AD2)</f>
        <v>0.337153388</v>
      </c>
    </row>
    <row r="3" spans="1:33" ht="294" x14ac:dyDescent="0.2">
      <c r="A3" s="8" t="s">
        <v>253</v>
      </c>
      <c r="B3" s="41" t="s">
        <v>254</v>
      </c>
      <c r="C3" s="21" t="s">
        <v>255</v>
      </c>
      <c r="D3" s="21" t="s">
        <v>256</v>
      </c>
      <c r="E3" s="21">
        <v>2409</v>
      </c>
      <c r="F3" s="21" t="s">
        <v>257</v>
      </c>
      <c r="G3" s="22" t="s">
        <v>258</v>
      </c>
      <c r="H3" s="21">
        <v>77</v>
      </c>
      <c r="I3" s="47" t="s">
        <v>264</v>
      </c>
      <c r="J3" s="29">
        <v>2409063</v>
      </c>
      <c r="K3" s="21" t="s">
        <v>265</v>
      </c>
      <c r="L3" s="20" t="s">
        <v>266</v>
      </c>
      <c r="M3" s="20" t="s">
        <v>158</v>
      </c>
      <c r="N3" s="9">
        <v>11</v>
      </c>
      <c r="O3" s="9">
        <v>2023</v>
      </c>
      <c r="P3" s="29" t="s">
        <v>263</v>
      </c>
      <c r="Q3" s="9">
        <v>4</v>
      </c>
      <c r="R3" s="9">
        <v>15</v>
      </c>
      <c r="S3" s="9">
        <v>4</v>
      </c>
      <c r="T3" s="12">
        <f>+S3/R3</f>
        <v>0.26666666666666666</v>
      </c>
      <c r="U3" s="9">
        <v>1</v>
      </c>
      <c r="V3" s="9">
        <v>3</v>
      </c>
      <c r="W3" s="9">
        <v>2</v>
      </c>
      <c r="X3" s="43">
        <v>1</v>
      </c>
      <c r="Y3" s="43">
        <f>V3+U3+W3+X3</f>
        <v>7</v>
      </c>
      <c r="Z3" s="44">
        <f>+Y3/R3</f>
        <v>0.46666666666666667</v>
      </c>
      <c r="AA3" s="43">
        <f>S3+Y3</f>
        <v>11</v>
      </c>
      <c r="AB3" s="44">
        <f>+Y3/Q3</f>
        <v>1.75</v>
      </c>
      <c r="AC3" s="45">
        <f>AA3/R3</f>
        <v>0.73333333333333328</v>
      </c>
      <c r="AD3" s="9">
        <v>205000000</v>
      </c>
      <c r="AE3" s="9" t="s">
        <v>210</v>
      </c>
      <c r="AF3" s="48">
        <v>1076592426</v>
      </c>
      <c r="AG3" s="44">
        <f>(AF3/AD3)</f>
        <v>5.2516703707317074</v>
      </c>
    </row>
    <row r="4" spans="1:33" ht="140" x14ac:dyDescent="0.2">
      <c r="A4" s="8" t="s">
        <v>253</v>
      </c>
      <c r="B4" s="41" t="s">
        <v>254</v>
      </c>
      <c r="C4" s="21" t="s">
        <v>255</v>
      </c>
      <c r="D4" s="21" t="s">
        <v>256</v>
      </c>
      <c r="E4" s="21">
        <v>2409</v>
      </c>
      <c r="F4" s="21" t="s">
        <v>267</v>
      </c>
      <c r="G4" s="22" t="s">
        <v>258</v>
      </c>
      <c r="H4" s="21">
        <v>78</v>
      </c>
      <c r="I4" s="49" t="s">
        <v>268</v>
      </c>
      <c r="J4" s="29">
        <v>2403002</v>
      </c>
      <c r="K4" s="21" t="s">
        <v>269</v>
      </c>
      <c r="L4" s="20" t="s">
        <v>270</v>
      </c>
      <c r="M4" s="20" t="s">
        <v>158</v>
      </c>
      <c r="N4" s="9">
        <v>1</v>
      </c>
      <c r="O4" s="9">
        <v>2023</v>
      </c>
      <c r="P4" s="29" t="s">
        <v>263</v>
      </c>
      <c r="Q4" s="9">
        <v>0</v>
      </c>
      <c r="R4" s="9">
        <v>2</v>
      </c>
      <c r="S4" s="9">
        <v>1</v>
      </c>
      <c r="T4" s="12">
        <f>+S4/R4</f>
        <v>0.5</v>
      </c>
      <c r="U4" s="9">
        <v>0</v>
      </c>
      <c r="V4" s="9">
        <v>0</v>
      </c>
      <c r="W4" s="9">
        <v>0</v>
      </c>
      <c r="X4" s="43">
        <v>0</v>
      </c>
      <c r="Y4" s="43">
        <f>V4+U4+W4+X4</f>
        <v>0</v>
      </c>
      <c r="Z4" s="44">
        <f>+Y4/R4</f>
        <v>0</v>
      </c>
      <c r="AA4" s="43">
        <f>S4+Y4</f>
        <v>1</v>
      </c>
      <c r="AB4" s="44" t="e">
        <f>+Y4/Q4</f>
        <v>#DIV/0!</v>
      </c>
      <c r="AC4" s="45">
        <f>AA4/R4</f>
        <v>0.5</v>
      </c>
      <c r="AD4" s="9">
        <v>500000000</v>
      </c>
      <c r="AE4" s="9" t="s">
        <v>210</v>
      </c>
      <c r="AF4" s="50">
        <v>0</v>
      </c>
      <c r="AG4" s="44">
        <f>(AF4/AD4)</f>
        <v>0</v>
      </c>
    </row>
    <row r="5" spans="1:33" ht="98" x14ac:dyDescent="0.2">
      <c r="A5" s="8" t="s">
        <v>253</v>
      </c>
      <c r="B5" s="41" t="s">
        <v>254</v>
      </c>
      <c r="C5" s="21" t="s">
        <v>255</v>
      </c>
      <c r="D5" s="21" t="s">
        <v>256</v>
      </c>
      <c r="E5" s="21">
        <v>2409</v>
      </c>
      <c r="F5" s="21" t="s">
        <v>271</v>
      </c>
      <c r="G5" s="22" t="s">
        <v>258</v>
      </c>
      <c r="H5" s="21">
        <v>79</v>
      </c>
      <c r="I5" s="49" t="s">
        <v>272</v>
      </c>
      <c r="J5" s="29">
        <v>2406060</v>
      </c>
      <c r="K5" s="21" t="s">
        <v>273</v>
      </c>
      <c r="L5" s="20" t="s">
        <v>273</v>
      </c>
      <c r="M5" s="20" t="s">
        <v>274</v>
      </c>
      <c r="N5" s="9" t="s">
        <v>275</v>
      </c>
      <c r="O5" s="9">
        <v>2023</v>
      </c>
      <c r="P5" s="29" t="s">
        <v>263</v>
      </c>
      <c r="Q5" s="9">
        <v>0</v>
      </c>
      <c r="R5" s="9">
        <v>1</v>
      </c>
      <c r="S5" s="9">
        <v>0</v>
      </c>
      <c r="T5" s="12">
        <f>+S5/R5</f>
        <v>0</v>
      </c>
      <c r="U5" s="9">
        <v>0</v>
      </c>
      <c r="V5" s="9">
        <v>0</v>
      </c>
      <c r="W5" s="9">
        <v>0</v>
      </c>
      <c r="X5" s="43">
        <v>0</v>
      </c>
      <c r="Y5" s="43">
        <f>V5+U5+W5+X5</f>
        <v>0</v>
      </c>
      <c r="Z5" s="44">
        <f>+Y5/R5</f>
        <v>0</v>
      </c>
      <c r="AA5" s="43">
        <f>S5+Y5</f>
        <v>0</v>
      </c>
      <c r="AB5" s="44" t="e">
        <f>+Y5/Q5</f>
        <v>#DIV/0!</v>
      </c>
      <c r="AC5" s="45">
        <f>AA5/R5</f>
        <v>0</v>
      </c>
      <c r="AD5" s="9">
        <v>0</v>
      </c>
      <c r="AE5" s="9" t="s">
        <v>210</v>
      </c>
      <c r="AF5" s="50">
        <v>0</v>
      </c>
      <c r="AG5" s="44" t="e">
        <f>(AF5/AD5)</f>
        <v>#DIV/0!</v>
      </c>
    </row>
    <row r="6" spans="1:33" ht="196" x14ac:dyDescent="0.2">
      <c r="A6" s="8" t="s">
        <v>253</v>
      </c>
      <c r="B6" s="41" t="s">
        <v>254</v>
      </c>
      <c r="C6" s="21" t="s">
        <v>255</v>
      </c>
      <c r="D6" s="21" t="s">
        <v>256</v>
      </c>
      <c r="E6" s="21">
        <v>2409</v>
      </c>
      <c r="F6" s="21" t="s">
        <v>257</v>
      </c>
      <c r="G6" s="22" t="s">
        <v>258</v>
      </c>
      <c r="H6" s="21">
        <v>80</v>
      </c>
      <c r="I6" s="49" t="s">
        <v>276</v>
      </c>
      <c r="J6" s="29">
        <v>4103057</v>
      </c>
      <c r="K6" s="49" t="s">
        <v>277</v>
      </c>
      <c r="L6" s="20" t="s">
        <v>278</v>
      </c>
      <c r="M6" s="20" t="s">
        <v>279</v>
      </c>
      <c r="N6" s="9" t="s">
        <v>275</v>
      </c>
      <c r="O6" s="9">
        <v>2023</v>
      </c>
      <c r="P6" s="29" t="s">
        <v>263</v>
      </c>
      <c r="Q6" s="9">
        <v>0</v>
      </c>
      <c r="R6" s="9">
        <v>17</v>
      </c>
      <c r="S6" s="9">
        <v>0</v>
      </c>
      <c r="T6" s="12">
        <f>+S6/R6</f>
        <v>0</v>
      </c>
      <c r="U6" s="9">
        <v>0</v>
      </c>
      <c r="V6" s="9">
        <v>0</v>
      </c>
      <c r="W6" s="9">
        <v>0</v>
      </c>
      <c r="X6" s="43">
        <v>0</v>
      </c>
      <c r="Y6" s="43">
        <f>V6+U6+W6+X6</f>
        <v>0</v>
      </c>
      <c r="Z6" s="44">
        <f>+Y6/R6</f>
        <v>0</v>
      </c>
      <c r="AA6" s="43">
        <f>S6+Y6</f>
        <v>0</v>
      </c>
      <c r="AB6" s="44" t="e">
        <f>+Y6/Q6</f>
        <v>#DIV/0!</v>
      </c>
      <c r="AC6" s="45">
        <f>AA6/R6</f>
        <v>0</v>
      </c>
      <c r="AD6" s="9">
        <v>125000000</v>
      </c>
      <c r="AE6" s="9" t="s">
        <v>210</v>
      </c>
      <c r="AF6" s="50">
        <v>0</v>
      </c>
      <c r="AG6" s="44">
        <f>(AF6/AD6)</f>
        <v>0</v>
      </c>
    </row>
    <row r="7" spans="1:33" x14ac:dyDescent="0.2">
      <c r="AD7">
        <f>SUM(AD2:AD6)</f>
        <v>1330000000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34"/>
  <sheetViews>
    <sheetView topLeftCell="Z20" zoomScale="132" workbookViewId="0">
      <selection activeCell="AD34" sqref="AD34"/>
    </sheetView>
  </sheetViews>
  <sheetFormatPr baseColWidth="10" defaultRowHeight="16" x14ac:dyDescent="0.2"/>
  <cols>
    <col min="1" max="1" width="16.33203125" bestFit="1" customWidth="1"/>
    <col min="2" max="2" width="68.6640625" bestFit="1" customWidth="1"/>
    <col min="3" max="3" width="38.5" bestFit="1" customWidth="1"/>
    <col min="4" max="4" width="65.83203125" bestFit="1" customWidth="1"/>
    <col min="5" max="5" width="23.1640625" bestFit="1" customWidth="1"/>
    <col min="6" max="6" width="34.33203125" bestFit="1" customWidth="1"/>
    <col min="7" max="7" width="73.83203125" bestFit="1" customWidth="1"/>
    <col min="8" max="8" width="21.33203125" bestFit="1" customWidth="1"/>
    <col min="9" max="9" width="76" customWidth="1"/>
    <col min="10" max="10" width="22.6640625" bestFit="1" customWidth="1"/>
    <col min="11" max="11" width="48.1640625" bestFit="1" customWidth="1"/>
    <col min="12" max="12" width="74" bestFit="1" customWidth="1"/>
    <col min="13" max="13" width="20.6640625" bestFit="1" customWidth="1"/>
    <col min="14" max="14" width="21.5" bestFit="1" customWidth="1"/>
    <col min="15" max="15" width="9.6640625" bestFit="1" customWidth="1"/>
    <col min="16" max="16" width="11.83203125" bestFit="1" customWidth="1"/>
    <col min="17" max="17" width="26.6640625" bestFit="1" customWidth="1"/>
    <col min="18" max="18" width="44.6640625" bestFit="1" customWidth="1"/>
    <col min="19" max="19" width="33.5" bestFit="1" customWidth="1"/>
    <col min="20" max="20" width="20.5" bestFit="1" customWidth="1"/>
    <col min="21" max="21" width="32.5" bestFit="1" customWidth="1"/>
    <col min="22" max="22" width="33.5" bestFit="1" customWidth="1"/>
    <col min="23" max="23" width="37.83203125" bestFit="1" customWidth="1"/>
    <col min="24" max="24" width="34.1640625" bestFit="1" customWidth="1"/>
    <col min="25" max="25" width="43" bestFit="1" customWidth="1"/>
    <col min="26" max="26" width="20.5" bestFit="1" customWidth="1"/>
    <col min="27" max="27" width="43" bestFit="1" customWidth="1"/>
    <col min="28" max="28" width="17.5" bestFit="1" customWidth="1"/>
    <col min="29" max="29" width="22" bestFit="1" customWidth="1"/>
    <col min="30" max="30" width="32.83203125" bestFit="1" customWidth="1"/>
    <col min="31" max="31" width="27.6640625" bestFit="1" customWidth="1"/>
    <col min="32" max="32" width="31.33203125" bestFit="1" customWidth="1"/>
    <col min="33" max="33" width="49" bestFit="1" customWidth="1"/>
  </cols>
  <sheetData>
    <row r="1" spans="1:33" ht="28" x14ac:dyDescent="0.2">
      <c r="A1" s="7" t="s">
        <v>38</v>
      </c>
      <c r="B1" s="7" t="s">
        <v>2</v>
      </c>
      <c r="C1" s="7" t="s">
        <v>4</v>
      </c>
      <c r="D1" s="7" t="s">
        <v>5</v>
      </c>
      <c r="E1" s="7" t="s">
        <v>6</v>
      </c>
      <c r="F1" s="7" t="s">
        <v>7</v>
      </c>
      <c r="G1" s="7" t="s">
        <v>8</v>
      </c>
      <c r="H1" s="7" t="s">
        <v>9</v>
      </c>
      <c r="I1" s="7" t="s">
        <v>10</v>
      </c>
      <c r="J1" s="7" t="s">
        <v>11</v>
      </c>
      <c r="K1" s="7" t="s">
        <v>12</v>
      </c>
      <c r="L1" s="7" t="s">
        <v>13</v>
      </c>
      <c r="M1" s="7" t="s">
        <v>14</v>
      </c>
      <c r="N1" s="7" t="s">
        <v>15</v>
      </c>
      <c r="O1" s="7" t="s">
        <v>16</v>
      </c>
      <c r="P1" s="7" t="s">
        <v>17</v>
      </c>
      <c r="Q1" s="7" t="s">
        <v>39</v>
      </c>
      <c r="R1" s="7" t="s">
        <v>19</v>
      </c>
      <c r="S1" s="7" t="s">
        <v>20</v>
      </c>
      <c r="T1" s="7" t="s">
        <v>40</v>
      </c>
      <c r="U1" s="7" t="s">
        <v>22</v>
      </c>
      <c r="V1" s="7" t="s">
        <v>23</v>
      </c>
      <c r="W1" s="7" t="s">
        <v>24</v>
      </c>
      <c r="X1" s="51" t="s">
        <v>25</v>
      </c>
      <c r="Y1" s="7" t="s">
        <v>41</v>
      </c>
      <c r="Z1" s="7" t="s">
        <v>42</v>
      </c>
      <c r="AA1" s="7" t="s">
        <v>43</v>
      </c>
      <c r="AB1" s="7" t="s">
        <v>30</v>
      </c>
      <c r="AC1" s="7" t="s">
        <v>31</v>
      </c>
      <c r="AD1" s="7" t="s">
        <v>44</v>
      </c>
      <c r="AE1" s="7" t="s">
        <v>33</v>
      </c>
      <c r="AF1" s="7" t="s">
        <v>45</v>
      </c>
      <c r="AG1" s="7" t="s">
        <v>46</v>
      </c>
    </row>
    <row r="2" spans="1:33" ht="36" x14ac:dyDescent="0.2">
      <c r="A2" s="8" t="s">
        <v>138</v>
      </c>
      <c r="B2" s="52" t="s">
        <v>280</v>
      </c>
      <c r="C2" s="52" t="s">
        <v>281</v>
      </c>
      <c r="D2" s="53" t="s">
        <v>282</v>
      </c>
      <c r="E2" s="53">
        <v>4302</v>
      </c>
      <c r="F2" s="53" t="s">
        <v>283</v>
      </c>
      <c r="G2" s="54" t="s">
        <v>284</v>
      </c>
      <c r="H2" s="55">
        <v>174</v>
      </c>
      <c r="I2" s="53" t="s">
        <v>285</v>
      </c>
      <c r="J2" s="56" t="s">
        <v>286</v>
      </c>
      <c r="K2" s="57" t="s">
        <v>287</v>
      </c>
      <c r="L2" s="57" t="s">
        <v>288</v>
      </c>
      <c r="M2" s="58" t="s">
        <v>279</v>
      </c>
      <c r="N2" s="59">
        <v>826</v>
      </c>
      <c r="O2" s="59">
        <v>2023</v>
      </c>
      <c r="P2" s="59" t="s">
        <v>138</v>
      </c>
      <c r="Q2" s="60">
        <v>909</v>
      </c>
      <c r="R2" s="60">
        <v>889</v>
      </c>
      <c r="S2" s="57">
        <v>466</v>
      </c>
      <c r="T2" s="12">
        <f>+S2/R2</f>
        <v>0.5241844769403825</v>
      </c>
      <c r="U2" s="29">
        <v>0</v>
      </c>
      <c r="V2" s="29">
        <v>483</v>
      </c>
      <c r="W2" s="61">
        <v>166</v>
      </c>
      <c r="X2" s="62">
        <v>161</v>
      </c>
      <c r="Y2" s="11">
        <f>+U2+V2+W2+X2</f>
        <v>810</v>
      </c>
      <c r="Z2" s="12">
        <f>+Y2/R2</f>
        <v>0.91113610798650169</v>
      </c>
      <c r="AA2" s="11">
        <f>S2+Y2</f>
        <v>1276</v>
      </c>
      <c r="AB2" s="12">
        <f>+Y2/Q2</f>
        <v>0.8910891089108911</v>
      </c>
      <c r="AC2" s="13">
        <f>AA2/R2</f>
        <v>1.4353205849268842</v>
      </c>
      <c r="AD2" s="63">
        <v>206000206</v>
      </c>
      <c r="AE2" s="64" t="s">
        <v>144</v>
      </c>
      <c r="AF2" s="610">
        <v>237331578</v>
      </c>
      <c r="AG2" s="65">
        <f>AF2/AD2</f>
        <v>1.1520938867410646</v>
      </c>
    </row>
    <row r="3" spans="1:33" ht="24" x14ac:dyDescent="0.2">
      <c r="A3" s="8" t="s">
        <v>138</v>
      </c>
      <c r="B3" s="52" t="s">
        <v>280</v>
      </c>
      <c r="C3" s="52" t="s">
        <v>281</v>
      </c>
      <c r="D3" s="53" t="s">
        <v>282</v>
      </c>
      <c r="E3" s="53">
        <v>4302</v>
      </c>
      <c r="F3" s="53" t="s">
        <v>283</v>
      </c>
      <c r="G3" s="54" t="s">
        <v>284</v>
      </c>
      <c r="H3" s="55">
        <v>175</v>
      </c>
      <c r="I3" s="53" t="s">
        <v>289</v>
      </c>
      <c r="J3" s="56" t="s">
        <v>290</v>
      </c>
      <c r="K3" s="57" t="s">
        <v>291</v>
      </c>
      <c r="L3" s="57" t="s">
        <v>292</v>
      </c>
      <c r="M3" s="58" t="s">
        <v>279</v>
      </c>
      <c r="N3" s="66">
        <v>228</v>
      </c>
      <c r="O3" s="59">
        <v>2023</v>
      </c>
      <c r="P3" s="59" t="s">
        <v>138</v>
      </c>
      <c r="Q3" s="67">
        <v>230</v>
      </c>
      <c r="R3" s="60">
        <v>235</v>
      </c>
      <c r="S3" s="57">
        <v>292</v>
      </c>
      <c r="T3" s="12">
        <f t="shared" ref="T3:T33" si="0">+S3/R3</f>
        <v>1.2425531914893617</v>
      </c>
      <c r="U3" s="29">
        <v>0</v>
      </c>
      <c r="V3" s="29">
        <v>483</v>
      </c>
      <c r="W3" s="29">
        <v>166</v>
      </c>
      <c r="X3" s="52">
        <v>161</v>
      </c>
      <c r="Y3" s="11">
        <f t="shared" ref="Y3:Y33" si="1">+U3+V3+W3+X3</f>
        <v>810</v>
      </c>
      <c r="Z3" s="12">
        <f t="shared" ref="Z3:Z33" si="2">+Y3/R3</f>
        <v>3.4468085106382977</v>
      </c>
      <c r="AA3" s="11">
        <f t="shared" ref="AA3:AA33" si="3">S3+Y3</f>
        <v>1102</v>
      </c>
      <c r="AB3" s="12">
        <f t="shared" ref="AB3:AB33" si="4">+Y3/Q3</f>
        <v>3.5217391304347827</v>
      </c>
      <c r="AC3" s="13">
        <f t="shared" ref="AC3:AC33" si="5">AA3/R3</f>
        <v>4.6893617021276599</v>
      </c>
      <c r="AD3" s="63">
        <v>103001047.51000001</v>
      </c>
      <c r="AE3" s="64" t="s">
        <v>293</v>
      </c>
      <c r="AF3" s="611"/>
      <c r="AG3" s="65">
        <f>AD3/AF2</f>
        <v>0.43399638757721487</v>
      </c>
    </row>
    <row r="4" spans="1:33" ht="24" x14ac:dyDescent="0.2">
      <c r="A4" s="8" t="s">
        <v>138</v>
      </c>
      <c r="B4" s="52" t="s">
        <v>280</v>
      </c>
      <c r="C4" s="52" t="s">
        <v>281</v>
      </c>
      <c r="D4" s="53" t="s">
        <v>282</v>
      </c>
      <c r="E4" s="53">
        <v>4302</v>
      </c>
      <c r="F4" s="53" t="s">
        <v>283</v>
      </c>
      <c r="G4" s="54" t="s">
        <v>284</v>
      </c>
      <c r="H4" s="55">
        <v>176</v>
      </c>
      <c r="I4" s="53" t="s">
        <v>294</v>
      </c>
      <c r="J4" s="56" t="s">
        <v>290</v>
      </c>
      <c r="K4" s="57" t="s">
        <v>291</v>
      </c>
      <c r="L4" s="57" t="s">
        <v>295</v>
      </c>
      <c r="M4" s="58" t="s">
        <v>279</v>
      </c>
      <c r="N4" s="59">
        <v>228</v>
      </c>
      <c r="O4" s="59">
        <v>2023</v>
      </c>
      <c r="P4" s="59" t="s">
        <v>138</v>
      </c>
      <c r="Q4" s="67">
        <v>230</v>
      </c>
      <c r="R4" s="60">
        <v>235</v>
      </c>
      <c r="S4" s="57">
        <v>292</v>
      </c>
      <c r="T4" s="12">
        <f t="shared" si="0"/>
        <v>1.2425531914893617</v>
      </c>
      <c r="U4" s="29">
        <v>0</v>
      </c>
      <c r="V4" s="29">
        <v>164</v>
      </c>
      <c r="W4" s="29">
        <v>166</v>
      </c>
      <c r="X4" s="52">
        <v>161</v>
      </c>
      <c r="Y4" s="11">
        <f t="shared" si="1"/>
        <v>491</v>
      </c>
      <c r="Z4" s="12">
        <f t="shared" si="2"/>
        <v>2.0893617021276594</v>
      </c>
      <c r="AA4" s="11">
        <f t="shared" si="3"/>
        <v>783</v>
      </c>
      <c r="AB4" s="12">
        <f t="shared" si="4"/>
        <v>2.1347826086956521</v>
      </c>
      <c r="AC4" s="13">
        <f t="shared" si="5"/>
        <v>3.3319148936170211</v>
      </c>
      <c r="AD4" s="63">
        <v>107269350</v>
      </c>
      <c r="AE4" s="64" t="s">
        <v>144</v>
      </c>
      <c r="AF4" s="612"/>
      <c r="AG4" s="65">
        <f>AD4/AF2</f>
        <v>0.45198094119611848</v>
      </c>
    </row>
    <row r="5" spans="1:33" ht="24" x14ac:dyDescent="0.2">
      <c r="A5" s="8" t="s">
        <v>138</v>
      </c>
      <c r="B5" s="52" t="s">
        <v>280</v>
      </c>
      <c r="C5" s="52" t="s">
        <v>281</v>
      </c>
      <c r="D5" s="53" t="s">
        <v>282</v>
      </c>
      <c r="E5" s="53">
        <v>4302</v>
      </c>
      <c r="F5" s="53" t="s">
        <v>283</v>
      </c>
      <c r="G5" s="54" t="s">
        <v>284</v>
      </c>
      <c r="H5" s="55">
        <v>177</v>
      </c>
      <c r="I5" s="53" t="s">
        <v>296</v>
      </c>
      <c r="J5" s="56" t="s">
        <v>297</v>
      </c>
      <c r="K5" s="57" t="s">
        <v>298</v>
      </c>
      <c r="L5" s="57" t="s">
        <v>299</v>
      </c>
      <c r="M5" s="58" t="s">
        <v>279</v>
      </c>
      <c r="N5" s="59">
        <v>16</v>
      </c>
      <c r="O5" s="59">
        <v>2023</v>
      </c>
      <c r="P5" s="59" t="s">
        <v>138</v>
      </c>
      <c r="Q5" s="60">
        <v>32</v>
      </c>
      <c r="R5" s="60">
        <v>118</v>
      </c>
      <c r="S5" s="57">
        <v>124</v>
      </c>
      <c r="T5" s="12">
        <f t="shared" si="0"/>
        <v>1.0508474576271187</v>
      </c>
      <c r="U5" s="29">
        <v>0</v>
      </c>
      <c r="V5" s="29">
        <v>268</v>
      </c>
      <c r="W5" s="68">
        <v>166</v>
      </c>
      <c r="X5" s="52">
        <v>161</v>
      </c>
      <c r="Y5" s="11">
        <f t="shared" si="1"/>
        <v>595</v>
      </c>
      <c r="Z5" s="12">
        <f t="shared" si="2"/>
        <v>5.0423728813559325</v>
      </c>
      <c r="AA5" s="11">
        <f t="shared" si="3"/>
        <v>719</v>
      </c>
      <c r="AB5" s="12">
        <f t="shared" si="4"/>
        <v>18.59375</v>
      </c>
      <c r="AC5" s="13">
        <f t="shared" si="5"/>
        <v>6.093220338983051</v>
      </c>
      <c r="AD5" s="63">
        <v>206000000</v>
      </c>
      <c r="AE5" s="64" t="s">
        <v>144</v>
      </c>
      <c r="AF5" s="28">
        <v>0</v>
      </c>
      <c r="AG5" s="65">
        <f t="shared" ref="AG5:AG11" si="6">AF5/AD5</f>
        <v>0</v>
      </c>
    </row>
    <row r="6" spans="1:33" ht="24" x14ac:dyDescent="0.2">
      <c r="A6" s="8" t="s">
        <v>138</v>
      </c>
      <c r="B6" s="52" t="s">
        <v>280</v>
      </c>
      <c r="C6" s="52" t="s">
        <v>281</v>
      </c>
      <c r="D6" s="53" t="s">
        <v>282</v>
      </c>
      <c r="E6" s="53">
        <v>4302</v>
      </c>
      <c r="F6" s="53" t="s">
        <v>283</v>
      </c>
      <c r="G6" s="54" t="s">
        <v>284</v>
      </c>
      <c r="H6" s="55">
        <v>178</v>
      </c>
      <c r="I6" s="53" t="s">
        <v>300</v>
      </c>
      <c r="J6" s="56" t="s">
        <v>301</v>
      </c>
      <c r="K6" s="57" t="s">
        <v>302</v>
      </c>
      <c r="L6" s="57" t="s">
        <v>303</v>
      </c>
      <c r="M6" s="58" t="s">
        <v>279</v>
      </c>
      <c r="N6" s="59">
        <v>37</v>
      </c>
      <c r="O6" s="59">
        <v>2023</v>
      </c>
      <c r="P6" s="59" t="s">
        <v>138</v>
      </c>
      <c r="Q6" s="60">
        <v>37</v>
      </c>
      <c r="R6" s="60">
        <v>151</v>
      </c>
      <c r="S6" s="57">
        <v>21</v>
      </c>
      <c r="T6" s="12">
        <f t="shared" si="0"/>
        <v>0.13907284768211919</v>
      </c>
      <c r="U6" s="29">
        <v>0</v>
      </c>
      <c r="V6" s="29">
        <v>15</v>
      </c>
      <c r="W6" s="29">
        <v>13</v>
      </c>
      <c r="X6" s="52">
        <v>4</v>
      </c>
      <c r="Y6" s="11">
        <f t="shared" si="1"/>
        <v>32</v>
      </c>
      <c r="Z6" s="12">
        <f t="shared" si="2"/>
        <v>0.2119205298013245</v>
      </c>
      <c r="AA6" s="11">
        <f t="shared" si="3"/>
        <v>53</v>
      </c>
      <c r="AB6" s="12">
        <f t="shared" si="4"/>
        <v>0.86486486486486491</v>
      </c>
      <c r="AC6" s="13">
        <f t="shared" si="5"/>
        <v>0.35099337748344372</v>
      </c>
      <c r="AD6" s="63">
        <v>153934272.5</v>
      </c>
      <c r="AE6" s="64" t="s">
        <v>304</v>
      </c>
      <c r="AF6" s="609">
        <v>81000000</v>
      </c>
      <c r="AG6" s="65">
        <f t="shared" si="6"/>
        <v>0.52619860856522382</v>
      </c>
    </row>
    <row r="7" spans="1:33" ht="24" x14ac:dyDescent="0.2">
      <c r="A7" s="8" t="s">
        <v>138</v>
      </c>
      <c r="B7" s="52" t="s">
        <v>280</v>
      </c>
      <c r="C7" s="52" t="s">
        <v>281</v>
      </c>
      <c r="D7" s="53" t="s">
        <v>282</v>
      </c>
      <c r="E7" s="53">
        <v>4302</v>
      </c>
      <c r="F7" s="53" t="s">
        <v>283</v>
      </c>
      <c r="G7" s="54" t="s">
        <v>284</v>
      </c>
      <c r="H7" s="55">
        <v>179</v>
      </c>
      <c r="I7" s="53" t="s">
        <v>300</v>
      </c>
      <c r="J7" s="56" t="s">
        <v>301</v>
      </c>
      <c r="K7" s="57" t="s">
        <v>302</v>
      </c>
      <c r="L7" s="57" t="s">
        <v>305</v>
      </c>
      <c r="M7" s="58" t="s">
        <v>279</v>
      </c>
      <c r="N7" s="59">
        <v>21</v>
      </c>
      <c r="O7" s="59">
        <v>2023</v>
      </c>
      <c r="P7" s="59" t="s">
        <v>138</v>
      </c>
      <c r="Q7" s="60">
        <v>6</v>
      </c>
      <c r="R7" s="60">
        <v>25</v>
      </c>
      <c r="S7" s="57">
        <v>22</v>
      </c>
      <c r="T7" s="12">
        <f t="shared" si="0"/>
        <v>0.88</v>
      </c>
      <c r="U7" s="29">
        <v>0</v>
      </c>
      <c r="V7" s="29">
        <v>15</v>
      </c>
      <c r="W7" s="29">
        <v>13</v>
      </c>
      <c r="X7" s="52">
        <v>4</v>
      </c>
      <c r="Y7" s="11">
        <f t="shared" si="1"/>
        <v>32</v>
      </c>
      <c r="Z7" s="12">
        <f t="shared" si="2"/>
        <v>1.28</v>
      </c>
      <c r="AA7" s="11">
        <f t="shared" si="3"/>
        <v>54</v>
      </c>
      <c r="AB7" s="12">
        <f t="shared" si="4"/>
        <v>5.333333333333333</v>
      </c>
      <c r="AC7" s="13">
        <f t="shared" si="5"/>
        <v>2.16</v>
      </c>
      <c r="AD7" s="63">
        <v>103000000</v>
      </c>
      <c r="AE7" s="64" t="s">
        <v>144</v>
      </c>
      <c r="AF7" s="609">
        <v>81000000</v>
      </c>
      <c r="AG7" s="65">
        <f t="shared" si="6"/>
        <v>0.78640776699029125</v>
      </c>
    </row>
    <row r="8" spans="1:33" ht="24" x14ac:dyDescent="0.2">
      <c r="A8" s="8" t="s">
        <v>138</v>
      </c>
      <c r="B8" s="52" t="s">
        <v>280</v>
      </c>
      <c r="C8" s="52" t="s">
        <v>281</v>
      </c>
      <c r="D8" s="53" t="s">
        <v>282</v>
      </c>
      <c r="E8" s="53">
        <v>4302</v>
      </c>
      <c r="F8" s="53" t="s">
        <v>283</v>
      </c>
      <c r="G8" s="54" t="s">
        <v>284</v>
      </c>
      <c r="H8" s="55">
        <v>180</v>
      </c>
      <c r="I8" s="53" t="s">
        <v>306</v>
      </c>
      <c r="J8" s="56" t="s">
        <v>307</v>
      </c>
      <c r="K8" s="57" t="s">
        <v>308</v>
      </c>
      <c r="L8" s="57" t="s">
        <v>309</v>
      </c>
      <c r="M8" s="58" t="s">
        <v>279</v>
      </c>
      <c r="N8" s="59">
        <v>826</v>
      </c>
      <c r="O8" s="59">
        <v>2023</v>
      </c>
      <c r="P8" s="59" t="s">
        <v>138</v>
      </c>
      <c r="Q8" s="60">
        <v>909</v>
      </c>
      <c r="R8" s="60">
        <v>848</v>
      </c>
      <c r="S8" s="57">
        <v>390</v>
      </c>
      <c r="T8" s="12">
        <f t="shared" si="0"/>
        <v>0.45990566037735847</v>
      </c>
      <c r="U8" s="29">
        <v>0</v>
      </c>
      <c r="V8" s="29">
        <v>268</v>
      </c>
      <c r="W8" s="68">
        <v>155</v>
      </c>
      <c r="X8" s="52">
        <v>150</v>
      </c>
      <c r="Y8" s="11">
        <f t="shared" si="1"/>
        <v>573</v>
      </c>
      <c r="Z8" s="12">
        <f t="shared" si="2"/>
        <v>0.6757075471698113</v>
      </c>
      <c r="AA8" s="11">
        <f t="shared" si="3"/>
        <v>963</v>
      </c>
      <c r="AB8" s="12">
        <f t="shared" si="4"/>
        <v>0.63036303630363033</v>
      </c>
      <c r="AC8" s="13">
        <f t="shared" si="5"/>
        <v>1.1356132075471699</v>
      </c>
      <c r="AD8" s="63">
        <v>271471159.99000001</v>
      </c>
      <c r="AE8" s="64" t="s">
        <v>144</v>
      </c>
      <c r="AF8" s="28">
        <v>0</v>
      </c>
      <c r="AG8" s="65">
        <f t="shared" si="6"/>
        <v>0</v>
      </c>
    </row>
    <row r="9" spans="1:33" ht="48" x14ac:dyDescent="0.2">
      <c r="A9" s="8" t="s">
        <v>138</v>
      </c>
      <c r="B9" s="52" t="s">
        <v>280</v>
      </c>
      <c r="C9" s="52" t="s">
        <v>281</v>
      </c>
      <c r="D9" s="53" t="s">
        <v>282</v>
      </c>
      <c r="E9" s="53">
        <v>4302</v>
      </c>
      <c r="F9" s="53" t="s">
        <v>310</v>
      </c>
      <c r="G9" s="54" t="s">
        <v>284</v>
      </c>
      <c r="H9" s="55">
        <v>181</v>
      </c>
      <c r="I9" s="53" t="s">
        <v>311</v>
      </c>
      <c r="J9" s="56" t="s">
        <v>312</v>
      </c>
      <c r="K9" s="57" t="s">
        <v>313</v>
      </c>
      <c r="L9" s="57" t="s">
        <v>314</v>
      </c>
      <c r="M9" s="58" t="s">
        <v>279</v>
      </c>
      <c r="N9" s="59">
        <v>826</v>
      </c>
      <c r="O9" s="59">
        <v>2023</v>
      </c>
      <c r="P9" s="59" t="s">
        <v>138</v>
      </c>
      <c r="Q9" s="60">
        <v>200</v>
      </c>
      <c r="R9" s="60">
        <v>2076</v>
      </c>
      <c r="S9" s="57">
        <v>239</v>
      </c>
      <c r="T9" s="12">
        <f t="shared" si="0"/>
        <v>0.11512524084778419</v>
      </c>
      <c r="U9" s="29">
        <v>0</v>
      </c>
      <c r="V9" s="29">
        <v>13</v>
      </c>
      <c r="W9" s="29">
        <v>7</v>
      </c>
      <c r="X9" s="52">
        <v>4</v>
      </c>
      <c r="Y9" s="11">
        <f t="shared" si="1"/>
        <v>24</v>
      </c>
      <c r="Z9" s="12">
        <f t="shared" si="2"/>
        <v>1.1560693641618497E-2</v>
      </c>
      <c r="AA9" s="11">
        <f t="shared" si="3"/>
        <v>263</v>
      </c>
      <c r="AB9" s="12">
        <f t="shared" si="4"/>
        <v>0.12</v>
      </c>
      <c r="AC9" s="13">
        <f t="shared" si="5"/>
        <v>0.12668593448940269</v>
      </c>
      <c r="AD9" s="63">
        <v>242240919.77000001</v>
      </c>
      <c r="AE9" s="64" t="s">
        <v>144</v>
      </c>
      <c r="AF9" s="69">
        <v>81000000</v>
      </c>
      <c r="AG9" s="65">
        <f t="shared" si="6"/>
        <v>0.33437785852574742</v>
      </c>
    </row>
    <row r="10" spans="1:33" ht="36" x14ac:dyDescent="0.2">
      <c r="A10" s="8" t="s">
        <v>138</v>
      </c>
      <c r="B10" s="52" t="s">
        <v>280</v>
      </c>
      <c r="C10" s="52" t="s">
        <v>281</v>
      </c>
      <c r="D10" s="53" t="s">
        <v>315</v>
      </c>
      <c r="E10" s="53">
        <v>4301</v>
      </c>
      <c r="F10" s="53" t="s">
        <v>283</v>
      </c>
      <c r="G10" s="54" t="s">
        <v>284</v>
      </c>
      <c r="H10" s="55">
        <v>182</v>
      </c>
      <c r="I10" s="53" t="s">
        <v>316</v>
      </c>
      <c r="J10" s="56" t="s">
        <v>317</v>
      </c>
      <c r="K10" s="57" t="s">
        <v>318</v>
      </c>
      <c r="L10" s="57" t="s">
        <v>319</v>
      </c>
      <c r="M10" s="58" t="s">
        <v>279</v>
      </c>
      <c r="N10" s="59">
        <v>1</v>
      </c>
      <c r="O10" s="59">
        <v>2023</v>
      </c>
      <c r="P10" s="59" t="s">
        <v>138</v>
      </c>
      <c r="Q10" s="60">
        <v>0</v>
      </c>
      <c r="R10" s="60">
        <v>2</v>
      </c>
      <c r="S10" s="57">
        <v>2</v>
      </c>
      <c r="T10" s="12">
        <f t="shared" si="0"/>
        <v>1</v>
      </c>
      <c r="U10" s="29">
        <v>0</v>
      </c>
      <c r="V10" s="29">
        <v>0</v>
      </c>
      <c r="W10" s="29">
        <v>1</v>
      </c>
      <c r="X10" s="52">
        <v>0</v>
      </c>
      <c r="Y10" s="11">
        <f t="shared" si="1"/>
        <v>1</v>
      </c>
      <c r="Z10" s="12">
        <f t="shared" si="2"/>
        <v>0.5</v>
      </c>
      <c r="AA10" s="11">
        <f t="shared" si="3"/>
        <v>3</v>
      </c>
      <c r="AB10" s="12" t="e">
        <f>+Y10/Q10</f>
        <v>#DIV/0!</v>
      </c>
      <c r="AC10" s="13">
        <f t="shared" si="5"/>
        <v>1.5</v>
      </c>
      <c r="AD10" s="63">
        <v>2304249790.5700002</v>
      </c>
      <c r="AE10" s="64" t="s">
        <v>144</v>
      </c>
      <c r="AF10" s="70">
        <v>0</v>
      </c>
      <c r="AG10" s="70">
        <f t="shared" si="6"/>
        <v>0</v>
      </c>
    </row>
    <row r="11" spans="1:33" ht="36" x14ac:dyDescent="0.2">
      <c r="A11" s="8" t="s">
        <v>138</v>
      </c>
      <c r="B11" s="52" t="s">
        <v>280</v>
      </c>
      <c r="C11" s="52" t="s">
        <v>281</v>
      </c>
      <c r="D11" s="53" t="s">
        <v>315</v>
      </c>
      <c r="E11" s="53">
        <v>4302</v>
      </c>
      <c r="F11" s="53" t="s">
        <v>283</v>
      </c>
      <c r="G11" s="54" t="s">
        <v>284</v>
      </c>
      <c r="H11" s="55">
        <v>183</v>
      </c>
      <c r="I11" s="53" t="s">
        <v>316</v>
      </c>
      <c r="J11" s="56" t="s">
        <v>320</v>
      </c>
      <c r="K11" s="57" t="s">
        <v>321</v>
      </c>
      <c r="L11" s="57" t="s">
        <v>321</v>
      </c>
      <c r="M11" s="58" t="s">
        <v>279</v>
      </c>
      <c r="N11" s="59">
        <v>0</v>
      </c>
      <c r="O11" s="59">
        <v>2023</v>
      </c>
      <c r="P11" s="59" t="s">
        <v>138</v>
      </c>
      <c r="Q11" s="71">
        <v>0</v>
      </c>
      <c r="R11" s="71">
        <v>1</v>
      </c>
      <c r="S11" s="57">
        <v>0</v>
      </c>
      <c r="T11" s="12">
        <f t="shared" si="0"/>
        <v>0</v>
      </c>
      <c r="U11" s="29">
        <v>0</v>
      </c>
      <c r="V11" s="29">
        <v>0</v>
      </c>
      <c r="W11" s="29">
        <v>0</v>
      </c>
      <c r="X11" s="52">
        <v>0</v>
      </c>
      <c r="Y11" s="11">
        <f t="shared" si="1"/>
        <v>0</v>
      </c>
      <c r="Z11" s="12">
        <f t="shared" si="2"/>
        <v>0</v>
      </c>
      <c r="AA11" s="11">
        <f t="shared" si="3"/>
        <v>0</v>
      </c>
      <c r="AB11" s="12" t="e">
        <f t="shared" si="4"/>
        <v>#DIV/0!</v>
      </c>
      <c r="AC11" s="13">
        <f t="shared" si="5"/>
        <v>0</v>
      </c>
      <c r="AD11" s="63">
        <v>2060000000</v>
      </c>
      <c r="AE11" s="64" t="s">
        <v>144</v>
      </c>
      <c r="AF11" s="70">
        <v>0</v>
      </c>
      <c r="AG11" s="70">
        <f t="shared" si="6"/>
        <v>0</v>
      </c>
    </row>
    <row r="12" spans="1:33" ht="48" x14ac:dyDescent="0.2">
      <c r="A12" s="8" t="s">
        <v>138</v>
      </c>
      <c r="B12" s="52" t="s">
        <v>280</v>
      </c>
      <c r="C12" s="52" t="s">
        <v>281</v>
      </c>
      <c r="D12" s="53" t="s">
        <v>315</v>
      </c>
      <c r="E12" s="53">
        <v>4302</v>
      </c>
      <c r="F12" s="53" t="s">
        <v>283</v>
      </c>
      <c r="G12" s="54" t="s">
        <v>284</v>
      </c>
      <c r="H12" s="55">
        <v>184</v>
      </c>
      <c r="I12" s="53" t="s">
        <v>322</v>
      </c>
      <c r="J12" s="56" t="s">
        <v>323</v>
      </c>
      <c r="K12" s="57" t="s">
        <v>318</v>
      </c>
      <c r="L12" s="57" t="s">
        <v>324</v>
      </c>
      <c r="M12" s="58" t="s">
        <v>279</v>
      </c>
      <c r="N12" s="59">
        <v>0</v>
      </c>
      <c r="O12" s="59">
        <v>2023</v>
      </c>
      <c r="P12" s="59" t="s">
        <v>138</v>
      </c>
      <c r="Q12" s="71">
        <v>0</v>
      </c>
      <c r="R12" s="71">
        <v>1</v>
      </c>
      <c r="S12" s="57">
        <v>0</v>
      </c>
      <c r="T12" s="12">
        <f t="shared" si="0"/>
        <v>0</v>
      </c>
      <c r="U12" s="29">
        <v>0</v>
      </c>
      <c r="V12" s="29">
        <v>0</v>
      </c>
      <c r="W12" s="29">
        <v>0</v>
      </c>
      <c r="X12" s="52">
        <v>0</v>
      </c>
      <c r="Y12" s="11">
        <f t="shared" si="1"/>
        <v>0</v>
      </c>
      <c r="Z12" s="12">
        <f t="shared" si="2"/>
        <v>0</v>
      </c>
      <c r="AA12" s="11">
        <f t="shared" si="3"/>
        <v>0</v>
      </c>
      <c r="AB12" s="12" t="e">
        <f t="shared" si="4"/>
        <v>#DIV/0!</v>
      </c>
      <c r="AC12" s="13">
        <f t="shared" si="5"/>
        <v>0</v>
      </c>
      <c r="AD12" s="63">
        <v>1404287696.3900001</v>
      </c>
      <c r="AE12" s="64" t="s">
        <v>144</v>
      </c>
      <c r="AF12" s="70">
        <v>0</v>
      </c>
      <c r="AG12" s="70"/>
    </row>
    <row r="13" spans="1:33" ht="48" x14ac:dyDescent="0.2">
      <c r="A13" s="8" t="s">
        <v>138</v>
      </c>
      <c r="B13" s="52" t="s">
        <v>280</v>
      </c>
      <c r="C13" s="52" t="s">
        <v>281</v>
      </c>
      <c r="D13" s="53" t="s">
        <v>315</v>
      </c>
      <c r="E13" s="53">
        <v>4301</v>
      </c>
      <c r="F13" s="53" t="s">
        <v>310</v>
      </c>
      <c r="G13" s="54" t="s">
        <v>284</v>
      </c>
      <c r="H13" s="55">
        <v>185</v>
      </c>
      <c r="I13" s="53" t="s">
        <v>322</v>
      </c>
      <c r="J13" s="56" t="s">
        <v>317</v>
      </c>
      <c r="K13" s="57" t="s">
        <v>318</v>
      </c>
      <c r="L13" s="57" t="s">
        <v>325</v>
      </c>
      <c r="M13" s="58" t="s">
        <v>279</v>
      </c>
      <c r="N13" s="59">
        <v>5</v>
      </c>
      <c r="O13" s="59">
        <v>2023</v>
      </c>
      <c r="P13" s="59" t="s">
        <v>138</v>
      </c>
      <c r="Q13" s="71">
        <v>7</v>
      </c>
      <c r="R13" s="71">
        <v>23</v>
      </c>
      <c r="S13" s="57">
        <v>2</v>
      </c>
      <c r="T13" s="12">
        <f t="shared" si="0"/>
        <v>8.6956521739130432E-2</v>
      </c>
      <c r="U13" s="29">
        <v>1</v>
      </c>
      <c r="V13" s="29">
        <v>7</v>
      </c>
      <c r="W13" s="29">
        <v>8</v>
      </c>
      <c r="X13" s="52">
        <v>0</v>
      </c>
      <c r="Y13" s="11">
        <f t="shared" si="1"/>
        <v>16</v>
      </c>
      <c r="Z13" s="12">
        <f t="shared" si="2"/>
        <v>0.69565217391304346</v>
      </c>
      <c r="AA13" s="11">
        <f t="shared" si="3"/>
        <v>18</v>
      </c>
      <c r="AB13" s="12">
        <f t="shared" si="4"/>
        <v>2.2857142857142856</v>
      </c>
      <c r="AC13" s="13">
        <f t="shared" si="5"/>
        <v>0.78260869565217395</v>
      </c>
      <c r="AD13" s="63">
        <v>2622794829.4099998</v>
      </c>
      <c r="AE13" s="64" t="s">
        <v>144</v>
      </c>
      <c r="AF13" s="70">
        <v>0</v>
      </c>
      <c r="AG13" s="70"/>
    </row>
    <row r="14" spans="1:33" ht="26" x14ac:dyDescent="0.2">
      <c r="A14" s="8" t="s">
        <v>138</v>
      </c>
      <c r="B14" s="52" t="s">
        <v>280</v>
      </c>
      <c r="C14" s="52" t="s">
        <v>281</v>
      </c>
      <c r="D14" s="53" t="s">
        <v>326</v>
      </c>
      <c r="E14" s="53">
        <v>4301</v>
      </c>
      <c r="F14" s="53" t="s">
        <v>310</v>
      </c>
      <c r="G14" s="54" t="s">
        <v>284</v>
      </c>
      <c r="H14" s="55">
        <v>186</v>
      </c>
      <c r="I14" s="53" t="s">
        <v>327</v>
      </c>
      <c r="J14" s="56" t="s">
        <v>328</v>
      </c>
      <c r="K14" s="57" t="s">
        <v>329</v>
      </c>
      <c r="L14" s="57" t="s">
        <v>330</v>
      </c>
      <c r="M14" s="58" t="s">
        <v>279</v>
      </c>
      <c r="N14" s="59">
        <v>200</v>
      </c>
      <c r="O14" s="59">
        <v>2023</v>
      </c>
      <c r="P14" s="59" t="s">
        <v>138</v>
      </c>
      <c r="Q14" s="60">
        <v>310</v>
      </c>
      <c r="R14" s="60">
        <v>1040</v>
      </c>
      <c r="S14" s="57">
        <v>200</v>
      </c>
      <c r="T14" s="12">
        <f t="shared" si="0"/>
        <v>0.19230769230769232</v>
      </c>
      <c r="U14" s="29">
        <v>0</v>
      </c>
      <c r="V14" s="29">
        <v>0</v>
      </c>
      <c r="W14" s="29">
        <v>0</v>
      </c>
      <c r="X14" s="52">
        <v>0</v>
      </c>
      <c r="Y14" s="11">
        <f t="shared" si="1"/>
        <v>0</v>
      </c>
      <c r="Z14" s="12">
        <f t="shared" si="2"/>
        <v>0</v>
      </c>
      <c r="AA14" s="11">
        <f t="shared" si="3"/>
        <v>200</v>
      </c>
      <c r="AB14" s="12">
        <f t="shared" si="4"/>
        <v>0</v>
      </c>
      <c r="AC14" s="13">
        <f t="shared" si="5"/>
        <v>0.19230769230769232</v>
      </c>
      <c r="AD14" s="63">
        <v>300000000</v>
      </c>
      <c r="AE14" s="70"/>
      <c r="AF14" s="70">
        <v>0</v>
      </c>
      <c r="AG14" s="70"/>
    </row>
    <row r="15" spans="1:33" ht="36" x14ac:dyDescent="0.2">
      <c r="A15" s="8" t="s">
        <v>138</v>
      </c>
      <c r="B15" s="52" t="s">
        <v>280</v>
      </c>
      <c r="C15" s="52" t="s">
        <v>281</v>
      </c>
      <c r="D15" s="53" t="s">
        <v>326</v>
      </c>
      <c r="E15" s="53">
        <v>4301</v>
      </c>
      <c r="F15" s="53" t="s">
        <v>310</v>
      </c>
      <c r="G15" s="54" t="s">
        <v>284</v>
      </c>
      <c r="H15" s="55">
        <v>187</v>
      </c>
      <c r="I15" s="53" t="s">
        <v>331</v>
      </c>
      <c r="J15" s="56" t="s">
        <v>328</v>
      </c>
      <c r="K15" s="57" t="s">
        <v>329</v>
      </c>
      <c r="L15" s="57" t="s">
        <v>332</v>
      </c>
      <c r="M15" s="58" t="s">
        <v>279</v>
      </c>
      <c r="N15" s="59">
        <v>12</v>
      </c>
      <c r="O15" s="59">
        <v>2023</v>
      </c>
      <c r="P15" s="59" t="s">
        <v>138</v>
      </c>
      <c r="Q15" s="60">
        <v>24</v>
      </c>
      <c r="R15" s="60">
        <v>22</v>
      </c>
      <c r="S15" s="57">
        <v>5</v>
      </c>
      <c r="T15" s="12">
        <f t="shared" si="0"/>
        <v>0.22727272727272727</v>
      </c>
      <c r="U15" s="29">
        <v>0</v>
      </c>
      <c r="V15" s="29">
        <v>0</v>
      </c>
      <c r="W15" s="29"/>
      <c r="X15" s="52">
        <v>0</v>
      </c>
      <c r="Y15" s="11">
        <f t="shared" si="1"/>
        <v>0</v>
      </c>
      <c r="Z15" s="12">
        <f t="shared" si="2"/>
        <v>0</v>
      </c>
      <c r="AA15" s="11">
        <f t="shared" si="3"/>
        <v>5</v>
      </c>
      <c r="AB15" s="12">
        <f>+Y15/Q15</f>
        <v>0</v>
      </c>
      <c r="AC15" s="13">
        <f t="shared" si="5"/>
        <v>0.22727272727272727</v>
      </c>
      <c r="AD15" s="63">
        <v>68635448</v>
      </c>
      <c r="AE15" s="70"/>
      <c r="AF15" s="70"/>
      <c r="AG15" s="70"/>
    </row>
    <row r="16" spans="1:33" ht="36" x14ac:dyDescent="0.2">
      <c r="A16" s="8" t="s">
        <v>138</v>
      </c>
      <c r="B16" s="52" t="s">
        <v>280</v>
      </c>
      <c r="C16" s="52" t="s">
        <v>281</v>
      </c>
      <c r="D16" s="53" t="s">
        <v>326</v>
      </c>
      <c r="E16" s="53">
        <v>4301</v>
      </c>
      <c r="F16" s="53" t="s">
        <v>310</v>
      </c>
      <c r="G16" s="54" t="s">
        <v>284</v>
      </c>
      <c r="H16" s="55">
        <v>188</v>
      </c>
      <c r="I16" s="53" t="s">
        <v>333</v>
      </c>
      <c r="J16" s="56" t="s">
        <v>328</v>
      </c>
      <c r="K16" s="57" t="s">
        <v>329</v>
      </c>
      <c r="L16" s="57" t="s">
        <v>334</v>
      </c>
      <c r="M16" s="58" t="s">
        <v>279</v>
      </c>
      <c r="N16" s="59">
        <v>0</v>
      </c>
      <c r="O16" s="59">
        <v>2023</v>
      </c>
      <c r="P16" s="59" t="s">
        <v>138</v>
      </c>
      <c r="Q16" s="60">
        <v>5</v>
      </c>
      <c r="R16" s="60">
        <v>5</v>
      </c>
      <c r="S16" s="57">
        <v>2</v>
      </c>
      <c r="T16" s="12">
        <f t="shared" si="0"/>
        <v>0.4</v>
      </c>
      <c r="U16" s="29">
        <v>0</v>
      </c>
      <c r="V16" s="29">
        <v>0</v>
      </c>
      <c r="W16" s="29"/>
      <c r="X16" s="52">
        <v>0</v>
      </c>
      <c r="Y16" s="11">
        <f t="shared" si="1"/>
        <v>0</v>
      </c>
      <c r="Z16" s="12">
        <f t="shared" si="2"/>
        <v>0</v>
      </c>
      <c r="AA16" s="11">
        <f t="shared" si="3"/>
        <v>2</v>
      </c>
      <c r="AB16" s="12">
        <f t="shared" si="4"/>
        <v>0</v>
      </c>
      <c r="AC16" s="13">
        <f t="shared" si="5"/>
        <v>0.4</v>
      </c>
      <c r="AD16" s="63">
        <v>296022023</v>
      </c>
      <c r="AE16" s="70"/>
      <c r="AF16" s="70"/>
      <c r="AG16" s="70"/>
    </row>
    <row r="17" spans="1:33" ht="24" x14ac:dyDescent="0.2">
      <c r="A17" s="8" t="s">
        <v>138</v>
      </c>
      <c r="B17" s="52" t="s">
        <v>280</v>
      </c>
      <c r="C17" s="52" t="s">
        <v>281</v>
      </c>
      <c r="D17" s="53" t="s">
        <v>326</v>
      </c>
      <c r="E17" s="53">
        <v>4301</v>
      </c>
      <c r="F17" s="53" t="s">
        <v>310</v>
      </c>
      <c r="G17" s="54" t="s">
        <v>284</v>
      </c>
      <c r="H17" s="55">
        <v>189</v>
      </c>
      <c r="I17" s="53" t="s">
        <v>335</v>
      </c>
      <c r="J17" s="56" t="s">
        <v>336</v>
      </c>
      <c r="K17" s="57" t="s">
        <v>337</v>
      </c>
      <c r="L17" s="57" t="s">
        <v>338</v>
      </c>
      <c r="M17" s="58" t="s">
        <v>279</v>
      </c>
      <c r="N17" s="59">
        <v>484</v>
      </c>
      <c r="O17" s="59">
        <v>2023</v>
      </c>
      <c r="P17" s="59" t="s">
        <v>138</v>
      </c>
      <c r="Q17" s="60">
        <v>830</v>
      </c>
      <c r="R17" s="60">
        <v>3186</v>
      </c>
      <c r="S17" s="57">
        <v>2000</v>
      </c>
      <c r="T17" s="12">
        <f t="shared" si="0"/>
        <v>0.62774639045825487</v>
      </c>
      <c r="U17" s="29">
        <v>210</v>
      </c>
      <c r="V17" s="29">
        <v>90</v>
      </c>
      <c r="W17" s="29">
        <v>200</v>
      </c>
      <c r="X17" s="52">
        <v>0</v>
      </c>
      <c r="Y17" s="11">
        <f t="shared" si="1"/>
        <v>500</v>
      </c>
      <c r="Z17" s="12">
        <f t="shared" si="2"/>
        <v>0.15693659761456372</v>
      </c>
      <c r="AA17" s="11">
        <f t="shared" si="3"/>
        <v>2500</v>
      </c>
      <c r="AB17" s="12">
        <f t="shared" si="4"/>
        <v>0.60240963855421692</v>
      </c>
      <c r="AC17" s="13">
        <f t="shared" si="5"/>
        <v>0.78468298807281855</v>
      </c>
      <c r="AD17" s="63">
        <v>2788263</v>
      </c>
      <c r="AE17" s="70"/>
      <c r="AF17" s="70"/>
      <c r="AG17" s="70"/>
    </row>
    <row r="18" spans="1:33" ht="24" x14ac:dyDescent="0.2">
      <c r="A18" s="8" t="s">
        <v>138</v>
      </c>
      <c r="B18" s="52" t="s">
        <v>280</v>
      </c>
      <c r="C18" s="52" t="s">
        <v>281</v>
      </c>
      <c r="D18" s="53" t="s">
        <v>326</v>
      </c>
      <c r="E18" s="53">
        <v>4301</v>
      </c>
      <c r="F18" s="53" t="s">
        <v>310</v>
      </c>
      <c r="G18" s="54" t="s">
        <v>284</v>
      </c>
      <c r="H18" s="55">
        <v>190</v>
      </c>
      <c r="I18" s="53" t="s">
        <v>339</v>
      </c>
      <c r="J18" s="56" t="s">
        <v>340</v>
      </c>
      <c r="K18" s="57" t="s">
        <v>341</v>
      </c>
      <c r="L18" s="57" t="s">
        <v>342</v>
      </c>
      <c r="M18" s="58" t="s">
        <v>279</v>
      </c>
      <c r="N18" s="59">
        <v>0</v>
      </c>
      <c r="O18" s="59">
        <v>2023</v>
      </c>
      <c r="P18" s="59" t="s">
        <v>138</v>
      </c>
      <c r="Q18" s="60">
        <v>400</v>
      </c>
      <c r="R18" s="60">
        <v>1600</v>
      </c>
      <c r="S18" s="57">
        <v>0</v>
      </c>
      <c r="T18" s="12">
        <f t="shared" si="0"/>
        <v>0</v>
      </c>
      <c r="U18" s="29">
        <v>120</v>
      </c>
      <c r="V18" s="29">
        <v>90</v>
      </c>
      <c r="W18" s="29">
        <v>200</v>
      </c>
      <c r="X18" s="52">
        <v>0</v>
      </c>
      <c r="Y18" s="11">
        <f t="shared" si="1"/>
        <v>410</v>
      </c>
      <c r="Z18" s="12">
        <f t="shared" si="2"/>
        <v>0.25624999999999998</v>
      </c>
      <c r="AA18" s="11">
        <f t="shared" si="3"/>
        <v>410</v>
      </c>
      <c r="AB18" s="12">
        <f t="shared" si="4"/>
        <v>1.0249999999999999</v>
      </c>
      <c r="AC18" s="13">
        <f t="shared" si="5"/>
        <v>0.25624999999999998</v>
      </c>
      <c r="AD18" s="63">
        <v>900000000</v>
      </c>
      <c r="AE18" s="70"/>
      <c r="AF18" s="70"/>
      <c r="AG18" s="70"/>
    </row>
    <row r="19" spans="1:33" ht="24" x14ac:dyDescent="0.2">
      <c r="A19" s="8" t="s">
        <v>138</v>
      </c>
      <c r="B19" s="52" t="s">
        <v>280</v>
      </c>
      <c r="C19" s="52" t="s">
        <v>281</v>
      </c>
      <c r="D19" s="53" t="s">
        <v>326</v>
      </c>
      <c r="E19" s="53">
        <v>4301</v>
      </c>
      <c r="F19" s="53" t="s">
        <v>310</v>
      </c>
      <c r="G19" s="54" t="s">
        <v>284</v>
      </c>
      <c r="H19" s="55">
        <v>191</v>
      </c>
      <c r="I19" s="53" t="s">
        <v>339</v>
      </c>
      <c r="J19" s="56" t="s">
        <v>340</v>
      </c>
      <c r="K19" s="57" t="s">
        <v>341</v>
      </c>
      <c r="L19" s="57" t="s">
        <v>343</v>
      </c>
      <c r="M19" s="58" t="s">
        <v>279</v>
      </c>
      <c r="N19" s="59">
        <v>0</v>
      </c>
      <c r="O19" s="59">
        <v>2023</v>
      </c>
      <c r="P19" s="59" t="s">
        <v>138</v>
      </c>
      <c r="Q19" s="60">
        <v>4</v>
      </c>
      <c r="R19" s="60">
        <v>16</v>
      </c>
      <c r="S19" s="57">
        <v>0</v>
      </c>
      <c r="T19" s="12">
        <f t="shared" si="0"/>
        <v>0</v>
      </c>
      <c r="U19" s="29">
        <v>3</v>
      </c>
      <c r="V19" s="29">
        <v>4</v>
      </c>
      <c r="W19" s="29">
        <v>1</v>
      </c>
      <c r="X19" s="52">
        <v>0</v>
      </c>
      <c r="Y19" s="11">
        <f t="shared" si="1"/>
        <v>8</v>
      </c>
      <c r="Z19" s="12">
        <f t="shared" si="2"/>
        <v>0.5</v>
      </c>
      <c r="AA19" s="11">
        <f t="shared" si="3"/>
        <v>8</v>
      </c>
      <c r="AB19" s="12">
        <f t="shared" si="4"/>
        <v>2</v>
      </c>
      <c r="AC19" s="13">
        <f t="shared" si="5"/>
        <v>0.5</v>
      </c>
      <c r="AD19" s="63">
        <v>200000000</v>
      </c>
      <c r="AE19" s="70"/>
      <c r="AF19" s="70"/>
      <c r="AG19" s="70"/>
    </row>
    <row r="20" spans="1:33" ht="60" x14ac:dyDescent="0.2">
      <c r="A20" s="557" t="s">
        <v>138</v>
      </c>
      <c r="B20" s="558" t="s">
        <v>280</v>
      </c>
      <c r="C20" s="558" t="s">
        <v>281</v>
      </c>
      <c r="D20" s="559" t="s">
        <v>326</v>
      </c>
      <c r="E20" s="559">
        <v>4301</v>
      </c>
      <c r="F20" s="559" t="s">
        <v>310</v>
      </c>
      <c r="G20" s="161" t="s">
        <v>284</v>
      </c>
      <c r="H20" s="560">
        <v>192</v>
      </c>
      <c r="I20" s="559" t="s">
        <v>344</v>
      </c>
      <c r="J20" s="561" t="s">
        <v>345</v>
      </c>
      <c r="K20" s="562" t="s">
        <v>346</v>
      </c>
      <c r="L20" s="562" t="s">
        <v>347</v>
      </c>
      <c r="M20" s="563" t="s">
        <v>279</v>
      </c>
      <c r="N20" s="564">
        <v>36</v>
      </c>
      <c r="O20" s="564">
        <v>2023</v>
      </c>
      <c r="P20" s="564" t="s">
        <v>138</v>
      </c>
      <c r="Q20" s="565">
        <v>23</v>
      </c>
      <c r="R20" s="565">
        <v>23</v>
      </c>
      <c r="S20" s="562">
        <v>41</v>
      </c>
      <c r="T20" s="566">
        <f t="shared" si="0"/>
        <v>1.7826086956521738</v>
      </c>
      <c r="U20" s="165">
        <v>0</v>
      </c>
      <c r="V20" s="165">
        <v>45</v>
      </c>
      <c r="W20" s="165">
        <v>33</v>
      </c>
      <c r="X20" s="558">
        <v>0</v>
      </c>
      <c r="Y20" s="567">
        <f t="shared" si="1"/>
        <v>78</v>
      </c>
      <c r="Z20" s="566">
        <f t="shared" si="2"/>
        <v>3.3913043478260869</v>
      </c>
      <c r="AA20" s="567">
        <f t="shared" si="3"/>
        <v>119</v>
      </c>
      <c r="AB20" s="566">
        <f t="shared" si="4"/>
        <v>3.3913043478260869</v>
      </c>
      <c r="AC20" s="556">
        <f t="shared" si="5"/>
        <v>5.1739130434782608</v>
      </c>
      <c r="AD20" s="568">
        <v>100</v>
      </c>
      <c r="AE20" s="70"/>
      <c r="AF20" s="70"/>
      <c r="AG20" s="70"/>
    </row>
    <row r="21" spans="1:33" ht="48" x14ac:dyDescent="0.2">
      <c r="A21" s="8" t="s">
        <v>138</v>
      </c>
      <c r="B21" s="52" t="s">
        <v>280</v>
      </c>
      <c r="C21" s="52" t="s">
        <v>281</v>
      </c>
      <c r="D21" s="53" t="s">
        <v>326</v>
      </c>
      <c r="E21" s="53">
        <v>4301</v>
      </c>
      <c r="F21" s="53" t="s">
        <v>310</v>
      </c>
      <c r="G21" s="54" t="s">
        <v>284</v>
      </c>
      <c r="H21" s="55">
        <v>193</v>
      </c>
      <c r="I21" s="53" t="s">
        <v>348</v>
      </c>
      <c r="J21" s="56" t="s">
        <v>345</v>
      </c>
      <c r="K21" s="57" t="s">
        <v>346</v>
      </c>
      <c r="L21" s="57" t="s">
        <v>349</v>
      </c>
      <c r="M21" s="58" t="s">
        <v>279</v>
      </c>
      <c r="N21" s="59">
        <v>352</v>
      </c>
      <c r="O21" s="59">
        <v>2023</v>
      </c>
      <c r="P21" s="59" t="s">
        <v>138</v>
      </c>
      <c r="Q21" s="60">
        <v>410</v>
      </c>
      <c r="R21" s="60">
        <v>420</v>
      </c>
      <c r="S21" s="57">
        <v>305</v>
      </c>
      <c r="T21" s="12">
        <f t="shared" si="0"/>
        <v>0.72619047619047616</v>
      </c>
      <c r="U21" s="29">
        <v>0</v>
      </c>
      <c r="V21" s="29">
        <v>247</v>
      </c>
      <c r="W21" s="29">
        <v>205</v>
      </c>
      <c r="X21" s="52">
        <v>0</v>
      </c>
      <c r="Y21" s="11">
        <f t="shared" si="1"/>
        <v>452</v>
      </c>
      <c r="Z21" s="12">
        <f t="shared" si="2"/>
        <v>1.0761904761904761</v>
      </c>
      <c r="AA21" s="11">
        <f t="shared" si="3"/>
        <v>757</v>
      </c>
      <c r="AB21" s="12">
        <f t="shared" si="4"/>
        <v>1.102439024390244</v>
      </c>
      <c r="AC21" s="13">
        <f t="shared" si="5"/>
        <v>1.8023809523809524</v>
      </c>
      <c r="AD21" s="63">
        <v>400000000</v>
      </c>
      <c r="AE21" s="70"/>
      <c r="AF21" s="70"/>
      <c r="AG21" s="70"/>
    </row>
    <row r="22" spans="1:33" ht="48" x14ac:dyDescent="0.2">
      <c r="A22" s="8" t="s">
        <v>138</v>
      </c>
      <c r="B22" s="52" t="s">
        <v>280</v>
      </c>
      <c r="C22" s="52" t="s">
        <v>281</v>
      </c>
      <c r="D22" s="53" t="s">
        <v>326</v>
      </c>
      <c r="E22" s="53">
        <v>4301</v>
      </c>
      <c r="F22" s="53" t="s">
        <v>310</v>
      </c>
      <c r="G22" s="54" t="s">
        <v>284</v>
      </c>
      <c r="H22" s="55">
        <v>194</v>
      </c>
      <c r="I22" s="53" t="s">
        <v>348</v>
      </c>
      <c r="J22" s="56" t="s">
        <v>345</v>
      </c>
      <c r="K22" s="57" t="s">
        <v>346</v>
      </c>
      <c r="L22" s="57" t="s">
        <v>350</v>
      </c>
      <c r="M22" s="58" t="s">
        <v>279</v>
      </c>
      <c r="N22" s="59">
        <v>3000</v>
      </c>
      <c r="O22" s="59">
        <v>2023</v>
      </c>
      <c r="P22" s="59" t="s">
        <v>138</v>
      </c>
      <c r="Q22" s="60">
        <v>1750</v>
      </c>
      <c r="R22" s="60">
        <v>7000</v>
      </c>
      <c r="S22" s="57">
        <v>0</v>
      </c>
      <c r="T22" s="12">
        <f t="shared" si="0"/>
        <v>0</v>
      </c>
      <c r="U22" s="29">
        <v>910</v>
      </c>
      <c r="V22" s="29">
        <v>1050</v>
      </c>
      <c r="W22" s="29">
        <v>792</v>
      </c>
      <c r="X22" s="52">
        <v>5485</v>
      </c>
      <c r="Y22" s="11">
        <f t="shared" si="1"/>
        <v>8237</v>
      </c>
      <c r="Z22" s="12">
        <f t="shared" si="2"/>
        <v>1.1767142857142858</v>
      </c>
      <c r="AA22" s="11">
        <f t="shared" si="3"/>
        <v>8237</v>
      </c>
      <c r="AB22" s="12">
        <f t="shared" si="4"/>
        <v>4.7068571428571433</v>
      </c>
      <c r="AC22" s="13">
        <f t="shared" si="5"/>
        <v>1.1767142857142858</v>
      </c>
      <c r="AD22" s="63">
        <v>300000000</v>
      </c>
      <c r="AE22" s="720">
        <v>78705000</v>
      </c>
      <c r="AF22" s="70"/>
      <c r="AG22" s="70"/>
    </row>
    <row r="23" spans="1:33" ht="48" x14ac:dyDescent="0.2">
      <c r="A23" s="8" t="s">
        <v>138</v>
      </c>
      <c r="B23" s="52" t="s">
        <v>280</v>
      </c>
      <c r="C23" s="52" t="s">
        <v>281</v>
      </c>
      <c r="D23" s="53" t="s">
        <v>326</v>
      </c>
      <c r="E23" s="53">
        <v>4301</v>
      </c>
      <c r="F23" s="53" t="s">
        <v>310</v>
      </c>
      <c r="G23" s="54" t="s">
        <v>284</v>
      </c>
      <c r="H23" s="55">
        <v>195</v>
      </c>
      <c r="I23" s="53" t="s">
        <v>348</v>
      </c>
      <c r="J23" s="56" t="s">
        <v>345</v>
      </c>
      <c r="K23" s="57" t="s">
        <v>346</v>
      </c>
      <c r="L23" s="57" t="s">
        <v>351</v>
      </c>
      <c r="M23" s="58" t="s">
        <v>279</v>
      </c>
      <c r="N23" s="59">
        <v>0</v>
      </c>
      <c r="O23" s="59">
        <v>2023</v>
      </c>
      <c r="P23" s="59" t="s">
        <v>138</v>
      </c>
      <c r="Q23" s="60">
        <v>6</v>
      </c>
      <c r="R23" s="60">
        <v>25</v>
      </c>
      <c r="S23" s="57">
        <v>3</v>
      </c>
      <c r="T23" s="12">
        <f t="shared" si="0"/>
        <v>0.12</v>
      </c>
      <c r="U23" s="29">
        <v>4</v>
      </c>
      <c r="V23" s="29">
        <v>1</v>
      </c>
      <c r="W23" s="29">
        <v>3</v>
      </c>
      <c r="X23" s="52">
        <v>10</v>
      </c>
      <c r="Y23" s="11">
        <f t="shared" si="1"/>
        <v>18</v>
      </c>
      <c r="Z23" s="12">
        <f t="shared" si="2"/>
        <v>0.72</v>
      </c>
      <c r="AA23" s="11">
        <f t="shared" si="3"/>
        <v>21</v>
      </c>
      <c r="AB23" s="12">
        <f t="shared" si="4"/>
        <v>3</v>
      </c>
      <c r="AC23" s="13">
        <f t="shared" si="5"/>
        <v>0.84</v>
      </c>
      <c r="AD23" s="63">
        <v>100000000</v>
      </c>
      <c r="AE23" s="721"/>
      <c r="AF23" s="70"/>
      <c r="AG23" s="70"/>
    </row>
    <row r="24" spans="1:33" ht="48" x14ac:dyDescent="0.2">
      <c r="A24" s="8" t="s">
        <v>138</v>
      </c>
      <c r="B24" s="52" t="s">
        <v>280</v>
      </c>
      <c r="C24" s="52" t="s">
        <v>281</v>
      </c>
      <c r="D24" s="53" t="s">
        <v>326</v>
      </c>
      <c r="E24" s="53">
        <v>4301</v>
      </c>
      <c r="F24" s="53" t="s">
        <v>310</v>
      </c>
      <c r="G24" s="54" t="s">
        <v>284</v>
      </c>
      <c r="H24" s="55">
        <v>196</v>
      </c>
      <c r="I24" s="53" t="s">
        <v>348</v>
      </c>
      <c r="J24" s="56" t="s">
        <v>345</v>
      </c>
      <c r="K24" s="57" t="s">
        <v>346</v>
      </c>
      <c r="L24" s="57" t="s">
        <v>352</v>
      </c>
      <c r="M24" s="58" t="s">
        <v>279</v>
      </c>
      <c r="N24" s="59">
        <v>0</v>
      </c>
      <c r="O24" s="59" t="s">
        <v>353</v>
      </c>
      <c r="P24" s="59" t="s">
        <v>138</v>
      </c>
      <c r="Q24" s="60">
        <v>1</v>
      </c>
      <c r="R24" s="60">
        <v>2</v>
      </c>
      <c r="S24" s="57">
        <v>0</v>
      </c>
      <c r="T24" s="12">
        <f t="shared" si="0"/>
        <v>0</v>
      </c>
      <c r="U24" s="29">
        <v>4</v>
      </c>
      <c r="V24" s="29">
        <v>2</v>
      </c>
      <c r="W24" s="29">
        <v>1</v>
      </c>
      <c r="X24" s="52">
        <v>1</v>
      </c>
      <c r="Y24" s="11">
        <f t="shared" si="1"/>
        <v>8</v>
      </c>
      <c r="Z24" s="12">
        <f t="shared" si="2"/>
        <v>4</v>
      </c>
      <c r="AA24" s="11">
        <f t="shared" si="3"/>
        <v>8</v>
      </c>
      <c r="AB24" s="12">
        <f t="shared" si="4"/>
        <v>8</v>
      </c>
      <c r="AC24" s="13">
        <f t="shared" si="5"/>
        <v>4</v>
      </c>
      <c r="AD24" s="63">
        <v>392967165</v>
      </c>
      <c r="AE24" s="70"/>
      <c r="AF24" s="70"/>
      <c r="AG24" s="70"/>
    </row>
    <row r="25" spans="1:33" ht="24" x14ac:dyDescent="0.2">
      <c r="A25" s="8" t="s">
        <v>138</v>
      </c>
      <c r="B25" s="52" t="s">
        <v>280</v>
      </c>
      <c r="C25" s="52" t="s">
        <v>281</v>
      </c>
      <c r="D25" s="53" t="s">
        <v>326</v>
      </c>
      <c r="E25" s="53">
        <v>4301</v>
      </c>
      <c r="F25" s="53" t="s">
        <v>310</v>
      </c>
      <c r="G25" s="54" t="s">
        <v>284</v>
      </c>
      <c r="H25" s="55">
        <v>197</v>
      </c>
      <c r="I25" s="53" t="s">
        <v>354</v>
      </c>
      <c r="J25" s="56" t="s">
        <v>355</v>
      </c>
      <c r="K25" s="57" t="s">
        <v>356</v>
      </c>
      <c r="L25" s="57" t="s">
        <v>357</v>
      </c>
      <c r="M25" s="58" t="s">
        <v>279</v>
      </c>
      <c r="N25" s="59">
        <v>6</v>
      </c>
      <c r="O25" s="59">
        <v>2023</v>
      </c>
      <c r="P25" s="59" t="s">
        <v>138</v>
      </c>
      <c r="Q25" s="60">
        <v>3</v>
      </c>
      <c r="R25" s="60">
        <v>12</v>
      </c>
      <c r="S25" s="57">
        <v>0</v>
      </c>
      <c r="T25" s="12">
        <f t="shared" si="0"/>
        <v>0</v>
      </c>
      <c r="U25" s="29">
        <v>2</v>
      </c>
      <c r="V25" s="29">
        <v>4</v>
      </c>
      <c r="W25" s="29">
        <v>0</v>
      </c>
      <c r="X25" s="52">
        <v>0</v>
      </c>
      <c r="Y25" s="11">
        <f t="shared" si="1"/>
        <v>6</v>
      </c>
      <c r="Z25" s="12">
        <f t="shared" si="2"/>
        <v>0.5</v>
      </c>
      <c r="AA25" s="11">
        <f t="shared" si="3"/>
        <v>6</v>
      </c>
      <c r="AB25" s="12">
        <f t="shared" si="4"/>
        <v>2</v>
      </c>
      <c r="AC25" s="13">
        <f t="shared" si="5"/>
        <v>0.5</v>
      </c>
      <c r="AD25" s="63">
        <v>200000000</v>
      </c>
      <c r="AE25" s="70"/>
      <c r="AF25" s="70"/>
      <c r="AG25" s="70"/>
    </row>
    <row r="26" spans="1:33" ht="48" x14ac:dyDescent="0.2">
      <c r="A26" s="8" t="s">
        <v>138</v>
      </c>
      <c r="B26" s="52" t="s">
        <v>280</v>
      </c>
      <c r="C26" s="52" t="s">
        <v>281</v>
      </c>
      <c r="D26" s="53" t="s">
        <v>326</v>
      </c>
      <c r="E26" s="53">
        <v>4301</v>
      </c>
      <c r="F26" s="53" t="s">
        <v>310</v>
      </c>
      <c r="G26" s="54" t="s">
        <v>284</v>
      </c>
      <c r="H26" s="55">
        <v>198</v>
      </c>
      <c r="I26" s="53" t="s">
        <v>348</v>
      </c>
      <c r="J26" s="56" t="s">
        <v>345</v>
      </c>
      <c r="K26" s="57" t="s">
        <v>346</v>
      </c>
      <c r="L26" s="57" t="s">
        <v>358</v>
      </c>
      <c r="M26" s="58" t="s">
        <v>279</v>
      </c>
      <c r="N26" s="59">
        <v>170</v>
      </c>
      <c r="O26" s="59">
        <v>2023</v>
      </c>
      <c r="P26" s="59" t="s">
        <v>138</v>
      </c>
      <c r="Q26" s="60">
        <v>250</v>
      </c>
      <c r="R26" s="60">
        <v>1100</v>
      </c>
      <c r="S26" s="57">
        <v>0</v>
      </c>
      <c r="T26" s="12">
        <f t="shared" si="0"/>
        <v>0</v>
      </c>
      <c r="U26" s="29">
        <v>750</v>
      </c>
      <c r="V26" s="29">
        <v>731</v>
      </c>
      <c r="W26" s="29">
        <v>350</v>
      </c>
      <c r="X26" s="52">
        <v>0</v>
      </c>
      <c r="Y26" s="11">
        <f t="shared" si="1"/>
        <v>1831</v>
      </c>
      <c r="Z26" s="12">
        <f t="shared" si="2"/>
        <v>1.6645454545454546</v>
      </c>
      <c r="AA26" s="11">
        <f t="shared" si="3"/>
        <v>1831</v>
      </c>
      <c r="AB26" s="12">
        <f t="shared" si="4"/>
        <v>7.3239999999999998</v>
      </c>
      <c r="AC26" s="13">
        <f t="shared" si="5"/>
        <v>1.6645454545454546</v>
      </c>
      <c r="AD26" s="63">
        <v>200000000</v>
      </c>
      <c r="AE26" s="70"/>
      <c r="AF26" s="70"/>
      <c r="AG26" s="70"/>
    </row>
    <row r="27" spans="1:33" ht="24" x14ac:dyDescent="0.2">
      <c r="A27" s="8" t="s">
        <v>138</v>
      </c>
      <c r="B27" s="52" t="s">
        <v>280</v>
      </c>
      <c r="C27" s="52" t="s">
        <v>281</v>
      </c>
      <c r="D27" s="53" t="s">
        <v>326</v>
      </c>
      <c r="E27" s="53">
        <v>4301</v>
      </c>
      <c r="F27" s="53" t="s">
        <v>310</v>
      </c>
      <c r="G27" s="54" t="s">
        <v>284</v>
      </c>
      <c r="H27" s="55">
        <v>199</v>
      </c>
      <c r="I27" s="53" t="s">
        <v>354</v>
      </c>
      <c r="J27" s="56" t="s">
        <v>355</v>
      </c>
      <c r="K27" s="57" t="s">
        <v>356</v>
      </c>
      <c r="L27" s="57" t="s">
        <v>357</v>
      </c>
      <c r="M27" s="58" t="s">
        <v>279</v>
      </c>
      <c r="N27" s="59">
        <v>0</v>
      </c>
      <c r="O27" s="59">
        <v>2023</v>
      </c>
      <c r="P27" s="59" t="s">
        <v>138</v>
      </c>
      <c r="Q27" s="60">
        <v>1</v>
      </c>
      <c r="R27" s="60">
        <v>4</v>
      </c>
      <c r="S27" s="57">
        <v>0</v>
      </c>
      <c r="T27" s="12">
        <f t="shared" si="0"/>
        <v>0</v>
      </c>
      <c r="U27" s="29">
        <v>0</v>
      </c>
      <c r="V27" s="29">
        <v>0</v>
      </c>
      <c r="W27" s="29">
        <v>2</v>
      </c>
      <c r="X27" s="52">
        <v>0</v>
      </c>
      <c r="Y27" s="11">
        <f t="shared" si="1"/>
        <v>2</v>
      </c>
      <c r="Z27" s="12">
        <f t="shared" si="2"/>
        <v>0.5</v>
      </c>
      <c r="AA27" s="11">
        <f t="shared" si="3"/>
        <v>2</v>
      </c>
      <c r="AB27" s="12">
        <f t="shared" si="4"/>
        <v>2</v>
      </c>
      <c r="AC27" s="13">
        <f t="shared" si="5"/>
        <v>0.5</v>
      </c>
      <c r="AD27" s="63">
        <v>200000000</v>
      </c>
      <c r="AE27" s="70"/>
      <c r="AF27" s="70"/>
      <c r="AG27" s="70"/>
    </row>
    <row r="28" spans="1:33" x14ac:dyDescent="0.2">
      <c r="A28" s="8" t="s">
        <v>138</v>
      </c>
      <c r="B28" s="52" t="s">
        <v>280</v>
      </c>
      <c r="C28" s="52" t="s">
        <v>281</v>
      </c>
      <c r="D28" s="53" t="s">
        <v>359</v>
      </c>
      <c r="E28" s="53">
        <v>4302</v>
      </c>
      <c r="F28" s="53" t="s">
        <v>283</v>
      </c>
      <c r="G28" s="54" t="s">
        <v>284</v>
      </c>
      <c r="H28" s="55">
        <v>200</v>
      </c>
      <c r="I28" s="53" t="s">
        <v>360</v>
      </c>
      <c r="J28" s="56" t="s">
        <v>361</v>
      </c>
      <c r="K28" s="57" t="s">
        <v>265</v>
      </c>
      <c r="L28" s="57" t="s">
        <v>362</v>
      </c>
      <c r="M28" s="58" t="s">
        <v>279</v>
      </c>
      <c r="N28" s="59">
        <v>4</v>
      </c>
      <c r="O28" s="59">
        <v>2023</v>
      </c>
      <c r="P28" s="59" t="s">
        <v>138</v>
      </c>
      <c r="Q28" s="60">
        <v>2</v>
      </c>
      <c r="R28" s="60">
        <v>8</v>
      </c>
      <c r="S28" s="57">
        <v>0</v>
      </c>
      <c r="T28" s="12">
        <f t="shared" si="0"/>
        <v>0</v>
      </c>
      <c r="U28" s="29">
        <v>0</v>
      </c>
      <c r="V28" s="29">
        <v>0</v>
      </c>
      <c r="W28" s="29">
        <v>2</v>
      </c>
      <c r="X28" s="52">
        <v>1</v>
      </c>
      <c r="Y28" s="11">
        <f t="shared" si="1"/>
        <v>3</v>
      </c>
      <c r="Z28" s="12">
        <f t="shared" si="2"/>
        <v>0.375</v>
      </c>
      <c r="AA28" s="11">
        <f t="shared" si="3"/>
        <v>3</v>
      </c>
      <c r="AB28" s="12">
        <f t="shared" si="4"/>
        <v>1.5</v>
      </c>
      <c r="AC28" s="13">
        <f t="shared" si="5"/>
        <v>0.375</v>
      </c>
      <c r="AD28" s="63">
        <v>350000000</v>
      </c>
      <c r="AE28" s="70"/>
      <c r="AF28" s="70"/>
      <c r="AG28" s="70"/>
    </row>
    <row r="29" spans="1:33" x14ac:dyDescent="0.2">
      <c r="A29" s="8" t="s">
        <v>138</v>
      </c>
      <c r="B29" s="52" t="s">
        <v>280</v>
      </c>
      <c r="C29" s="52" t="s">
        <v>281</v>
      </c>
      <c r="D29" s="53" t="s">
        <v>359</v>
      </c>
      <c r="E29" s="53">
        <v>4302</v>
      </c>
      <c r="F29" s="53" t="s">
        <v>283</v>
      </c>
      <c r="G29" s="54" t="s">
        <v>284</v>
      </c>
      <c r="H29" s="55">
        <v>201</v>
      </c>
      <c r="I29" s="53" t="s">
        <v>360</v>
      </c>
      <c r="J29" s="56" t="s">
        <v>361</v>
      </c>
      <c r="K29" s="57" t="s">
        <v>265</v>
      </c>
      <c r="L29" s="57" t="s">
        <v>342</v>
      </c>
      <c r="M29" s="58" t="s">
        <v>279</v>
      </c>
      <c r="N29" s="59">
        <v>600</v>
      </c>
      <c r="O29" s="59">
        <v>2023</v>
      </c>
      <c r="P29" s="59" t="s">
        <v>138</v>
      </c>
      <c r="Q29" s="60">
        <v>200</v>
      </c>
      <c r="R29" s="60">
        <v>850</v>
      </c>
      <c r="S29" s="57">
        <v>0</v>
      </c>
      <c r="T29" s="12">
        <f t="shared" si="0"/>
        <v>0</v>
      </c>
      <c r="U29" s="29">
        <v>0</v>
      </c>
      <c r="V29" s="29">
        <v>0</v>
      </c>
      <c r="W29" s="29">
        <v>1216</v>
      </c>
      <c r="X29" s="52">
        <v>40</v>
      </c>
      <c r="Y29" s="11">
        <f t="shared" si="1"/>
        <v>1256</v>
      </c>
      <c r="Z29" s="12">
        <f t="shared" si="2"/>
        <v>1.4776470588235293</v>
      </c>
      <c r="AA29" s="11">
        <f t="shared" si="3"/>
        <v>1256</v>
      </c>
      <c r="AB29" s="12">
        <f t="shared" si="4"/>
        <v>6.28</v>
      </c>
      <c r="AC29" s="13">
        <f t="shared" si="5"/>
        <v>1.4776470588235293</v>
      </c>
      <c r="AD29" s="63">
        <v>33472746</v>
      </c>
      <c r="AE29" s="70"/>
      <c r="AF29" s="70"/>
      <c r="AG29" s="70"/>
    </row>
    <row r="30" spans="1:33" ht="48" x14ac:dyDescent="0.2">
      <c r="A30" s="8" t="s">
        <v>138</v>
      </c>
      <c r="B30" s="52" t="s">
        <v>280</v>
      </c>
      <c r="C30" s="52" t="s">
        <v>281</v>
      </c>
      <c r="D30" s="53" t="s">
        <v>359</v>
      </c>
      <c r="E30" s="53">
        <v>4301</v>
      </c>
      <c r="F30" s="53" t="s">
        <v>283</v>
      </c>
      <c r="G30" s="54" t="s">
        <v>284</v>
      </c>
      <c r="H30" s="55">
        <v>202</v>
      </c>
      <c r="I30" s="53" t="s">
        <v>348</v>
      </c>
      <c r="J30" s="56" t="s">
        <v>345</v>
      </c>
      <c r="K30" s="57" t="s">
        <v>346</v>
      </c>
      <c r="L30" s="57" t="s">
        <v>350</v>
      </c>
      <c r="M30" s="58" t="s">
        <v>279</v>
      </c>
      <c r="N30" s="59">
        <v>1350</v>
      </c>
      <c r="O30" s="59">
        <v>2023</v>
      </c>
      <c r="P30" s="59" t="s">
        <v>138</v>
      </c>
      <c r="Q30" s="60">
        <v>1250</v>
      </c>
      <c r="R30" s="60">
        <v>4000</v>
      </c>
      <c r="S30" s="57">
        <v>1112</v>
      </c>
      <c r="T30" s="12">
        <f t="shared" si="0"/>
        <v>0.27800000000000002</v>
      </c>
      <c r="U30" s="29">
        <v>5058</v>
      </c>
      <c r="V30" s="29">
        <v>110</v>
      </c>
      <c r="W30" s="29">
        <v>600</v>
      </c>
      <c r="X30" s="52">
        <v>1633</v>
      </c>
      <c r="Y30" s="11">
        <f t="shared" si="1"/>
        <v>7401</v>
      </c>
      <c r="Z30" s="12">
        <f t="shared" si="2"/>
        <v>1.85025</v>
      </c>
      <c r="AA30" s="11">
        <f t="shared" si="3"/>
        <v>8513</v>
      </c>
      <c r="AB30" s="12">
        <f t="shared" si="4"/>
        <v>5.9207999999999998</v>
      </c>
      <c r="AC30" s="13">
        <f t="shared" si="5"/>
        <v>2.12825</v>
      </c>
      <c r="AD30" s="63">
        <v>300000100</v>
      </c>
      <c r="AE30" s="70"/>
      <c r="AF30" s="70"/>
      <c r="AG30" s="70"/>
    </row>
    <row r="31" spans="1:33" ht="24" x14ac:dyDescent="0.2">
      <c r="A31" s="8" t="s">
        <v>138</v>
      </c>
      <c r="B31" s="52" t="s">
        <v>280</v>
      </c>
      <c r="C31" s="52" t="s">
        <v>281</v>
      </c>
      <c r="D31" s="53" t="s">
        <v>359</v>
      </c>
      <c r="E31" s="53">
        <v>4301</v>
      </c>
      <c r="F31" s="53" t="s">
        <v>310</v>
      </c>
      <c r="G31" s="54" t="s">
        <v>284</v>
      </c>
      <c r="H31" s="55">
        <v>203</v>
      </c>
      <c r="I31" s="53" t="s">
        <v>354</v>
      </c>
      <c r="J31" s="56" t="s">
        <v>355</v>
      </c>
      <c r="K31" s="57" t="s">
        <v>356</v>
      </c>
      <c r="L31" s="57" t="s">
        <v>357</v>
      </c>
      <c r="M31" s="58" t="s">
        <v>279</v>
      </c>
      <c r="N31" s="59">
        <v>7</v>
      </c>
      <c r="O31" s="59">
        <v>2023</v>
      </c>
      <c r="P31" s="59" t="s">
        <v>138</v>
      </c>
      <c r="Q31" s="60">
        <v>7</v>
      </c>
      <c r="R31" s="60">
        <v>28</v>
      </c>
      <c r="S31" s="57">
        <v>3</v>
      </c>
      <c r="T31" s="12">
        <f t="shared" si="0"/>
        <v>0.10714285714285714</v>
      </c>
      <c r="U31" s="29">
        <v>3</v>
      </c>
      <c r="V31" s="29">
        <v>1</v>
      </c>
      <c r="W31" s="29">
        <v>1</v>
      </c>
      <c r="X31" s="52">
        <v>10</v>
      </c>
      <c r="Y31" s="11">
        <f t="shared" si="1"/>
        <v>15</v>
      </c>
      <c r="Z31" s="12">
        <f t="shared" si="2"/>
        <v>0.5357142857142857</v>
      </c>
      <c r="AA31" s="11">
        <f t="shared" si="3"/>
        <v>18</v>
      </c>
      <c r="AB31" s="12">
        <f t="shared" si="4"/>
        <v>2.1428571428571428</v>
      </c>
      <c r="AC31" s="13">
        <f t="shared" si="5"/>
        <v>0.6428571428571429</v>
      </c>
      <c r="AD31" s="63">
        <v>200001500</v>
      </c>
      <c r="AE31" s="70"/>
      <c r="AF31" s="70"/>
      <c r="AG31" s="70"/>
    </row>
    <row r="32" spans="1:33" ht="36" x14ac:dyDescent="0.2">
      <c r="A32" s="8" t="s">
        <v>138</v>
      </c>
      <c r="B32" s="52" t="s">
        <v>280</v>
      </c>
      <c r="C32" s="52" t="s">
        <v>281</v>
      </c>
      <c r="D32" s="53" t="s">
        <v>359</v>
      </c>
      <c r="E32" s="53">
        <v>4301</v>
      </c>
      <c r="F32" s="53" t="s">
        <v>310</v>
      </c>
      <c r="G32" s="54" t="s">
        <v>284</v>
      </c>
      <c r="H32" s="55">
        <v>204</v>
      </c>
      <c r="I32" s="53" t="s">
        <v>363</v>
      </c>
      <c r="J32" s="56" t="s">
        <v>345</v>
      </c>
      <c r="K32" s="57" t="s">
        <v>346</v>
      </c>
      <c r="L32" s="57" t="s">
        <v>351</v>
      </c>
      <c r="M32" s="58" t="s">
        <v>279</v>
      </c>
      <c r="N32" s="59">
        <v>12</v>
      </c>
      <c r="O32" s="59">
        <v>2023</v>
      </c>
      <c r="P32" s="59" t="s">
        <v>138</v>
      </c>
      <c r="Q32" s="60">
        <v>20</v>
      </c>
      <c r="R32" s="60">
        <v>18</v>
      </c>
      <c r="S32" s="57">
        <v>6</v>
      </c>
      <c r="T32" s="12">
        <f t="shared" si="0"/>
        <v>0.33333333333333331</v>
      </c>
      <c r="U32" s="29">
        <v>2</v>
      </c>
      <c r="V32" s="29">
        <v>1</v>
      </c>
      <c r="W32" s="29">
        <v>1</v>
      </c>
      <c r="X32" s="52">
        <v>11</v>
      </c>
      <c r="Y32" s="11">
        <f t="shared" si="1"/>
        <v>15</v>
      </c>
      <c r="Z32" s="12">
        <f t="shared" si="2"/>
        <v>0.83333333333333337</v>
      </c>
      <c r="AA32" s="11">
        <f t="shared" si="3"/>
        <v>21</v>
      </c>
      <c r="AB32" s="12">
        <f t="shared" si="4"/>
        <v>0.75</v>
      </c>
      <c r="AC32" s="13">
        <f t="shared" si="5"/>
        <v>1.1666666666666667</v>
      </c>
      <c r="AD32" s="63">
        <v>224712847</v>
      </c>
      <c r="AE32" s="70"/>
      <c r="AF32" s="70"/>
      <c r="AG32" s="70"/>
    </row>
    <row r="33" spans="1:33" ht="48" x14ac:dyDescent="0.2">
      <c r="A33" s="8" t="s">
        <v>138</v>
      </c>
      <c r="B33" s="52" t="s">
        <v>280</v>
      </c>
      <c r="C33" s="52" t="s">
        <v>281</v>
      </c>
      <c r="D33" s="53" t="s">
        <v>326</v>
      </c>
      <c r="E33" s="54">
        <v>4301</v>
      </c>
      <c r="F33" s="54" t="s">
        <v>310</v>
      </c>
      <c r="G33" s="54" t="s">
        <v>364</v>
      </c>
      <c r="H33" s="55">
        <v>335</v>
      </c>
      <c r="I33" s="54" t="s">
        <v>348</v>
      </c>
      <c r="J33" s="56">
        <v>4301037</v>
      </c>
      <c r="K33" s="57" t="s">
        <v>346</v>
      </c>
      <c r="L33" s="72" t="s">
        <v>349</v>
      </c>
      <c r="M33" s="73" t="s">
        <v>158</v>
      </c>
      <c r="N33" s="72">
        <v>1</v>
      </c>
      <c r="O33" s="72">
        <v>2023</v>
      </c>
      <c r="P33" s="72"/>
      <c r="Q33" s="57">
        <v>45</v>
      </c>
      <c r="R33" s="54">
        <v>45</v>
      </c>
      <c r="S33" s="57">
        <v>41</v>
      </c>
      <c r="T33" s="12">
        <f t="shared" si="0"/>
        <v>0.91111111111111109</v>
      </c>
      <c r="U33" s="57">
        <v>0</v>
      </c>
      <c r="V33" s="57">
        <v>45</v>
      </c>
      <c r="W33" s="57">
        <v>33</v>
      </c>
      <c r="X33" s="74">
        <v>0</v>
      </c>
      <c r="Y33" s="11">
        <f t="shared" si="1"/>
        <v>78</v>
      </c>
      <c r="Z33" s="12">
        <f t="shared" si="2"/>
        <v>1.7333333333333334</v>
      </c>
      <c r="AA33" s="11">
        <f t="shared" si="3"/>
        <v>119</v>
      </c>
      <c r="AB33" s="12">
        <f t="shared" si="4"/>
        <v>1.7333333333333334</v>
      </c>
      <c r="AC33" s="13">
        <f t="shared" si="5"/>
        <v>2.6444444444444444</v>
      </c>
      <c r="AD33" s="75">
        <v>0</v>
      </c>
      <c r="AE33" s="76"/>
      <c r="AF33" s="70"/>
      <c r="AG33" s="70"/>
    </row>
    <row r="34" spans="1:33" x14ac:dyDescent="0.2">
      <c r="AD34" s="749">
        <f>SUM(AD2:AD33)</f>
        <v>14452849464.139999</v>
      </c>
      <c r="AF34" s="479">
        <f>SUM(AF2:AF33)</f>
        <v>480331578</v>
      </c>
    </row>
  </sheetData>
  <autoFilter ref="A1:AG33"/>
  <mergeCells count="1">
    <mergeCell ref="AE22:AE23"/>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8"/>
  <sheetViews>
    <sheetView topLeftCell="R7" workbookViewId="0">
      <selection activeCell="AD8" sqref="AD8"/>
    </sheetView>
  </sheetViews>
  <sheetFormatPr baseColWidth="10" defaultRowHeight="16" x14ac:dyDescent="0.2"/>
  <cols>
    <col min="30" max="30" width="24.5" customWidth="1"/>
    <col min="32" max="32" width="13.5" bestFit="1" customWidth="1"/>
  </cols>
  <sheetData>
    <row r="1" spans="1:33" ht="154" x14ac:dyDescent="0.2">
      <c r="A1" s="7" t="s">
        <v>38</v>
      </c>
      <c r="B1" s="7" t="s">
        <v>2</v>
      </c>
      <c r="C1" s="7" t="s">
        <v>4</v>
      </c>
      <c r="D1" s="7" t="s">
        <v>5</v>
      </c>
      <c r="E1" s="7" t="s">
        <v>6</v>
      </c>
      <c r="F1" s="7" t="s">
        <v>7</v>
      </c>
      <c r="G1" s="7" t="s">
        <v>8</v>
      </c>
      <c r="H1" s="7" t="s">
        <v>9</v>
      </c>
      <c r="I1" s="7" t="s">
        <v>10</v>
      </c>
      <c r="J1" s="7" t="s">
        <v>11</v>
      </c>
      <c r="K1" s="7" t="s">
        <v>12</v>
      </c>
      <c r="L1" s="7" t="s">
        <v>13</v>
      </c>
      <c r="M1" s="7" t="s">
        <v>14</v>
      </c>
      <c r="N1" s="7" t="s">
        <v>15</v>
      </c>
      <c r="O1" s="7" t="s">
        <v>16</v>
      </c>
      <c r="P1" s="7" t="s">
        <v>17</v>
      </c>
      <c r="Q1" s="7" t="s">
        <v>39</v>
      </c>
      <c r="R1" s="7" t="s">
        <v>19</v>
      </c>
      <c r="S1" s="7" t="s">
        <v>20</v>
      </c>
      <c r="T1" s="7" t="s">
        <v>40</v>
      </c>
      <c r="U1" s="7" t="s">
        <v>22</v>
      </c>
      <c r="V1" s="7" t="s">
        <v>23</v>
      </c>
      <c r="W1" s="7" t="s">
        <v>24</v>
      </c>
      <c r="X1" s="7" t="s">
        <v>25</v>
      </c>
      <c r="Y1" s="7" t="s">
        <v>41</v>
      </c>
      <c r="Z1" s="77" t="s">
        <v>42</v>
      </c>
      <c r="AA1" s="7" t="s">
        <v>43</v>
      </c>
      <c r="AB1" s="77" t="s">
        <v>30</v>
      </c>
      <c r="AC1" s="78" t="s">
        <v>31</v>
      </c>
      <c r="AD1" s="7" t="s">
        <v>44</v>
      </c>
      <c r="AE1" s="7" t="s">
        <v>33</v>
      </c>
      <c r="AF1" s="7" t="s">
        <v>45</v>
      </c>
      <c r="AG1" s="77" t="s">
        <v>46</v>
      </c>
    </row>
    <row r="2" spans="1:33" ht="156" x14ac:dyDescent="0.2">
      <c r="A2" s="8" t="s">
        <v>365</v>
      </c>
      <c r="B2" s="79" t="s">
        <v>90</v>
      </c>
      <c r="C2" s="72" t="s">
        <v>366</v>
      </c>
      <c r="D2" s="72" t="s">
        <v>367</v>
      </c>
      <c r="E2" s="22" t="s">
        <v>368</v>
      </c>
      <c r="F2" s="22" t="s">
        <v>369</v>
      </c>
      <c r="G2" s="80" t="s">
        <v>370</v>
      </c>
      <c r="H2" s="81" t="s">
        <v>371</v>
      </c>
      <c r="I2" s="22" t="s">
        <v>372</v>
      </c>
      <c r="J2" s="22" t="s">
        <v>373</v>
      </c>
      <c r="K2" s="22" t="s">
        <v>374</v>
      </c>
      <c r="L2" s="22" t="s">
        <v>375</v>
      </c>
      <c r="M2" s="72" t="s">
        <v>274</v>
      </c>
      <c r="N2" s="22" t="s">
        <v>376</v>
      </c>
      <c r="O2" s="28">
        <v>2023</v>
      </c>
      <c r="P2" s="22" t="s">
        <v>377</v>
      </c>
      <c r="Q2" s="82">
        <v>2174</v>
      </c>
      <c r="R2" s="28">
        <v>8696</v>
      </c>
      <c r="S2" s="28">
        <v>2174</v>
      </c>
      <c r="T2" s="12">
        <f t="shared" ref="T2:T7" si="0">+S2/R2</f>
        <v>0.25</v>
      </c>
      <c r="U2" s="28">
        <v>0</v>
      </c>
      <c r="V2" s="28">
        <v>0</v>
      </c>
      <c r="W2" s="28">
        <v>0</v>
      </c>
      <c r="X2" s="11">
        <v>3000</v>
      </c>
      <c r="Y2" s="11">
        <f t="shared" ref="Y2:Y7" si="1">+U2+V2+W2+X2</f>
        <v>3000</v>
      </c>
      <c r="Z2" s="12">
        <f t="shared" ref="Z2:Z7" si="2">+Y2/R2</f>
        <v>0.34498620055197793</v>
      </c>
      <c r="AA2" s="11">
        <f t="shared" ref="AA2:AA7" si="3">S2+Y2</f>
        <v>5174</v>
      </c>
      <c r="AB2" s="12">
        <f t="shared" ref="AB2:AB7" si="4">+Y2/Q2</f>
        <v>1.3799448022079117</v>
      </c>
      <c r="AC2" s="13">
        <f t="shared" ref="AC2:AC7" si="5">AA2/R2</f>
        <v>0.59498620055197793</v>
      </c>
      <c r="AD2" s="83">
        <v>4621212746</v>
      </c>
      <c r="AE2" s="8" t="s">
        <v>378</v>
      </c>
      <c r="AF2" s="14">
        <v>760256858</v>
      </c>
      <c r="AG2" s="12">
        <f t="shared" ref="AG2:AG7" si="6">+AF2/AD2</f>
        <v>0.16451457653795712</v>
      </c>
    </row>
    <row r="3" spans="1:33" ht="168" x14ac:dyDescent="0.2">
      <c r="A3" s="8" t="s">
        <v>365</v>
      </c>
      <c r="B3" s="79" t="s">
        <v>90</v>
      </c>
      <c r="C3" s="72" t="s">
        <v>366</v>
      </c>
      <c r="D3" s="72" t="s">
        <v>367</v>
      </c>
      <c r="E3" s="22" t="s">
        <v>379</v>
      </c>
      <c r="F3" s="22" t="s">
        <v>380</v>
      </c>
      <c r="G3" s="80" t="s">
        <v>370</v>
      </c>
      <c r="H3" s="81" t="s">
        <v>381</v>
      </c>
      <c r="I3" s="22" t="s">
        <v>382</v>
      </c>
      <c r="J3" s="22" t="s">
        <v>383</v>
      </c>
      <c r="K3" s="22" t="s">
        <v>374</v>
      </c>
      <c r="L3" s="22" t="s">
        <v>384</v>
      </c>
      <c r="M3" s="72" t="s">
        <v>158</v>
      </c>
      <c r="N3" s="22" t="s">
        <v>385</v>
      </c>
      <c r="O3" s="28">
        <v>2023</v>
      </c>
      <c r="P3" s="22" t="s">
        <v>377</v>
      </c>
      <c r="Q3" s="10">
        <v>0</v>
      </c>
      <c r="R3" s="28">
        <v>1</v>
      </c>
      <c r="S3" s="28">
        <v>0</v>
      </c>
      <c r="T3" s="12">
        <f t="shared" si="0"/>
        <v>0</v>
      </c>
      <c r="U3" s="28">
        <v>0</v>
      </c>
      <c r="V3" s="28">
        <v>0.2</v>
      </c>
      <c r="W3" s="28">
        <v>0</v>
      </c>
      <c r="X3" s="28">
        <v>0.1</v>
      </c>
      <c r="Y3" s="11">
        <f t="shared" si="1"/>
        <v>0.30000000000000004</v>
      </c>
      <c r="Z3" s="12">
        <f t="shared" si="2"/>
        <v>0.30000000000000004</v>
      </c>
      <c r="AA3" s="11">
        <f t="shared" si="3"/>
        <v>0.30000000000000004</v>
      </c>
      <c r="AB3" s="12" t="e">
        <f t="shared" si="4"/>
        <v>#DIV/0!</v>
      </c>
      <c r="AC3" s="13">
        <f t="shared" si="5"/>
        <v>0.30000000000000004</v>
      </c>
      <c r="AD3" s="83">
        <v>6000000000</v>
      </c>
      <c r="AE3" s="8" t="s">
        <v>378</v>
      </c>
      <c r="AF3" s="28">
        <v>0</v>
      </c>
      <c r="AG3" s="12">
        <f t="shared" si="6"/>
        <v>0</v>
      </c>
    </row>
    <row r="4" spans="1:33" ht="168" x14ac:dyDescent="0.2">
      <c r="A4" s="8" t="s">
        <v>365</v>
      </c>
      <c r="B4" s="79" t="s">
        <v>90</v>
      </c>
      <c r="C4" s="72" t="s">
        <v>366</v>
      </c>
      <c r="D4" s="72" t="s">
        <v>367</v>
      </c>
      <c r="E4" s="22" t="s">
        <v>379</v>
      </c>
      <c r="F4" s="22" t="s">
        <v>380</v>
      </c>
      <c r="G4" s="80" t="s">
        <v>386</v>
      </c>
      <c r="H4" s="81" t="s">
        <v>387</v>
      </c>
      <c r="I4" s="22" t="s">
        <v>388</v>
      </c>
      <c r="J4" s="22" t="s">
        <v>389</v>
      </c>
      <c r="K4" s="22" t="s">
        <v>390</v>
      </c>
      <c r="L4" s="22" t="s">
        <v>391</v>
      </c>
      <c r="M4" s="72" t="s">
        <v>158</v>
      </c>
      <c r="N4" s="22" t="s">
        <v>392</v>
      </c>
      <c r="O4" s="28">
        <v>2023</v>
      </c>
      <c r="P4" s="22" t="s">
        <v>377</v>
      </c>
      <c r="Q4" s="10">
        <v>1</v>
      </c>
      <c r="R4" s="28">
        <v>1</v>
      </c>
      <c r="S4" s="28">
        <v>0</v>
      </c>
      <c r="T4" s="12">
        <f t="shared" si="0"/>
        <v>0</v>
      </c>
      <c r="U4" s="28">
        <v>0.2</v>
      </c>
      <c r="V4" s="28">
        <v>0.2</v>
      </c>
      <c r="W4" s="28">
        <v>0</v>
      </c>
      <c r="X4" s="28">
        <v>0</v>
      </c>
      <c r="Y4" s="11">
        <f t="shared" si="1"/>
        <v>0.4</v>
      </c>
      <c r="Z4" s="12">
        <f t="shared" si="2"/>
        <v>0.4</v>
      </c>
      <c r="AA4" s="11">
        <f t="shared" si="3"/>
        <v>0.4</v>
      </c>
      <c r="AB4" s="12">
        <f t="shared" si="4"/>
        <v>0.4</v>
      </c>
      <c r="AC4" s="13">
        <f t="shared" si="5"/>
        <v>0.4</v>
      </c>
      <c r="AD4" s="83">
        <v>2600000000</v>
      </c>
      <c r="AE4" s="8" t="s">
        <v>378</v>
      </c>
      <c r="AF4" s="28">
        <v>0</v>
      </c>
      <c r="AG4" s="12">
        <f t="shared" si="6"/>
        <v>0</v>
      </c>
    </row>
    <row r="5" spans="1:33" ht="224" x14ac:dyDescent="0.2">
      <c r="A5" s="8" t="s">
        <v>365</v>
      </c>
      <c r="B5" s="79" t="s">
        <v>90</v>
      </c>
      <c r="C5" s="72" t="s">
        <v>366</v>
      </c>
      <c r="D5" s="72" t="s">
        <v>367</v>
      </c>
      <c r="E5" s="22" t="s">
        <v>379</v>
      </c>
      <c r="F5" s="22" t="s">
        <v>380</v>
      </c>
      <c r="G5" s="80" t="s">
        <v>386</v>
      </c>
      <c r="H5" s="81" t="s">
        <v>393</v>
      </c>
      <c r="I5" s="22" t="s">
        <v>394</v>
      </c>
      <c r="J5" s="22" t="s">
        <v>389</v>
      </c>
      <c r="K5" s="22" t="s">
        <v>390</v>
      </c>
      <c r="L5" s="22" t="s">
        <v>395</v>
      </c>
      <c r="M5" s="72" t="s">
        <v>274</v>
      </c>
      <c r="N5" s="22" t="s">
        <v>142</v>
      </c>
      <c r="O5" s="28">
        <v>2023</v>
      </c>
      <c r="P5" s="22" t="s">
        <v>377</v>
      </c>
      <c r="Q5" s="10">
        <v>0</v>
      </c>
      <c r="R5" s="28">
        <v>1</v>
      </c>
      <c r="S5" s="28">
        <v>0</v>
      </c>
      <c r="T5" s="12">
        <f t="shared" si="0"/>
        <v>0</v>
      </c>
      <c r="U5" s="28">
        <v>0</v>
      </c>
      <c r="V5" s="28">
        <v>0</v>
      </c>
      <c r="W5" s="28">
        <v>0</v>
      </c>
      <c r="X5" s="28">
        <v>0</v>
      </c>
      <c r="Y5" s="11">
        <f t="shared" si="1"/>
        <v>0</v>
      </c>
      <c r="Z5" s="12">
        <f t="shared" si="2"/>
        <v>0</v>
      </c>
      <c r="AA5" s="11">
        <f t="shared" si="3"/>
        <v>0</v>
      </c>
      <c r="AB5" s="12" t="e">
        <f t="shared" si="4"/>
        <v>#DIV/0!</v>
      </c>
      <c r="AC5" s="13">
        <f t="shared" si="5"/>
        <v>0</v>
      </c>
      <c r="AD5" s="83">
        <v>0</v>
      </c>
      <c r="AE5" s="8" t="s">
        <v>378</v>
      </c>
      <c r="AF5" s="28">
        <v>0</v>
      </c>
      <c r="AG5" s="12" t="e">
        <f t="shared" si="6"/>
        <v>#DIV/0!</v>
      </c>
    </row>
    <row r="6" spans="1:33" ht="168" x14ac:dyDescent="0.2">
      <c r="A6" s="8" t="s">
        <v>365</v>
      </c>
      <c r="B6" s="79" t="s">
        <v>90</v>
      </c>
      <c r="C6" s="72" t="s">
        <v>366</v>
      </c>
      <c r="D6" s="72" t="s">
        <v>367</v>
      </c>
      <c r="E6" s="22" t="s">
        <v>379</v>
      </c>
      <c r="F6" s="22" t="s">
        <v>380</v>
      </c>
      <c r="G6" s="80" t="s">
        <v>386</v>
      </c>
      <c r="H6" s="81" t="s">
        <v>396</v>
      </c>
      <c r="I6" s="22" t="s">
        <v>397</v>
      </c>
      <c r="J6" s="22" t="s">
        <v>389</v>
      </c>
      <c r="K6" s="22" t="s">
        <v>390</v>
      </c>
      <c r="L6" s="22" t="s">
        <v>398</v>
      </c>
      <c r="M6" s="72" t="s">
        <v>274</v>
      </c>
      <c r="N6" s="22" t="s">
        <v>399</v>
      </c>
      <c r="O6" s="28">
        <v>2023</v>
      </c>
      <c r="P6" s="22" t="s">
        <v>377</v>
      </c>
      <c r="Q6" s="10">
        <v>1</v>
      </c>
      <c r="R6" s="28">
        <v>1</v>
      </c>
      <c r="S6" s="28">
        <v>0.5</v>
      </c>
      <c r="T6" s="12">
        <f t="shared" si="0"/>
        <v>0.5</v>
      </c>
      <c r="U6" s="28">
        <v>0.5</v>
      </c>
      <c r="V6" s="28">
        <v>0</v>
      </c>
      <c r="W6" s="28">
        <v>0</v>
      </c>
      <c r="X6" s="28">
        <v>0</v>
      </c>
      <c r="Y6" s="11">
        <f t="shared" si="1"/>
        <v>0.5</v>
      </c>
      <c r="Z6" s="12">
        <f t="shared" si="2"/>
        <v>0.5</v>
      </c>
      <c r="AA6" s="11">
        <f t="shared" si="3"/>
        <v>1</v>
      </c>
      <c r="AB6" s="12">
        <f t="shared" si="4"/>
        <v>0.5</v>
      </c>
      <c r="AC6" s="13">
        <f t="shared" si="5"/>
        <v>1</v>
      </c>
      <c r="AD6" s="83">
        <v>1000000000</v>
      </c>
      <c r="AE6" s="8" t="s">
        <v>378</v>
      </c>
      <c r="AF6" s="28">
        <v>0</v>
      </c>
      <c r="AG6" s="12">
        <f t="shared" si="6"/>
        <v>0</v>
      </c>
    </row>
    <row r="7" spans="1:33" ht="168" x14ac:dyDescent="0.2">
      <c r="A7" s="8" t="s">
        <v>365</v>
      </c>
      <c r="B7" s="79" t="s">
        <v>90</v>
      </c>
      <c r="C7" s="72" t="s">
        <v>366</v>
      </c>
      <c r="D7" s="72" t="s">
        <v>367</v>
      </c>
      <c r="E7" s="22" t="s">
        <v>379</v>
      </c>
      <c r="F7" s="22" t="s">
        <v>380</v>
      </c>
      <c r="G7" s="80" t="s">
        <v>386</v>
      </c>
      <c r="H7" s="81" t="s">
        <v>396</v>
      </c>
      <c r="I7" s="22" t="s">
        <v>400</v>
      </c>
      <c r="J7" s="22" t="s">
        <v>389</v>
      </c>
      <c r="K7" s="22" t="s">
        <v>390</v>
      </c>
      <c r="L7" s="22" t="s">
        <v>398</v>
      </c>
      <c r="M7" s="72" t="s">
        <v>274</v>
      </c>
      <c r="N7" s="22" t="s">
        <v>399</v>
      </c>
      <c r="O7" s="28">
        <v>2023</v>
      </c>
      <c r="P7" s="22" t="s">
        <v>377</v>
      </c>
      <c r="Q7" s="10">
        <v>1</v>
      </c>
      <c r="R7" s="28">
        <v>1</v>
      </c>
      <c r="S7" s="28">
        <v>0.5</v>
      </c>
      <c r="T7" s="12">
        <f t="shared" si="0"/>
        <v>0.5</v>
      </c>
      <c r="U7" s="28">
        <v>0.5</v>
      </c>
      <c r="V7" s="28">
        <v>0</v>
      </c>
      <c r="W7" s="28">
        <v>0</v>
      </c>
      <c r="X7" s="28">
        <v>0</v>
      </c>
      <c r="Y7" s="11">
        <f t="shared" si="1"/>
        <v>0.5</v>
      </c>
      <c r="Z7" s="12">
        <f t="shared" si="2"/>
        <v>0.5</v>
      </c>
      <c r="AA7" s="11">
        <f t="shared" si="3"/>
        <v>1</v>
      </c>
      <c r="AB7" s="12">
        <f t="shared" si="4"/>
        <v>0.5</v>
      </c>
      <c r="AC7" s="13">
        <f t="shared" si="5"/>
        <v>1</v>
      </c>
      <c r="AD7" s="83">
        <v>1000000000</v>
      </c>
      <c r="AE7" s="8" t="s">
        <v>378</v>
      </c>
      <c r="AF7" s="28">
        <v>0</v>
      </c>
      <c r="AG7" s="12">
        <f t="shared" si="6"/>
        <v>0</v>
      </c>
    </row>
    <row r="8" spans="1:33" x14ac:dyDescent="0.2">
      <c r="AD8" s="753">
        <f>SUM(AD2:AD7)</f>
        <v>15221212746</v>
      </c>
      <c r="AF8" s="479">
        <f>SUM(AF2:AF7)</f>
        <v>760256858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93"/>
  <sheetViews>
    <sheetView showGridLines="0" tabSelected="1" zoomScale="90" zoomScaleNormal="90" workbookViewId="0">
      <selection activeCell="F23" sqref="F23"/>
    </sheetView>
  </sheetViews>
  <sheetFormatPr baseColWidth="10" defaultRowHeight="16" x14ac:dyDescent="0.2"/>
  <cols>
    <col min="1" max="1" width="21.5" customWidth="1"/>
    <col min="2" max="2" width="61.83203125" customWidth="1"/>
    <col min="3" max="3" width="30.6640625" customWidth="1"/>
    <col min="4" max="4" width="13.1640625" customWidth="1"/>
    <col min="5" max="5" width="3.33203125" style="623" customWidth="1"/>
    <col min="6" max="6" width="93" customWidth="1"/>
    <col min="7" max="7" width="30.33203125" bestFit="1" customWidth="1"/>
    <col min="8" max="8" width="32" bestFit="1" customWidth="1"/>
    <col min="9" max="9" width="18.6640625" style="618" customWidth="1"/>
    <col min="10" max="10" width="18.6640625" customWidth="1"/>
  </cols>
  <sheetData>
    <row r="2" spans="1:10" ht="32" x14ac:dyDescent="0.2">
      <c r="A2" s="617" t="s">
        <v>1863</v>
      </c>
      <c r="B2" s="617" t="s">
        <v>1866</v>
      </c>
      <c r="C2" s="617" t="s">
        <v>1867</v>
      </c>
      <c r="D2" s="617" t="s">
        <v>2030</v>
      </c>
      <c r="F2" s="617" t="s">
        <v>2031</v>
      </c>
      <c r="G2" s="617" t="s">
        <v>34</v>
      </c>
      <c r="H2" s="617" t="s">
        <v>32</v>
      </c>
      <c r="I2" s="617" t="s">
        <v>2032</v>
      </c>
      <c r="J2" s="617" t="s">
        <v>2033</v>
      </c>
    </row>
    <row r="3" spans="1:10" s="128" customFormat="1" x14ac:dyDescent="0.2">
      <c r="A3" s="28" t="s">
        <v>173</v>
      </c>
      <c r="B3" s="622">
        <v>7168686475</v>
      </c>
      <c r="C3" s="622">
        <v>5346408001</v>
      </c>
      <c r="D3" s="69">
        <v>15</v>
      </c>
      <c r="F3" s="582" t="s">
        <v>61</v>
      </c>
      <c r="G3" s="761">
        <v>182771186441</v>
      </c>
      <c r="H3" s="761">
        <v>358104332035</v>
      </c>
      <c r="I3" s="621">
        <v>0.90381243386243393</v>
      </c>
      <c r="J3" s="621">
        <v>1.8893442176870752</v>
      </c>
    </row>
    <row r="4" spans="1:10" x14ac:dyDescent="0.2">
      <c r="A4" s="28" t="s">
        <v>1395</v>
      </c>
      <c r="B4" s="622">
        <v>128465468124.49001</v>
      </c>
      <c r="C4" s="622">
        <v>386312109959.45001</v>
      </c>
      <c r="D4" s="69">
        <v>3</v>
      </c>
      <c r="E4" s="512"/>
      <c r="F4" s="582" t="s">
        <v>90</v>
      </c>
      <c r="G4" s="761">
        <v>1683606815040.8101</v>
      </c>
      <c r="H4" s="761">
        <v>2086892646441.1899</v>
      </c>
      <c r="I4" s="621">
        <v>1.2020363462819621</v>
      </c>
      <c r="J4" s="621">
        <v>1.8397394847236526</v>
      </c>
    </row>
    <row r="5" spans="1:10" x14ac:dyDescent="0.2">
      <c r="A5" s="28" t="s">
        <v>1192</v>
      </c>
      <c r="B5" s="622">
        <v>3133857580</v>
      </c>
      <c r="C5" s="622">
        <v>8984432034</v>
      </c>
      <c r="D5" s="69">
        <v>26</v>
      </c>
      <c r="E5" s="512"/>
      <c r="F5" s="582" t="s">
        <v>107</v>
      </c>
      <c r="G5" s="761">
        <v>1766303862</v>
      </c>
      <c r="H5" s="761">
        <v>19378044437</v>
      </c>
      <c r="I5" s="621">
        <v>2.6827708307960867</v>
      </c>
      <c r="J5" s="621">
        <v>5.9856631975867263</v>
      </c>
    </row>
    <row r="6" spans="1:10" x14ac:dyDescent="0.2">
      <c r="A6" s="28" t="s">
        <v>1353</v>
      </c>
      <c r="B6" s="622">
        <v>1315218206871</v>
      </c>
      <c r="C6" s="622">
        <v>1340462619022</v>
      </c>
      <c r="D6" s="69">
        <v>28</v>
      </c>
      <c r="E6" s="512"/>
      <c r="F6" s="582" t="s">
        <v>75</v>
      </c>
      <c r="G6" s="761">
        <v>69220769548.059998</v>
      </c>
      <c r="H6" s="761">
        <v>65024384341</v>
      </c>
      <c r="I6" s="621">
        <v>0.72264600351339481</v>
      </c>
      <c r="J6" s="621">
        <v>1.6740263128176174</v>
      </c>
    </row>
    <row r="7" spans="1:10" x14ac:dyDescent="0.2">
      <c r="A7" s="28" t="s">
        <v>865</v>
      </c>
      <c r="B7" s="622">
        <v>12565460807</v>
      </c>
      <c r="C7" s="622">
        <v>13290589765</v>
      </c>
      <c r="D7" s="69">
        <v>7</v>
      </c>
      <c r="E7" s="512"/>
      <c r="F7" s="582" t="s">
        <v>866</v>
      </c>
      <c r="G7" s="761">
        <v>40618746590</v>
      </c>
      <c r="H7" s="761">
        <v>36650525585</v>
      </c>
      <c r="I7" s="621">
        <v>0.80333645833333334</v>
      </c>
      <c r="J7" s="621">
        <v>1.4550520833333336</v>
      </c>
    </row>
    <row r="8" spans="1:10" x14ac:dyDescent="0.2">
      <c r="A8" s="28" t="s">
        <v>1147</v>
      </c>
      <c r="B8" s="622">
        <v>1509509589</v>
      </c>
      <c r="C8" s="622">
        <v>1512551301</v>
      </c>
      <c r="D8" s="69">
        <v>6</v>
      </c>
      <c r="E8" s="512"/>
      <c r="F8" s="582" t="s">
        <v>1862</v>
      </c>
      <c r="G8" s="761">
        <v>13818246870.1</v>
      </c>
      <c r="H8" s="761">
        <v>15425012391</v>
      </c>
      <c r="I8" s="621">
        <v>0.93120590828924155</v>
      </c>
      <c r="J8" s="621">
        <v>0.9458333333333333</v>
      </c>
    </row>
    <row r="9" spans="1:10" x14ac:dyDescent="0.2">
      <c r="A9" s="28" t="s">
        <v>425</v>
      </c>
      <c r="B9" s="622">
        <v>1047713600</v>
      </c>
      <c r="C9" s="622">
        <v>13000109039.6</v>
      </c>
      <c r="D9" s="69">
        <v>22</v>
      </c>
      <c r="E9" s="512"/>
      <c r="F9" s="736" t="s">
        <v>1864</v>
      </c>
      <c r="G9" s="762">
        <v>1991802068351.9702</v>
      </c>
      <c r="H9" s="762">
        <v>2581474945230.1899</v>
      </c>
      <c r="I9" s="737">
        <f>+AVERAGE(I3:I8)</f>
        <v>1.2076346635127422</v>
      </c>
      <c r="J9" s="737">
        <f>+AVERAGE(J3:J8)</f>
        <v>2.298276438246956</v>
      </c>
    </row>
    <row r="10" spans="1:10" x14ac:dyDescent="0.2">
      <c r="A10" s="28" t="s">
        <v>138</v>
      </c>
      <c r="B10" s="622">
        <v>480331578</v>
      </c>
      <c r="C10" s="622">
        <v>14452849464.139999</v>
      </c>
      <c r="D10" s="69">
        <v>32</v>
      </c>
      <c r="E10"/>
      <c r="I10"/>
    </row>
    <row r="11" spans="1:10" x14ac:dyDescent="0.2">
      <c r="A11" s="28" t="s">
        <v>902</v>
      </c>
      <c r="B11" s="622">
        <v>669500000</v>
      </c>
      <c r="C11" s="622">
        <v>674000000</v>
      </c>
      <c r="D11" s="69">
        <v>21</v>
      </c>
      <c r="E11"/>
    </row>
    <row r="12" spans="1:10" x14ac:dyDescent="0.2">
      <c r="A12" s="28" t="s">
        <v>60</v>
      </c>
      <c r="B12" s="622">
        <v>205084384104</v>
      </c>
      <c r="C12" s="622">
        <v>421020000000</v>
      </c>
      <c r="D12" s="69">
        <v>12</v>
      </c>
      <c r="E12" s="624"/>
    </row>
    <row r="13" spans="1:10" x14ac:dyDescent="0.2">
      <c r="A13" s="28" t="s">
        <v>1827</v>
      </c>
      <c r="B13" s="622">
        <v>14364944686</v>
      </c>
      <c r="C13" s="622">
        <v>16633851138</v>
      </c>
      <c r="D13" s="69">
        <v>18</v>
      </c>
    </row>
    <row r="14" spans="1:10" x14ac:dyDescent="0.2">
      <c r="A14" s="28" t="s">
        <v>772</v>
      </c>
      <c r="B14" s="622">
        <v>3121970000</v>
      </c>
      <c r="C14" s="622">
        <v>3386500000</v>
      </c>
      <c r="D14" s="69">
        <v>6</v>
      </c>
    </row>
    <row r="15" spans="1:10" x14ac:dyDescent="0.2">
      <c r="A15" s="28" t="s">
        <v>1193</v>
      </c>
      <c r="B15" s="622">
        <v>10597957922</v>
      </c>
      <c r="C15" s="622">
        <v>14368235089</v>
      </c>
      <c r="D15" s="69">
        <v>18</v>
      </c>
    </row>
    <row r="16" spans="1:10" x14ac:dyDescent="0.2">
      <c r="A16" s="28" t="s">
        <v>1396</v>
      </c>
      <c r="B16" s="622">
        <v>856000000</v>
      </c>
      <c r="C16" s="622">
        <v>856000000</v>
      </c>
      <c r="D16" s="69">
        <v>13</v>
      </c>
    </row>
    <row r="17" spans="1:10" x14ac:dyDescent="0.2">
      <c r="A17" s="28" t="s">
        <v>1359</v>
      </c>
      <c r="B17" s="622">
        <v>17601398127</v>
      </c>
      <c r="C17" s="622">
        <v>10687300000</v>
      </c>
      <c r="D17" s="69">
        <v>6</v>
      </c>
    </row>
    <row r="18" spans="1:10" x14ac:dyDescent="0.2">
      <c r="A18" s="28" t="s">
        <v>992</v>
      </c>
      <c r="B18" s="622">
        <v>42420283561.059998</v>
      </c>
      <c r="C18" s="622">
        <v>12300000000</v>
      </c>
      <c r="D18" s="69">
        <v>8</v>
      </c>
    </row>
    <row r="19" spans="1:10" x14ac:dyDescent="0.2">
      <c r="A19" s="28" t="s">
        <v>1732</v>
      </c>
      <c r="B19" s="622">
        <v>199716853216.31998</v>
      </c>
      <c r="C19" s="622">
        <v>261436213362</v>
      </c>
      <c r="D19" s="69">
        <v>52</v>
      </c>
    </row>
    <row r="20" spans="1:10" x14ac:dyDescent="0.2">
      <c r="A20" s="28" t="s">
        <v>253</v>
      </c>
      <c r="B20" s="622">
        <v>1245169120</v>
      </c>
      <c r="C20" s="622">
        <v>1330000000</v>
      </c>
      <c r="D20" s="69">
        <v>5</v>
      </c>
    </row>
    <row r="21" spans="1:10" x14ac:dyDescent="0.2">
      <c r="A21" s="28" t="s">
        <v>1861</v>
      </c>
      <c r="B21" s="622">
        <v>11680962351.1</v>
      </c>
      <c r="C21" s="622">
        <v>13066527872</v>
      </c>
      <c r="D21" s="69">
        <v>8</v>
      </c>
    </row>
    <row r="22" spans="1:10" x14ac:dyDescent="0.2">
      <c r="A22" s="28" t="s">
        <v>401</v>
      </c>
      <c r="B22" s="622">
        <v>10173800000</v>
      </c>
      <c r="C22" s="622">
        <v>10173800000</v>
      </c>
      <c r="D22" s="69">
        <v>4</v>
      </c>
    </row>
    <row r="23" spans="1:10" x14ac:dyDescent="0.2">
      <c r="A23" s="28" t="s">
        <v>809</v>
      </c>
      <c r="B23" s="622">
        <v>2547966587</v>
      </c>
      <c r="C23" s="622">
        <v>2602000000</v>
      </c>
      <c r="D23" s="69">
        <v>11</v>
      </c>
    </row>
    <row r="24" spans="1:10" x14ac:dyDescent="0.2">
      <c r="A24" s="28" t="s">
        <v>1458</v>
      </c>
      <c r="B24" s="622">
        <v>760256858</v>
      </c>
      <c r="C24" s="622">
        <v>15221212746</v>
      </c>
      <c r="D24" s="69">
        <v>5</v>
      </c>
    </row>
    <row r="25" spans="1:10" x14ac:dyDescent="0.2">
      <c r="A25" s="28" t="s">
        <v>941</v>
      </c>
      <c r="B25" s="622">
        <v>1371387195</v>
      </c>
      <c r="C25" s="622">
        <v>14357636437</v>
      </c>
      <c r="D25" s="69">
        <v>59</v>
      </c>
    </row>
    <row r="26" spans="1:10" ht="19" x14ac:dyDescent="0.2">
      <c r="A26" s="629" t="s">
        <v>1864</v>
      </c>
      <c r="B26" s="630">
        <v>1991802068351.97</v>
      </c>
      <c r="C26" s="630">
        <v>2581474945230.1899</v>
      </c>
      <c r="D26" s="760">
        <v>385</v>
      </c>
    </row>
    <row r="27" spans="1:10" x14ac:dyDescent="0.2">
      <c r="A27" s="625"/>
      <c r="B27" s="626"/>
      <c r="C27" s="627"/>
      <c r="D27" s="628"/>
    </row>
    <row r="28" spans="1:10" ht="48" x14ac:dyDescent="0.2">
      <c r="A28" s="619" t="s">
        <v>2</v>
      </c>
      <c r="B28" s="620" t="s">
        <v>61</v>
      </c>
      <c r="C28" s="582"/>
      <c r="I28"/>
    </row>
    <row r="29" spans="1:10" x14ac:dyDescent="0.2">
      <c r="A29" s="582"/>
      <c r="B29" s="582"/>
      <c r="C29" s="582"/>
      <c r="F29" s="757"/>
      <c r="G29" s="479"/>
      <c r="H29" s="479"/>
      <c r="I29" s="758"/>
      <c r="J29" s="486"/>
    </row>
    <row r="30" spans="1:10" x14ac:dyDescent="0.2">
      <c r="A30" s="583" t="s">
        <v>1863</v>
      </c>
      <c r="B30" s="29" t="s">
        <v>1865</v>
      </c>
      <c r="C30" s="582" t="s">
        <v>1983</v>
      </c>
      <c r="F30" s="757"/>
      <c r="G30" s="479"/>
      <c r="H30" s="479"/>
      <c r="I30" s="758"/>
      <c r="J30" s="486"/>
    </row>
    <row r="31" spans="1:10" x14ac:dyDescent="0.2">
      <c r="A31" s="582" t="s">
        <v>173</v>
      </c>
      <c r="B31" s="580">
        <v>1.2230052910052909</v>
      </c>
      <c r="C31" s="581">
        <v>0.48401058201058206</v>
      </c>
      <c r="F31" s="757"/>
      <c r="G31" s="479"/>
      <c r="H31" s="479"/>
      <c r="I31" s="758"/>
      <c r="J31" s="486"/>
    </row>
    <row r="32" spans="1:10" x14ac:dyDescent="0.2">
      <c r="A32" s="582" t="s">
        <v>1192</v>
      </c>
      <c r="B32" s="580">
        <v>1.8989393939393937</v>
      </c>
      <c r="C32" s="581">
        <v>1.0333030303030304</v>
      </c>
      <c r="F32" s="757"/>
      <c r="G32" s="479"/>
      <c r="H32" s="479"/>
      <c r="I32" s="758"/>
      <c r="J32" s="486"/>
    </row>
    <row r="33" spans="1:10" x14ac:dyDescent="0.2">
      <c r="A33" s="582" t="s">
        <v>425</v>
      </c>
      <c r="B33" s="580">
        <v>3.1194805194805197</v>
      </c>
      <c r="C33" s="581">
        <v>1.3010101010101012</v>
      </c>
      <c r="F33" s="757"/>
      <c r="G33" s="479"/>
      <c r="H33" s="479"/>
      <c r="I33" s="758"/>
      <c r="J33" s="486"/>
    </row>
    <row r="34" spans="1:10" x14ac:dyDescent="0.2">
      <c r="A34" s="581" t="s">
        <v>60</v>
      </c>
      <c r="B34" s="580">
        <v>1.3140499999999999</v>
      </c>
      <c r="C34" s="581">
        <v>0.69205416666666664</v>
      </c>
      <c r="F34" s="757"/>
      <c r="G34" s="479"/>
      <c r="H34" s="479"/>
      <c r="I34" s="758"/>
      <c r="J34" s="486"/>
    </row>
    <row r="35" spans="1:10" x14ac:dyDescent="0.2">
      <c r="A35" s="582" t="s">
        <v>772</v>
      </c>
      <c r="B35" s="580">
        <v>1.1216666666666668</v>
      </c>
      <c r="C35" s="581">
        <v>0.7430088183421516</v>
      </c>
      <c r="F35" s="757"/>
      <c r="G35" s="479"/>
      <c r="H35" s="479"/>
      <c r="I35" s="758"/>
      <c r="J35" s="486"/>
    </row>
    <row r="36" spans="1:10" x14ac:dyDescent="0.2">
      <c r="A36" s="582" t="s">
        <v>1359</v>
      </c>
      <c r="B36" s="580">
        <v>1</v>
      </c>
      <c r="C36" s="581">
        <v>0.5</v>
      </c>
      <c r="F36" s="757"/>
      <c r="G36" s="479"/>
      <c r="H36" s="479"/>
      <c r="I36" s="758"/>
      <c r="J36" s="486"/>
    </row>
    <row r="37" spans="1:10" x14ac:dyDescent="0.2">
      <c r="A37" s="582" t="s">
        <v>253</v>
      </c>
      <c r="B37" s="580">
        <v>0.55000000000000004</v>
      </c>
      <c r="C37" s="581">
        <v>0.4966666666666667</v>
      </c>
      <c r="F37" s="757"/>
      <c r="G37" s="479"/>
      <c r="H37" s="479"/>
      <c r="I37" s="758"/>
      <c r="J37" s="486"/>
    </row>
    <row r="38" spans="1:10" x14ac:dyDescent="0.2">
      <c r="A38" s="582" t="s">
        <v>809</v>
      </c>
      <c r="B38" s="580">
        <v>5.3159999999999998</v>
      </c>
      <c r="C38" s="581">
        <v>2.0218333333333334</v>
      </c>
      <c r="F38" s="757"/>
      <c r="G38" s="479"/>
      <c r="H38" s="479"/>
      <c r="I38" s="758"/>
      <c r="J38" s="486"/>
    </row>
    <row r="39" spans="1:10" x14ac:dyDescent="0.2">
      <c r="A39" s="582" t="s">
        <v>1864</v>
      </c>
      <c r="B39" s="580">
        <v>1.8893442176870752</v>
      </c>
      <c r="C39" s="581">
        <v>0.90381243386243382</v>
      </c>
      <c r="F39" s="757"/>
      <c r="G39" s="479"/>
      <c r="H39" s="479"/>
      <c r="I39" s="758"/>
      <c r="J39" s="486"/>
    </row>
    <row r="40" spans="1:10" x14ac:dyDescent="0.2">
      <c r="F40" s="757"/>
      <c r="G40" s="479"/>
      <c r="H40" s="479"/>
      <c r="I40" s="758"/>
      <c r="J40" s="486"/>
    </row>
    <row r="41" spans="1:10" ht="32" x14ac:dyDescent="0.2">
      <c r="A41" s="619" t="s">
        <v>2</v>
      </c>
      <c r="B41" s="620" t="s">
        <v>90</v>
      </c>
      <c r="C41" s="28"/>
      <c r="F41" s="757"/>
      <c r="G41" s="479"/>
      <c r="H41" s="479"/>
      <c r="I41" s="758"/>
      <c r="J41" s="486"/>
    </row>
    <row r="42" spans="1:10" x14ac:dyDescent="0.2">
      <c r="A42" s="28"/>
      <c r="B42" s="28"/>
      <c r="C42" s="28"/>
      <c r="F42" s="757"/>
      <c r="G42" s="479"/>
      <c r="H42" s="479"/>
      <c r="I42" s="758"/>
      <c r="J42" s="486"/>
    </row>
    <row r="43" spans="1:10" x14ac:dyDescent="0.2">
      <c r="A43" s="584" t="s">
        <v>1863</v>
      </c>
      <c r="B43" s="29" t="s">
        <v>1865</v>
      </c>
      <c r="C43" s="28" t="s">
        <v>1983</v>
      </c>
      <c r="F43" s="757"/>
      <c r="G43" s="479"/>
      <c r="H43" s="479"/>
      <c r="I43" s="758"/>
      <c r="J43" s="486"/>
    </row>
    <row r="44" spans="1:10" x14ac:dyDescent="0.2">
      <c r="A44" s="28" t="s">
        <v>1395</v>
      </c>
      <c r="B44" s="580">
        <v>0.5</v>
      </c>
      <c r="C44" s="580">
        <v>0.37830687830687831</v>
      </c>
      <c r="F44" s="757"/>
      <c r="G44" s="479"/>
      <c r="H44" s="479"/>
      <c r="I44" s="758"/>
      <c r="J44" s="486"/>
    </row>
    <row r="45" spans="1:10" x14ac:dyDescent="0.2">
      <c r="A45" s="28" t="s">
        <v>1192</v>
      </c>
      <c r="B45" s="580">
        <v>0.84062500000000007</v>
      </c>
      <c r="C45" s="580">
        <v>0.31270833333333337</v>
      </c>
      <c r="F45" s="757"/>
      <c r="G45" s="479"/>
      <c r="H45" s="479"/>
      <c r="I45" s="758"/>
      <c r="J45" s="486"/>
    </row>
    <row r="46" spans="1:10" x14ac:dyDescent="0.2">
      <c r="A46" s="28" t="s">
        <v>1353</v>
      </c>
      <c r="B46" s="580">
        <v>1.8008745152133947</v>
      </c>
      <c r="C46" s="580">
        <v>1.4612845043666911</v>
      </c>
      <c r="F46" s="757"/>
      <c r="G46" s="479"/>
      <c r="H46" s="479"/>
      <c r="I46" s="758"/>
      <c r="J46" s="486"/>
    </row>
    <row r="47" spans="1:10" x14ac:dyDescent="0.2">
      <c r="A47" s="28" t="s">
        <v>425</v>
      </c>
      <c r="B47" s="580">
        <v>2.6806127206127206</v>
      </c>
      <c r="C47" s="580">
        <v>2.7003162779249732</v>
      </c>
      <c r="F47" s="757"/>
      <c r="G47" s="479"/>
      <c r="H47" s="479"/>
      <c r="I47" s="758"/>
      <c r="J47" s="486"/>
    </row>
    <row r="48" spans="1:10" x14ac:dyDescent="0.2">
      <c r="A48" s="28" t="s">
        <v>138</v>
      </c>
      <c r="B48" s="580">
        <v>2.7610824061898627</v>
      </c>
      <c r="C48" s="580">
        <v>1.5018328497309623</v>
      </c>
      <c r="F48" s="757"/>
      <c r="G48" s="479"/>
      <c r="H48" s="479"/>
      <c r="I48" s="758"/>
      <c r="J48" s="486"/>
    </row>
    <row r="49" spans="1:10" x14ac:dyDescent="0.2">
      <c r="A49" s="28" t="s">
        <v>902</v>
      </c>
      <c r="B49" s="580">
        <v>2.6871428571428573</v>
      </c>
      <c r="C49" s="580">
        <v>1.4214316239316238</v>
      </c>
      <c r="F49" s="757"/>
      <c r="G49" s="479"/>
      <c r="H49" s="479"/>
      <c r="I49" s="758"/>
      <c r="J49" s="486"/>
    </row>
    <row r="50" spans="1:10" x14ac:dyDescent="0.2">
      <c r="A50" s="580" t="s">
        <v>60</v>
      </c>
      <c r="B50" s="580">
        <v>9.9999999999999992E-2</v>
      </c>
      <c r="C50" s="580">
        <v>0.66666666666666663</v>
      </c>
      <c r="F50" s="757"/>
      <c r="G50" s="479"/>
      <c r="H50" s="479"/>
      <c r="I50" s="758"/>
      <c r="J50" s="486"/>
    </row>
    <row r="51" spans="1:10" x14ac:dyDescent="0.2">
      <c r="A51" s="28" t="s">
        <v>1827</v>
      </c>
      <c r="B51" s="580">
        <v>5.8221111111111101</v>
      </c>
      <c r="C51" s="580">
        <v>4.1412444444444443</v>
      </c>
      <c r="F51" s="757"/>
      <c r="G51" s="479"/>
      <c r="H51" s="479"/>
      <c r="I51" s="758"/>
      <c r="J51" s="486"/>
    </row>
    <row r="52" spans="1:10" x14ac:dyDescent="0.2">
      <c r="A52" s="28" t="s">
        <v>1193</v>
      </c>
      <c r="B52" s="580">
        <v>1.7450833333333333</v>
      </c>
      <c r="C52" s="580">
        <v>1.3993726851851853</v>
      </c>
      <c r="F52" s="492"/>
      <c r="G52" s="479"/>
      <c r="H52" s="479"/>
      <c r="I52" s="759"/>
      <c r="J52" s="486"/>
    </row>
    <row r="53" spans="1:10" x14ac:dyDescent="0.2">
      <c r="A53" s="28" t="s">
        <v>1396</v>
      </c>
      <c r="B53" s="580">
        <v>2.8175238095238093</v>
      </c>
      <c r="C53" s="580">
        <v>1.0608095238095239</v>
      </c>
    </row>
    <row r="54" spans="1:10" x14ac:dyDescent="0.2">
      <c r="A54" s="28" t="s">
        <v>1359</v>
      </c>
      <c r="B54" s="580">
        <v>1.5</v>
      </c>
      <c r="C54" s="580">
        <v>0.88249999999999995</v>
      </c>
    </row>
    <row r="55" spans="1:10" x14ac:dyDescent="0.2">
      <c r="A55" s="28" t="s">
        <v>1732</v>
      </c>
      <c r="B55" s="580">
        <v>1.0020965166080553</v>
      </c>
      <c r="C55" s="580">
        <v>0.58967899291275327</v>
      </c>
    </row>
    <row r="56" spans="1:10" x14ac:dyDescent="0.2">
      <c r="A56" s="28" t="s">
        <v>401</v>
      </c>
      <c r="B56" s="580">
        <v>1</v>
      </c>
      <c r="C56" s="580">
        <v>0.5</v>
      </c>
    </row>
    <row r="57" spans="1:10" x14ac:dyDescent="0.2">
      <c r="A57" s="28" t="s">
        <v>809</v>
      </c>
      <c r="B57" s="580">
        <v>1.2752724867724869</v>
      </c>
      <c r="C57" s="580">
        <v>0.82542737211604267</v>
      </c>
    </row>
    <row r="58" spans="1:10" x14ac:dyDescent="0.2">
      <c r="A58" s="28" t="s">
        <v>1458</v>
      </c>
      <c r="B58" s="580">
        <v>0.61598896044158236</v>
      </c>
      <c r="C58" s="580">
        <v>0.65899724011039562</v>
      </c>
    </row>
    <row r="59" spans="1:10" x14ac:dyDescent="0.2">
      <c r="A59" s="28" t="s">
        <v>1864</v>
      </c>
      <c r="B59" s="580">
        <v>1.839739484723653</v>
      </c>
      <c r="C59" s="580">
        <v>1.2020363462819623</v>
      </c>
    </row>
    <row r="61" spans="1:10" ht="32" x14ac:dyDescent="0.2">
      <c r="A61" s="619" t="s">
        <v>2</v>
      </c>
      <c r="B61" s="620" t="s">
        <v>107</v>
      </c>
      <c r="C61" s="28"/>
    </row>
    <row r="62" spans="1:10" x14ac:dyDescent="0.2">
      <c r="A62" s="28"/>
      <c r="B62" s="28"/>
      <c r="C62" s="28"/>
    </row>
    <row r="63" spans="1:10" x14ac:dyDescent="0.2">
      <c r="A63" s="584" t="s">
        <v>1863</v>
      </c>
      <c r="B63" s="29" t="s">
        <v>1865</v>
      </c>
      <c r="C63" s="28" t="s">
        <v>1983</v>
      </c>
    </row>
    <row r="64" spans="1:10" x14ac:dyDescent="0.2">
      <c r="A64" s="28" t="s">
        <v>173</v>
      </c>
      <c r="B64" s="580">
        <v>1.9548717948717946</v>
      </c>
      <c r="C64" s="580">
        <v>0.65638888888888891</v>
      </c>
    </row>
    <row r="65" spans="1:9" x14ac:dyDescent="0.2">
      <c r="A65" s="580" t="s">
        <v>60</v>
      </c>
      <c r="B65" s="580">
        <v>0</v>
      </c>
      <c r="C65" s="580">
        <v>0</v>
      </c>
    </row>
    <row r="66" spans="1:9" x14ac:dyDescent="0.2">
      <c r="A66" s="28" t="s">
        <v>941</v>
      </c>
      <c r="B66" s="580">
        <v>6.6999299435028243</v>
      </c>
      <c r="C66" s="580">
        <v>3.0252556467932301</v>
      </c>
    </row>
    <row r="67" spans="1:9" x14ac:dyDescent="0.2">
      <c r="A67" s="28" t="s">
        <v>1864</v>
      </c>
      <c r="B67" s="580">
        <v>5.9856631975867263</v>
      </c>
      <c r="C67" s="580">
        <v>2.6827708307960867</v>
      </c>
    </row>
    <row r="69" spans="1:9" ht="48" x14ac:dyDescent="0.2">
      <c r="A69" s="619" t="s">
        <v>2</v>
      </c>
      <c r="B69" s="620" t="s">
        <v>75</v>
      </c>
      <c r="C69" s="28"/>
    </row>
    <row r="70" spans="1:9" x14ac:dyDescent="0.2">
      <c r="A70" s="28"/>
      <c r="B70" s="28"/>
      <c r="C70" s="28"/>
    </row>
    <row r="71" spans="1:9" x14ac:dyDescent="0.2">
      <c r="A71" s="584" t="s">
        <v>1863</v>
      </c>
      <c r="B71" s="29" t="s">
        <v>1865</v>
      </c>
      <c r="C71" s="28" t="s">
        <v>1983</v>
      </c>
    </row>
    <row r="72" spans="1:9" x14ac:dyDescent="0.2">
      <c r="A72" s="28" t="s">
        <v>1192</v>
      </c>
      <c r="B72" s="580">
        <v>2.6847459268004723</v>
      </c>
      <c r="C72" s="580">
        <v>1.0294971992653812</v>
      </c>
    </row>
    <row r="73" spans="1:9" x14ac:dyDescent="0.2">
      <c r="A73" s="580" t="s">
        <v>60</v>
      </c>
      <c r="B73" s="580">
        <v>0.76500000000000001</v>
      </c>
      <c r="C73" s="580">
        <v>0.5</v>
      </c>
      <c r="I73"/>
    </row>
    <row r="74" spans="1:9" x14ac:dyDescent="0.2">
      <c r="A74" s="28" t="s">
        <v>1827</v>
      </c>
      <c r="B74" s="580">
        <v>1.3</v>
      </c>
      <c r="C74" s="580">
        <v>0.44444444444444442</v>
      </c>
      <c r="I74"/>
    </row>
    <row r="75" spans="1:9" x14ac:dyDescent="0.2">
      <c r="A75" s="28" t="s">
        <v>992</v>
      </c>
      <c r="B75" s="580">
        <v>0.60504999999999998</v>
      </c>
      <c r="C75" s="580">
        <v>0.42593749999999997</v>
      </c>
      <c r="I75"/>
    </row>
    <row r="76" spans="1:9" x14ac:dyDescent="0.2">
      <c r="A76" s="28" t="s">
        <v>1864</v>
      </c>
      <c r="B76" s="580">
        <v>1.6740263128176174</v>
      </c>
      <c r="C76" s="580">
        <v>0.72264600351339492</v>
      </c>
      <c r="I76"/>
    </row>
    <row r="77" spans="1:9" x14ac:dyDescent="0.2">
      <c r="I77"/>
    </row>
    <row r="78" spans="1:9" x14ac:dyDescent="0.2">
      <c r="A78" s="619" t="s">
        <v>2</v>
      </c>
      <c r="B78" s="616" t="s">
        <v>866</v>
      </c>
      <c r="C78" s="28"/>
      <c r="I78"/>
    </row>
    <row r="79" spans="1:9" x14ac:dyDescent="0.2">
      <c r="A79" s="28"/>
      <c r="B79" s="28"/>
      <c r="C79" s="28"/>
      <c r="I79"/>
    </row>
    <row r="80" spans="1:9" x14ac:dyDescent="0.2">
      <c r="A80" s="584" t="s">
        <v>1863</v>
      </c>
      <c r="B80" s="29" t="s">
        <v>1865</v>
      </c>
      <c r="C80" s="28" t="s">
        <v>1983</v>
      </c>
    </row>
    <row r="81" spans="1:3" x14ac:dyDescent="0.2">
      <c r="A81" s="28" t="s">
        <v>865</v>
      </c>
      <c r="B81" s="580">
        <v>1.2857142857142858</v>
      </c>
      <c r="C81" s="580">
        <v>0.86071428571428577</v>
      </c>
    </row>
    <row r="82" spans="1:3" x14ac:dyDescent="0.2">
      <c r="A82" s="28" t="s">
        <v>1147</v>
      </c>
      <c r="B82" s="580">
        <v>0.86416666666666675</v>
      </c>
      <c r="C82" s="580">
        <v>0.53876666666666662</v>
      </c>
    </row>
    <row r="83" spans="1:3" x14ac:dyDescent="0.2">
      <c r="A83" s="28" t="s">
        <v>1827</v>
      </c>
      <c r="B83" s="580">
        <v>2.4245679012345684</v>
      </c>
      <c r="C83" s="580">
        <v>1.051141975308642</v>
      </c>
    </row>
    <row r="84" spans="1:3" x14ac:dyDescent="0.2">
      <c r="A84" s="28" t="s">
        <v>1396</v>
      </c>
      <c r="B84" s="580">
        <v>1.0592592592592591</v>
      </c>
      <c r="C84" s="580">
        <v>0.80648148148148147</v>
      </c>
    </row>
    <row r="85" spans="1:3" x14ac:dyDescent="0.2">
      <c r="A85" s="28" t="s">
        <v>1359</v>
      </c>
      <c r="B85" s="580">
        <v>1.05</v>
      </c>
      <c r="C85" s="580">
        <v>0.53749999999999998</v>
      </c>
    </row>
    <row r="86" spans="1:3" x14ac:dyDescent="0.2">
      <c r="A86" s="28" t="s">
        <v>1864</v>
      </c>
      <c r="B86" s="580">
        <v>1.4550520833333331</v>
      </c>
      <c r="C86" s="580">
        <v>0.80333645833333323</v>
      </c>
    </row>
    <row r="88" spans="1:3" ht="32" x14ac:dyDescent="0.2">
      <c r="A88" s="619" t="s">
        <v>2</v>
      </c>
      <c r="B88" s="620" t="s">
        <v>1862</v>
      </c>
      <c r="C88" s="28"/>
    </row>
    <row r="89" spans="1:3" x14ac:dyDescent="0.2">
      <c r="A89" s="28"/>
      <c r="B89" s="28"/>
      <c r="C89" s="28"/>
    </row>
    <row r="90" spans="1:3" x14ac:dyDescent="0.2">
      <c r="A90" s="584" t="s">
        <v>1863</v>
      </c>
      <c r="B90" s="29" t="s">
        <v>1865</v>
      </c>
      <c r="C90" s="28" t="s">
        <v>1983</v>
      </c>
    </row>
    <row r="91" spans="1:3" x14ac:dyDescent="0.2">
      <c r="A91" s="28" t="s">
        <v>1827</v>
      </c>
      <c r="B91" s="580">
        <v>1.1875</v>
      </c>
      <c r="C91" s="580">
        <v>1.3525462962962962</v>
      </c>
    </row>
    <row r="92" spans="1:3" x14ac:dyDescent="0.2">
      <c r="A92" s="28" t="s">
        <v>1861</v>
      </c>
      <c r="B92" s="580">
        <v>0.82499999999999996</v>
      </c>
      <c r="C92" s="580">
        <v>0.72053571428571428</v>
      </c>
    </row>
    <row r="93" spans="1:3" x14ac:dyDescent="0.2">
      <c r="A93" s="28" t="s">
        <v>1864</v>
      </c>
      <c r="B93" s="580">
        <v>0.9458333333333333</v>
      </c>
      <c r="C93" s="580">
        <v>0.93120590828924155</v>
      </c>
    </row>
  </sheetData>
  <pageMargins left="0.7" right="0.7" top="0.75" bottom="0.75" header="0.3" footer="0.3"/>
  <pageSetup orientation="portrait" horizontalDpi="0" verticalDpi="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
  <sheetViews>
    <sheetView topLeftCell="S1" workbookViewId="0">
      <selection activeCell="AF5" sqref="AF5"/>
    </sheetView>
  </sheetViews>
  <sheetFormatPr baseColWidth="10" defaultRowHeight="16" x14ac:dyDescent="0.2"/>
  <cols>
    <col min="30" max="30" width="19.1640625" customWidth="1"/>
    <col min="32" max="32" width="31.6640625" customWidth="1"/>
  </cols>
  <sheetData>
    <row r="1" spans="1:33" ht="42" customHeight="1" x14ac:dyDescent="0.2">
      <c r="A1" s="7" t="s">
        <v>38</v>
      </c>
      <c r="B1" s="7" t="s">
        <v>2</v>
      </c>
      <c r="C1" s="7" t="s">
        <v>4</v>
      </c>
      <c r="D1" s="7" t="s">
        <v>5</v>
      </c>
      <c r="E1" s="7" t="s">
        <v>6</v>
      </c>
      <c r="F1" s="7" t="s">
        <v>7</v>
      </c>
      <c r="G1" s="7" t="s">
        <v>8</v>
      </c>
      <c r="H1" s="7" t="s">
        <v>9</v>
      </c>
      <c r="I1" s="7" t="s">
        <v>10</v>
      </c>
      <c r="J1" s="7" t="s">
        <v>11</v>
      </c>
      <c r="K1" s="7" t="s">
        <v>12</v>
      </c>
      <c r="L1" s="7" t="s">
        <v>13</v>
      </c>
      <c r="M1" s="7" t="s">
        <v>14</v>
      </c>
      <c r="N1" s="7" t="s">
        <v>15</v>
      </c>
      <c r="O1" s="7" t="s">
        <v>16</v>
      </c>
      <c r="P1" s="7" t="s">
        <v>17</v>
      </c>
      <c r="Q1" s="7" t="s">
        <v>39</v>
      </c>
      <c r="R1" s="7" t="s">
        <v>19</v>
      </c>
      <c r="S1" s="7" t="s">
        <v>20</v>
      </c>
      <c r="T1" s="7" t="s">
        <v>40</v>
      </c>
      <c r="U1" s="7" t="s">
        <v>22</v>
      </c>
      <c r="V1" s="7" t="s">
        <v>23</v>
      </c>
      <c r="W1" s="7" t="s">
        <v>24</v>
      </c>
      <c r="X1" s="7" t="s">
        <v>25</v>
      </c>
      <c r="Y1" s="7" t="s">
        <v>41</v>
      </c>
      <c r="Z1" s="7" t="s">
        <v>42</v>
      </c>
      <c r="AA1" s="7" t="s">
        <v>43</v>
      </c>
      <c r="AB1" s="7" t="s">
        <v>30</v>
      </c>
      <c r="AC1" s="7" t="s">
        <v>31</v>
      </c>
      <c r="AD1" s="7" t="s">
        <v>44</v>
      </c>
      <c r="AE1" s="7" t="s">
        <v>33</v>
      </c>
      <c r="AF1" s="7" t="s">
        <v>45</v>
      </c>
      <c r="AG1" s="7" t="s">
        <v>46</v>
      </c>
    </row>
    <row r="2" spans="1:33" ht="126" x14ac:dyDescent="0.2">
      <c r="A2" s="321" t="s">
        <v>401</v>
      </c>
      <c r="B2" s="9" t="s">
        <v>90</v>
      </c>
      <c r="C2" s="9" t="s">
        <v>402</v>
      </c>
      <c r="D2" s="9" t="s">
        <v>403</v>
      </c>
      <c r="E2" s="322">
        <v>4003</v>
      </c>
      <c r="F2" s="9" t="s">
        <v>404</v>
      </c>
      <c r="G2" s="9" t="s">
        <v>405</v>
      </c>
      <c r="H2" s="323">
        <v>31</v>
      </c>
      <c r="I2" s="324" t="s">
        <v>1190</v>
      </c>
      <c r="J2" s="322">
        <v>4003042</v>
      </c>
      <c r="K2" s="324" t="s">
        <v>1191</v>
      </c>
      <c r="L2" s="324" t="s">
        <v>412</v>
      </c>
      <c r="M2" s="9" t="s">
        <v>49</v>
      </c>
      <c r="N2" s="9">
        <v>0</v>
      </c>
      <c r="O2" s="9" t="s">
        <v>1354</v>
      </c>
      <c r="P2" s="9" t="s">
        <v>159</v>
      </c>
      <c r="Q2" s="325">
        <v>1</v>
      </c>
      <c r="R2" s="325">
        <v>2</v>
      </c>
      <c r="S2" s="11">
        <v>0</v>
      </c>
      <c r="T2" s="12">
        <f>+S2/R2</f>
        <v>0</v>
      </c>
      <c r="U2" s="26">
        <v>0</v>
      </c>
      <c r="V2" s="26">
        <v>0</v>
      </c>
      <c r="W2" s="26">
        <v>0</v>
      </c>
      <c r="X2" s="26">
        <v>1</v>
      </c>
      <c r="Y2" s="11">
        <v>1</v>
      </c>
      <c r="Z2" s="12">
        <f>+Y2/R2</f>
        <v>0.5</v>
      </c>
      <c r="AA2" s="11">
        <f>S2+Y2</f>
        <v>1</v>
      </c>
      <c r="AB2" s="12">
        <f>+Y2/Q2</f>
        <v>1</v>
      </c>
      <c r="AC2" s="13">
        <f>AA2/R2</f>
        <v>0.5</v>
      </c>
      <c r="AD2" s="84">
        <v>73800000</v>
      </c>
      <c r="AE2" s="84" t="s">
        <v>1355</v>
      </c>
      <c r="AF2" s="84">
        <v>73800000</v>
      </c>
      <c r="AG2" s="12">
        <f>AF2/AD2</f>
        <v>1</v>
      </c>
    </row>
    <row r="3" spans="1:33" ht="94" customHeight="1" x14ac:dyDescent="0.2">
      <c r="A3" s="321" t="s">
        <v>401</v>
      </c>
      <c r="B3" s="9" t="s">
        <v>90</v>
      </c>
      <c r="C3" s="9" t="s">
        <v>406</v>
      </c>
      <c r="D3" s="9" t="s">
        <v>403</v>
      </c>
      <c r="E3" s="9" t="s">
        <v>1356</v>
      </c>
      <c r="F3" s="9" t="s">
        <v>404</v>
      </c>
      <c r="G3" s="9" t="s">
        <v>405</v>
      </c>
      <c r="H3" s="323">
        <v>32</v>
      </c>
      <c r="I3" s="324" t="s">
        <v>407</v>
      </c>
      <c r="J3" s="324" t="s">
        <v>155</v>
      </c>
      <c r="K3" s="324" t="s">
        <v>408</v>
      </c>
      <c r="L3" s="326" t="s">
        <v>408</v>
      </c>
      <c r="M3" s="9" t="s">
        <v>49</v>
      </c>
      <c r="N3" s="9">
        <v>1</v>
      </c>
      <c r="O3" s="9" t="s">
        <v>1354</v>
      </c>
      <c r="P3" s="9" t="s">
        <v>159</v>
      </c>
      <c r="Q3" s="21">
        <v>1</v>
      </c>
      <c r="R3" s="85">
        <v>4</v>
      </c>
      <c r="S3" s="11">
        <v>1</v>
      </c>
      <c r="T3" s="12">
        <f>+S3/R3</f>
        <v>0.25</v>
      </c>
      <c r="U3" s="26">
        <v>0</v>
      </c>
      <c r="V3" s="26">
        <v>0</v>
      </c>
      <c r="W3" s="26">
        <v>0</v>
      </c>
      <c r="X3" s="26">
        <v>1</v>
      </c>
      <c r="Y3" s="11">
        <f>+U3+V3+W3+X3</f>
        <v>1</v>
      </c>
      <c r="Z3" s="12">
        <f>+Y3/R3</f>
        <v>0.25</v>
      </c>
      <c r="AA3" s="11">
        <f>S3+Y3</f>
        <v>2</v>
      </c>
      <c r="AB3" s="12">
        <f>+Y3/Q3</f>
        <v>1</v>
      </c>
      <c r="AC3" s="13">
        <f>AA3/R3</f>
        <v>0.5</v>
      </c>
      <c r="AD3" s="84">
        <v>5000000000</v>
      </c>
      <c r="AE3" s="84" t="s">
        <v>1355</v>
      </c>
      <c r="AF3" s="84">
        <v>5000000000</v>
      </c>
      <c r="AG3" s="12">
        <f>AF3/AD3</f>
        <v>1</v>
      </c>
    </row>
    <row r="4" spans="1:33" ht="126" x14ac:dyDescent="0.2">
      <c r="A4" s="321" t="s">
        <v>401</v>
      </c>
      <c r="B4" s="9" t="s">
        <v>90</v>
      </c>
      <c r="C4" s="9" t="s">
        <v>402</v>
      </c>
      <c r="D4" s="9" t="s">
        <v>409</v>
      </c>
      <c r="E4" s="9" t="s">
        <v>1356</v>
      </c>
      <c r="F4" s="9" t="s">
        <v>404</v>
      </c>
      <c r="G4" s="9" t="s">
        <v>405</v>
      </c>
      <c r="H4" s="324">
        <v>35</v>
      </c>
      <c r="I4" s="324" t="s">
        <v>410</v>
      </c>
      <c r="J4" s="324">
        <v>4003042</v>
      </c>
      <c r="K4" s="324" t="s">
        <v>411</v>
      </c>
      <c r="L4" s="326" t="s">
        <v>412</v>
      </c>
      <c r="M4" s="9" t="s">
        <v>49</v>
      </c>
      <c r="N4" s="9">
        <v>0</v>
      </c>
      <c r="O4" s="9" t="s">
        <v>1354</v>
      </c>
      <c r="P4" s="9" t="s">
        <v>159</v>
      </c>
      <c r="Q4" s="21">
        <v>1</v>
      </c>
      <c r="R4" s="85">
        <v>2</v>
      </c>
      <c r="S4" s="11">
        <v>0</v>
      </c>
      <c r="T4" s="12">
        <f>+S4/R4</f>
        <v>0</v>
      </c>
      <c r="U4" s="26">
        <v>1</v>
      </c>
      <c r="V4" s="26">
        <v>0</v>
      </c>
      <c r="W4" s="26">
        <v>0</v>
      </c>
      <c r="X4" s="26">
        <v>0</v>
      </c>
      <c r="Y4" s="11">
        <v>1</v>
      </c>
      <c r="Z4" s="12">
        <f>+Y4/R4</f>
        <v>0.5</v>
      </c>
      <c r="AA4" s="11">
        <f>S4+Y4</f>
        <v>1</v>
      </c>
      <c r="AB4" s="12">
        <f>+Y4/Q4</f>
        <v>1</v>
      </c>
      <c r="AC4" s="13">
        <f>AA4/R4</f>
        <v>0.5</v>
      </c>
      <c r="AD4" s="86">
        <v>100000000</v>
      </c>
      <c r="AE4" s="84" t="s">
        <v>1355</v>
      </c>
      <c r="AF4" s="86">
        <v>100000000</v>
      </c>
      <c r="AG4" s="12">
        <f>AF4/AD4</f>
        <v>1</v>
      </c>
    </row>
    <row r="5" spans="1:33" ht="126" x14ac:dyDescent="0.2">
      <c r="A5" s="321" t="s">
        <v>401</v>
      </c>
      <c r="B5" s="9" t="s">
        <v>90</v>
      </c>
      <c r="C5" s="9" t="s">
        <v>402</v>
      </c>
      <c r="D5" s="9" t="s">
        <v>409</v>
      </c>
      <c r="E5" s="9" t="s">
        <v>1356</v>
      </c>
      <c r="F5" s="324" t="s">
        <v>404</v>
      </c>
      <c r="G5" s="9" t="s">
        <v>405</v>
      </c>
      <c r="H5" s="323">
        <v>36</v>
      </c>
      <c r="I5" s="324" t="s">
        <v>410</v>
      </c>
      <c r="J5" s="324" t="s">
        <v>166</v>
      </c>
      <c r="K5" s="324" t="s">
        <v>413</v>
      </c>
      <c r="L5" s="326" t="s">
        <v>414</v>
      </c>
      <c r="M5" s="9" t="s">
        <v>49</v>
      </c>
      <c r="N5" s="9">
        <v>1</v>
      </c>
      <c r="O5" s="9" t="s">
        <v>1354</v>
      </c>
      <c r="P5" s="9" t="s">
        <v>159</v>
      </c>
      <c r="Q5" s="21">
        <v>1</v>
      </c>
      <c r="R5" s="28">
        <v>4</v>
      </c>
      <c r="S5" s="11">
        <v>1</v>
      </c>
      <c r="T5" s="12">
        <f>+S5/R5</f>
        <v>0.25</v>
      </c>
      <c r="U5" s="26">
        <v>0</v>
      </c>
      <c r="V5" s="26">
        <v>0</v>
      </c>
      <c r="W5" s="26">
        <v>0</v>
      </c>
      <c r="X5" s="26">
        <v>1</v>
      </c>
      <c r="Y5" s="11">
        <v>1</v>
      </c>
      <c r="Z5" s="12">
        <f>+Y5/R5</f>
        <v>0.25</v>
      </c>
      <c r="AA5" s="11">
        <f>S5+Y5</f>
        <v>2</v>
      </c>
      <c r="AB5" s="12">
        <f>+Y5/Q5</f>
        <v>1</v>
      </c>
      <c r="AC5" s="13">
        <f>AA5/R5</f>
        <v>0.5</v>
      </c>
      <c r="AD5" s="84">
        <v>5000000000</v>
      </c>
      <c r="AE5" s="84" t="s">
        <v>1355</v>
      </c>
      <c r="AF5" s="84">
        <v>5000000000</v>
      </c>
      <c r="AG5" s="12">
        <f>AF5/AD5</f>
        <v>1</v>
      </c>
    </row>
    <row r="6" spans="1:33" x14ac:dyDescent="0.2">
      <c r="AD6" s="749">
        <f>SUM(AD2:AD5)</f>
        <v>10173800000</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26"/>
  <sheetViews>
    <sheetView topLeftCell="S2" workbookViewId="0">
      <selection activeCell="AA25" sqref="AA3:AA25"/>
    </sheetView>
  </sheetViews>
  <sheetFormatPr baseColWidth="10" defaultRowHeight="16" x14ac:dyDescent="0.2"/>
  <cols>
    <col min="27" max="27" width="25.1640625" customWidth="1"/>
  </cols>
  <sheetData>
    <row r="1" spans="1:31" x14ac:dyDescent="0.2">
      <c r="A1" s="696" t="s">
        <v>148</v>
      </c>
      <c r="B1" s="696"/>
      <c r="C1" s="696"/>
      <c r="D1" s="696"/>
      <c r="E1" s="696"/>
      <c r="F1" s="696"/>
      <c r="G1" s="696"/>
      <c r="H1" s="696"/>
      <c r="I1" s="696"/>
      <c r="J1" s="696"/>
      <c r="K1" s="696"/>
      <c r="L1" s="696"/>
      <c r="M1" s="696"/>
      <c r="N1" s="696"/>
      <c r="O1" s="696"/>
      <c r="P1" s="696"/>
      <c r="Q1" s="696"/>
      <c r="R1" s="696"/>
      <c r="S1" s="696"/>
      <c r="T1" s="696"/>
      <c r="U1" s="696"/>
      <c r="V1" s="696"/>
      <c r="W1" s="696"/>
      <c r="X1" s="696"/>
      <c r="Y1" s="696"/>
      <c r="Z1" s="696"/>
      <c r="AA1" s="696"/>
      <c r="AB1" s="696"/>
      <c r="AC1" s="696"/>
      <c r="AD1" s="696"/>
      <c r="AE1" s="696"/>
    </row>
    <row r="2" spans="1:31" ht="195" x14ac:dyDescent="0.2">
      <c r="A2" s="27" t="s">
        <v>2</v>
      </c>
      <c r="B2" s="27" t="s">
        <v>4</v>
      </c>
      <c r="C2" s="27" t="s">
        <v>5</v>
      </c>
      <c r="D2" s="27" t="s">
        <v>6</v>
      </c>
      <c r="E2" s="27" t="s">
        <v>7</v>
      </c>
      <c r="F2" s="27" t="s">
        <v>8</v>
      </c>
      <c r="G2" s="27" t="s">
        <v>9</v>
      </c>
      <c r="H2" s="27" t="s">
        <v>10</v>
      </c>
      <c r="I2" s="27" t="s">
        <v>11</v>
      </c>
      <c r="J2" s="27" t="s">
        <v>12</v>
      </c>
      <c r="K2" s="27" t="s">
        <v>13</v>
      </c>
      <c r="L2" s="27" t="s">
        <v>14</v>
      </c>
      <c r="M2" s="27" t="s">
        <v>15</v>
      </c>
      <c r="N2" s="27" t="s">
        <v>16</v>
      </c>
      <c r="O2" s="27" t="s">
        <v>17</v>
      </c>
      <c r="P2" s="27" t="s">
        <v>39</v>
      </c>
      <c r="Q2" s="27" t="s">
        <v>19</v>
      </c>
      <c r="R2" s="27" t="s">
        <v>20</v>
      </c>
      <c r="S2" s="27" t="s">
        <v>22</v>
      </c>
      <c r="T2" s="27" t="s">
        <v>23</v>
      </c>
      <c r="U2" s="27" t="s">
        <v>24</v>
      </c>
      <c r="V2" s="87" t="s">
        <v>25</v>
      </c>
      <c r="W2" s="87" t="s">
        <v>41</v>
      </c>
      <c r="X2" s="87" t="s">
        <v>43</v>
      </c>
      <c r="Y2" s="87" t="s">
        <v>30</v>
      </c>
      <c r="Z2" s="87" t="s">
        <v>31</v>
      </c>
      <c r="AA2" s="27" t="s">
        <v>44</v>
      </c>
      <c r="AB2" s="27" t="s">
        <v>33</v>
      </c>
      <c r="AC2" s="27" t="s">
        <v>45</v>
      </c>
      <c r="AD2" s="27" t="s">
        <v>46</v>
      </c>
      <c r="AE2" s="88" t="s">
        <v>415</v>
      </c>
    </row>
    <row r="3" spans="1:31" ht="150" x14ac:dyDescent="0.2">
      <c r="A3" s="89" t="s">
        <v>416</v>
      </c>
      <c r="B3" s="90" t="s">
        <v>417</v>
      </c>
      <c r="C3" s="91" t="s">
        <v>418</v>
      </c>
      <c r="D3" s="92">
        <v>3301</v>
      </c>
      <c r="E3" s="91" t="s">
        <v>419</v>
      </c>
      <c r="F3" s="91" t="s">
        <v>420</v>
      </c>
      <c r="G3" s="91">
        <v>45</v>
      </c>
      <c r="H3" s="91" t="s">
        <v>421</v>
      </c>
      <c r="I3" s="93">
        <v>3301051</v>
      </c>
      <c r="J3" s="94" t="s">
        <v>422</v>
      </c>
      <c r="K3" s="91" t="s">
        <v>423</v>
      </c>
      <c r="L3" s="95" t="s">
        <v>424</v>
      </c>
      <c r="M3" s="92">
        <v>250</v>
      </c>
      <c r="N3" s="92">
        <v>2023</v>
      </c>
      <c r="O3" s="92" t="s">
        <v>425</v>
      </c>
      <c r="P3" s="92">
        <v>100</v>
      </c>
      <c r="Q3" s="96">
        <v>300</v>
      </c>
      <c r="R3" s="97">
        <v>344</v>
      </c>
      <c r="S3" s="98">
        <v>30</v>
      </c>
      <c r="T3" s="99">
        <v>37</v>
      </c>
      <c r="U3" s="100">
        <v>120</v>
      </c>
      <c r="V3" s="101">
        <v>500</v>
      </c>
      <c r="W3" s="102">
        <f>SUM(S3:V3)</f>
        <v>687</v>
      </c>
      <c r="X3" s="103">
        <f>SUM(R3:V3)</f>
        <v>1031</v>
      </c>
      <c r="Y3" s="104">
        <f>+W3/Q3</f>
        <v>2.29</v>
      </c>
      <c r="Z3" s="104">
        <v>1</v>
      </c>
      <c r="AA3" s="64">
        <v>9000000</v>
      </c>
      <c r="AB3" s="64" t="s">
        <v>144</v>
      </c>
      <c r="AC3" s="105">
        <v>2000000</v>
      </c>
      <c r="AD3" s="70"/>
      <c r="AE3" s="70"/>
    </row>
    <row r="4" spans="1:31" ht="168" x14ac:dyDescent="0.2">
      <c r="A4" s="89" t="s">
        <v>416</v>
      </c>
      <c r="B4" s="90" t="s">
        <v>417</v>
      </c>
      <c r="C4" s="91" t="s">
        <v>418</v>
      </c>
      <c r="D4" s="92">
        <v>3301</v>
      </c>
      <c r="E4" s="91" t="s">
        <v>419</v>
      </c>
      <c r="F4" s="91" t="s">
        <v>426</v>
      </c>
      <c r="G4" s="91">
        <v>48</v>
      </c>
      <c r="H4" s="91" t="s">
        <v>427</v>
      </c>
      <c r="I4" s="93">
        <v>3301054</v>
      </c>
      <c r="J4" s="94" t="s">
        <v>428</v>
      </c>
      <c r="K4" s="91" t="s">
        <v>429</v>
      </c>
      <c r="L4" s="95" t="s">
        <v>158</v>
      </c>
      <c r="M4" s="92">
        <v>131</v>
      </c>
      <c r="N4" s="92">
        <v>2023</v>
      </c>
      <c r="O4" s="92" t="s">
        <v>425</v>
      </c>
      <c r="P4" s="92">
        <v>125</v>
      </c>
      <c r="Q4" s="96">
        <v>400</v>
      </c>
      <c r="R4" s="97">
        <v>0</v>
      </c>
      <c r="S4" s="106">
        <v>0</v>
      </c>
      <c r="T4" s="99">
        <v>0</v>
      </c>
      <c r="U4" s="100">
        <v>23</v>
      </c>
      <c r="V4" s="101">
        <v>7</v>
      </c>
      <c r="W4" s="102">
        <f>SUM(S4:V4)</f>
        <v>30</v>
      </c>
      <c r="X4" s="103">
        <f>SUM(R4:V4)</f>
        <v>30</v>
      </c>
      <c r="Y4" s="104">
        <f>+W4/Q4</f>
        <v>7.4999999999999997E-2</v>
      </c>
      <c r="Z4" s="104">
        <f>+X4/Q4</f>
        <v>7.4999999999999997E-2</v>
      </c>
      <c r="AA4" s="107">
        <v>4000000000</v>
      </c>
      <c r="AB4" s="64" t="s">
        <v>293</v>
      </c>
      <c r="AC4" s="108"/>
      <c r="AD4" s="70"/>
      <c r="AE4" s="70"/>
    </row>
    <row r="5" spans="1:31" ht="150" x14ac:dyDescent="0.2">
      <c r="A5" s="89" t="s">
        <v>416</v>
      </c>
      <c r="B5" s="90" t="s">
        <v>417</v>
      </c>
      <c r="C5" s="91" t="s">
        <v>430</v>
      </c>
      <c r="D5" s="92">
        <v>3302</v>
      </c>
      <c r="E5" s="91" t="s">
        <v>419</v>
      </c>
      <c r="F5" s="91" t="s">
        <v>420</v>
      </c>
      <c r="G5" s="91">
        <v>46</v>
      </c>
      <c r="H5" s="91" t="s">
        <v>431</v>
      </c>
      <c r="I5" s="93">
        <v>3301128</v>
      </c>
      <c r="J5" s="94" t="s">
        <v>432</v>
      </c>
      <c r="K5" s="91" t="s">
        <v>433</v>
      </c>
      <c r="L5" s="95" t="s">
        <v>158</v>
      </c>
      <c r="M5" s="92">
        <v>250</v>
      </c>
      <c r="N5" s="92">
        <v>2023</v>
      </c>
      <c r="O5" s="92" t="s">
        <v>425</v>
      </c>
      <c r="P5" s="92">
        <v>30</v>
      </c>
      <c r="Q5" s="96">
        <v>150</v>
      </c>
      <c r="R5" s="97">
        <v>0</v>
      </c>
      <c r="S5" s="106">
        <v>0</v>
      </c>
      <c r="T5" s="99">
        <v>0</v>
      </c>
      <c r="U5" s="100">
        <v>0</v>
      </c>
      <c r="V5" s="101">
        <v>49</v>
      </c>
      <c r="W5" s="102">
        <f>SUM(S5:V5)</f>
        <v>49</v>
      </c>
      <c r="X5" s="103">
        <f>SUM(R5:V5)</f>
        <v>49</v>
      </c>
      <c r="Y5" s="104">
        <f>+W5/Q5</f>
        <v>0.32666666666666666</v>
      </c>
      <c r="Z5" s="104">
        <f t="shared" ref="Z5:Z12" si="0">+X5/Q5</f>
        <v>0.32666666666666666</v>
      </c>
      <c r="AA5" s="107">
        <v>959458220</v>
      </c>
      <c r="AB5" s="64" t="s">
        <v>144</v>
      </c>
      <c r="AC5" s="108"/>
      <c r="AD5" s="70"/>
      <c r="AE5" s="70"/>
    </row>
    <row r="6" spans="1:31" ht="409" x14ac:dyDescent="0.2">
      <c r="A6" s="89" t="s">
        <v>416</v>
      </c>
      <c r="B6" s="90" t="s">
        <v>417</v>
      </c>
      <c r="C6" s="91" t="s">
        <v>430</v>
      </c>
      <c r="D6" s="92">
        <v>3302</v>
      </c>
      <c r="E6" s="91" t="s">
        <v>434</v>
      </c>
      <c r="F6" s="91" t="s">
        <v>426</v>
      </c>
      <c r="G6" s="91">
        <v>49</v>
      </c>
      <c r="H6" s="91" t="s">
        <v>435</v>
      </c>
      <c r="I6" s="93">
        <v>3301095</v>
      </c>
      <c r="J6" s="94" t="s">
        <v>436</v>
      </c>
      <c r="K6" s="91" t="s">
        <v>437</v>
      </c>
      <c r="L6" s="95" t="s">
        <v>158</v>
      </c>
      <c r="M6" s="92">
        <v>1</v>
      </c>
      <c r="N6" s="92">
        <v>2023</v>
      </c>
      <c r="O6" s="92" t="s">
        <v>425</v>
      </c>
      <c r="P6" s="92">
        <v>1</v>
      </c>
      <c r="Q6" s="96">
        <v>1</v>
      </c>
      <c r="R6" s="97">
        <v>7</v>
      </c>
      <c r="S6" s="106">
        <v>0</v>
      </c>
      <c r="T6" s="99">
        <v>3</v>
      </c>
      <c r="U6" s="100">
        <v>0</v>
      </c>
      <c r="V6" s="101">
        <v>6</v>
      </c>
      <c r="W6" s="102">
        <v>6</v>
      </c>
      <c r="X6" s="103">
        <f>SUM(U6:V6)</f>
        <v>6</v>
      </c>
      <c r="Y6" s="104">
        <v>1</v>
      </c>
      <c r="Z6" s="104">
        <v>1</v>
      </c>
      <c r="AA6" s="64">
        <v>9000000</v>
      </c>
      <c r="AB6" s="64" t="s">
        <v>144</v>
      </c>
      <c r="AC6" s="108"/>
      <c r="AD6" s="70"/>
      <c r="AE6" s="70"/>
    </row>
    <row r="7" spans="1:31" ht="409" x14ac:dyDescent="0.2">
      <c r="A7" s="89" t="s">
        <v>416</v>
      </c>
      <c r="B7" s="90" t="s">
        <v>417</v>
      </c>
      <c r="C7" s="91" t="s">
        <v>430</v>
      </c>
      <c r="D7" s="92">
        <v>3302</v>
      </c>
      <c r="E7" s="91" t="s">
        <v>419</v>
      </c>
      <c r="F7" s="91" t="s">
        <v>426</v>
      </c>
      <c r="G7" s="91">
        <v>50</v>
      </c>
      <c r="H7" s="91" t="s">
        <v>438</v>
      </c>
      <c r="I7" s="93">
        <v>3302002</v>
      </c>
      <c r="J7" s="94" t="s">
        <v>439</v>
      </c>
      <c r="K7" s="91" t="s">
        <v>439</v>
      </c>
      <c r="L7" s="95" t="s">
        <v>158</v>
      </c>
      <c r="M7" s="92">
        <v>0</v>
      </c>
      <c r="N7" s="92">
        <v>2023</v>
      </c>
      <c r="O7" s="92" t="s">
        <v>425</v>
      </c>
      <c r="P7" s="92">
        <v>1</v>
      </c>
      <c r="Q7" s="96">
        <v>3</v>
      </c>
      <c r="R7" s="97">
        <v>0</v>
      </c>
      <c r="S7" s="106">
        <v>0</v>
      </c>
      <c r="T7" s="99">
        <v>0</v>
      </c>
      <c r="U7" s="100">
        <v>0</v>
      </c>
      <c r="V7" s="101">
        <v>0</v>
      </c>
      <c r="W7" s="102">
        <f t="shared" ref="W7:W12" si="1">SUM(S7:V7)</f>
        <v>0</v>
      </c>
      <c r="X7" s="103">
        <f>SUM(R7:V7)</f>
        <v>0</v>
      </c>
      <c r="Y7" s="104">
        <f t="shared" ref="Y7:Y12" si="2">+W7/Q7</f>
        <v>0</v>
      </c>
      <c r="Z7" s="104">
        <f t="shared" si="0"/>
        <v>0</v>
      </c>
      <c r="AA7" s="109">
        <v>57293600</v>
      </c>
      <c r="AB7" s="64" t="s">
        <v>304</v>
      </c>
      <c r="AC7" s="108"/>
      <c r="AD7" s="70"/>
      <c r="AE7" s="70"/>
    </row>
    <row r="8" spans="1:31" ht="409" x14ac:dyDescent="0.2">
      <c r="A8" s="89" t="s">
        <v>416</v>
      </c>
      <c r="B8" s="90" t="s">
        <v>417</v>
      </c>
      <c r="C8" s="91" t="s">
        <v>440</v>
      </c>
      <c r="D8" s="92">
        <v>3301</v>
      </c>
      <c r="E8" s="91" t="s">
        <v>419</v>
      </c>
      <c r="F8" s="91" t="s">
        <v>426</v>
      </c>
      <c r="G8" s="91">
        <v>51</v>
      </c>
      <c r="H8" s="91" t="s">
        <v>441</v>
      </c>
      <c r="I8" s="93">
        <v>3301053</v>
      </c>
      <c r="J8" s="94" t="s">
        <v>442</v>
      </c>
      <c r="K8" s="91" t="s">
        <v>443</v>
      </c>
      <c r="L8" s="95" t="s">
        <v>158</v>
      </c>
      <c r="M8" s="92">
        <v>15</v>
      </c>
      <c r="N8" s="92">
        <v>2023</v>
      </c>
      <c r="O8" s="92" t="s">
        <v>425</v>
      </c>
      <c r="P8" s="92">
        <v>15</v>
      </c>
      <c r="Q8" s="96">
        <v>15</v>
      </c>
      <c r="R8" s="97">
        <v>15</v>
      </c>
      <c r="S8" s="106">
        <v>4</v>
      </c>
      <c r="T8" s="99">
        <v>6</v>
      </c>
      <c r="U8" s="100">
        <v>3</v>
      </c>
      <c r="V8" s="101">
        <v>7</v>
      </c>
      <c r="W8" s="102">
        <f>SUM(S8:V8)</f>
        <v>20</v>
      </c>
      <c r="X8" s="103">
        <v>20</v>
      </c>
      <c r="Y8" s="104">
        <f t="shared" si="2"/>
        <v>1.3333333333333333</v>
      </c>
      <c r="Z8" s="104">
        <v>1</v>
      </c>
      <c r="AA8" s="110">
        <v>6863899000</v>
      </c>
      <c r="AB8" s="64" t="s">
        <v>144</v>
      </c>
      <c r="AC8" s="111">
        <v>1009713600</v>
      </c>
      <c r="AD8" s="70"/>
      <c r="AE8" s="70"/>
    </row>
    <row r="9" spans="1:31" ht="409" x14ac:dyDescent="0.2">
      <c r="A9" s="89" t="s">
        <v>416</v>
      </c>
      <c r="B9" s="90" t="s">
        <v>417</v>
      </c>
      <c r="C9" s="91" t="s">
        <v>440</v>
      </c>
      <c r="D9" s="92">
        <v>3301</v>
      </c>
      <c r="E9" s="91" t="s">
        <v>419</v>
      </c>
      <c r="F9" s="91" t="s">
        <v>426</v>
      </c>
      <c r="G9" s="91">
        <v>52</v>
      </c>
      <c r="H9" s="91" t="s">
        <v>444</v>
      </c>
      <c r="I9" s="93">
        <v>3302044</v>
      </c>
      <c r="J9" s="94" t="s">
        <v>445</v>
      </c>
      <c r="K9" s="91" t="s">
        <v>446</v>
      </c>
      <c r="L9" s="95" t="s">
        <v>158</v>
      </c>
      <c r="M9" s="92" t="s">
        <v>275</v>
      </c>
      <c r="N9" s="92">
        <v>2023</v>
      </c>
      <c r="O9" s="92" t="s">
        <v>425</v>
      </c>
      <c r="P9" s="92">
        <v>21</v>
      </c>
      <c r="Q9" s="96">
        <v>21</v>
      </c>
      <c r="R9" s="97">
        <v>21</v>
      </c>
      <c r="S9" s="99">
        <v>0</v>
      </c>
      <c r="T9" s="99">
        <v>12</v>
      </c>
      <c r="U9" s="100">
        <v>7</v>
      </c>
      <c r="V9" s="101">
        <v>1</v>
      </c>
      <c r="W9" s="112">
        <f>SUM(S9:V9)</f>
        <v>20</v>
      </c>
      <c r="X9" s="113">
        <f>SUM(R9:V9)</f>
        <v>41</v>
      </c>
      <c r="Y9" s="114">
        <f>+W9/Q9</f>
        <v>0.95238095238095233</v>
      </c>
      <c r="Z9" s="114">
        <v>1</v>
      </c>
      <c r="AA9" s="64">
        <v>36000000</v>
      </c>
      <c r="AB9" s="64" t="s">
        <v>144</v>
      </c>
      <c r="AC9" s="108"/>
      <c r="AD9" s="70"/>
      <c r="AE9" s="70"/>
    </row>
    <row r="10" spans="1:31" ht="154" x14ac:dyDescent="0.2">
      <c r="A10" s="89" t="s">
        <v>416</v>
      </c>
      <c r="B10" s="90" t="s">
        <v>417</v>
      </c>
      <c r="C10" s="91" t="s">
        <v>447</v>
      </c>
      <c r="D10" s="92">
        <v>3301</v>
      </c>
      <c r="E10" s="91" t="s">
        <v>419</v>
      </c>
      <c r="F10" s="91" t="s">
        <v>448</v>
      </c>
      <c r="G10" s="91">
        <v>47</v>
      </c>
      <c r="H10" s="91" t="s">
        <v>449</v>
      </c>
      <c r="I10" s="93">
        <v>3301068</v>
      </c>
      <c r="J10" s="94" t="s">
        <v>450</v>
      </c>
      <c r="K10" s="91" t="s">
        <v>451</v>
      </c>
      <c r="L10" s="95" t="s">
        <v>158</v>
      </c>
      <c r="M10" s="92">
        <v>0</v>
      </c>
      <c r="N10" s="92">
        <v>2023</v>
      </c>
      <c r="O10" s="92" t="s">
        <v>425</v>
      </c>
      <c r="P10" s="92">
        <v>0</v>
      </c>
      <c r="Q10" s="96">
        <v>1</v>
      </c>
      <c r="R10" s="97">
        <v>0</v>
      </c>
      <c r="S10" s="106">
        <v>0</v>
      </c>
      <c r="T10" s="99">
        <v>0</v>
      </c>
      <c r="U10" s="100">
        <v>0</v>
      </c>
      <c r="V10" s="101">
        <v>0</v>
      </c>
      <c r="W10" s="102">
        <f t="shared" si="1"/>
        <v>0</v>
      </c>
      <c r="X10" s="103">
        <f>SUM(R10:V10)</f>
        <v>0</v>
      </c>
      <c r="Y10" s="104">
        <f t="shared" si="2"/>
        <v>0</v>
      </c>
      <c r="Z10" s="104">
        <f t="shared" si="0"/>
        <v>0</v>
      </c>
      <c r="AA10" s="64">
        <v>100000000</v>
      </c>
      <c r="AB10" s="64" t="s">
        <v>144</v>
      </c>
      <c r="AC10" s="108"/>
      <c r="AD10" s="70"/>
      <c r="AE10" s="70"/>
    </row>
    <row r="11" spans="1:31" ht="238" x14ac:dyDescent="0.2">
      <c r="A11" s="89" t="s">
        <v>416</v>
      </c>
      <c r="B11" s="90" t="s">
        <v>417</v>
      </c>
      <c r="C11" s="91" t="s">
        <v>447</v>
      </c>
      <c r="D11" s="92">
        <v>3301</v>
      </c>
      <c r="E11" s="91" t="s">
        <v>419</v>
      </c>
      <c r="F11" s="91" t="s">
        <v>452</v>
      </c>
      <c r="G11" s="91">
        <v>53</v>
      </c>
      <c r="H11" s="91" t="s">
        <v>453</v>
      </c>
      <c r="I11" s="93">
        <v>3301065</v>
      </c>
      <c r="J11" s="94" t="s">
        <v>454</v>
      </c>
      <c r="K11" s="91" t="s">
        <v>455</v>
      </c>
      <c r="L11" s="95" t="s">
        <v>455</v>
      </c>
      <c r="M11" s="92" t="s">
        <v>275</v>
      </c>
      <c r="N11" s="92">
        <v>2023</v>
      </c>
      <c r="O11" s="92" t="s">
        <v>425</v>
      </c>
      <c r="P11" s="92">
        <v>52</v>
      </c>
      <c r="Q11" s="96">
        <v>52</v>
      </c>
      <c r="R11" s="97">
        <v>52</v>
      </c>
      <c r="S11" s="106">
        <v>3</v>
      </c>
      <c r="T11" s="99">
        <v>52</v>
      </c>
      <c r="U11" s="100">
        <v>52</v>
      </c>
      <c r="V11" s="101">
        <v>52</v>
      </c>
      <c r="W11" s="102">
        <v>52</v>
      </c>
      <c r="X11" s="103">
        <v>52</v>
      </c>
      <c r="Y11" s="104">
        <v>1</v>
      </c>
      <c r="Z11" s="104">
        <v>1</v>
      </c>
      <c r="AA11" s="115">
        <v>627858219.60000002</v>
      </c>
      <c r="AB11" s="64" t="s">
        <v>144</v>
      </c>
      <c r="AC11" s="111">
        <v>36000000</v>
      </c>
      <c r="AD11" s="70"/>
      <c r="AE11" s="70"/>
    </row>
    <row r="12" spans="1:31" ht="238" x14ac:dyDescent="0.2">
      <c r="A12" s="89" t="s">
        <v>416</v>
      </c>
      <c r="B12" s="90" t="s">
        <v>417</v>
      </c>
      <c r="C12" s="91" t="s">
        <v>447</v>
      </c>
      <c r="D12" s="92">
        <v>3301</v>
      </c>
      <c r="E12" s="91" t="s">
        <v>419</v>
      </c>
      <c r="F12" s="91" t="s">
        <v>452</v>
      </c>
      <c r="G12" s="91">
        <v>54</v>
      </c>
      <c r="H12" s="91" t="s">
        <v>456</v>
      </c>
      <c r="I12" s="93">
        <v>3301075</v>
      </c>
      <c r="J12" s="94" t="s">
        <v>457</v>
      </c>
      <c r="K12" s="91" t="s">
        <v>457</v>
      </c>
      <c r="L12" s="95" t="s">
        <v>158</v>
      </c>
      <c r="M12" s="92" t="s">
        <v>275</v>
      </c>
      <c r="N12" s="92">
        <v>2023</v>
      </c>
      <c r="O12" s="92" t="s">
        <v>425</v>
      </c>
      <c r="P12" s="92">
        <v>20</v>
      </c>
      <c r="Q12" s="96">
        <v>52</v>
      </c>
      <c r="R12" s="97">
        <v>0</v>
      </c>
      <c r="S12" s="106">
        <v>0</v>
      </c>
      <c r="T12" s="99">
        <v>0</v>
      </c>
      <c r="U12" s="100">
        <v>52</v>
      </c>
      <c r="V12" s="101">
        <v>0</v>
      </c>
      <c r="W12" s="102">
        <f t="shared" si="1"/>
        <v>52</v>
      </c>
      <c r="X12" s="103">
        <f>SUM(R12:V12)</f>
        <v>52</v>
      </c>
      <c r="Y12" s="104">
        <f t="shared" si="2"/>
        <v>1</v>
      </c>
      <c r="Z12" s="104">
        <f t="shared" si="0"/>
        <v>1</v>
      </c>
      <c r="AA12" s="116">
        <v>331600000</v>
      </c>
      <c r="AB12" s="64" t="s">
        <v>144</v>
      </c>
      <c r="AC12" s="108"/>
      <c r="AD12" s="70"/>
      <c r="AE12" s="70"/>
    </row>
    <row r="13" spans="1:31" ht="252" x14ac:dyDescent="0.2">
      <c r="A13" s="89" t="s">
        <v>416</v>
      </c>
      <c r="B13" s="90" t="s">
        <v>417</v>
      </c>
      <c r="C13" s="91" t="s">
        <v>458</v>
      </c>
      <c r="D13" s="92">
        <v>3502</v>
      </c>
      <c r="E13" s="91" t="s">
        <v>419</v>
      </c>
      <c r="F13" s="91" t="s">
        <v>459</v>
      </c>
      <c r="G13" s="91">
        <v>330</v>
      </c>
      <c r="H13" s="91" t="s">
        <v>460</v>
      </c>
      <c r="I13" s="93">
        <v>3301126</v>
      </c>
      <c r="J13" s="94" t="s">
        <v>461</v>
      </c>
      <c r="K13" s="91" t="s">
        <v>462</v>
      </c>
      <c r="L13" s="95" t="s">
        <v>158</v>
      </c>
      <c r="M13" s="92"/>
      <c r="N13" s="92">
        <v>2023</v>
      </c>
      <c r="O13" s="92" t="s">
        <v>425</v>
      </c>
      <c r="P13" s="92">
        <v>5</v>
      </c>
      <c r="Q13" s="96">
        <v>46</v>
      </c>
      <c r="R13" s="117">
        <v>5</v>
      </c>
      <c r="S13" s="106">
        <v>0</v>
      </c>
      <c r="T13" s="106">
        <v>9</v>
      </c>
      <c r="U13" s="100">
        <v>9</v>
      </c>
      <c r="V13" s="101">
        <v>1</v>
      </c>
      <c r="W13" s="118">
        <f>SUM(S13:V13)</f>
        <v>19</v>
      </c>
      <c r="X13" s="119">
        <f>SUM(R13:V13)</f>
        <v>24</v>
      </c>
      <c r="Y13" s="120">
        <f>+W13/Q13</f>
        <v>0.41304347826086957</v>
      </c>
      <c r="Z13" s="120">
        <f>+X13/Q13</f>
        <v>0.52173913043478259</v>
      </c>
      <c r="AA13" s="121">
        <v>6000000</v>
      </c>
      <c r="AB13" s="64" t="s">
        <v>144</v>
      </c>
      <c r="AC13" s="108"/>
      <c r="AD13" s="70"/>
      <c r="AE13" s="70"/>
    </row>
    <row r="14" spans="1:31" ht="182" x14ac:dyDescent="0.2">
      <c r="A14" s="122" t="s">
        <v>463</v>
      </c>
      <c r="B14" s="123" t="s">
        <v>464</v>
      </c>
      <c r="C14" s="123" t="s">
        <v>465</v>
      </c>
      <c r="D14" s="123">
        <v>3502</v>
      </c>
      <c r="E14" s="123" t="s">
        <v>466</v>
      </c>
      <c r="F14" s="123" t="s">
        <v>467</v>
      </c>
      <c r="G14" s="123">
        <v>55</v>
      </c>
      <c r="H14" s="123" t="s">
        <v>468</v>
      </c>
      <c r="I14" s="124">
        <v>3502039</v>
      </c>
      <c r="J14" s="125" t="s">
        <v>469</v>
      </c>
      <c r="K14" s="123" t="s">
        <v>470</v>
      </c>
      <c r="L14" s="123" t="s">
        <v>158</v>
      </c>
      <c r="M14" s="126">
        <v>0</v>
      </c>
      <c r="N14" s="126">
        <v>2023</v>
      </c>
      <c r="O14" s="126" t="s">
        <v>425</v>
      </c>
      <c r="P14" s="126">
        <v>12</v>
      </c>
      <c r="Q14" s="127">
        <v>45</v>
      </c>
      <c r="R14" s="117">
        <v>31</v>
      </c>
      <c r="S14" s="117">
        <v>1</v>
      </c>
      <c r="T14" s="117">
        <v>2</v>
      </c>
      <c r="U14" s="117">
        <v>1</v>
      </c>
      <c r="V14" s="117">
        <v>0</v>
      </c>
      <c r="W14" s="118">
        <f>SUM(S14:V14)</f>
        <v>4</v>
      </c>
      <c r="X14" s="119">
        <f t="shared" ref="X14:X25" si="3">SUM(R14:V14)</f>
        <v>35</v>
      </c>
      <c r="Y14" s="120">
        <f t="shared" ref="Y14:Y25" si="4">+W14/Q14</f>
        <v>8.8888888888888892E-2</v>
      </c>
      <c r="Z14" s="104">
        <f t="shared" ref="Z14:Z25" si="5">+X14/Q14</f>
        <v>0.77777777777777779</v>
      </c>
      <c r="AA14" s="116">
        <v>0</v>
      </c>
      <c r="AB14" s="70"/>
      <c r="AC14" s="70"/>
      <c r="AD14" s="70"/>
      <c r="AE14" s="70"/>
    </row>
    <row r="15" spans="1:31" ht="182" x14ac:dyDescent="0.2">
      <c r="A15" s="122" t="s">
        <v>463</v>
      </c>
      <c r="B15" s="123" t="s">
        <v>464</v>
      </c>
      <c r="C15" s="123" t="s">
        <v>465</v>
      </c>
      <c r="D15" s="123">
        <v>3502</v>
      </c>
      <c r="E15" s="123" t="s">
        <v>466</v>
      </c>
      <c r="F15" s="123" t="s">
        <v>467</v>
      </c>
      <c r="G15" s="123">
        <v>56</v>
      </c>
      <c r="H15" s="123" t="s">
        <v>471</v>
      </c>
      <c r="I15" s="124">
        <v>3502007</v>
      </c>
      <c r="J15" s="125" t="s">
        <v>472</v>
      </c>
      <c r="K15" s="123" t="s">
        <v>473</v>
      </c>
      <c r="L15" s="123" t="s">
        <v>158</v>
      </c>
      <c r="M15" s="126">
        <v>0</v>
      </c>
      <c r="N15" s="126">
        <v>2023</v>
      </c>
      <c r="O15" s="126" t="s">
        <v>425</v>
      </c>
      <c r="P15" s="126">
        <v>35</v>
      </c>
      <c r="Q15" s="127">
        <v>120</v>
      </c>
      <c r="R15" s="117">
        <v>112</v>
      </c>
      <c r="S15" s="117">
        <v>0</v>
      </c>
      <c r="T15" s="117">
        <v>52</v>
      </c>
      <c r="U15" s="117">
        <v>35</v>
      </c>
      <c r="V15" s="117">
        <v>1</v>
      </c>
      <c r="W15" s="118">
        <f t="shared" ref="W15:W25" si="6">SUM(S15:V15)</f>
        <v>88</v>
      </c>
      <c r="X15" s="119">
        <f t="shared" si="3"/>
        <v>200</v>
      </c>
      <c r="Y15" s="120">
        <f t="shared" si="4"/>
        <v>0.73333333333333328</v>
      </c>
      <c r="Z15" s="104">
        <f t="shared" si="5"/>
        <v>1.6666666666666667</v>
      </c>
      <c r="AA15" s="116">
        <v>0</v>
      </c>
      <c r="AB15" s="70"/>
      <c r="AC15" s="70"/>
      <c r="AD15" s="70"/>
      <c r="AE15" s="70"/>
    </row>
    <row r="16" spans="1:31" ht="182" x14ac:dyDescent="0.2">
      <c r="A16" s="122" t="s">
        <v>463</v>
      </c>
      <c r="B16" s="123" t="s">
        <v>464</v>
      </c>
      <c r="C16" s="123" t="s">
        <v>465</v>
      </c>
      <c r="D16" s="123">
        <v>3502</v>
      </c>
      <c r="E16" s="123" t="s">
        <v>466</v>
      </c>
      <c r="F16" s="123" t="s">
        <v>467</v>
      </c>
      <c r="G16" s="123">
        <v>57</v>
      </c>
      <c r="H16" s="123" t="s">
        <v>474</v>
      </c>
      <c r="I16" s="124">
        <v>3502047</v>
      </c>
      <c r="J16" s="125" t="s">
        <v>475</v>
      </c>
      <c r="K16" s="123" t="s">
        <v>476</v>
      </c>
      <c r="L16" s="123" t="s">
        <v>158</v>
      </c>
      <c r="M16" s="126">
        <v>2</v>
      </c>
      <c r="N16" s="126">
        <v>2024</v>
      </c>
      <c r="O16" s="126" t="s">
        <v>425</v>
      </c>
      <c r="P16" s="126">
        <v>2</v>
      </c>
      <c r="Q16" s="127">
        <v>8</v>
      </c>
      <c r="R16" s="117">
        <v>4</v>
      </c>
      <c r="S16" s="117">
        <v>1</v>
      </c>
      <c r="T16" s="117">
        <v>1</v>
      </c>
      <c r="U16" s="117">
        <v>1</v>
      </c>
      <c r="V16" s="117">
        <v>0</v>
      </c>
      <c r="W16" s="118">
        <f t="shared" si="6"/>
        <v>3</v>
      </c>
      <c r="X16" s="119">
        <f t="shared" si="3"/>
        <v>7</v>
      </c>
      <c r="Y16" s="120">
        <f t="shared" si="4"/>
        <v>0.375</v>
      </c>
      <c r="Z16" s="104">
        <f t="shared" si="5"/>
        <v>0.875</v>
      </c>
      <c r="AA16" s="116">
        <v>0</v>
      </c>
      <c r="AB16" s="70"/>
      <c r="AC16" s="70"/>
      <c r="AD16" s="70"/>
      <c r="AE16" s="70"/>
    </row>
    <row r="17" spans="1:31" ht="182" x14ac:dyDescent="0.2">
      <c r="A17" s="122" t="s">
        <v>463</v>
      </c>
      <c r="B17" s="123" t="s">
        <v>464</v>
      </c>
      <c r="C17" s="123" t="s">
        <v>465</v>
      </c>
      <c r="D17" s="123">
        <v>3502</v>
      </c>
      <c r="E17" s="123" t="s">
        <v>466</v>
      </c>
      <c r="F17" s="123" t="s">
        <v>467</v>
      </c>
      <c r="G17" s="123">
        <v>58</v>
      </c>
      <c r="H17" s="123" t="s">
        <v>468</v>
      </c>
      <c r="I17" s="124">
        <v>3502039</v>
      </c>
      <c r="J17" s="125" t="s">
        <v>469</v>
      </c>
      <c r="K17" s="123" t="s">
        <v>477</v>
      </c>
      <c r="L17" s="123" t="s">
        <v>158</v>
      </c>
      <c r="M17" s="126">
        <v>16</v>
      </c>
      <c r="N17" s="126">
        <v>2023</v>
      </c>
      <c r="O17" s="126" t="s">
        <v>425</v>
      </c>
      <c r="P17" s="126">
        <v>2</v>
      </c>
      <c r="Q17" s="127">
        <v>8</v>
      </c>
      <c r="R17" s="117">
        <v>0</v>
      </c>
      <c r="S17" s="117">
        <v>0</v>
      </c>
      <c r="T17" s="117">
        <v>3</v>
      </c>
      <c r="U17" s="117">
        <v>2</v>
      </c>
      <c r="V17" s="117">
        <v>0</v>
      </c>
      <c r="W17" s="118">
        <f t="shared" si="6"/>
        <v>5</v>
      </c>
      <c r="X17" s="119">
        <f t="shared" si="3"/>
        <v>5</v>
      </c>
      <c r="Y17" s="120">
        <f t="shared" si="4"/>
        <v>0.625</v>
      </c>
      <c r="Z17" s="104">
        <f t="shared" si="5"/>
        <v>0.625</v>
      </c>
      <c r="AA17" s="116">
        <v>0</v>
      </c>
      <c r="AB17" s="70"/>
      <c r="AC17" s="70"/>
      <c r="AD17" s="70"/>
      <c r="AE17" s="70"/>
    </row>
    <row r="18" spans="1:31" ht="336" x14ac:dyDescent="0.2">
      <c r="A18" s="122" t="s">
        <v>463</v>
      </c>
      <c r="B18" s="123" t="s">
        <v>464</v>
      </c>
      <c r="C18" s="123" t="s">
        <v>465</v>
      </c>
      <c r="D18" s="123">
        <v>3502</v>
      </c>
      <c r="E18" s="123" t="s">
        <v>466</v>
      </c>
      <c r="F18" s="123" t="s">
        <v>467</v>
      </c>
      <c r="G18" s="123">
        <v>59</v>
      </c>
      <c r="H18" s="123" t="s">
        <v>478</v>
      </c>
      <c r="I18" s="124">
        <v>3502046</v>
      </c>
      <c r="J18" s="125" t="s">
        <v>479</v>
      </c>
      <c r="K18" s="123" t="s">
        <v>480</v>
      </c>
      <c r="L18" s="123" t="s">
        <v>158</v>
      </c>
      <c r="M18" s="126">
        <v>0</v>
      </c>
      <c r="N18" s="126">
        <v>2023</v>
      </c>
      <c r="O18" s="126" t="s">
        <v>425</v>
      </c>
      <c r="P18" s="126">
        <v>1</v>
      </c>
      <c r="Q18" s="127">
        <v>4</v>
      </c>
      <c r="R18" s="117">
        <v>3</v>
      </c>
      <c r="S18" s="117">
        <v>1</v>
      </c>
      <c r="T18" s="117">
        <v>1</v>
      </c>
      <c r="U18" s="117">
        <v>0</v>
      </c>
      <c r="V18" s="117">
        <v>0</v>
      </c>
      <c r="W18" s="118">
        <f t="shared" si="6"/>
        <v>2</v>
      </c>
      <c r="X18" s="119">
        <f t="shared" si="3"/>
        <v>5</v>
      </c>
      <c r="Y18" s="120">
        <f t="shared" si="4"/>
        <v>0.5</v>
      </c>
      <c r="Z18" s="104">
        <f t="shared" si="5"/>
        <v>1.25</v>
      </c>
      <c r="AA18" s="116">
        <v>0</v>
      </c>
      <c r="AB18" s="70"/>
      <c r="AC18" s="70"/>
      <c r="AD18" s="70"/>
      <c r="AE18" s="70"/>
    </row>
    <row r="19" spans="1:31" ht="182" x14ac:dyDescent="0.2">
      <c r="A19" s="122" t="s">
        <v>463</v>
      </c>
      <c r="B19" s="123" t="s">
        <v>464</v>
      </c>
      <c r="C19" s="123" t="s">
        <v>465</v>
      </c>
      <c r="D19" s="123">
        <v>3502</v>
      </c>
      <c r="E19" s="123" t="s">
        <v>466</v>
      </c>
      <c r="F19" s="123" t="s">
        <v>467</v>
      </c>
      <c r="G19" s="123">
        <v>60</v>
      </c>
      <c r="H19" s="123" t="s">
        <v>468</v>
      </c>
      <c r="I19" s="124">
        <v>3502039</v>
      </c>
      <c r="J19" s="125" t="s">
        <v>469</v>
      </c>
      <c r="K19" s="123" t="s">
        <v>481</v>
      </c>
      <c r="L19" s="123" t="s">
        <v>158</v>
      </c>
      <c r="M19" s="126">
        <v>0</v>
      </c>
      <c r="N19" s="126">
        <v>2023</v>
      </c>
      <c r="O19" s="126" t="s">
        <v>425</v>
      </c>
      <c r="P19" s="126">
        <v>1</v>
      </c>
      <c r="Q19" s="127">
        <v>1</v>
      </c>
      <c r="R19" s="117">
        <v>0</v>
      </c>
      <c r="S19" s="117">
        <v>0</v>
      </c>
      <c r="T19" s="117">
        <v>0</v>
      </c>
      <c r="U19" s="117">
        <v>0</v>
      </c>
      <c r="V19" s="117">
        <v>0</v>
      </c>
      <c r="W19" s="118">
        <f t="shared" si="6"/>
        <v>0</v>
      </c>
      <c r="X19" s="119">
        <f t="shared" si="3"/>
        <v>0</v>
      </c>
      <c r="Y19" s="120">
        <f t="shared" si="4"/>
        <v>0</v>
      </c>
      <c r="Z19" s="104">
        <f t="shared" si="5"/>
        <v>0</v>
      </c>
      <c r="AA19" s="116">
        <v>0</v>
      </c>
      <c r="AB19" s="70"/>
      <c r="AC19" s="70"/>
      <c r="AD19" s="70"/>
      <c r="AE19" s="70"/>
    </row>
    <row r="20" spans="1:31" ht="238" x14ac:dyDescent="0.2">
      <c r="A20" s="122" t="s">
        <v>463</v>
      </c>
      <c r="B20" s="123" t="s">
        <v>464</v>
      </c>
      <c r="C20" s="123" t="s">
        <v>465</v>
      </c>
      <c r="D20" s="123">
        <v>3502</v>
      </c>
      <c r="E20" s="123" t="s">
        <v>466</v>
      </c>
      <c r="F20" s="123" t="s">
        <v>467</v>
      </c>
      <c r="G20" s="123">
        <v>61</v>
      </c>
      <c r="H20" s="123" t="s">
        <v>482</v>
      </c>
      <c r="I20" s="124">
        <v>3502093</v>
      </c>
      <c r="J20" s="125" t="s">
        <v>483</v>
      </c>
      <c r="K20" s="123" t="s">
        <v>484</v>
      </c>
      <c r="L20" s="123" t="s">
        <v>158</v>
      </c>
      <c r="M20" s="126">
        <v>0</v>
      </c>
      <c r="N20" s="126">
        <v>2023</v>
      </c>
      <c r="O20" s="126" t="s">
        <v>425</v>
      </c>
      <c r="P20" s="126">
        <v>0</v>
      </c>
      <c r="Q20" s="127">
        <v>1</v>
      </c>
      <c r="R20" s="117">
        <v>0</v>
      </c>
      <c r="S20" s="117">
        <v>0</v>
      </c>
      <c r="T20" s="117">
        <v>0</v>
      </c>
      <c r="U20" s="117">
        <v>0</v>
      </c>
      <c r="V20" s="117">
        <v>0</v>
      </c>
      <c r="W20" s="118">
        <f t="shared" si="6"/>
        <v>0</v>
      </c>
      <c r="X20" s="119">
        <f t="shared" si="3"/>
        <v>0</v>
      </c>
      <c r="Y20" s="120">
        <f t="shared" si="4"/>
        <v>0</v>
      </c>
      <c r="Z20" s="104">
        <f t="shared" si="5"/>
        <v>0</v>
      </c>
      <c r="AA20" s="116">
        <v>0</v>
      </c>
      <c r="AB20" s="70"/>
      <c r="AC20" s="70"/>
      <c r="AD20" s="70"/>
      <c r="AE20" s="70"/>
    </row>
    <row r="21" spans="1:31" ht="182" x14ac:dyDescent="0.2">
      <c r="A21" s="122" t="s">
        <v>463</v>
      </c>
      <c r="B21" s="123" t="s">
        <v>464</v>
      </c>
      <c r="C21" s="123" t="s">
        <v>465</v>
      </c>
      <c r="D21" s="123">
        <v>3502</v>
      </c>
      <c r="E21" s="123" t="s">
        <v>466</v>
      </c>
      <c r="F21" s="123" t="s">
        <v>467</v>
      </c>
      <c r="G21" s="123">
        <v>62</v>
      </c>
      <c r="H21" s="123" t="s">
        <v>485</v>
      </c>
      <c r="I21" s="124">
        <v>3502007</v>
      </c>
      <c r="J21" s="125" t="s">
        <v>486</v>
      </c>
      <c r="K21" s="123" t="s">
        <v>487</v>
      </c>
      <c r="L21" s="123" t="s">
        <v>158</v>
      </c>
      <c r="M21" s="126">
        <v>0</v>
      </c>
      <c r="N21" s="126">
        <v>2023</v>
      </c>
      <c r="O21" s="126" t="s">
        <v>425</v>
      </c>
      <c r="P21" s="126">
        <v>5</v>
      </c>
      <c r="Q21" s="127">
        <v>30</v>
      </c>
      <c r="R21" s="117">
        <v>125</v>
      </c>
      <c r="S21" s="117">
        <v>0</v>
      </c>
      <c r="T21" s="117">
        <v>0</v>
      </c>
      <c r="U21" s="117">
        <v>110</v>
      </c>
      <c r="V21" s="117">
        <v>0</v>
      </c>
      <c r="W21" s="118">
        <f t="shared" si="6"/>
        <v>110</v>
      </c>
      <c r="X21" s="119">
        <f t="shared" si="3"/>
        <v>235</v>
      </c>
      <c r="Y21" s="120">
        <f t="shared" si="4"/>
        <v>3.6666666666666665</v>
      </c>
      <c r="Z21" s="104">
        <f t="shared" si="5"/>
        <v>7.833333333333333</v>
      </c>
      <c r="AA21" s="116">
        <v>0</v>
      </c>
      <c r="AB21" s="70"/>
      <c r="AC21" s="70"/>
      <c r="AD21" s="70"/>
      <c r="AE21" s="70"/>
    </row>
    <row r="22" spans="1:31" ht="409" x14ac:dyDescent="0.2">
      <c r="A22" s="122" t="s">
        <v>463</v>
      </c>
      <c r="B22" s="123" t="s">
        <v>464</v>
      </c>
      <c r="C22" s="123" t="s">
        <v>465</v>
      </c>
      <c r="D22" s="123">
        <v>3502</v>
      </c>
      <c r="E22" s="123" t="s">
        <v>466</v>
      </c>
      <c r="F22" s="123" t="s">
        <v>467</v>
      </c>
      <c r="G22" s="123">
        <v>63</v>
      </c>
      <c r="H22" s="123" t="s">
        <v>488</v>
      </c>
      <c r="I22" s="124">
        <v>3502009</v>
      </c>
      <c r="J22" s="125" t="s">
        <v>489</v>
      </c>
      <c r="K22" s="123" t="s">
        <v>490</v>
      </c>
      <c r="L22" s="123" t="s">
        <v>158</v>
      </c>
      <c r="M22" s="126">
        <v>0</v>
      </c>
      <c r="N22" s="126">
        <v>2023</v>
      </c>
      <c r="O22" s="126" t="s">
        <v>425</v>
      </c>
      <c r="P22" s="126">
        <v>15</v>
      </c>
      <c r="Q22" s="127">
        <v>60</v>
      </c>
      <c r="R22" s="117">
        <v>1</v>
      </c>
      <c r="S22" s="117">
        <v>3</v>
      </c>
      <c r="T22" s="117">
        <v>3</v>
      </c>
      <c r="U22" s="117">
        <v>1</v>
      </c>
      <c r="V22" s="117">
        <v>0</v>
      </c>
      <c r="W22" s="118">
        <f t="shared" si="6"/>
        <v>7</v>
      </c>
      <c r="X22" s="119">
        <f t="shared" si="3"/>
        <v>8</v>
      </c>
      <c r="Y22" s="120">
        <f t="shared" si="4"/>
        <v>0.11666666666666667</v>
      </c>
      <c r="Z22" s="104">
        <f t="shared" si="5"/>
        <v>0.13333333333333333</v>
      </c>
      <c r="AA22" s="116">
        <v>0</v>
      </c>
      <c r="AB22" s="70"/>
      <c r="AC22" s="70"/>
      <c r="AD22" s="70"/>
      <c r="AE22" s="70"/>
    </row>
    <row r="23" spans="1:31" ht="182" x14ac:dyDescent="0.2">
      <c r="A23" s="122" t="s">
        <v>463</v>
      </c>
      <c r="B23" s="123" t="s">
        <v>464</v>
      </c>
      <c r="C23" s="123" t="s">
        <v>465</v>
      </c>
      <c r="D23" s="123">
        <v>3502</v>
      </c>
      <c r="E23" s="123" t="s">
        <v>466</v>
      </c>
      <c r="F23" s="123" t="s">
        <v>467</v>
      </c>
      <c r="G23" s="123">
        <v>64</v>
      </c>
      <c r="H23" s="123" t="s">
        <v>468</v>
      </c>
      <c r="I23" s="124">
        <v>3502039</v>
      </c>
      <c r="J23" s="125" t="s">
        <v>469</v>
      </c>
      <c r="K23" s="123" t="s">
        <v>491</v>
      </c>
      <c r="L23" s="123" t="s">
        <v>158</v>
      </c>
      <c r="M23" s="126">
        <v>0</v>
      </c>
      <c r="N23" s="126">
        <v>2023</v>
      </c>
      <c r="O23" s="126" t="s">
        <v>425</v>
      </c>
      <c r="P23" s="126">
        <v>3</v>
      </c>
      <c r="Q23" s="127">
        <v>8</v>
      </c>
      <c r="R23" s="117">
        <v>1</v>
      </c>
      <c r="S23" s="117">
        <v>0</v>
      </c>
      <c r="T23" s="117">
        <v>2</v>
      </c>
      <c r="U23" s="117">
        <v>0</v>
      </c>
      <c r="V23" s="117">
        <v>1</v>
      </c>
      <c r="W23" s="118">
        <f t="shared" si="6"/>
        <v>3</v>
      </c>
      <c r="X23" s="119">
        <f t="shared" si="3"/>
        <v>4</v>
      </c>
      <c r="Y23" s="120">
        <f t="shared" si="4"/>
        <v>0.375</v>
      </c>
      <c r="Z23" s="104">
        <f t="shared" si="5"/>
        <v>0.5</v>
      </c>
      <c r="AA23" s="116">
        <v>0</v>
      </c>
      <c r="AB23" s="70"/>
      <c r="AC23" s="70"/>
      <c r="AD23" s="70"/>
      <c r="AE23" s="70"/>
    </row>
    <row r="24" spans="1:31" ht="182" x14ac:dyDescent="0.2">
      <c r="A24" s="122" t="s">
        <v>463</v>
      </c>
      <c r="B24" s="123" t="s">
        <v>464</v>
      </c>
      <c r="C24" s="123" t="s">
        <v>465</v>
      </c>
      <c r="D24" s="123">
        <v>3502</v>
      </c>
      <c r="E24" s="123" t="s">
        <v>466</v>
      </c>
      <c r="F24" s="123" t="s">
        <v>467</v>
      </c>
      <c r="G24" s="123">
        <v>65</v>
      </c>
      <c r="H24" s="123" t="s">
        <v>468</v>
      </c>
      <c r="I24" s="124">
        <v>3502039</v>
      </c>
      <c r="J24" s="125" t="s">
        <v>469</v>
      </c>
      <c r="K24" s="123" t="s">
        <v>481</v>
      </c>
      <c r="L24" s="123" t="s">
        <v>158</v>
      </c>
      <c r="M24" s="126">
        <v>0</v>
      </c>
      <c r="N24" s="126">
        <v>2023</v>
      </c>
      <c r="O24" s="126" t="s">
        <v>425</v>
      </c>
      <c r="P24" s="126">
        <v>1</v>
      </c>
      <c r="Q24" s="127">
        <v>5</v>
      </c>
      <c r="R24" s="117">
        <v>0</v>
      </c>
      <c r="S24" s="117">
        <v>2</v>
      </c>
      <c r="T24" s="117"/>
      <c r="U24" s="117"/>
      <c r="V24" s="117"/>
      <c r="W24" s="118">
        <f t="shared" si="6"/>
        <v>2</v>
      </c>
      <c r="X24" s="119">
        <f t="shared" si="3"/>
        <v>2</v>
      </c>
      <c r="Y24" s="120">
        <f t="shared" si="4"/>
        <v>0.4</v>
      </c>
      <c r="Z24" s="104">
        <f>+X24/Q24</f>
        <v>0.4</v>
      </c>
      <c r="AA24" s="116">
        <v>0</v>
      </c>
      <c r="AB24" s="70"/>
      <c r="AC24" s="70"/>
      <c r="AD24" s="70"/>
      <c r="AE24" s="70"/>
    </row>
    <row r="25" spans="1:31" ht="182" x14ac:dyDescent="0.2">
      <c r="A25" s="122" t="s">
        <v>463</v>
      </c>
      <c r="B25" s="123" t="s">
        <v>464</v>
      </c>
      <c r="C25" s="123" t="s">
        <v>465</v>
      </c>
      <c r="D25" s="123">
        <v>3502</v>
      </c>
      <c r="E25" s="123" t="s">
        <v>466</v>
      </c>
      <c r="F25" s="123" t="s">
        <v>467</v>
      </c>
      <c r="G25" s="123">
        <v>66</v>
      </c>
      <c r="H25" s="123" t="s">
        <v>468</v>
      </c>
      <c r="I25" s="124">
        <v>3502039</v>
      </c>
      <c r="J25" s="125" t="s">
        <v>469</v>
      </c>
      <c r="K25" s="123" t="s">
        <v>492</v>
      </c>
      <c r="L25" s="123" t="s">
        <v>158</v>
      </c>
      <c r="M25" s="126">
        <v>0</v>
      </c>
      <c r="N25" s="126">
        <v>2023</v>
      </c>
      <c r="O25" s="126" t="s">
        <v>425</v>
      </c>
      <c r="P25" s="126">
        <v>1</v>
      </c>
      <c r="Q25" s="127">
        <v>4</v>
      </c>
      <c r="R25" s="117">
        <v>1</v>
      </c>
      <c r="S25" s="117">
        <v>0</v>
      </c>
      <c r="T25" s="117">
        <v>0</v>
      </c>
      <c r="U25" s="117">
        <v>0</v>
      </c>
      <c r="V25" s="117">
        <v>0</v>
      </c>
      <c r="W25" s="118">
        <f t="shared" si="6"/>
        <v>0</v>
      </c>
      <c r="X25" s="119">
        <f t="shared" si="3"/>
        <v>1</v>
      </c>
      <c r="Y25" s="120">
        <f t="shared" si="4"/>
        <v>0</v>
      </c>
      <c r="Z25" s="104">
        <f t="shared" si="5"/>
        <v>0.25</v>
      </c>
      <c r="AA25" s="116">
        <v>0</v>
      </c>
      <c r="AB25" s="70"/>
      <c r="AC25" s="70"/>
      <c r="AD25" s="70"/>
      <c r="AE25" s="52" t="s">
        <v>493</v>
      </c>
    </row>
    <row r="26" spans="1:31" x14ac:dyDescent="0.2">
      <c r="AA26" s="749">
        <f>SUM(AA3:AA25)</f>
        <v>13000109039.6</v>
      </c>
    </row>
  </sheetData>
  <mergeCells count="1">
    <mergeCell ref="A1:AE1"/>
  </mergeCells>
  <pageMargins left="0.7" right="0.7" top="0.75" bottom="0.75" header="0.3" footer="0.3"/>
  <legacy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65"/>
  <sheetViews>
    <sheetView topLeftCell="O60" zoomScale="101" workbookViewId="0">
      <selection activeCell="AA63" sqref="AA63"/>
    </sheetView>
  </sheetViews>
  <sheetFormatPr baseColWidth="10" defaultRowHeight="16" x14ac:dyDescent="0.2"/>
  <cols>
    <col min="27" max="27" width="16.1640625" bestFit="1" customWidth="1"/>
    <col min="29" max="29" width="34" customWidth="1"/>
  </cols>
  <sheetData>
    <row r="1" spans="1:44" x14ac:dyDescent="0.2">
      <c r="A1" s="696" t="s">
        <v>148</v>
      </c>
      <c r="B1" s="696"/>
      <c r="C1" s="696"/>
      <c r="D1" s="696"/>
      <c r="E1" s="696"/>
      <c r="F1" s="696"/>
      <c r="G1" s="696"/>
      <c r="H1" s="696"/>
      <c r="I1" s="696"/>
      <c r="J1" s="696"/>
      <c r="K1" s="696"/>
      <c r="L1" s="696"/>
      <c r="M1" s="696"/>
      <c r="N1" s="696"/>
      <c r="O1" s="696"/>
      <c r="P1" s="696"/>
      <c r="Q1" s="696"/>
      <c r="R1" s="696"/>
      <c r="S1" s="696"/>
      <c r="T1" s="696"/>
      <c r="U1" s="696"/>
      <c r="V1" s="696"/>
      <c r="W1" s="696"/>
      <c r="X1" s="696"/>
      <c r="Y1" s="696"/>
      <c r="Z1" s="696"/>
      <c r="AA1" s="696"/>
      <c r="AB1" s="696"/>
      <c r="AC1" s="696"/>
      <c r="AD1" s="696"/>
      <c r="AE1" s="696"/>
      <c r="AF1" s="696"/>
      <c r="AG1" s="696"/>
      <c r="AH1" s="696"/>
      <c r="AI1" s="696"/>
      <c r="AJ1" s="696"/>
      <c r="AK1" s="696"/>
      <c r="AL1" s="696"/>
      <c r="AM1" s="696"/>
      <c r="AN1" s="128"/>
      <c r="AO1" s="128"/>
      <c r="AP1" s="128"/>
      <c r="AQ1" s="128"/>
      <c r="AR1" s="128"/>
    </row>
    <row r="2" spans="1:44" ht="195" x14ac:dyDescent="0.2">
      <c r="A2" s="27" t="s">
        <v>2</v>
      </c>
      <c r="B2" s="27" t="s">
        <v>4</v>
      </c>
      <c r="C2" s="27" t="s">
        <v>5</v>
      </c>
      <c r="D2" s="27" t="s">
        <v>6</v>
      </c>
      <c r="E2" s="27" t="s">
        <v>7</v>
      </c>
      <c r="F2" s="27" t="s">
        <v>8</v>
      </c>
      <c r="G2" s="27" t="s">
        <v>9</v>
      </c>
      <c r="H2" s="27" t="s">
        <v>10</v>
      </c>
      <c r="I2" s="27" t="s">
        <v>11</v>
      </c>
      <c r="J2" s="27" t="s">
        <v>12</v>
      </c>
      <c r="K2" s="27" t="s">
        <v>13</v>
      </c>
      <c r="L2" s="27" t="s">
        <v>14</v>
      </c>
      <c r="M2" s="27" t="s">
        <v>15</v>
      </c>
      <c r="N2" s="27" t="s">
        <v>16</v>
      </c>
      <c r="O2" s="27" t="s">
        <v>17</v>
      </c>
      <c r="P2" s="27" t="s">
        <v>39</v>
      </c>
      <c r="Q2" s="27" t="s">
        <v>19</v>
      </c>
      <c r="R2" s="27" t="s">
        <v>20</v>
      </c>
      <c r="S2" s="27" t="s">
        <v>22</v>
      </c>
      <c r="T2" s="27" t="s">
        <v>23</v>
      </c>
      <c r="U2" s="27" t="s">
        <v>24</v>
      </c>
      <c r="V2" s="27" t="s">
        <v>25</v>
      </c>
      <c r="W2" s="129" t="s">
        <v>41</v>
      </c>
      <c r="X2" s="129" t="s">
        <v>494</v>
      </c>
      <c r="Y2" s="130" t="s">
        <v>30</v>
      </c>
      <c r="Z2" s="130" t="s">
        <v>495</v>
      </c>
      <c r="AA2" s="131" t="s">
        <v>44</v>
      </c>
      <c r="AB2" s="132" t="s">
        <v>33</v>
      </c>
      <c r="AC2" s="131" t="s">
        <v>45</v>
      </c>
      <c r="AD2" s="132" t="s">
        <v>496</v>
      </c>
      <c r="AE2" s="133" t="s">
        <v>497</v>
      </c>
      <c r="AF2" s="133" t="s">
        <v>498</v>
      </c>
      <c r="AG2" s="133" t="s">
        <v>499</v>
      </c>
      <c r="AH2" s="133" t="s">
        <v>500</v>
      </c>
      <c r="AI2" s="133" t="s">
        <v>501</v>
      </c>
      <c r="AJ2" s="133" t="s">
        <v>502</v>
      </c>
      <c r="AK2" s="133" t="s">
        <v>503</v>
      </c>
      <c r="AL2" s="133" t="s">
        <v>504</v>
      </c>
      <c r="AM2" s="133" t="s">
        <v>415</v>
      </c>
      <c r="AN2" s="134" t="s">
        <v>505</v>
      </c>
      <c r="AO2" s="134" t="s">
        <v>506</v>
      </c>
      <c r="AP2" s="134" t="s">
        <v>507</v>
      </c>
      <c r="AQ2" s="134" t="s">
        <v>508</v>
      </c>
      <c r="AR2" s="134" t="s">
        <v>509</v>
      </c>
    </row>
    <row r="3" spans="1:44" ht="195" x14ac:dyDescent="0.2">
      <c r="A3" s="128" t="s">
        <v>510</v>
      </c>
      <c r="B3" s="54" t="s">
        <v>511</v>
      </c>
      <c r="C3" s="54" t="s">
        <v>512</v>
      </c>
      <c r="D3" s="54" t="s">
        <v>110</v>
      </c>
      <c r="E3" s="54" t="s">
        <v>512</v>
      </c>
      <c r="F3" s="135" t="s">
        <v>116</v>
      </c>
      <c r="G3" s="55">
        <v>116</v>
      </c>
      <c r="H3" s="136" t="s">
        <v>513</v>
      </c>
      <c r="I3" s="137">
        <v>410102507</v>
      </c>
      <c r="J3" s="57" t="s">
        <v>514</v>
      </c>
      <c r="K3" s="72" t="s">
        <v>515</v>
      </c>
      <c r="L3" s="138" t="s">
        <v>516</v>
      </c>
      <c r="M3" s="54">
        <v>4.3999999999999997E-2</v>
      </c>
      <c r="N3" s="54">
        <v>2021</v>
      </c>
      <c r="O3" s="139" t="s">
        <v>122</v>
      </c>
      <c r="P3" s="57">
        <v>250000000</v>
      </c>
      <c r="Q3" s="140">
        <v>1000000000</v>
      </c>
      <c r="R3" s="57">
        <v>125000000</v>
      </c>
      <c r="S3" s="141">
        <v>75000000</v>
      </c>
      <c r="T3" s="142">
        <v>95000000</v>
      </c>
      <c r="U3" s="143">
        <f>205000000-T3</f>
        <v>110000000</v>
      </c>
      <c r="V3" s="29">
        <v>45000000</v>
      </c>
      <c r="W3" s="144">
        <f>SUM(S3:V3)</f>
        <v>325000000</v>
      </c>
      <c r="X3" s="144">
        <f>W3+R3</f>
        <v>450000000</v>
      </c>
      <c r="Y3" s="145">
        <f>W3/P3</f>
        <v>1.3</v>
      </c>
      <c r="Z3" s="145">
        <f>X3/Q3</f>
        <v>0.45</v>
      </c>
      <c r="AA3" s="146">
        <v>250000000</v>
      </c>
      <c r="AB3" s="84" t="s">
        <v>144</v>
      </c>
      <c r="AC3" s="147">
        <f>200000000+125000000</f>
        <v>325000000</v>
      </c>
      <c r="AD3" s="148">
        <f>Z3</f>
        <v>0.45</v>
      </c>
      <c r="AE3" s="29"/>
      <c r="AF3" s="29"/>
      <c r="AG3" s="29"/>
      <c r="AH3" s="29"/>
      <c r="AI3" s="29"/>
      <c r="AJ3" s="29"/>
      <c r="AK3" s="29"/>
      <c r="AL3" s="29"/>
      <c r="AM3" s="29"/>
      <c r="AN3" s="149" t="s">
        <v>517</v>
      </c>
      <c r="AO3" s="150" t="s">
        <v>518</v>
      </c>
      <c r="AP3" s="151" t="s">
        <v>519</v>
      </c>
      <c r="AQ3" s="152" t="s">
        <v>520</v>
      </c>
      <c r="AR3" s="153" t="s">
        <v>521</v>
      </c>
    </row>
    <row r="4" spans="1:44" ht="180" x14ac:dyDescent="0.2">
      <c r="A4" s="128"/>
      <c r="B4" s="54" t="s">
        <v>511</v>
      </c>
      <c r="C4" s="54" t="s">
        <v>512</v>
      </c>
      <c r="D4" s="54" t="s">
        <v>110</v>
      </c>
      <c r="E4" s="54" t="s">
        <v>512</v>
      </c>
      <c r="F4" s="55" t="s">
        <v>111</v>
      </c>
      <c r="G4" s="55">
        <v>117</v>
      </c>
      <c r="H4" s="136" t="s">
        <v>522</v>
      </c>
      <c r="I4" s="137">
        <v>4101082</v>
      </c>
      <c r="J4" s="57" t="s">
        <v>523</v>
      </c>
      <c r="K4" s="72" t="s">
        <v>524</v>
      </c>
      <c r="L4" s="138" t="s">
        <v>525</v>
      </c>
      <c r="M4" s="54">
        <v>4.3999999999999997E-2</v>
      </c>
      <c r="N4" s="54">
        <v>2020</v>
      </c>
      <c r="O4" s="139" t="s">
        <v>122</v>
      </c>
      <c r="P4" s="57">
        <v>1</v>
      </c>
      <c r="Q4" s="140">
        <v>2</v>
      </c>
      <c r="R4" s="57">
        <v>0</v>
      </c>
      <c r="S4" s="149">
        <v>0</v>
      </c>
      <c r="T4" s="29">
        <v>0</v>
      </c>
      <c r="U4" s="29">
        <v>2</v>
      </c>
      <c r="V4" s="29"/>
      <c r="W4" s="144">
        <f t="shared" ref="W4:W63" si="0">SUM(S4:V4)</f>
        <v>2</v>
      </c>
      <c r="X4" s="144">
        <f t="shared" ref="X4:X63" si="1">W4+R4</f>
        <v>2</v>
      </c>
      <c r="Y4" s="145">
        <f t="shared" ref="Y4:Z63" si="2">W4/P4</f>
        <v>2</v>
      </c>
      <c r="Z4" s="145">
        <f t="shared" si="2"/>
        <v>1</v>
      </c>
      <c r="AA4" s="146">
        <v>10000000</v>
      </c>
      <c r="AB4" s="84" t="s">
        <v>144</v>
      </c>
      <c r="AC4" s="147"/>
      <c r="AD4" s="154">
        <f>Z4</f>
        <v>1</v>
      </c>
      <c r="AE4" s="29"/>
      <c r="AF4" s="29"/>
      <c r="AG4" s="29"/>
      <c r="AH4" s="29"/>
      <c r="AI4" s="29"/>
      <c r="AJ4" s="29"/>
      <c r="AK4" s="29"/>
      <c r="AL4" s="29"/>
      <c r="AM4" s="29"/>
      <c r="AN4" s="149" t="s">
        <v>526</v>
      </c>
      <c r="AO4" s="149"/>
      <c r="AP4" s="155"/>
      <c r="AQ4" s="156" t="s">
        <v>527</v>
      </c>
      <c r="AR4" s="128"/>
    </row>
    <row r="5" spans="1:44" ht="195" x14ac:dyDescent="0.2">
      <c r="A5" s="128"/>
      <c r="B5" s="54" t="s">
        <v>511</v>
      </c>
      <c r="C5" s="54" t="s">
        <v>512</v>
      </c>
      <c r="D5" s="54" t="s">
        <v>110</v>
      </c>
      <c r="E5" s="157" t="s">
        <v>512</v>
      </c>
      <c r="F5" s="55" t="s">
        <v>116</v>
      </c>
      <c r="G5" s="55">
        <v>118</v>
      </c>
      <c r="H5" s="136" t="s">
        <v>528</v>
      </c>
      <c r="I5" s="137">
        <v>4101027</v>
      </c>
      <c r="J5" s="57" t="s">
        <v>529</v>
      </c>
      <c r="K5" s="72" t="s">
        <v>530</v>
      </c>
      <c r="L5" s="138" t="s">
        <v>525</v>
      </c>
      <c r="M5" s="54">
        <v>4.3999999999999997E-2</v>
      </c>
      <c r="N5" s="54">
        <v>2020</v>
      </c>
      <c r="O5" s="139" t="s">
        <v>122</v>
      </c>
      <c r="P5" s="57">
        <v>1</v>
      </c>
      <c r="Q5" s="140">
        <v>4</v>
      </c>
      <c r="R5" s="57">
        <v>4</v>
      </c>
      <c r="S5" s="149">
        <v>0</v>
      </c>
      <c r="T5" s="158">
        <v>0</v>
      </c>
      <c r="U5" s="29">
        <v>0</v>
      </c>
      <c r="V5" s="29"/>
      <c r="W5" s="144">
        <f t="shared" si="0"/>
        <v>0</v>
      </c>
      <c r="X5" s="144">
        <f t="shared" si="1"/>
        <v>4</v>
      </c>
      <c r="Y5" s="145">
        <f t="shared" si="2"/>
        <v>0</v>
      </c>
      <c r="Z5" s="145">
        <f t="shared" si="2"/>
        <v>1</v>
      </c>
      <c r="AA5" s="146">
        <v>25000000</v>
      </c>
      <c r="AB5" s="84" t="s">
        <v>144</v>
      </c>
      <c r="AC5" s="147"/>
      <c r="AD5" s="154">
        <f t="shared" ref="AD5:AD25" si="3">Z5</f>
        <v>1</v>
      </c>
      <c r="AE5" s="29"/>
      <c r="AF5" s="29"/>
      <c r="AG5" s="29"/>
      <c r="AH5" s="29"/>
      <c r="AI5" s="29"/>
      <c r="AJ5" s="29"/>
      <c r="AK5" s="29"/>
      <c r="AL5" s="29"/>
      <c r="AM5" s="29"/>
      <c r="AN5" s="149"/>
      <c r="AO5" s="149"/>
      <c r="AP5" s="155"/>
      <c r="AQ5" s="29"/>
      <c r="AR5" s="153" t="s">
        <v>531</v>
      </c>
    </row>
    <row r="6" spans="1:44" ht="409.6" x14ac:dyDescent="0.2">
      <c r="A6" s="128"/>
      <c r="B6" s="54" t="s">
        <v>511</v>
      </c>
      <c r="C6" s="54" t="s">
        <v>532</v>
      </c>
      <c r="D6" s="54" t="s">
        <v>533</v>
      </c>
      <c r="E6" s="54" t="s">
        <v>532</v>
      </c>
      <c r="F6" s="55" t="s">
        <v>116</v>
      </c>
      <c r="G6" s="55">
        <v>119</v>
      </c>
      <c r="H6" s="136" t="s">
        <v>534</v>
      </c>
      <c r="I6" s="137">
        <v>1204016</v>
      </c>
      <c r="J6" s="57" t="s">
        <v>535</v>
      </c>
      <c r="K6" s="72" t="s">
        <v>536</v>
      </c>
      <c r="L6" s="138" t="s">
        <v>525</v>
      </c>
      <c r="M6" s="54">
        <v>4.3999999999999997E-2</v>
      </c>
      <c r="N6" s="54">
        <v>2020</v>
      </c>
      <c r="O6" s="139" t="s">
        <v>122</v>
      </c>
      <c r="P6" s="57">
        <v>15</v>
      </c>
      <c r="Q6" s="140">
        <v>60</v>
      </c>
      <c r="R6" s="57">
        <v>22</v>
      </c>
      <c r="S6" s="74">
        <v>3</v>
      </c>
      <c r="T6" s="158">
        <v>10</v>
      </c>
      <c r="U6" s="29">
        <v>13</v>
      </c>
      <c r="V6" s="29"/>
      <c r="W6" s="144">
        <f t="shared" si="0"/>
        <v>26</v>
      </c>
      <c r="X6" s="144">
        <f t="shared" si="1"/>
        <v>48</v>
      </c>
      <c r="Y6" s="145">
        <f t="shared" si="2"/>
        <v>1.7333333333333334</v>
      </c>
      <c r="Z6" s="145">
        <f t="shared" si="2"/>
        <v>0.8</v>
      </c>
      <c r="AA6" s="159">
        <v>200000000</v>
      </c>
      <c r="AB6" s="84" t="s">
        <v>144</v>
      </c>
      <c r="AC6" s="147">
        <v>300000000</v>
      </c>
      <c r="AD6" s="154">
        <f t="shared" si="3"/>
        <v>0.8</v>
      </c>
      <c r="AE6" s="29"/>
      <c r="AF6" s="29"/>
      <c r="AG6" s="29"/>
      <c r="AH6" s="29"/>
      <c r="AI6" s="29"/>
      <c r="AJ6" s="29"/>
      <c r="AK6" s="29"/>
      <c r="AL6" s="29"/>
      <c r="AM6" s="29"/>
      <c r="AN6" s="149" t="s">
        <v>537</v>
      </c>
      <c r="AO6" s="149" t="s">
        <v>538</v>
      </c>
      <c r="AP6" s="155" t="s">
        <v>539</v>
      </c>
      <c r="AQ6" s="160" t="s">
        <v>540</v>
      </c>
      <c r="AR6" s="128"/>
    </row>
    <row r="7" spans="1:44" ht="65" x14ac:dyDescent="0.2">
      <c r="A7" s="128"/>
      <c r="B7" s="54" t="s">
        <v>511</v>
      </c>
      <c r="C7" s="54" t="s">
        <v>512</v>
      </c>
      <c r="D7" s="54" t="s">
        <v>110</v>
      </c>
      <c r="E7" s="157" t="s">
        <v>512</v>
      </c>
      <c r="F7" s="55" t="s">
        <v>111</v>
      </c>
      <c r="G7" s="55">
        <v>120</v>
      </c>
      <c r="H7" s="136" t="s">
        <v>541</v>
      </c>
      <c r="I7" s="137">
        <v>4101017</v>
      </c>
      <c r="J7" s="57" t="s">
        <v>542</v>
      </c>
      <c r="K7" s="72" t="s">
        <v>543</v>
      </c>
      <c r="L7" s="138" t="s">
        <v>525</v>
      </c>
      <c r="M7" s="54">
        <v>4.3999999999999997E-2</v>
      </c>
      <c r="N7" s="54">
        <v>2020</v>
      </c>
      <c r="O7" s="139" t="s">
        <v>122</v>
      </c>
      <c r="P7" s="57">
        <v>1</v>
      </c>
      <c r="Q7" s="140">
        <v>1</v>
      </c>
      <c r="R7" s="57">
        <v>0</v>
      </c>
      <c r="S7" s="149">
        <v>0</v>
      </c>
      <c r="T7" s="158">
        <v>0</v>
      </c>
      <c r="U7" s="29">
        <v>0</v>
      </c>
      <c r="V7" s="29"/>
      <c r="W7" s="144">
        <f t="shared" si="0"/>
        <v>0</v>
      </c>
      <c r="X7" s="144">
        <f t="shared" si="1"/>
        <v>0</v>
      </c>
      <c r="Y7" s="145">
        <f t="shared" si="2"/>
        <v>0</v>
      </c>
      <c r="Z7" s="145">
        <f t="shared" si="2"/>
        <v>0</v>
      </c>
      <c r="AA7" s="146">
        <v>4500000000</v>
      </c>
      <c r="AB7" s="84" t="s">
        <v>144</v>
      </c>
      <c r="AC7" s="147"/>
      <c r="AD7" s="154">
        <f t="shared" si="3"/>
        <v>0</v>
      </c>
      <c r="AE7" s="29"/>
      <c r="AF7" s="29"/>
      <c r="AG7" s="29"/>
      <c r="AH7" s="29"/>
      <c r="AI7" s="29"/>
      <c r="AJ7" s="29"/>
      <c r="AK7" s="29"/>
      <c r="AL7" s="29"/>
      <c r="AM7" s="29"/>
      <c r="AN7" s="149"/>
      <c r="AO7" s="149"/>
      <c r="AP7" s="155"/>
      <c r="AQ7" s="29"/>
      <c r="AR7" s="128"/>
    </row>
    <row r="8" spans="1:44" ht="208" x14ac:dyDescent="0.2">
      <c r="A8" s="128"/>
      <c r="B8" s="54" t="s">
        <v>511</v>
      </c>
      <c r="C8" s="54" t="s">
        <v>512</v>
      </c>
      <c r="D8" s="54" t="s">
        <v>110</v>
      </c>
      <c r="E8" s="157" t="s">
        <v>512</v>
      </c>
      <c r="F8" s="55" t="s">
        <v>111</v>
      </c>
      <c r="G8" s="55">
        <v>121</v>
      </c>
      <c r="H8" s="136" t="s">
        <v>544</v>
      </c>
      <c r="I8" s="137">
        <v>4101018</v>
      </c>
      <c r="J8" s="57" t="s">
        <v>545</v>
      </c>
      <c r="K8" s="72" t="s">
        <v>546</v>
      </c>
      <c r="L8" s="138" t="s">
        <v>525</v>
      </c>
      <c r="M8" s="54">
        <v>4.3999999999999997E-2</v>
      </c>
      <c r="N8" s="54">
        <v>2020</v>
      </c>
      <c r="O8" s="139" t="s">
        <v>122</v>
      </c>
      <c r="P8" s="57">
        <v>1</v>
      </c>
      <c r="Q8" s="140">
        <v>1</v>
      </c>
      <c r="R8" s="57">
        <v>0</v>
      </c>
      <c r="S8" s="149">
        <v>0</v>
      </c>
      <c r="T8" s="29">
        <v>0</v>
      </c>
      <c r="U8" s="29">
        <v>0</v>
      </c>
      <c r="V8" s="29"/>
      <c r="W8" s="144">
        <f t="shared" si="0"/>
        <v>0</v>
      </c>
      <c r="X8" s="144">
        <f t="shared" si="1"/>
        <v>0</v>
      </c>
      <c r="Y8" s="145">
        <f t="shared" si="2"/>
        <v>0</v>
      </c>
      <c r="Z8" s="145">
        <f t="shared" si="2"/>
        <v>0</v>
      </c>
      <c r="AA8" s="146">
        <v>500000000</v>
      </c>
      <c r="AB8" s="84" t="s">
        <v>144</v>
      </c>
      <c r="AC8" s="147"/>
      <c r="AD8" s="154">
        <f t="shared" si="3"/>
        <v>0</v>
      </c>
      <c r="AE8" s="29"/>
      <c r="AF8" s="29"/>
      <c r="AG8" s="29"/>
      <c r="AH8" s="29"/>
      <c r="AI8" s="29"/>
      <c r="AJ8" s="29"/>
      <c r="AK8" s="29"/>
      <c r="AL8" s="29"/>
      <c r="AM8" s="29"/>
      <c r="AN8" s="149"/>
      <c r="AO8" s="149"/>
      <c r="AP8" s="155"/>
      <c r="AQ8" s="29"/>
      <c r="AR8" s="128"/>
    </row>
    <row r="9" spans="1:44" ht="195" x14ac:dyDescent="0.2">
      <c r="A9" s="128"/>
      <c r="B9" s="54" t="s">
        <v>511</v>
      </c>
      <c r="C9" s="54" t="s">
        <v>512</v>
      </c>
      <c r="D9" s="54" t="s">
        <v>110</v>
      </c>
      <c r="E9" s="157" t="s">
        <v>512</v>
      </c>
      <c r="F9" s="55" t="s">
        <v>116</v>
      </c>
      <c r="G9" s="55">
        <v>122</v>
      </c>
      <c r="H9" s="136" t="s">
        <v>547</v>
      </c>
      <c r="I9" s="137">
        <v>4101018</v>
      </c>
      <c r="J9" s="57" t="s">
        <v>545</v>
      </c>
      <c r="K9" s="72" t="s">
        <v>548</v>
      </c>
      <c r="L9" s="138" t="s">
        <v>525</v>
      </c>
      <c r="M9" s="54">
        <v>4.3999999999999997E-2</v>
      </c>
      <c r="N9" s="54">
        <v>2020</v>
      </c>
      <c r="O9" s="139" t="s">
        <v>122</v>
      </c>
      <c r="P9" s="57">
        <v>1</v>
      </c>
      <c r="Q9" s="140">
        <v>4</v>
      </c>
      <c r="R9" s="57">
        <v>1</v>
      </c>
      <c r="S9" s="149">
        <v>0</v>
      </c>
      <c r="T9" s="29">
        <v>0</v>
      </c>
      <c r="U9" s="29">
        <v>1</v>
      </c>
      <c r="V9" s="29"/>
      <c r="W9" s="144">
        <f t="shared" si="0"/>
        <v>1</v>
      </c>
      <c r="X9" s="144">
        <f t="shared" si="1"/>
        <v>2</v>
      </c>
      <c r="Y9" s="145">
        <f t="shared" si="2"/>
        <v>1</v>
      </c>
      <c r="Z9" s="145">
        <f t="shared" si="2"/>
        <v>0.5</v>
      </c>
      <c r="AA9" s="146">
        <v>20000000</v>
      </c>
      <c r="AB9" s="84" t="s">
        <v>144</v>
      </c>
      <c r="AC9" s="147">
        <v>30000000</v>
      </c>
      <c r="AD9" s="154">
        <f t="shared" si="3"/>
        <v>0.5</v>
      </c>
      <c r="AE9" s="29"/>
      <c r="AF9" s="29"/>
      <c r="AG9" s="29"/>
      <c r="AH9" s="29"/>
      <c r="AI9" s="29"/>
      <c r="AJ9" s="29"/>
      <c r="AK9" s="29"/>
      <c r="AL9" s="29"/>
      <c r="AM9" s="29"/>
      <c r="AN9" s="149"/>
      <c r="AO9" s="149"/>
      <c r="AP9" s="155"/>
      <c r="AQ9" s="160" t="s">
        <v>549</v>
      </c>
      <c r="AR9" s="128"/>
    </row>
    <row r="10" spans="1:44" ht="195" x14ac:dyDescent="0.2">
      <c r="A10" s="128"/>
      <c r="B10" s="54" t="s">
        <v>511</v>
      </c>
      <c r="C10" s="54" t="s">
        <v>550</v>
      </c>
      <c r="D10" s="54" t="s">
        <v>379</v>
      </c>
      <c r="E10" s="54" t="s">
        <v>550</v>
      </c>
      <c r="F10" s="55" t="s">
        <v>551</v>
      </c>
      <c r="G10" s="55">
        <v>123</v>
      </c>
      <c r="H10" s="136" t="s">
        <v>552</v>
      </c>
      <c r="I10" s="137">
        <v>2202061</v>
      </c>
      <c r="J10" s="57" t="s">
        <v>553</v>
      </c>
      <c r="K10" s="72" t="s">
        <v>554</v>
      </c>
      <c r="L10" s="138" t="s">
        <v>525</v>
      </c>
      <c r="M10" s="54">
        <v>4.3999999999999997E-2</v>
      </c>
      <c r="N10" s="54">
        <v>2020</v>
      </c>
      <c r="O10" s="139" t="s">
        <v>122</v>
      </c>
      <c r="P10" s="57">
        <v>100</v>
      </c>
      <c r="Q10" s="140">
        <v>400</v>
      </c>
      <c r="R10" s="57">
        <v>4402</v>
      </c>
      <c r="S10" s="149">
        <v>0</v>
      </c>
      <c r="T10" s="29">
        <v>2687</v>
      </c>
      <c r="U10" s="29"/>
      <c r="V10" s="29"/>
      <c r="W10" s="144">
        <f t="shared" si="0"/>
        <v>2687</v>
      </c>
      <c r="X10" s="144">
        <f t="shared" si="1"/>
        <v>7089</v>
      </c>
      <c r="Y10" s="145">
        <f t="shared" si="2"/>
        <v>26.87</v>
      </c>
      <c r="Z10" s="145">
        <f t="shared" si="2"/>
        <v>17.7225</v>
      </c>
      <c r="AA10" s="146">
        <v>2000000</v>
      </c>
      <c r="AB10" s="84" t="s">
        <v>144</v>
      </c>
      <c r="AC10" s="147"/>
      <c r="AD10" s="154">
        <f t="shared" si="3"/>
        <v>17.7225</v>
      </c>
      <c r="AE10" s="29"/>
      <c r="AF10" s="29"/>
      <c r="AG10" s="29"/>
      <c r="AH10" s="29"/>
      <c r="AI10" s="29"/>
      <c r="AJ10" s="29"/>
      <c r="AK10" s="29"/>
      <c r="AL10" s="29"/>
      <c r="AM10" s="29"/>
      <c r="AN10" s="149" t="s">
        <v>555</v>
      </c>
      <c r="AO10" s="70"/>
      <c r="AP10" s="151" t="s">
        <v>556</v>
      </c>
      <c r="AQ10" s="29"/>
      <c r="AR10" s="128"/>
    </row>
    <row r="11" spans="1:44" ht="222" x14ac:dyDescent="0.2">
      <c r="A11" s="128"/>
      <c r="B11" s="54" t="s">
        <v>511</v>
      </c>
      <c r="C11" s="54" t="s">
        <v>557</v>
      </c>
      <c r="D11" s="54" t="s">
        <v>224</v>
      </c>
      <c r="E11" s="157" t="s">
        <v>557</v>
      </c>
      <c r="F11" s="55" t="s">
        <v>226</v>
      </c>
      <c r="G11" s="55">
        <v>124</v>
      </c>
      <c r="H11" s="161" t="s">
        <v>558</v>
      </c>
      <c r="I11" s="137">
        <v>4103005</v>
      </c>
      <c r="J11" s="57" t="s">
        <v>559</v>
      </c>
      <c r="K11" s="72" t="s">
        <v>560</v>
      </c>
      <c r="L11" s="138" t="s">
        <v>525</v>
      </c>
      <c r="M11" s="54">
        <v>4.3999999999999997E-2</v>
      </c>
      <c r="N11" s="54">
        <v>2020</v>
      </c>
      <c r="O11" s="139" t="s">
        <v>122</v>
      </c>
      <c r="P11" s="57">
        <v>50</v>
      </c>
      <c r="Q11" s="72">
        <v>200</v>
      </c>
      <c r="R11" s="57">
        <v>110</v>
      </c>
      <c r="S11" s="149">
        <v>76</v>
      </c>
      <c r="T11" s="155">
        <v>31</v>
      </c>
      <c r="U11" s="29">
        <v>0</v>
      </c>
      <c r="V11" s="29"/>
      <c r="W11" s="144">
        <f t="shared" si="0"/>
        <v>107</v>
      </c>
      <c r="X11" s="144">
        <f t="shared" si="1"/>
        <v>217</v>
      </c>
      <c r="Y11" s="145">
        <f t="shared" si="2"/>
        <v>2.14</v>
      </c>
      <c r="Z11" s="145">
        <f t="shared" si="2"/>
        <v>1.085</v>
      </c>
      <c r="AA11" s="146">
        <v>50000000</v>
      </c>
      <c r="AB11" s="84" t="s">
        <v>144</v>
      </c>
      <c r="AC11" s="147"/>
      <c r="AD11" s="154">
        <f t="shared" si="3"/>
        <v>1.085</v>
      </c>
      <c r="AE11" s="29"/>
      <c r="AF11" s="29"/>
      <c r="AG11" s="29"/>
      <c r="AH11" s="29"/>
      <c r="AI11" s="29"/>
      <c r="AJ11" s="29"/>
      <c r="AK11" s="29"/>
      <c r="AL11" s="29"/>
      <c r="AM11" s="29"/>
      <c r="AN11" s="149" t="s">
        <v>561</v>
      </c>
      <c r="AO11" s="149" t="s">
        <v>562</v>
      </c>
      <c r="AP11" s="151" t="s">
        <v>563</v>
      </c>
      <c r="AQ11" s="29"/>
      <c r="AR11" s="128"/>
    </row>
    <row r="12" spans="1:44" ht="195" x14ac:dyDescent="0.2">
      <c r="A12" s="128"/>
      <c r="B12" s="54" t="s">
        <v>511</v>
      </c>
      <c r="C12" s="54" t="s">
        <v>512</v>
      </c>
      <c r="D12" s="54" t="s">
        <v>110</v>
      </c>
      <c r="E12" s="157" t="s">
        <v>512</v>
      </c>
      <c r="F12" s="55" t="s">
        <v>226</v>
      </c>
      <c r="G12" s="55">
        <v>125</v>
      </c>
      <c r="H12" s="161" t="s">
        <v>564</v>
      </c>
      <c r="I12" s="137">
        <v>4101073</v>
      </c>
      <c r="J12" s="57" t="s">
        <v>565</v>
      </c>
      <c r="K12" s="72" t="s">
        <v>566</v>
      </c>
      <c r="L12" s="138" t="s">
        <v>525</v>
      </c>
      <c r="M12" s="54">
        <v>4.3999999999999997E-2</v>
      </c>
      <c r="N12" s="54">
        <v>2020</v>
      </c>
      <c r="O12" s="139" t="s">
        <v>122</v>
      </c>
      <c r="P12" s="57">
        <v>20</v>
      </c>
      <c r="Q12" s="72">
        <v>50</v>
      </c>
      <c r="R12" s="57">
        <v>62</v>
      </c>
      <c r="S12" s="149">
        <v>0</v>
      </c>
      <c r="T12" s="155">
        <v>5</v>
      </c>
      <c r="U12" s="29">
        <v>0</v>
      </c>
      <c r="V12" s="29">
        <v>5568</v>
      </c>
      <c r="W12" s="162">
        <f t="shared" si="0"/>
        <v>5573</v>
      </c>
      <c r="X12" s="162">
        <v>2923</v>
      </c>
      <c r="Y12" s="145">
        <f t="shared" si="2"/>
        <v>278.64999999999998</v>
      </c>
      <c r="Z12" s="145">
        <f t="shared" si="2"/>
        <v>58.46</v>
      </c>
      <c r="AA12" s="146">
        <v>50000000</v>
      </c>
      <c r="AB12" s="84" t="s">
        <v>144</v>
      </c>
      <c r="AC12" s="147"/>
      <c r="AD12" s="154">
        <f t="shared" si="3"/>
        <v>58.46</v>
      </c>
      <c r="AE12" s="29"/>
      <c r="AF12" s="29"/>
      <c r="AG12" s="29"/>
      <c r="AH12" s="29"/>
      <c r="AI12" s="29"/>
      <c r="AJ12" s="29"/>
      <c r="AK12" s="29"/>
      <c r="AL12" s="29"/>
      <c r="AM12" s="29"/>
      <c r="AN12" s="149" t="s">
        <v>567</v>
      </c>
      <c r="AO12" s="149"/>
      <c r="AP12" s="155"/>
      <c r="AQ12" s="29"/>
      <c r="AR12" s="153" t="s">
        <v>568</v>
      </c>
    </row>
    <row r="13" spans="1:44" ht="195" x14ac:dyDescent="0.2">
      <c r="A13" s="128"/>
      <c r="B13" s="54" t="s">
        <v>511</v>
      </c>
      <c r="C13" s="54" t="s">
        <v>557</v>
      </c>
      <c r="D13" s="54" t="s">
        <v>224</v>
      </c>
      <c r="E13" s="54" t="s">
        <v>557</v>
      </c>
      <c r="F13" s="55" t="s">
        <v>116</v>
      </c>
      <c r="G13" s="55">
        <v>126</v>
      </c>
      <c r="H13" s="136" t="s">
        <v>569</v>
      </c>
      <c r="I13" s="137">
        <v>4103005</v>
      </c>
      <c r="J13" s="57" t="s">
        <v>559</v>
      </c>
      <c r="K13" s="72" t="s">
        <v>455</v>
      </c>
      <c r="L13" s="138" t="s">
        <v>525</v>
      </c>
      <c r="M13" s="54">
        <v>4.3999999999999997E-2</v>
      </c>
      <c r="N13" s="54">
        <v>2020</v>
      </c>
      <c r="O13" s="139" t="s">
        <v>122</v>
      </c>
      <c r="P13" s="57">
        <v>150</v>
      </c>
      <c r="Q13" s="140">
        <v>450</v>
      </c>
      <c r="R13" s="57">
        <v>179</v>
      </c>
      <c r="S13" s="149">
        <v>0</v>
      </c>
      <c r="T13" s="155">
        <v>27</v>
      </c>
      <c r="U13" s="29">
        <v>19</v>
      </c>
      <c r="V13" s="29"/>
      <c r="W13" s="144">
        <f t="shared" si="0"/>
        <v>46</v>
      </c>
      <c r="X13" s="144">
        <f t="shared" si="1"/>
        <v>225</v>
      </c>
      <c r="Y13" s="145">
        <f t="shared" si="2"/>
        <v>0.30666666666666664</v>
      </c>
      <c r="Z13" s="145">
        <f t="shared" si="2"/>
        <v>0.5</v>
      </c>
      <c r="AA13" s="146">
        <v>50000000</v>
      </c>
      <c r="AB13" s="84" t="s">
        <v>144</v>
      </c>
      <c r="AC13" s="147"/>
      <c r="AD13" s="154">
        <f t="shared" si="3"/>
        <v>0.5</v>
      </c>
      <c r="AE13" s="29"/>
      <c r="AF13" s="29"/>
      <c r="AG13" s="29"/>
      <c r="AH13" s="29"/>
      <c r="AI13" s="29"/>
      <c r="AJ13" s="29"/>
      <c r="AK13" s="29"/>
      <c r="AL13" s="29"/>
      <c r="AM13" s="29"/>
      <c r="AN13" s="149" t="s">
        <v>570</v>
      </c>
      <c r="AO13" s="149"/>
      <c r="AP13" s="151" t="s">
        <v>571</v>
      </c>
      <c r="AQ13" s="156" t="s">
        <v>572</v>
      </c>
      <c r="AR13" s="128"/>
    </row>
    <row r="14" spans="1:44" ht="78" x14ac:dyDescent="0.2">
      <c r="A14" s="128"/>
      <c r="B14" s="54" t="s">
        <v>511</v>
      </c>
      <c r="C14" s="54" t="s">
        <v>557</v>
      </c>
      <c r="D14" s="54" t="s">
        <v>224</v>
      </c>
      <c r="E14" s="54" t="s">
        <v>557</v>
      </c>
      <c r="F14" s="55" t="s">
        <v>116</v>
      </c>
      <c r="G14" s="55">
        <v>127</v>
      </c>
      <c r="H14" s="136" t="s">
        <v>573</v>
      </c>
      <c r="I14" s="137">
        <v>4103010</v>
      </c>
      <c r="J14" s="57" t="s">
        <v>574</v>
      </c>
      <c r="K14" s="72" t="s">
        <v>575</v>
      </c>
      <c r="L14" s="138" t="s">
        <v>525</v>
      </c>
      <c r="M14" s="54">
        <v>4.3999999999999997E-2</v>
      </c>
      <c r="N14" s="54">
        <v>2020</v>
      </c>
      <c r="O14" s="139" t="s">
        <v>122</v>
      </c>
      <c r="P14" s="57">
        <v>750</v>
      </c>
      <c r="Q14" s="140">
        <v>3000</v>
      </c>
      <c r="R14" s="57">
        <v>1101</v>
      </c>
      <c r="S14" s="149">
        <v>0</v>
      </c>
      <c r="T14" s="155">
        <v>255</v>
      </c>
      <c r="U14" s="29"/>
      <c r="V14" s="29">
        <v>526</v>
      </c>
      <c r="W14" s="144">
        <f t="shared" si="0"/>
        <v>781</v>
      </c>
      <c r="X14" s="144">
        <f t="shared" si="1"/>
        <v>1882</v>
      </c>
      <c r="Y14" s="145">
        <f t="shared" si="2"/>
        <v>1.0413333333333334</v>
      </c>
      <c r="Z14" s="145">
        <f t="shared" si="2"/>
        <v>0.6273333333333333</v>
      </c>
      <c r="AA14" s="146">
        <v>100000000</v>
      </c>
      <c r="AB14" s="84" t="s">
        <v>144</v>
      </c>
      <c r="AC14" s="147"/>
      <c r="AD14" s="154">
        <f t="shared" si="3"/>
        <v>0.6273333333333333</v>
      </c>
      <c r="AE14" s="29"/>
      <c r="AF14" s="29"/>
      <c r="AG14" s="29"/>
      <c r="AH14" s="29"/>
      <c r="AI14" s="29"/>
      <c r="AJ14" s="29"/>
      <c r="AK14" s="29"/>
      <c r="AL14" s="29"/>
      <c r="AM14" s="29"/>
      <c r="AN14" s="149" t="s">
        <v>576</v>
      </c>
      <c r="AO14" s="149"/>
      <c r="AP14" s="155"/>
      <c r="AQ14" s="163" t="s">
        <v>577</v>
      </c>
      <c r="AR14" s="128"/>
    </row>
    <row r="15" spans="1:44" ht="182" x14ac:dyDescent="0.2">
      <c r="A15" s="128"/>
      <c r="B15" s="54" t="s">
        <v>511</v>
      </c>
      <c r="C15" s="54" t="s">
        <v>557</v>
      </c>
      <c r="D15" s="54" t="s">
        <v>224</v>
      </c>
      <c r="E15" s="54" t="s">
        <v>557</v>
      </c>
      <c r="F15" s="55" t="s">
        <v>551</v>
      </c>
      <c r="G15" s="55">
        <v>128</v>
      </c>
      <c r="H15" s="136" t="s">
        <v>578</v>
      </c>
      <c r="I15" s="137">
        <v>4103004</v>
      </c>
      <c r="J15" s="57" t="s">
        <v>579</v>
      </c>
      <c r="K15" s="72" t="s">
        <v>580</v>
      </c>
      <c r="L15" s="138" t="s">
        <v>525</v>
      </c>
      <c r="M15" s="54">
        <v>4.3999999999999997E-2</v>
      </c>
      <c r="N15" s="54">
        <v>2020</v>
      </c>
      <c r="O15" s="139" t="s">
        <v>122</v>
      </c>
      <c r="P15" s="57">
        <v>3750</v>
      </c>
      <c r="Q15" s="140">
        <v>15000</v>
      </c>
      <c r="R15" s="57">
        <v>68103</v>
      </c>
      <c r="S15" s="149">
        <v>0</v>
      </c>
      <c r="T15" s="155">
        <v>645</v>
      </c>
      <c r="U15" s="29"/>
      <c r="V15" s="29">
        <v>252</v>
      </c>
      <c r="W15" s="144">
        <f t="shared" si="0"/>
        <v>897</v>
      </c>
      <c r="X15" s="144">
        <f t="shared" si="1"/>
        <v>69000</v>
      </c>
      <c r="Y15" s="145">
        <f t="shared" si="2"/>
        <v>0.2392</v>
      </c>
      <c r="Z15" s="145">
        <f t="shared" si="2"/>
        <v>4.5999999999999996</v>
      </c>
      <c r="AA15" s="146">
        <v>100000000</v>
      </c>
      <c r="AB15" s="84" t="s">
        <v>144</v>
      </c>
      <c r="AC15" s="147"/>
      <c r="AD15" s="154">
        <f t="shared" si="3"/>
        <v>4.5999999999999996</v>
      </c>
      <c r="AE15" s="29"/>
      <c r="AF15" s="29"/>
      <c r="AG15" s="29"/>
      <c r="AH15" s="29"/>
      <c r="AI15" s="29"/>
      <c r="AJ15" s="29"/>
      <c r="AK15" s="29"/>
      <c r="AL15" s="29"/>
      <c r="AM15" s="29"/>
      <c r="AN15" s="149"/>
      <c r="AO15" s="149"/>
      <c r="AP15" s="155"/>
      <c r="AQ15" s="163" t="s">
        <v>581</v>
      </c>
      <c r="AR15" s="128"/>
    </row>
    <row r="16" spans="1:44" ht="143" x14ac:dyDescent="0.2">
      <c r="A16" s="128"/>
      <c r="B16" s="54" t="s">
        <v>511</v>
      </c>
      <c r="C16" s="54" t="s">
        <v>557</v>
      </c>
      <c r="D16" s="54" t="s">
        <v>224</v>
      </c>
      <c r="E16" s="54" t="s">
        <v>557</v>
      </c>
      <c r="F16" s="55" t="s">
        <v>116</v>
      </c>
      <c r="G16" s="55">
        <v>129</v>
      </c>
      <c r="H16" s="136" t="s">
        <v>582</v>
      </c>
      <c r="I16" s="137" t="s">
        <v>583</v>
      </c>
      <c r="J16" s="57" t="s">
        <v>584</v>
      </c>
      <c r="K16" s="72" t="s">
        <v>585</v>
      </c>
      <c r="L16" s="138" t="s">
        <v>525</v>
      </c>
      <c r="M16" s="54">
        <v>4.3999999999999997E-2</v>
      </c>
      <c r="N16" s="54">
        <v>2020</v>
      </c>
      <c r="O16" s="139" t="s">
        <v>122</v>
      </c>
      <c r="P16" s="57">
        <v>15</v>
      </c>
      <c r="Q16" s="140">
        <v>50</v>
      </c>
      <c r="R16" s="57">
        <v>5</v>
      </c>
      <c r="S16" s="149">
        <v>0</v>
      </c>
      <c r="T16" s="155">
        <v>0</v>
      </c>
      <c r="U16" s="29">
        <v>0</v>
      </c>
      <c r="V16" s="29"/>
      <c r="W16" s="144">
        <f t="shared" si="0"/>
        <v>0</v>
      </c>
      <c r="X16" s="144">
        <f t="shared" si="1"/>
        <v>5</v>
      </c>
      <c r="Y16" s="145">
        <f t="shared" si="2"/>
        <v>0</v>
      </c>
      <c r="Z16" s="145">
        <f t="shared" si="2"/>
        <v>0.1</v>
      </c>
      <c r="AA16" s="146">
        <v>225000000</v>
      </c>
      <c r="AB16" s="84" t="s">
        <v>144</v>
      </c>
      <c r="AC16" s="147"/>
      <c r="AD16" s="154">
        <f t="shared" si="3"/>
        <v>0.1</v>
      </c>
      <c r="AE16" s="29"/>
      <c r="AF16" s="29"/>
      <c r="AG16" s="29"/>
      <c r="AH16" s="29"/>
      <c r="AI16" s="29"/>
      <c r="AJ16" s="29"/>
      <c r="AK16" s="29"/>
      <c r="AL16" s="29"/>
      <c r="AM16" s="29"/>
      <c r="AN16" s="149" t="s">
        <v>586</v>
      </c>
      <c r="AO16" s="149"/>
      <c r="AP16" s="155"/>
      <c r="AQ16" s="29"/>
      <c r="AR16" s="128"/>
    </row>
    <row r="17" spans="1:44" ht="91" x14ac:dyDescent="0.2">
      <c r="A17" s="128"/>
      <c r="B17" s="54" t="s">
        <v>511</v>
      </c>
      <c r="C17" s="54" t="s">
        <v>557</v>
      </c>
      <c r="D17" s="54" t="s">
        <v>224</v>
      </c>
      <c r="E17" s="157" t="s">
        <v>557</v>
      </c>
      <c r="F17" s="55" t="s">
        <v>116</v>
      </c>
      <c r="G17" s="55">
        <v>130</v>
      </c>
      <c r="H17" s="161" t="s">
        <v>587</v>
      </c>
      <c r="I17" s="137">
        <v>4101042</v>
      </c>
      <c r="J17" s="57" t="s">
        <v>588</v>
      </c>
      <c r="K17" s="72" t="s">
        <v>589</v>
      </c>
      <c r="L17" s="138" t="s">
        <v>525</v>
      </c>
      <c r="M17" s="54">
        <v>4.3999999999999997E-2</v>
      </c>
      <c r="N17" s="54">
        <v>2020</v>
      </c>
      <c r="O17" s="139" t="s">
        <v>122</v>
      </c>
      <c r="P17" s="57">
        <v>500</v>
      </c>
      <c r="Q17" s="72">
        <v>1500</v>
      </c>
      <c r="R17" s="57">
        <v>300</v>
      </c>
      <c r="S17" s="149"/>
      <c r="T17" s="155">
        <v>60</v>
      </c>
      <c r="U17" s="29"/>
      <c r="V17" s="29"/>
      <c r="W17" s="144">
        <f t="shared" si="0"/>
        <v>60</v>
      </c>
      <c r="X17" s="144">
        <f t="shared" si="1"/>
        <v>360</v>
      </c>
      <c r="Y17" s="145">
        <f t="shared" si="2"/>
        <v>0.12</v>
      </c>
      <c r="Z17" s="145">
        <f t="shared" si="2"/>
        <v>0.24</v>
      </c>
      <c r="AA17" s="146">
        <v>300000000</v>
      </c>
      <c r="AB17" s="84" t="s">
        <v>144</v>
      </c>
      <c r="AC17" s="147"/>
      <c r="AD17" s="154">
        <f t="shared" si="3"/>
        <v>0.24</v>
      </c>
      <c r="AE17" s="29"/>
      <c r="AF17" s="29"/>
      <c r="AG17" s="29"/>
      <c r="AH17" s="29"/>
      <c r="AI17" s="29"/>
      <c r="AJ17" s="29"/>
      <c r="AK17" s="29"/>
      <c r="AL17" s="29"/>
      <c r="AM17" s="29"/>
      <c r="AN17" s="149"/>
      <c r="AO17" s="149"/>
      <c r="AP17" s="155"/>
      <c r="AQ17" s="29"/>
      <c r="AR17" s="128"/>
    </row>
    <row r="18" spans="1:44" ht="195" x14ac:dyDescent="0.2">
      <c r="A18" s="128"/>
      <c r="B18" s="54" t="s">
        <v>511</v>
      </c>
      <c r="C18" s="54" t="s">
        <v>557</v>
      </c>
      <c r="D18" s="54" t="s">
        <v>224</v>
      </c>
      <c r="E18" s="157" t="s">
        <v>557</v>
      </c>
      <c r="F18" s="55" t="s">
        <v>116</v>
      </c>
      <c r="G18" s="55">
        <v>131</v>
      </c>
      <c r="H18" s="136" t="s">
        <v>590</v>
      </c>
      <c r="I18" s="137" t="s">
        <v>583</v>
      </c>
      <c r="J18" s="57" t="s">
        <v>584</v>
      </c>
      <c r="K18" s="72" t="s">
        <v>591</v>
      </c>
      <c r="L18" s="138" t="s">
        <v>525</v>
      </c>
      <c r="M18" s="54">
        <v>4.3999999999999997E-2</v>
      </c>
      <c r="N18" s="54">
        <v>2020</v>
      </c>
      <c r="O18" s="139" t="s">
        <v>122</v>
      </c>
      <c r="P18" s="57">
        <v>10</v>
      </c>
      <c r="Q18" s="140">
        <v>40</v>
      </c>
      <c r="R18" s="57">
        <v>10</v>
      </c>
      <c r="S18" s="149">
        <v>0</v>
      </c>
      <c r="T18" s="155">
        <v>300</v>
      </c>
      <c r="U18" s="29">
        <v>0</v>
      </c>
      <c r="V18" s="29"/>
      <c r="W18" s="144">
        <f t="shared" si="0"/>
        <v>300</v>
      </c>
      <c r="X18" s="144">
        <f t="shared" si="1"/>
        <v>310</v>
      </c>
      <c r="Y18" s="145">
        <f t="shared" si="2"/>
        <v>30</v>
      </c>
      <c r="Z18" s="145">
        <f t="shared" si="2"/>
        <v>7.75</v>
      </c>
      <c r="AA18" s="146">
        <v>0</v>
      </c>
      <c r="AB18" s="84" t="s">
        <v>144</v>
      </c>
      <c r="AC18" s="147"/>
      <c r="AD18" s="154">
        <f t="shared" si="3"/>
        <v>7.75</v>
      </c>
      <c r="AE18" s="29"/>
      <c r="AF18" s="29"/>
      <c r="AG18" s="29"/>
      <c r="AH18" s="29"/>
      <c r="AI18" s="29"/>
      <c r="AJ18" s="29"/>
      <c r="AK18" s="29"/>
      <c r="AL18" s="29"/>
      <c r="AM18" s="29"/>
      <c r="AN18" s="149"/>
      <c r="AO18" s="149"/>
      <c r="AP18" s="151" t="s">
        <v>592</v>
      </c>
      <c r="AQ18" s="29"/>
      <c r="AR18" s="128"/>
    </row>
    <row r="19" spans="1:44" ht="240" x14ac:dyDescent="0.2">
      <c r="A19" s="128"/>
      <c r="B19" s="54" t="s">
        <v>511</v>
      </c>
      <c r="C19" s="54" t="s">
        <v>512</v>
      </c>
      <c r="D19" s="54" t="s">
        <v>593</v>
      </c>
      <c r="E19" s="54" t="s">
        <v>594</v>
      </c>
      <c r="F19" s="55" t="s">
        <v>116</v>
      </c>
      <c r="G19" s="55">
        <v>132</v>
      </c>
      <c r="H19" s="164" t="s">
        <v>595</v>
      </c>
      <c r="I19" s="137">
        <v>4502038</v>
      </c>
      <c r="J19" s="57" t="s">
        <v>596</v>
      </c>
      <c r="K19" s="72" t="s">
        <v>597</v>
      </c>
      <c r="L19" s="138" t="s">
        <v>525</v>
      </c>
      <c r="M19" s="54">
        <v>4.3999999999999997E-2</v>
      </c>
      <c r="N19" s="54">
        <v>2020</v>
      </c>
      <c r="O19" s="139" t="s">
        <v>122</v>
      </c>
      <c r="P19" s="57">
        <v>1</v>
      </c>
      <c r="Q19" s="140">
        <v>4</v>
      </c>
      <c r="R19" s="57">
        <v>1</v>
      </c>
      <c r="S19" s="149">
        <v>0</v>
      </c>
      <c r="T19" s="155">
        <v>0</v>
      </c>
      <c r="U19" s="29">
        <v>1</v>
      </c>
      <c r="V19" s="29"/>
      <c r="W19" s="144">
        <f t="shared" si="0"/>
        <v>1</v>
      </c>
      <c r="X19" s="144">
        <f t="shared" si="1"/>
        <v>2</v>
      </c>
      <c r="Y19" s="145">
        <f t="shared" si="2"/>
        <v>1</v>
      </c>
      <c r="Z19" s="145">
        <f t="shared" si="2"/>
        <v>0.5</v>
      </c>
      <c r="AA19" s="146">
        <v>2000000</v>
      </c>
      <c r="AB19" s="84" t="s">
        <v>144</v>
      </c>
      <c r="AC19" s="147"/>
      <c r="AD19" s="154">
        <f t="shared" si="3"/>
        <v>0.5</v>
      </c>
      <c r="AE19" s="29"/>
      <c r="AF19" s="29"/>
      <c r="AG19" s="29"/>
      <c r="AH19" s="29"/>
      <c r="AI19" s="29"/>
      <c r="AJ19" s="29"/>
      <c r="AK19" s="29"/>
      <c r="AL19" s="29"/>
      <c r="AM19" s="29"/>
      <c r="AN19" s="149" t="s">
        <v>598</v>
      </c>
      <c r="AO19" s="149"/>
      <c r="AP19" s="155"/>
      <c r="AQ19" s="152" t="s">
        <v>599</v>
      </c>
      <c r="AR19" s="128"/>
    </row>
    <row r="20" spans="1:44" ht="195" x14ac:dyDescent="0.2">
      <c r="A20" s="128"/>
      <c r="B20" s="54" t="s">
        <v>511</v>
      </c>
      <c r="C20" s="54" t="s">
        <v>512</v>
      </c>
      <c r="D20" s="54">
        <v>4502</v>
      </c>
      <c r="E20" s="54" t="s">
        <v>594</v>
      </c>
      <c r="F20" s="55" t="s">
        <v>116</v>
      </c>
      <c r="G20" s="55">
        <v>133</v>
      </c>
      <c r="H20" s="164" t="s">
        <v>600</v>
      </c>
      <c r="I20" s="137">
        <v>4502038</v>
      </c>
      <c r="J20" s="57" t="s">
        <v>596</v>
      </c>
      <c r="K20" s="72" t="s">
        <v>601</v>
      </c>
      <c r="L20" s="138" t="s">
        <v>525</v>
      </c>
      <c r="M20" s="54">
        <v>4.3999999999999997E-2</v>
      </c>
      <c r="N20" s="54">
        <v>2020</v>
      </c>
      <c r="O20" s="139" t="s">
        <v>122</v>
      </c>
      <c r="P20" s="57">
        <v>1</v>
      </c>
      <c r="Q20" s="140">
        <v>4</v>
      </c>
      <c r="R20" s="57">
        <v>1</v>
      </c>
      <c r="S20" s="149">
        <v>0</v>
      </c>
      <c r="T20" s="155">
        <v>1</v>
      </c>
      <c r="U20" s="29"/>
      <c r="V20" s="29"/>
      <c r="W20" s="144">
        <f t="shared" si="0"/>
        <v>1</v>
      </c>
      <c r="X20" s="144">
        <f t="shared" si="1"/>
        <v>2</v>
      </c>
      <c r="Y20" s="145">
        <f t="shared" si="2"/>
        <v>1</v>
      </c>
      <c r="Z20" s="145">
        <f t="shared" si="2"/>
        <v>0.5</v>
      </c>
      <c r="AA20" s="146">
        <v>2000000</v>
      </c>
      <c r="AB20" s="84" t="s">
        <v>144</v>
      </c>
      <c r="AC20" s="147"/>
      <c r="AD20" s="154">
        <f t="shared" si="3"/>
        <v>0.5</v>
      </c>
      <c r="AE20" s="29"/>
      <c r="AF20" s="29"/>
      <c r="AG20" s="29"/>
      <c r="AH20" s="29"/>
      <c r="AI20" s="29"/>
      <c r="AJ20" s="29"/>
      <c r="AK20" s="29"/>
      <c r="AL20" s="29"/>
      <c r="AM20" s="29"/>
      <c r="AN20" s="149" t="s">
        <v>602</v>
      </c>
      <c r="AO20" s="149"/>
      <c r="AP20" s="151" t="s">
        <v>603</v>
      </c>
      <c r="AQ20" s="152" t="s">
        <v>604</v>
      </c>
      <c r="AR20" s="128"/>
    </row>
    <row r="21" spans="1:44" ht="234" x14ac:dyDescent="0.2">
      <c r="A21" s="128"/>
      <c r="B21" s="54" t="s">
        <v>511</v>
      </c>
      <c r="C21" s="54" t="s">
        <v>512</v>
      </c>
      <c r="D21" s="54" t="s">
        <v>605</v>
      </c>
      <c r="E21" s="54" t="s">
        <v>606</v>
      </c>
      <c r="F21" s="55" t="s">
        <v>116</v>
      </c>
      <c r="G21" s="55">
        <v>134</v>
      </c>
      <c r="H21" s="164" t="s">
        <v>607</v>
      </c>
      <c r="I21" s="137">
        <v>3702026</v>
      </c>
      <c r="J21" s="57" t="s">
        <v>608</v>
      </c>
      <c r="K21" s="72" t="s">
        <v>609</v>
      </c>
      <c r="L21" s="138" t="s">
        <v>525</v>
      </c>
      <c r="M21" s="54">
        <v>4.3999999999999997E-2</v>
      </c>
      <c r="N21" s="54">
        <v>2020</v>
      </c>
      <c r="O21" s="139" t="s">
        <v>122</v>
      </c>
      <c r="P21" s="57">
        <v>1</v>
      </c>
      <c r="Q21" s="140">
        <v>4</v>
      </c>
      <c r="R21" s="57">
        <v>1</v>
      </c>
      <c r="S21" s="149">
        <v>0</v>
      </c>
      <c r="T21" s="155">
        <v>1</v>
      </c>
      <c r="U21" s="29"/>
      <c r="V21" s="29"/>
      <c r="W21" s="144">
        <f t="shared" si="0"/>
        <v>1</v>
      </c>
      <c r="X21" s="144">
        <f t="shared" si="1"/>
        <v>2</v>
      </c>
      <c r="Y21" s="145">
        <f t="shared" si="2"/>
        <v>1</v>
      </c>
      <c r="Z21" s="145">
        <f t="shared" si="2"/>
        <v>0.5</v>
      </c>
      <c r="AA21" s="146">
        <v>2000000</v>
      </c>
      <c r="AB21" s="84" t="s">
        <v>144</v>
      </c>
      <c r="AC21" s="147"/>
      <c r="AD21" s="154">
        <f t="shared" si="3"/>
        <v>0.5</v>
      </c>
      <c r="AE21" s="29"/>
      <c r="AF21" s="29"/>
      <c r="AG21" s="29"/>
      <c r="AH21" s="29"/>
      <c r="AI21" s="29"/>
      <c r="AJ21" s="29"/>
      <c r="AK21" s="29"/>
      <c r="AL21" s="29"/>
      <c r="AM21" s="29"/>
      <c r="AN21" s="149"/>
      <c r="AO21" s="149"/>
      <c r="AP21" s="155"/>
      <c r="AQ21" s="165"/>
      <c r="AR21" s="128"/>
    </row>
    <row r="22" spans="1:44" ht="286" x14ac:dyDescent="0.2">
      <c r="A22" s="128"/>
      <c r="B22" s="54" t="s">
        <v>511</v>
      </c>
      <c r="C22" s="54" t="s">
        <v>512</v>
      </c>
      <c r="D22" s="54" t="s">
        <v>593</v>
      </c>
      <c r="E22" s="54" t="s">
        <v>594</v>
      </c>
      <c r="F22" s="55" t="s">
        <v>116</v>
      </c>
      <c r="G22" s="55">
        <v>135</v>
      </c>
      <c r="H22" s="164" t="s">
        <v>610</v>
      </c>
      <c r="I22" s="137">
        <v>4502038</v>
      </c>
      <c r="J22" s="57" t="s">
        <v>596</v>
      </c>
      <c r="K22" s="72" t="s">
        <v>597</v>
      </c>
      <c r="L22" s="138" t="s">
        <v>525</v>
      </c>
      <c r="M22" s="54">
        <v>4.3999999999999997E-2</v>
      </c>
      <c r="N22" s="54">
        <v>2020</v>
      </c>
      <c r="O22" s="139" t="s">
        <v>122</v>
      </c>
      <c r="P22" s="57">
        <v>1</v>
      </c>
      <c r="Q22" s="140">
        <v>4</v>
      </c>
      <c r="R22" s="57">
        <v>1</v>
      </c>
      <c r="S22" s="149">
        <v>0</v>
      </c>
      <c r="T22" s="155">
        <v>1</v>
      </c>
      <c r="U22" s="29"/>
      <c r="V22" s="29"/>
      <c r="W22" s="144">
        <f t="shared" si="0"/>
        <v>1</v>
      </c>
      <c r="X22" s="144">
        <f t="shared" si="1"/>
        <v>2</v>
      </c>
      <c r="Y22" s="145">
        <f t="shared" si="2"/>
        <v>1</v>
      </c>
      <c r="Z22" s="145">
        <f t="shared" si="2"/>
        <v>0.5</v>
      </c>
      <c r="AA22" s="146">
        <v>2000000</v>
      </c>
      <c r="AB22" s="84" t="s">
        <v>144</v>
      </c>
      <c r="AC22" s="147"/>
      <c r="AD22" s="154">
        <f t="shared" si="3"/>
        <v>0.5</v>
      </c>
      <c r="AE22" s="29"/>
      <c r="AF22" s="29"/>
      <c r="AG22" s="29"/>
      <c r="AH22" s="29"/>
      <c r="AI22" s="29"/>
      <c r="AJ22" s="29"/>
      <c r="AK22" s="29"/>
      <c r="AL22" s="29"/>
      <c r="AM22" s="29"/>
      <c r="AN22" s="149"/>
      <c r="AO22" s="149"/>
      <c r="AP22" s="155"/>
      <c r="AQ22" s="165"/>
      <c r="AR22" s="128"/>
    </row>
    <row r="23" spans="1:44" ht="210" x14ac:dyDescent="0.2">
      <c r="A23" s="128"/>
      <c r="B23" s="54" t="s">
        <v>511</v>
      </c>
      <c r="C23" s="54" t="s">
        <v>512</v>
      </c>
      <c r="D23" s="54" t="s">
        <v>593</v>
      </c>
      <c r="E23" s="54" t="s">
        <v>594</v>
      </c>
      <c r="F23" s="55" t="s">
        <v>116</v>
      </c>
      <c r="G23" s="55">
        <v>136</v>
      </c>
      <c r="H23" s="164" t="s">
        <v>611</v>
      </c>
      <c r="I23" s="137">
        <v>4502038</v>
      </c>
      <c r="J23" s="57" t="s">
        <v>596</v>
      </c>
      <c r="K23" s="72" t="s">
        <v>597</v>
      </c>
      <c r="L23" s="138" t="s">
        <v>525</v>
      </c>
      <c r="M23" s="54">
        <v>4.3999999999999997E-2</v>
      </c>
      <c r="N23" s="54">
        <v>2020</v>
      </c>
      <c r="O23" s="139" t="s">
        <v>122</v>
      </c>
      <c r="P23" s="57">
        <v>8</v>
      </c>
      <c r="Q23" s="140">
        <v>28</v>
      </c>
      <c r="R23" s="57">
        <v>34</v>
      </c>
      <c r="S23" s="149">
        <v>0</v>
      </c>
      <c r="T23" s="155">
        <v>4</v>
      </c>
      <c r="U23" s="29"/>
      <c r="V23" s="29"/>
      <c r="W23" s="144">
        <f t="shared" si="0"/>
        <v>4</v>
      </c>
      <c r="X23" s="144">
        <f t="shared" si="1"/>
        <v>38</v>
      </c>
      <c r="Y23" s="145">
        <f t="shared" si="2"/>
        <v>0.5</v>
      </c>
      <c r="Z23" s="145">
        <f t="shared" si="2"/>
        <v>1.3571428571428572</v>
      </c>
      <c r="AA23" s="146">
        <v>2000000</v>
      </c>
      <c r="AB23" s="84" t="s">
        <v>144</v>
      </c>
      <c r="AC23" s="147"/>
      <c r="AD23" s="154">
        <f t="shared" si="3"/>
        <v>1.3571428571428572</v>
      </c>
      <c r="AE23" s="29"/>
      <c r="AF23" s="29"/>
      <c r="AG23" s="29"/>
      <c r="AH23" s="29"/>
      <c r="AI23" s="29"/>
      <c r="AJ23" s="29"/>
      <c r="AK23" s="29"/>
      <c r="AL23" s="29"/>
      <c r="AM23" s="29"/>
      <c r="AN23" s="149"/>
      <c r="AO23" s="149"/>
      <c r="AP23" s="151" t="s">
        <v>612</v>
      </c>
      <c r="AQ23" s="29"/>
      <c r="AR23" s="128"/>
    </row>
    <row r="24" spans="1:44" ht="195" x14ac:dyDescent="0.2">
      <c r="A24" s="128"/>
      <c r="B24" s="54" t="s">
        <v>511</v>
      </c>
      <c r="C24" s="54" t="s">
        <v>512</v>
      </c>
      <c r="D24" s="54" t="s">
        <v>110</v>
      </c>
      <c r="E24" s="54" t="s">
        <v>512</v>
      </c>
      <c r="F24" s="55" t="s">
        <v>116</v>
      </c>
      <c r="G24" s="55">
        <v>137</v>
      </c>
      <c r="H24" s="164" t="s">
        <v>613</v>
      </c>
      <c r="I24" s="137">
        <v>4101100</v>
      </c>
      <c r="J24" s="57" t="s">
        <v>614</v>
      </c>
      <c r="K24" s="72" t="s">
        <v>615</v>
      </c>
      <c r="L24" s="138" t="s">
        <v>525</v>
      </c>
      <c r="M24" s="54">
        <v>4.3999999999999997E-2</v>
      </c>
      <c r="N24" s="54">
        <v>2020</v>
      </c>
      <c r="O24" s="139" t="s">
        <v>122</v>
      </c>
      <c r="P24" s="57">
        <v>1000</v>
      </c>
      <c r="Q24" s="140">
        <v>3000</v>
      </c>
      <c r="R24" s="57">
        <v>1192</v>
      </c>
      <c r="S24" s="149">
        <v>1922</v>
      </c>
      <c r="T24" s="155"/>
      <c r="U24" s="29"/>
      <c r="V24" s="29"/>
      <c r="W24" s="144">
        <f t="shared" si="0"/>
        <v>1922</v>
      </c>
      <c r="X24" s="144">
        <f t="shared" si="1"/>
        <v>3114</v>
      </c>
      <c r="Y24" s="145">
        <f t="shared" si="2"/>
        <v>1.9219999999999999</v>
      </c>
      <c r="Z24" s="145">
        <f t="shared" si="2"/>
        <v>1.038</v>
      </c>
      <c r="AA24" s="146">
        <v>40000000</v>
      </c>
      <c r="AB24" s="84" t="s">
        <v>144</v>
      </c>
      <c r="AC24" s="147"/>
      <c r="AD24" s="154">
        <f t="shared" si="3"/>
        <v>1.038</v>
      </c>
      <c r="AE24" s="29"/>
      <c r="AF24" s="29"/>
      <c r="AG24" s="29"/>
      <c r="AH24" s="29"/>
      <c r="AI24" s="29"/>
      <c r="AJ24" s="29"/>
      <c r="AK24" s="29"/>
      <c r="AL24" s="29"/>
      <c r="AM24" s="29"/>
      <c r="AN24" s="149" t="s">
        <v>616</v>
      </c>
      <c r="AO24" s="150" t="s">
        <v>617</v>
      </c>
      <c r="AP24" s="151" t="s">
        <v>618</v>
      </c>
      <c r="AQ24" s="29"/>
      <c r="AR24" s="128"/>
    </row>
    <row r="25" spans="1:44" ht="235" x14ac:dyDescent="0.2">
      <c r="A25" s="128"/>
      <c r="B25" s="54" t="s">
        <v>511</v>
      </c>
      <c r="C25" s="54" t="s">
        <v>512</v>
      </c>
      <c r="D25" s="54" t="s">
        <v>593</v>
      </c>
      <c r="E25" s="54" t="s">
        <v>594</v>
      </c>
      <c r="F25" s="55" t="s">
        <v>116</v>
      </c>
      <c r="G25" s="55">
        <v>138</v>
      </c>
      <c r="H25" s="166" t="s">
        <v>619</v>
      </c>
      <c r="I25" s="137">
        <v>4502038</v>
      </c>
      <c r="J25" s="57" t="s">
        <v>596</v>
      </c>
      <c r="K25" s="72" t="s">
        <v>597</v>
      </c>
      <c r="L25" s="138" t="s">
        <v>525</v>
      </c>
      <c r="M25" s="54">
        <v>4.3999999999999997E-2</v>
      </c>
      <c r="N25" s="54">
        <v>2020</v>
      </c>
      <c r="O25" s="139" t="s">
        <v>122</v>
      </c>
      <c r="P25" s="57">
        <v>2</v>
      </c>
      <c r="Q25" s="140">
        <v>8</v>
      </c>
      <c r="R25" s="57">
        <v>1</v>
      </c>
      <c r="S25" s="149">
        <v>0</v>
      </c>
      <c r="T25" s="155">
        <v>1</v>
      </c>
      <c r="U25" s="29">
        <v>1</v>
      </c>
      <c r="V25" s="29"/>
      <c r="W25" s="144">
        <f t="shared" si="0"/>
        <v>2</v>
      </c>
      <c r="X25" s="144">
        <f t="shared" si="1"/>
        <v>3</v>
      </c>
      <c r="Y25" s="145">
        <f t="shared" si="2"/>
        <v>1</v>
      </c>
      <c r="Z25" s="145">
        <f t="shared" si="2"/>
        <v>0.375</v>
      </c>
      <c r="AA25" s="146">
        <v>30000000</v>
      </c>
      <c r="AB25" s="84" t="s">
        <v>144</v>
      </c>
      <c r="AC25" s="147"/>
      <c r="AD25" s="154">
        <f t="shared" si="3"/>
        <v>0.375</v>
      </c>
      <c r="AE25" s="29"/>
      <c r="AF25" s="29"/>
      <c r="AG25" s="29"/>
      <c r="AH25" s="29"/>
      <c r="AI25" s="29"/>
      <c r="AJ25" s="29"/>
      <c r="AK25" s="29"/>
      <c r="AL25" s="29"/>
      <c r="AM25" s="29"/>
      <c r="AN25" s="149" t="s">
        <v>620</v>
      </c>
      <c r="AO25" s="149" t="s">
        <v>621</v>
      </c>
      <c r="AP25" s="155"/>
      <c r="AQ25" s="156" t="s">
        <v>622</v>
      </c>
      <c r="AR25" s="128"/>
    </row>
    <row r="26" spans="1:44" ht="195" x14ac:dyDescent="0.2">
      <c r="A26" s="128"/>
      <c r="B26" s="54" t="s">
        <v>511</v>
      </c>
      <c r="C26" s="54" t="s">
        <v>512</v>
      </c>
      <c r="D26" s="54" t="s">
        <v>593</v>
      </c>
      <c r="E26" s="54" t="s">
        <v>594</v>
      </c>
      <c r="F26" s="55" t="s">
        <v>116</v>
      </c>
      <c r="G26" s="55">
        <v>139</v>
      </c>
      <c r="H26" s="166" t="s">
        <v>623</v>
      </c>
      <c r="I26" s="137">
        <v>4502038</v>
      </c>
      <c r="J26" s="57" t="s">
        <v>596</v>
      </c>
      <c r="K26" s="72" t="s">
        <v>601</v>
      </c>
      <c r="L26" s="138" t="s">
        <v>525</v>
      </c>
      <c r="M26" s="54">
        <v>4.3999999999999997E-2</v>
      </c>
      <c r="N26" s="54">
        <v>2020</v>
      </c>
      <c r="O26" s="139" t="s">
        <v>122</v>
      </c>
      <c r="P26" s="57">
        <v>15</v>
      </c>
      <c r="Q26" s="140">
        <v>40</v>
      </c>
      <c r="R26" s="57">
        <v>9</v>
      </c>
      <c r="S26" s="149">
        <v>0</v>
      </c>
      <c r="T26" s="155">
        <v>0</v>
      </c>
      <c r="U26" s="29">
        <v>13</v>
      </c>
      <c r="V26" s="29">
        <v>11</v>
      </c>
      <c r="W26" s="144">
        <f t="shared" si="0"/>
        <v>24</v>
      </c>
      <c r="X26" s="144">
        <f t="shared" si="1"/>
        <v>33</v>
      </c>
      <c r="Y26" s="145">
        <f t="shared" si="2"/>
        <v>1.6</v>
      </c>
      <c r="Z26" s="145">
        <f t="shared" si="2"/>
        <v>0.82499999999999996</v>
      </c>
      <c r="AA26" s="146">
        <v>150000000</v>
      </c>
      <c r="AB26" s="84" t="s">
        <v>144</v>
      </c>
      <c r="AC26" s="147">
        <v>150000000</v>
      </c>
      <c r="AD26" s="154">
        <f>AC26/AA26</f>
        <v>1</v>
      </c>
      <c r="AE26" s="29"/>
      <c r="AF26" s="29"/>
      <c r="AG26" s="29"/>
      <c r="AH26" s="29"/>
      <c r="AI26" s="29"/>
      <c r="AJ26" s="29"/>
      <c r="AK26" s="29"/>
      <c r="AL26" s="29"/>
      <c r="AM26" s="29"/>
      <c r="AN26" s="149"/>
      <c r="AO26" s="149"/>
      <c r="AP26" s="155"/>
      <c r="AQ26" s="152" t="s">
        <v>624</v>
      </c>
      <c r="AR26" s="153" t="s">
        <v>625</v>
      </c>
    </row>
    <row r="27" spans="1:44" ht="195" x14ac:dyDescent="0.2">
      <c r="A27" s="128"/>
      <c r="B27" s="54" t="s">
        <v>511</v>
      </c>
      <c r="C27" s="54" t="s">
        <v>512</v>
      </c>
      <c r="D27" s="54" t="s">
        <v>593</v>
      </c>
      <c r="E27" s="54" t="s">
        <v>594</v>
      </c>
      <c r="F27" s="55" t="s">
        <v>116</v>
      </c>
      <c r="G27" s="55">
        <v>140</v>
      </c>
      <c r="H27" s="166" t="s">
        <v>626</v>
      </c>
      <c r="I27" s="137">
        <v>4502039</v>
      </c>
      <c r="J27" s="57" t="s">
        <v>596</v>
      </c>
      <c r="K27" s="72" t="s">
        <v>597</v>
      </c>
      <c r="L27" s="138" t="s">
        <v>525</v>
      </c>
      <c r="M27" s="54">
        <v>4.3999999999999997E-2</v>
      </c>
      <c r="N27" s="54">
        <v>2020</v>
      </c>
      <c r="O27" s="139" t="s">
        <v>122</v>
      </c>
      <c r="P27" s="57">
        <v>5</v>
      </c>
      <c r="Q27" s="140">
        <v>30</v>
      </c>
      <c r="R27" s="57">
        <v>3</v>
      </c>
      <c r="S27" s="149">
        <v>0</v>
      </c>
      <c r="T27" s="155">
        <v>2</v>
      </c>
      <c r="U27" s="29">
        <v>19</v>
      </c>
      <c r="V27" s="29">
        <v>10</v>
      </c>
      <c r="W27" s="144">
        <f t="shared" si="0"/>
        <v>31</v>
      </c>
      <c r="X27" s="144">
        <f t="shared" si="1"/>
        <v>34</v>
      </c>
      <c r="Y27" s="145">
        <f t="shared" si="2"/>
        <v>6.2</v>
      </c>
      <c r="Z27" s="145">
        <f t="shared" si="2"/>
        <v>1.1333333333333333</v>
      </c>
      <c r="AA27" s="146">
        <v>150000000</v>
      </c>
      <c r="AB27" s="84" t="s">
        <v>144</v>
      </c>
      <c r="AC27" s="147">
        <v>150000000</v>
      </c>
      <c r="AD27" s="154">
        <f>AC27/AA27</f>
        <v>1</v>
      </c>
      <c r="AE27" s="29"/>
      <c r="AF27" s="29"/>
      <c r="AG27" s="29"/>
      <c r="AH27" s="29"/>
      <c r="AI27" s="29"/>
      <c r="AJ27" s="29"/>
      <c r="AK27" s="29"/>
      <c r="AL27" s="29"/>
      <c r="AM27" s="29"/>
      <c r="AN27" s="149" t="s">
        <v>627</v>
      </c>
      <c r="AO27" s="150" t="s">
        <v>628</v>
      </c>
      <c r="AP27" s="155"/>
      <c r="AQ27" s="152" t="s">
        <v>629</v>
      </c>
      <c r="AR27" s="153" t="s">
        <v>630</v>
      </c>
    </row>
    <row r="28" spans="1:44" ht="285" x14ac:dyDescent="0.2">
      <c r="A28" s="128"/>
      <c r="B28" s="54" t="s">
        <v>511</v>
      </c>
      <c r="C28" s="54" t="s">
        <v>512</v>
      </c>
      <c r="D28" s="54" t="s">
        <v>110</v>
      </c>
      <c r="E28" s="157" t="s">
        <v>512</v>
      </c>
      <c r="F28" s="55" t="s">
        <v>116</v>
      </c>
      <c r="G28" s="55">
        <v>141</v>
      </c>
      <c r="H28" s="166" t="s">
        <v>631</v>
      </c>
      <c r="I28" s="137">
        <v>4101031</v>
      </c>
      <c r="J28" s="57" t="s">
        <v>632</v>
      </c>
      <c r="K28" s="72" t="s">
        <v>633</v>
      </c>
      <c r="L28" s="138" t="s">
        <v>525</v>
      </c>
      <c r="M28" s="54">
        <v>4.3999999999999997E-2</v>
      </c>
      <c r="N28" s="54">
        <v>2020</v>
      </c>
      <c r="O28" s="139" t="s">
        <v>122</v>
      </c>
      <c r="P28" s="57">
        <v>1</v>
      </c>
      <c r="Q28" s="140">
        <v>4</v>
      </c>
      <c r="R28" s="57">
        <v>2</v>
      </c>
      <c r="S28" s="149">
        <v>1</v>
      </c>
      <c r="T28" s="155">
        <v>1</v>
      </c>
      <c r="U28" s="29"/>
      <c r="V28" s="29"/>
      <c r="W28" s="144">
        <f t="shared" si="0"/>
        <v>2</v>
      </c>
      <c r="X28" s="144">
        <f t="shared" si="1"/>
        <v>4</v>
      </c>
      <c r="Y28" s="145">
        <f t="shared" si="2"/>
        <v>2</v>
      </c>
      <c r="Z28" s="145">
        <f t="shared" si="2"/>
        <v>1</v>
      </c>
      <c r="AA28" s="146">
        <v>0</v>
      </c>
      <c r="AB28" s="84" t="s">
        <v>144</v>
      </c>
      <c r="AC28" s="147"/>
      <c r="AD28" s="154" t="e">
        <f t="shared" ref="AD28:AD63" si="4">AC28/AA28</f>
        <v>#DIV/0!</v>
      </c>
      <c r="AE28" s="29"/>
      <c r="AF28" s="29"/>
      <c r="AG28" s="29"/>
      <c r="AH28" s="29"/>
      <c r="AI28" s="29"/>
      <c r="AJ28" s="29"/>
      <c r="AK28" s="29"/>
      <c r="AL28" s="29"/>
      <c r="AM28" s="29"/>
      <c r="AN28" s="149" t="s">
        <v>634</v>
      </c>
      <c r="AO28" s="150" t="s">
        <v>635</v>
      </c>
      <c r="AP28" s="155"/>
      <c r="AQ28" s="29"/>
      <c r="AR28" s="153" t="s">
        <v>636</v>
      </c>
    </row>
    <row r="29" spans="1:44" ht="180" x14ac:dyDescent="0.2">
      <c r="A29" s="128"/>
      <c r="B29" s="54" t="s">
        <v>511</v>
      </c>
      <c r="C29" s="54" t="s">
        <v>512</v>
      </c>
      <c r="D29" s="54" t="s">
        <v>110</v>
      </c>
      <c r="E29" s="54" t="s">
        <v>512</v>
      </c>
      <c r="F29" s="55" t="s">
        <v>116</v>
      </c>
      <c r="G29" s="55">
        <v>142</v>
      </c>
      <c r="H29" s="166" t="s">
        <v>637</v>
      </c>
      <c r="I29" s="137">
        <v>4101031</v>
      </c>
      <c r="J29" s="57" t="s">
        <v>632</v>
      </c>
      <c r="K29" s="72" t="s">
        <v>638</v>
      </c>
      <c r="L29" s="138" t="s">
        <v>525</v>
      </c>
      <c r="M29" s="54">
        <v>4.3999999999999997E-2</v>
      </c>
      <c r="N29" s="54">
        <v>2020</v>
      </c>
      <c r="O29" s="139" t="s">
        <v>122</v>
      </c>
      <c r="P29" s="57">
        <v>10</v>
      </c>
      <c r="Q29" s="140">
        <v>40</v>
      </c>
      <c r="R29" s="57">
        <v>9</v>
      </c>
      <c r="S29" s="149">
        <v>0</v>
      </c>
      <c r="T29" s="155">
        <v>3</v>
      </c>
      <c r="U29" s="29">
        <v>13</v>
      </c>
      <c r="V29" s="29">
        <v>2</v>
      </c>
      <c r="W29" s="144">
        <f t="shared" si="0"/>
        <v>18</v>
      </c>
      <c r="X29" s="144">
        <f t="shared" si="1"/>
        <v>27</v>
      </c>
      <c r="Y29" s="145">
        <f t="shared" si="2"/>
        <v>1.8</v>
      </c>
      <c r="Z29" s="145">
        <f t="shared" si="2"/>
        <v>0.67500000000000004</v>
      </c>
      <c r="AA29" s="146">
        <v>387192000</v>
      </c>
      <c r="AB29" s="84" t="s">
        <v>144</v>
      </c>
      <c r="AC29" s="147">
        <v>387192</v>
      </c>
      <c r="AD29" s="154">
        <f t="shared" si="4"/>
        <v>1E-3</v>
      </c>
      <c r="AE29" s="29"/>
      <c r="AF29" s="29"/>
      <c r="AG29" s="29"/>
      <c r="AH29" s="29"/>
      <c r="AI29" s="29"/>
      <c r="AJ29" s="29"/>
      <c r="AK29" s="29"/>
      <c r="AL29" s="29"/>
      <c r="AM29" s="29"/>
      <c r="AN29" s="149" t="s">
        <v>639</v>
      </c>
      <c r="AO29" s="149"/>
      <c r="AP29" s="155"/>
      <c r="AQ29" s="152" t="s">
        <v>640</v>
      </c>
      <c r="AR29" s="128"/>
    </row>
    <row r="30" spans="1:44" ht="195" x14ac:dyDescent="0.2">
      <c r="A30" s="128"/>
      <c r="B30" s="54" t="s">
        <v>511</v>
      </c>
      <c r="C30" s="54" t="s">
        <v>512</v>
      </c>
      <c r="D30" s="54" t="s">
        <v>593</v>
      </c>
      <c r="E30" s="54" t="s">
        <v>594</v>
      </c>
      <c r="F30" s="55" t="s">
        <v>116</v>
      </c>
      <c r="G30" s="55">
        <v>143</v>
      </c>
      <c r="H30" s="167" t="s">
        <v>641</v>
      </c>
      <c r="I30" s="137">
        <v>4502038</v>
      </c>
      <c r="J30" s="57" t="s">
        <v>596</v>
      </c>
      <c r="K30" s="72" t="s">
        <v>597</v>
      </c>
      <c r="L30" s="138" t="s">
        <v>525</v>
      </c>
      <c r="M30" s="54">
        <v>4.3999999999999997E-2</v>
      </c>
      <c r="N30" s="54">
        <v>2020</v>
      </c>
      <c r="O30" s="139" t="s">
        <v>122</v>
      </c>
      <c r="P30" s="57">
        <v>1</v>
      </c>
      <c r="Q30" s="140">
        <v>1</v>
      </c>
      <c r="R30" s="57"/>
      <c r="S30" s="149">
        <v>0</v>
      </c>
      <c r="T30" s="155">
        <v>1</v>
      </c>
      <c r="U30" s="29"/>
      <c r="V30" s="29"/>
      <c r="W30" s="144">
        <f t="shared" si="0"/>
        <v>1</v>
      </c>
      <c r="X30" s="144">
        <f t="shared" si="1"/>
        <v>1</v>
      </c>
      <c r="Y30" s="145">
        <f t="shared" si="2"/>
        <v>1</v>
      </c>
      <c r="Z30" s="145">
        <f t="shared" si="2"/>
        <v>1</v>
      </c>
      <c r="AA30" s="146">
        <v>2000000</v>
      </c>
      <c r="AB30" s="84" t="s">
        <v>144</v>
      </c>
      <c r="AC30" s="147">
        <v>2000000</v>
      </c>
      <c r="AD30" s="154">
        <f t="shared" si="4"/>
        <v>1</v>
      </c>
      <c r="AE30" s="29"/>
      <c r="AF30" s="29"/>
      <c r="AG30" s="29"/>
      <c r="AH30" s="29"/>
      <c r="AI30" s="29"/>
      <c r="AJ30" s="29"/>
      <c r="AK30" s="29"/>
      <c r="AL30" s="29"/>
      <c r="AM30" s="29"/>
      <c r="AN30" s="151"/>
      <c r="AO30" s="151" t="s">
        <v>642</v>
      </c>
      <c r="AP30" s="155"/>
      <c r="AQ30" s="168" t="s">
        <v>643</v>
      </c>
      <c r="AR30" s="128"/>
    </row>
    <row r="31" spans="1:44" ht="135" x14ac:dyDescent="0.2">
      <c r="A31" s="128"/>
      <c r="B31" s="54" t="s">
        <v>511</v>
      </c>
      <c r="C31" s="54" t="s">
        <v>512</v>
      </c>
      <c r="D31" s="54" t="s">
        <v>644</v>
      </c>
      <c r="E31" s="54" t="s">
        <v>466</v>
      </c>
      <c r="F31" s="55" t="s">
        <v>116</v>
      </c>
      <c r="G31" s="55">
        <v>144</v>
      </c>
      <c r="H31" s="167" t="s">
        <v>645</v>
      </c>
      <c r="I31" s="137">
        <v>3502019</v>
      </c>
      <c r="J31" s="57" t="s">
        <v>646</v>
      </c>
      <c r="K31" s="72" t="s">
        <v>647</v>
      </c>
      <c r="L31" s="138" t="s">
        <v>525</v>
      </c>
      <c r="M31" s="54">
        <v>4.3999999999999997E-2</v>
      </c>
      <c r="N31" s="54">
        <v>2020</v>
      </c>
      <c r="O31" s="139" t="s">
        <v>122</v>
      </c>
      <c r="P31" s="57">
        <v>1</v>
      </c>
      <c r="Q31" s="140">
        <v>4</v>
      </c>
      <c r="R31" s="57">
        <v>0</v>
      </c>
      <c r="S31" s="149">
        <v>0</v>
      </c>
      <c r="T31" s="155">
        <v>0</v>
      </c>
      <c r="U31" s="29">
        <v>1</v>
      </c>
      <c r="V31" s="29"/>
      <c r="W31" s="144">
        <f t="shared" si="0"/>
        <v>1</v>
      </c>
      <c r="X31" s="144">
        <f t="shared" si="1"/>
        <v>1</v>
      </c>
      <c r="Y31" s="145">
        <f t="shared" si="2"/>
        <v>1</v>
      </c>
      <c r="Z31" s="145">
        <f t="shared" si="2"/>
        <v>0.25</v>
      </c>
      <c r="AA31" s="146">
        <v>2000001</v>
      </c>
      <c r="AB31" s="84" t="s">
        <v>144</v>
      </c>
      <c r="AC31" s="147">
        <v>2000001</v>
      </c>
      <c r="AD31" s="154">
        <f t="shared" si="4"/>
        <v>1</v>
      </c>
      <c r="AE31" s="29"/>
      <c r="AF31" s="29"/>
      <c r="AG31" s="29"/>
      <c r="AH31" s="29"/>
      <c r="AI31" s="29"/>
      <c r="AJ31" s="29"/>
      <c r="AK31" s="29"/>
      <c r="AL31" s="29"/>
      <c r="AM31" s="29"/>
      <c r="AN31" s="149"/>
      <c r="AO31" s="149"/>
      <c r="AP31" s="155"/>
      <c r="AQ31" s="152" t="s">
        <v>648</v>
      </c>
      <c r="AR31" s="128"/>
    </row>
    <row r="32" spans="1:44" ht="165" x14ac:dyDescent="0.2">
      <c r="A32" s="128"/>
      <c r="B32" s="54" t="s">
        <v>511</v>
      </c>
      <c r="C32" s="54" t="s">
        <v>512</v>
      </c>
      <c r="D32" s="54" t="s">
        <v>593</v>
      </c>
      <c r="E32" s="54" t="s">
        <v>594</v>
      </c>
      <c r="F32" s="55" t="s">
        <v>116</v>
      </c>
      <c r="G32" s="55">
        <v>145</v>
      </c>
      <c r="H32" s="167" t="s">
        <v>649</v>
      </c>
      <c r="I32" s="137">
        <v>4502038</v>
      </c>
      <c r="J32" s="57" t="s">
        <v>596</v>
      </c>
      <c r="K32" s="72" t="s">
        <v>597</v>
      </c>
      <c r="L32" s="138" t="s">
        <v>525</v>
      </c>
      <c r="M32" s="54">
        <v>4.3999999999999997E-2</v>
      </c>
      <c r="N32" s="54">
        <v>2020</v>
      </c>
      <c r="O32" s="139" t="s">
        <v>122</v>
      </c>
      <c r="P32" s="57">
        <v>1</v>
      </c>
      <c r="Q32" s="140">
        <v>1</v>
      </c>
      <c r="R32" s="57">
        <v>1</v>
      </c>
      <c r="S32" s="149">
        <v>0</v>
      </c>
      <c r="T32" s="155">
        <v>0</v>
      </c>
      <c r="U32" s="29">
        <v>1</v>
      </c>
      <c r="V32" s="29"/>
      <c r="W32" s="144">
        <f t="shared" si="0"/>
        <v>1</v>
      </c>
      <c r="X32" s="144">
        <f t="shared" si="1"/>
        <v>2</v>
      </c>
      <c r="Y32" s="145">
        <f t="shared" si="2"/>
        <v>1</v>
      </c>
      <c r="Z32" s="145">
        <f t="shared" si="2"/>
        <v>2</v>
      </c>
      <c r="AA32" s="146">
        <v>2000002</v>
      </c>
      <c r="AB32" s="84" t="s">
        <v>144</v>
      </c>
      <c r="AC32" s="147">
        <v>2000002</v>
      </c>
      <c r="AD32" s="154">
        <f t="shared" si="4"/>
        <v>1</v>
      </c>
      <c r="AE32" s="29"/>
      <c r="AF32" s="29"/>
      <c r="AG32" s="29"/>
      <c r="AH32" s="29"/>
      <c r="AI32" s="29"/>
      <c r="AJ32" s="29"/>
      <c r="AK32" s="29"/>
      <c r="AL32" s="29"/>
      <c r="AM32" s="29"/>
      <c r="AN32" s="149"/>
      <c r="AO32" s="149"/>
      <c r="AP32" s="155"/>
      <c r="AQ32" s="152" t="s">
        <v>650</v>
      </c>
      <c r="AR32" s="128"/>
    </row>
    <row r="33" spans="1:44" ht="315" x14ac:dyDescent="0.2">
      <c r="A33" s="128"/>
      <c r="B33" s="54" t="s">
        <v>511</v>
      </c>
      <c r="C33" s="54" t="s">
        <v>512</v>
      </c>
      <c r="D33" s="54" t="s">
        <v>651</v>
      </c>
      <c r="E33" s="54" t="s">
        <v>652</v>
      </c>
      <c r="F33" s="55" t="s">
        <v>116</v>
      </c>
      <c r="G33" s="55">
        <v>146</v>
      </c>
      <c r="H33" s="167" t="s">
        <v>653</v>
      </c>
      <c r="I33" s="137">
        <v>4001031</v>
      </c>
      <c r="J33" s="57" t="s">
        <v>654</v>
      </c>
      <c r="K33" s="72" t="s">
        <v>655</v>
      </c>
      <c r="L33" s="138" t="s">
        <v>525</v>
      </c>
      <c r="M33" s="54">
        <v>4.3999999999999997E-2</v>
      </c>
      <c r="N33" s="54">
        <v>2020</v>
      </c>
      <c r="O33" s="139" t="s">
        <v>122</v>
      </c>
      <c r="P33" s="57">
        <v>10</v>
      </c>
      <c r="Q33" s="140">
        <v>40</v>
      </c>
      <c r="R33" s="57">
        <v>0</v>
      </c>
      <c r="S33" s="149">
        <v>0</v>
      </c>
      <c r="T33" s="155">
        <v>1</v>
      </c>
      <c r="U33" s="29">
        <v>21</v>
      </c>
      <c r="V33" s="29"/>
      <c r="W33" s="144">
        <f t="shared" si="0"/>
        <v>22</v>
      </c>
      <c r="X33" s="144">
        <f t="shared" si="1"/>
        <v>22</v>
      </c>
      <c r="Y33" s="145">
        <f t="shared" si="2"/>
        <v>2.2000000000000002</v>
      </c>
      <c r="Z33" s="145">
        <f t="shared" si="2"/>
        <v>0.55000000000000004</v>
      </c>
      <c r="AA33" s="146">
        <v>300000000</v>
      </c>
      <c r="AB33" s="84" t="s">
        <v>144</v>
      </c>
      <c r="AC33" s="147">
        <v>5000000</v>
      </c>
      <c r="AD33" s="154">
        <f t="shared" si="4"/>
        <v>1.6666666666666666E-2</v>
      </c>
      <c r="AE33" s="29"/>
      <c r="AF33" s="29"/>
      <c r="AG33" s="29"/>
      <c r="AH33" s="29"/>
      <c r="AI33" s="29"/>
      <c r="AJ33" s="29"/>
      <c r="AK33" s="29"/>
      <c r="AL33" s="29"/>
      <c r="AM33" s="29"/>
      <c r="AN33" s="149" t="s">
        <v>656</v>
      </c>
      <c r="AO33" s="149"/>
      <c r="AP33" s="155"/>
      <c r="AQ33" s="152" t="s">
        <v>657</v>
      </c>
      <c r="AR33" s="128"/>
    </row>
    <row r="34" spans="1:44" ht="315" x14ac:dyDescent="0.2">
      <c r="A34" s="128"/>
      <c r="B34" s="54" t="s">
        <v>511</v>
      </c>
      <c r="C34" s="54" t="s">
        <v>512</v>
      </c>
      <c r="D34" s="54" t="s">
        <v>651</v>
      </c>
      <c r="E34" s="157" t="s">
        <v>652</v>
      </c>
      <c r="F34" s="55" t="s">
        <v>116</v>
      </c>
      <c r="G34" s="55">
        <v>147</v>
      </c>
      <c r="H34" s="167" t="s">
        <v>658</v>
      </c>
      <c r="I34" s="137">
        <v>4001032</v>
      </c>
      <c r="J34" s="57" t="s">
        <v>659</v>
      </c>
      <c r="K34" s="72" t="s">
        <v>660</v>
      </c>
      <c r="L34" s="138" t="s">
        <v>525</v>
      </c>
      <c r="M34" s="54">
        <v>4.3999999999999997E-2</v>
      </c>
      <c r="N34" s="54">
        <v>2020</v>
      </c>
      <c r="O34" s="139" t="s">
        <v>122</v>
      </c>
      <c r="P34" s="57">
        <v>10</v>
      </c>
      <c r="Q34" s="140">
        <v>40</v>
      </c>
      <c r="R34" s="57">
        <v>0</v>
      </c>
      <c r="S34" s="149">
        <v>0</v>
      </c>
      <c r="T34" s="155">
        <v>0</v>
      </c>
      <c r="U34" s="29">
        <v>21</v>
      </c>
      <c r="V34" s="29"/>
      <c r="W34" s="144">
        <f t="shared" si="0"/>
        <v>21</v>
      </c>
      <c r="X34" s="144">
        <f t="shared" si="1"/>
        <v>21</v>
      </c>
      <c r="Y34" s="145">
        <f t="shared" si="2"/>
        <v>2.1</v>
      </c>
      <c r="Z34" s="145">
        <f t="shared" si="2"/>
        <v>0.52500000000000002</v>
      </c>
      <c r="AA34" s="146">
        <v>50000000</v>
      </c>
      <c r="AB34" s="84" t="s">
        <v>144</v>
      </c>
      <c r="AC34" s="147">
        <v>5000000</v>
      </c>
      <c r="AD34" s="154">
        <f t="shared" si="4"/>
        <v>0.1</v>
      </c>
      <c r="AE34" s="29"/>
      <c r="AF34" s="29"/>
      <c r="AG34" s="29"/>
      <c r="AH34" s="29"/>
      <c r="AI34" s="29"/>
      <c r="AJ34" s="29"/>
      <c r="AK34" s="29"/>
      <c r="AL34" s="29"/>
      <c r="AM34" s="29"/>
      <c r="AN34" s="149"/>
      <c r="AO34" s="149"/>
      <c r="AP34" s="155"/>
      <c r="AQ34" s="152" t="s">
        <v>657</v>
      </c>
      <c r="AR34" s="128"/>
    </row>
    <row r="35" spans="1:44" ht="360" x14ac:dyDescent="0.2">
      <c r="A35" s="128"/>
      <c r="B35" s="54" t="s">
        <v>511</v>
      </c>
      <c r="C35" s="54" t="s">
        <v>512</v>
      </c>
      <c r="D35" s="54" t="s">
        <v>244</v>
      </c>
      <c r="E35" s="54" t="s">
        <v>661</v>
      </c>
      <c r="F35" s="55" t="s">
        <v>116</v>
      </c>
      <c r="G35" s="55">
        <v>148</v>
      </c>
      <c r="H35" s="167" t="s">
        <v>662</v>
      </c>
      <c r="I35" s="137">
        <v>1704017</v>
      </c>
      <c r="J35" s="57" t="s">
        <v>663</v>
      </c>
      <c r="K35" s="72" t="s">
        <v>664</v>
      </c>
      <c r="L35" s="138" t="s">
        <v>525</v>
      </c>
      <c r="M35" s="54">
        <v>4.3999999999999997E-2</v>
      </c>
      <c r="N35" s="54">
        <v>2020</v>
      </c>
      <c r="O35" s="139" t="s">
        <v>122</v>
      </c>
      <c r="P35" s="57">
        <v>2</v>
      </c>
      <c r="Q35" s="140">
        <v>8</v>
      </c>
      <c r="R35" s="57">
        <v>0</v>
      </c>
      <c r="S35" s="149">
        <v>0</v>
      </c>
      <c r="T35" s="155">
        <v>1</v>
      </c>
      <c r="U35" s="29">
        <v>1</v>
      </c>
      <c r="V35" s="29"/>
      <c r="W35" s="144">
        <f t="shared" si="0"/>
        <v>2</v>
      </c>
      <c r="X35" s="144">
        <f t="shared" si="1"/>
        <v>2</v>
      </c>
      <c r="Y35" s="145">
        <f t="shared" si="2"/>
        <v>1</v>
      </c>
      <c r="Z35" s="145">
        <f t="shared" si="2"/>
        <v>0.25</v>
      </c>
      <c r="AA35" s="146">
        <v>2000000</v>
      </c>
      <c r="AB35" s="84" t="s">
        <v>144</v>
      </c>
      <c r="AC35" s="147">
        <v>2000000</v>
      </c>
      <c r="AD35" s="154">
        <f t="shared" si="4"/>
        <v>1</v>
      </c>
      <c r="AE35" s="29"/>
      <c r="AF35" s="29"/>
      <c r="AG35" s="29"/>
      <c r="AH35" s="29"/>
      <c r="AI35" s="29"/>
      <c r="AJ35" s="29"/>
      <c r="AK35" s="29"/>
      <c r="AL35" s="29"/>
      <c r="AM35" s="29"/>
      <c r="AN35" s="149"/>
      <c r="AO35" s="149"/>
      <c r="AP35" s="155"/>
      <c r="AQ35" s="152" t="s">
        <v>665</v>
      </c>
      <c r="AR35" s="128"/>
    </row>
    <row r="36" spans="1:44" ht="195" x14ac:dyDescent="0.2">
      <c r="A36" s="128"/>
      <c r="B36" s="54" t="s">
        <v>511</v>
      </c>
      <c r="C36" s="54" t="s">
        <v>512</v>
      </c>
      <c r="D36" s="54" t="s">
        <v>110</v>
      </c>
      <c r="E36" s="54" t="s">
        <v>512</v>
      </c>
      <c r="F36" s="55" t="s">
        <v>116</v>
      </c>
      <c r="G36" s="55">
        <v>149</v>
      </c>
      <c r="H36" s="169" t="s">
        <v>666</v>
      </c>
      <c r="I36" s="137" t="s">
        <v>667</v>
      </c>
      <c r="J36" s="57" t="s">
        <v>668</v>
      </c>
      <c r="K36" s="72" t="s">
        <v>669</v>
      </c>
      <c r="L36" s="138" t="s">
        <v>158</v>
      </c>
      <c r="M36" s="54">
        <v>4.3999999999999997E-2</v>
      </c>
      <c r="N36" s="54">
        <v>2020</v>
      </c>
      <c r="O36" s="139" t="s">
        <v>122</v>
      </c>
      <c r="P36" s="57">
        <v>36</v>
      </c>
      <c r="Q36" s="140">
        <v>140</v>
      </c>
      <c r="R36" s="57">
        <v>36</v>
      </c>
      <c r="S36" s="149">
        <v>0</v>
      </c>
      <c r="T36" s="155">
        <v>8</v>
      </c>
      <c r="U36" s="29">
        <v>13</v>
      </c>
      <c r="V36" s="29">
        <v>15</v>
      </c>
      <c r="W36" s="144">
        <f t="shared" si="0"/>
        <v>36</v>
      </c>
      <c r="X36" s="144">
        <f t="shared" si="1"/>
        <v>72</v>
      </c>
      <c r="Y36" s="145">
        <f t="shared" si="2"/>
        <v>1</v>
      </c>
      <c r="Z36" s="145">
        <f t="shared" si="2"/>
        <v>0.51428571428571423</v>
      </c>
      <c r="AA36" s="146">
        <v>300000000</v>
      </c>
      <c r="AB36" s="84" t="s">
        <v>144</v>
      </c>
      <c r="AC36" s="147">
        <v>300000000</v>
      </c>
      <c r="AD36" s="154">
        <f t="shared" si="4"/>
        <v>1</v>
      </c>
      <c r="AE36" s="29"/>
      <c r="AF36" s="29"/>
      <c r="AG36" s="29"/>
      <c r="AH36" s="29"/>
      <c r="AI36" s="29"/>
      <c r="AJ36" s="29"/>
      <c r="AK36" s="29"/>
      <c r="AL36" s="29"/>
      <c r="AM36" s="29"/>
      <c r="AN36" s="149"/>
      <c r="AO36" s="70"/>
      <c r="AP36" s="151" t="s">
        <v>670</v>
      </c>
      <c r="AQ36" s="160" t="s">
        <v>671</v>
      </c>
      <c r="AR36" s="170"/>
    </row>
    <row r="37" spans="1:44" ht="195" x14ac:dyDescent="0.2">
      <c r="A37" s="128"/>
      <c r="B37" s="54" t="s">
        <v>511</v>
      </c>
      <c r="C37" s="54" t="s">
        <v>512</v>
      </c>
      <c r="D37" s="54" t="s">
        <v>110</v>
      </c>
      <c r="E37" s="54" t="s">
        <v>512</v>
      </c>
      <c r="F37" s="55" t="s">
        <v>116</v>
      </c>
      <c r="G37" s="55">
        <v>150</v>
      </c>
      <c r="H37" s="169" t="s">
        <v>672</v>
      </c>
      <c r="I37" s="137" t="s">
        <v>667</v>
      </c>
      <c r="J37" s="57" t="s">
        <v>668</v>
      </c>
      <c r="K37" s="72" t="s">
        <v>669</v>
      </c>
      <c r="L37" s="138" t="s">
        <v>158</v>
      </c>
      <c r="M37" s="54">
        <v>4.3999999999999997E-2</v>
      </c>
      <c r="N37" s="54">
        <v>2020</v>
      </c>
      <c r="O37" s="139" t="s">
        <v>122</v>
      </c>
      <c r="P37" s="57">
        <v>15</v>
      </c>
      <c r="Q37" s="140">
        <v>45</v>
      </c>
      <c r="R37" s="57">
        <v>8</v>
      </c>
      <c r="S37" s="149">
        <v>0</v>
      </c>
      <c r="T37" s="155">
        <v>4</v>
      </c>
      <c r="U37" s="29">
        <v>7</v>
      </c>
      <c r="V37" s="29">
        <v>4</v>
      </c>
      <c r="W37" s="144">
        <f t="shared" si="0"/>
        <v>15</v>
      </c>
      <c r="X37" s="144">
        <f t="shared" si="1"/>
        <v>23</v>
      </c>
      <c r="Y37" s="145">
        <f t="shared" si="2"/>
        <v>1</v>
      </c>
      <c r="Z37" s="145">
        <f t="shared" si="2"/>
        <v>0.51111111111111107</v>
      </c>
      <c r="AA37" s="146">
        <v>12000000</v>
      </c>
      <c r="AB37" s="84" t="s">
        <v>144</v>
      </c>
      <c r="AC37" s="147">
        <v>12000000</v>
      </c>
      <c r="AD37" s="154">
        <f t="shared" si="4"/>
        <v>1</v>
      </c>
      <c r="AE37" s="29"/>
      <c r="AF37" s="29"/>
      <c r="AG37" s="29"/>
      <c r="AH37" s="29"/>
      <c r="AI37" s="29"/>
      <c r="AJ37" s="29"/>
      <c r="AK37" s="29"/>
      <c r="AL37" s="29"/>
      <c r="AM37" s="29"/>
      <c r="AN37" s="149" t="s">
        <v>673</v>
      </c>
      <c r="AO37" s="70"/>
      <c r="AP37" s="151" t="s">
        <v>674</v>
      </c>
      <c r="AQ37" s="160" t="s">
        <v>675</v>
      </c>
      <c r="AR37" s="170"/>
    </row>
    <row r="38" spans="1:44" ht="195" x14ac:dyDescent="0.2">
      <c r="A38" s="128"/>
      <c r="B38" s="54" t="s">
        <v>511</v>
      </c>
      <c r="C38" s="54" t="s">
        <v>512</v>
      </c>
      <c r="D38" s="54" t="s">
        <v>110</v>
      </c>
      <c r="E38" s="54" t="s">
        <v>512</v>
      </c>
      <c r="F38" s="55" t="s">
        <v>116</v>
      </c>
      <c r="G38" s="55">
        <v>151</v>
      </c>
      <c r="H38" s="169" t="s">
        <v>676</v>
      </c>
      <c r="I38" s="137" t="s">
        <v>667</v>
      </c>
      <c r="J38" s="57" t="s">
        <v>668</v>
      </c>
      <c r="K38" s="72" t="s">
        <v>677</v>
      </c>
      <c r="L38" s="138" t="s">
        <v>158</v>
      </c>
      <c r="M38" s="54">
        <v>4.3999999999999997E-2</v>
      </c>
      <c r="N38" s="54">
        <v>2020</v>
      </c>
      <c r="O38" s="139" t="s">
        <v>122</v>
      </c>
      <c r="P38" s="57">
        <v>1</v>
      </c>
      <c r="Q38" s="140">
        <v>4</v>
      </c>
      <c r="R38" s="57">
        <v>1</v>
      </c>
      <c r="S38" s="149">
        <v>0</v>
      </c>
      <c r="T38" s="155">
        <v>1</v>
      </c>
      <c r="U38" s="29">
        <v>0</v>
      </c>
      <c r="V38" s="29"/>
      <c r="W38" s="144">
        <f t="shared" si="0"/>
        <v>1</v>
      </c>
      <c r="X38" s="144">
        <f t="shared" si="1"/>
        <v>2</v>
      </c>
      <c r="Y38" s="145">
        <f t="shared" si="2"/>
        <v>1</v>
      </c>
      <c r="Z38" s="145">
        <f t="shared" si="2"/>
        <v>0.5</v>
      </c>
      <c r="AA38" s="146">
        <v>50000000</v>
      </c>
      <c r="AB38" s="84" t="s">
        <v>144</v>
      </c>
      <c r="AC38" s="147">
        <v>50000000</v>
      </c>
      <c r="AD38" s="154">
        <f t="shared" si="4"/>
        <v>1</v>
      </c>
      <c r="AE38" s="29"/>
      <c r="AF38" s="29"/>
      <c r="AG38" s="29"/>
      <c r="AH38" s="29"/>
      <c r="AI38" s="29"/>
      <c r="AJ38" s="29"/>
      <c r="AK38" s="29"/>
      <c r="AL38" s="29"/>
      <c r="AM38" s="29"/>
      <c r="AN38" s="149"/>
      <c r="AO38" s="70"/>
      <c r="AP38" s="151" t="s">
        <v>678</v>
      </c>
      <c r="AQ38" s="160" t="s">
        <v>679</v>
      </c>
      <c r="AR38" s="171"/>
    </row>
    <row r="39" spans="1:44" ht="195" x14ac:dyDescent="0.2">
      <c r="A39" s="128"/>
      <c r="B39" s="54" t="s">
        <v>511</v>
      </c>
      <c r="C39" s="54" t="s">
        <v>512</v>
      </c>
      <c r="D39" s="54" t="s">
        <v>110</v>
      </c>
      <c r="E39" s="54" t="s">
        <v>512</v>
      </c>
      <c r="F39" s="55" t="s">
        <v>116</v>
      </c>
      <c r="G39" s="55">
        <v>152</v>
      </c>
      <c r="H39" s="169" t="s">
        <v>680</v>
      </c>
      <c r="I39" s="137" t="s">
        <v>667</v>
      </c>
      <c r="J39" s="57" t="s">
        <v>668</v>
      </c>
      <c r="K39" s="72" t="s">
        <v>669</v>
      </c>
      <c r="L39" s="138" t="s">
        <v>158</v>
      </c>
      <c r="M39" s="54">
        <v>4.3999999999999997E-2</v>
      </c>
      <c r="N39" s="54">
        <v>2020</v>
      </c>
      <c r="O39" s="139" t="s">
        <v>122</v>
      </c>
      <c r="P39" s="57">
        <v>15</v>
      </c>
      <c r="Q39" s="140">
        <v>60</v>
      </c>
      <c r="R39" s="57">
        <v>8</v>
      </c>
      <c r="S39" s="149">
        <v>0</v>
      </c>
      <c r="T39" s="155">
        <v>4</v>
      </c>
      <c r="U39" s="29">
        <v>7</v>
      </c>
      <c r="V39" s="29">
        <v>4</v>
      </c>
      <c r="W39" s="144">
        <f t="shared" si="0"/>
        <v>15</v>
      </c>
      <c r="X39" s="144">
        <f t="shared" si="1"/>
        <v>23</v>
      </c>
      <c r="Y39" s="145">
        <f t="shared" si="2"/>
        <v>1</v>
      </c>
      <c r="Z39" s="145">
        <f t="shared" si="2"/>
        <v>0.38333333333333336</v>
      </c>
      <c r="AA39" s="146">
        <v>12000000</v>
      </c>
      <c r="AB39" s="84" t="s">
        <v>144</v>
      </c>
      <c r="AC39" s="147">
        <v>12000000</v>
      </c>
      <c r="AD39" s="154">
        <f t="shared" si="4"/>
        <v>1</v>
      </c>
      <c r="AE39" s="29"/>
      <c r="AF39" s="29"/>
      <c r="AG39" s="29"/>
      <c r="AH39" s="29"/>
      <c r="AI39" s="29"/>
      <c r="AJ39" s="29"/>
      <c r="AK39" s="29"/>
      <c r="AL39" s="29"/>
      <c r="AM39" s="29"/>
      <c r="AN39" s="149"/>
      <c r="AO39" s="149"/>
      <c r="AP39" s="151" t="s">
        <v>681</v>
      </c>
      <c r="AQ39" s="160" t="s">
        <v>675</v>
      </c>
      <c r="AR39" s="172" t="s">
        <v>682</v>
      </c>
    </row>
    <row r="40" spans="1:44" ht="210" x14ac:dyDescent="0.2">
      <c r="A40" s="128"/>
      <c r="B40" s="54" t="s">
        <v>511</v>
      </c>
      <c r="C40" s="54" t="s">
        <v>512</v>
      </c>
      <c r="D40" s="54" t="s">
        <v>110</v>
      </c>
      <c r="E40" s="54" t="s">
        <v>512</v>
      </c>
      <c r="F40" s="55" t="s">
        <v>116</v>
      </c>
      <c r="G40" s="55">
        <v>153</v>
      </c>
      <c r="H40" s="169" t="s">
        <v>683</v>
      </c>
      <c r="I40" s="137" t="s">
        <v>667</v>
      </c>
      <c r="J40" s="57" t="s">
        <v>668</v>
      </c>
      <c r="K40" s="72" t="s">
        <v>669</v>
      </c>
      <c r="L40" s="138" t="s">
        <v>158</v>
      </c>
      <c r="M40" s="54">
        <v>4.3999999999999997E-2</v>
      </c>
      <c r="N40" s="54">
        <v>2020</v>
      </c>
      <c r="O40" s="139" t="s">
        <v>122</v>
      </c>
      <c r="P40" s="57">
        <v>12</v>
      </c>
      <c r="Q40" s="140">
        <v>46</v>
      </c>
      <c r="R40" s="57">
        <v>11</v>
      </c>
      <c r="S40" s="149">
        <v>0</v>
      </c>
      <c r="T40" s="155">
        <v>4</v>
      </c>
      <c r="U40" s="29">
        <v>7</v>
      </c>
      <c r="V40" s="29">
        <v>1</v>
      </c>
      <c r="W40" s="144">
        <f t="shared" si="0"/>
        <v>12</v>
      </c>
      <c r="X40" s="144">
        <f t="shared" si="1"/>
        <v>23</v>
      </c>
      <c r="Y40" s="145">
        <f t="shared" si="2"/>
        <v>1</v>
      </c>
      <c r="Z40" s="145">
        <f t="shared" si="2"/>
        <v>0.5</v>
      </c>
      <c r="AA40" s="146">
        <v>12000000</v>
      </c>
      <c r="AB40" s="84" t="s">
        <v>144</v>
      </c>
      <c r="AC40" s="147">
        <v>12000000</v>
      </c>
      <c r="AD40" s="154">
        <f t="shared" si="4"/>
        <v>1</v>
      </c>
      <c r="AE40" s="29"/>
      <c r="AF40" s="29"/>
      <c r="AG40" s="29"/>
      <c r="AH40" s="29"/>
      <c r="AI40" s="29"/>
      <c r="AJ40" s="29"/>
      <c r="AK40" s="29"/>
      <c r="AL40" s="29"/>
      <c r="AM40" s="29"/>
      <c r="AN40" s="149"/>
      <c r="AO40" s="149"/>
      <c r="AP40" s="151" t="s">
        <v>684</v>
      </c>
      <c r="AQ40" s="160" t="s">
        <v>675</v>
      </c>
      <c r="AR40" s="172" t="s">
        <v>685</v>
      </c>
    </row>
    <row r="41" spans="1:44" ht="78" x14ac:dyDescent="0.2">
      <c r="A41" s="128"/>
      <c r="B41" s="54" t="s">
        <v>511</v>
      </c>
      <c r="C41" s="54" t="s">
        <v>512</v>
      </c>
      <c r="D41" s="54" t="s">
        <v>110</v>
      </c>
      <c r="E41" s="54" t="s">
        <v>512</v>
      </c>
      <c r="F41" s="55" t="s">
        <v>116</v>
      </c>
      <c r="G41" s="55">
        <v>154</v>
      </c>
      <c r="H41" s="169" t="s">
        <v>686</v>
      </c>
      <c r="I41" s="137" t="s">
        <v>667</v>
      </c>
      <c r="J41" s="57" t="s">
        <v>668</v>
      </c>
      <c r="K41" s="72" t="s">
        <v>687</v>
      </c>
      <c r="L41" s="138" t="s">
        <v>158</v>
      </c>
      <c r="M41" s="54">
        <v>4.3999999999999997E-2</v>
      </c>
      <c r="N41" s="54">
        <v>2020</v>
      </c>
      <c r="O41" s="139" t="s">
        <v>122</v>
      </c>
      <c r="P41" s="57">
        <v>0</v>
      </c>
      <c r="Q41" s="140">
        <v>1</v>
      </c>
      <c r="R41" s="57">
        <v>0</v>
      </c>
      <c r="S41" s="149">
        <v>0</v>
      </c>
      <c r="T41" s="155">
        <v>0</v>
      </c>
      <c r="U41" s="29">
        <v>0</v>
      </c>
      <c r="V41" s="29"/>
      <c r="W41" s="144">
        <f t="shared" si="0"/>
        <v>0</v>
      </c>
      <c r="X41" s="144">
        <f t="shared" si="1"/>
        <v>0</v>
      </c>
      <c r="Y41" s="145">
        <v>0</v>
      </c>
      <c r="Z41" s="145">
        <f t="shared" si="2"/>
        <v>0</v>
      </c>
      <c r="AA41" s="146">
        <v>0</v>
      </c>
      <c r="AB41" s="84" t="s">
        <v>144</v>
      </c>
      <c r="AC41" s="147"/>
      <c r="AD41" s="154" t="e">
        <f t="shared" si="4"/>
        <v>#DIV/0!</v>
      </c>
      <c r="AE41" s="29"/>
      <c r="AF41" s="29"/>
      <c r="AG41" s="29"/>
      <c r="AH41" s="29"/>
      <c r="AI41" s="29"/>
      <c r="AJ41" s="29"/>
      <c r="AK41" s="29"/>
      <c r="AL41" s="29"/>
      <c r="AM41" s="29"/>
      <c r="AN41" s="149"/>
      <c r="AO41" s="149"/>
      <c r="AP41" s="155"/>
      <c r="AQ41" s="29"/>
      <c r="AR41" s="128"/>
    </row>
    <row r="42" spans="1:44" ht="104" x14ac:dyDescent="0.2">
      <c r="A42" s="128"/>
      <c r="B42" s="54" t="s">
        <v>511</v>
      </c>
      <c r="C42" s="54" t="s">
        <v>512</v>
      </c>
      <c r="D42" s="54" t="s">
        <v>688</v>
      </c>
      <c r="E42" s="54" t="s">
        <v>689</v>
      </c>
      <c r="F42" s="55" t="s">
        <v>116</v>
      </c>
      <c r="G42" s="55">
        <v>155</v>
      </c>
      <c r="H42" s="173" t="s">
        <v>690</v>
      </c>
      <c r="I42" s="137">
        <v>4599023</v>
      </c>
      <c r="J42" s="57" t="s">
        <v>691</v>
      </c>
      <c r="K42" s="72" t="s">
        <v>692</v>
      </c>
      <c r="L42" s="138" t="s">
        <v>158</v>
      </c>
      <c r="M42" s="54">
        <v>4.3999999999999997E-2</v>
      </c>
      <c r="N42" s="54">
        <v>2020</v>
      </c>
      <c r="O42" s="139" t="s">
        <v>122</v>
      </c>
      <c r="P42" s="57">
        <v>0</v>
      </c>
      <c r="Q42" s="140">
        <v>1</v>
      </c>
      <c r="R42" s="57">
        <v>1</v>
      </c>
      <c r="S42" s="149">
        <v>0</v>
      </c>
      <c r="T42" s="155">
        <v>0</v>
      </c>
      <c r="U42" s="29"/>
      <c r="V42" s="29"/>
      <c r="W42" s="144">
        <f t="shared" si="0"/>
        <v>0</v>
      </c>
      <c r="X42" s="144">
        <f t="shared" si="1"/>
        <v>1</v>
      </c>
      <c r="Y42" s="145">
        <v>0</v>
      </c>
      <c r="Z42" s="145">
        <f t="shared" si="2"/>
        <v>1</v>
      </c>
      <c r="AA42" s="146">
        <v>4000000</v>
      </c>
      <c r="AB42" s="84" t="s">
        <v>144</v>
      </c>
      <c r="AC42" s="147"/>
      <c r="AD42" s="154">
        <f t="shared" si="4"/>
        <v>0</v>
      </c>
      <c r="AE42" s="29"/>
      <c r="AF42" s="29"/>
      <c r="AG42" s="29"/>
      <c r="AH42" s="29"/>
      <c r="AI42" s="29"/>
      <c r="AJ42" s="29"/>
      <c r="AK42" s="29"/>
      <c r="AL42" s="29"/>
      <c r="AM42" s="29"/>
      <c r="AN42" s="149" t="s">
        <v>693</v>
      </c>
      <c r="AO42" s="149"/>
      <c r="AP42" s="155"/>
      <c r="AQ42" s="29"/>
      <c r="AR42" s="128"/>
    </row>
    <row r="43" spans="1:44" ht="130" x14ac:dyDescent="0.2">
      <c r="A43" s="128"/>
      <c r="B43" s="54" t="s">
        <v>511</v>
      </c>
      <c r="C43" s="54" t="s">
        <v>512</v>
      </c>
      <c r="D43" s="54" t="s">
        <v>110</v>
      </c>
      <c r="E43" s="54" t="s">
        <v>512</v>
      </c>
      <c r="F43" s="55" t="s">
        <v>116</v>
      </c>
      <c r="G43" s="55">
        <v>156</v>
      </c>
      <c r="H43" s="173" t="s">
        <v>694</v>
      </c>
      <c r="I43" s="137">
        <v>4101014</v>
      </c>
      <c r="J43" s="57" t="s">
        <v>695</v>
      </c>
      <c r="K43" s="72" t="s">
        <v>696</v>
      </c>
      <c r="L43" s="138" t="s">
        <v>158</v>
      </c>
      <c r="M43" s="54">
        <v>4.3999999999999997E-2</v>
      </c>
      <c r="N43" s="54">
        <v>2020</v>
      </c>
      <c r="O43" s="139" t="s">
        <v>122</v>
      </c>
      <c r="P43" s="57">
        <v>10</v>
      </c>
      <c r="Q43" s="140">
        <v>20</v>
      </c>
      <c r="R43" s="57">
        <v>0</v>
      </c>
      <c r="S43" s="149">
        <v>0</v>
      </c>
      <c r="T43" s="155">
        <v>0</v>
      </c>
      <c r="U43" s="29"/>
      <c r="V43" s="29"/>
      <c r="W43" s="144">
        <f t="shared" si="0"/>
        <v>0</v>
      </c>
      <c r="X43" s="144">
        <f t="shared" si="1"/>
        <v>0</v>
      </c>
      <c r="Y43" s="145">
        <f t="shared" si="2"/>
        <v>0</v>
      </c>
      <c r="Z43" s="145">
        <f t="shared" si="2"/>
        <v>0</v>
      </c>
      <c r="AA43" s="146">
        <v>4000000</v>
      </c>
      <c r="AB43" s="84" t="s">
        <v>144</v>
      </c>
      <c r="AC43" s="147">
        <v>4000000</v>
      </c>
      <c r="AD43" s="154">
        <f t="shared" si="4"/>
        <v>1</v>
      </c>
      <c r="AE43" s="29"/>
      <c r="AF43" s="29"/>
      <c r="AG43" s="29"/>
      <c r="AH43" s="29"/>
      <c r="AI43" s="29"/>
      <c r="AJ43" s="29"/>
      <c r="AK43" s="29"/>
      <c r="AL43" s="29"/>
      <c r="AM43" s="29"/>
      <c r="AN43" s="149"/>
      <c r="AO43" s="149"/>
      <c r="AP43" s="155"/>
      <c r="AQ43" s="29"/>
      <c r="AR43" s="128"/>
    </row>
    <row r="44" spans="1:44" ht="143" x14ac:dyDescent="0.2">
      <c r="A44" s="128"/>
      <c r="B44" s="54" t="s">
        <v>511</v>
      </c>
      <c r="C44" s="54" t="s">
        <v>512</v>
      </c>
      <c r="D44" s="54" t="s">
        <v>110</v>
      </c>
      <c r="E44" s="54" t="s">
        <v>512</v>
      </c>
      <c r="F44" s="55" t="s">
        <v>116</v>
      </c>
      <c r="G44" s="55">
        <v>157</v>
      </c>
      <c r="H44" s="173" t="s">
        <v>697</v>
      </c>
      <c r="I44" s="137">
        <v>4101063</v>
      </c>
      <c r="J44" s="57" t="s">
        <v>698</v>
      </c>
      <c r="K44" s="72" t="s">
        <v>699</v>
      </c>
      <c r="L44" s="138" t="s">
        <v>158</v>
      </c>
      <c r="M44" s="54">
        <v>4.3999999999999997E-2</v>
      </c>
      <c r="N44" s="54">
        <v>2020</v>
      </c>
      <c r="O44" s="139" t="s">
        <v>122</v>
      </c>
      <c r="P44" s="57">
        <v>0</v>
      </c>
      <c r="Q44" s="140">
        <v>1</v>
      </c>
      <c r="R44" s="57">
        <v>1</v>
      </c>
      <c r="S44" s="149">
        <v>0</v>
      </c>
      <c r="T44" s="155">
        <v>0</v>
      </c>
      <c r="U44" s="29"/>
      <c r="V44" s="29"/>
      <c r="W44" s="144">
        <f t="shared" si="0"/>
        <v>0</v>
      </c>
      <c r="X44" s="144">
        <f t="shared" si="1"/>
        <v>1</v>
      </c>
      <c r="Y44" s="145">
        <v>0</v>
      </c>
      <c r="Z44" s="145">
        <f t="shared" si="2"/>
        <v>1</v>
      </c>
      <c r="AA44" s="146">
        <v>0</v>
      </c>
      <c r="AB44" s="84" t="s">
        <v>144</v>
      </c>
      <c r="AC44" s="147"/>
      <c r="AD44" s="154" t="e">
        <f t="shared" si="4"/>
        <v>#DIV/0!</v>
      </c>
      <c r="AE44" s="29"/>
      <c r="AF44" s="29"/>
      <c r="AG44" s="29"/>
      <c r="AH44" s="29"/>
      <c r="AI44" s="29"/>
      <c r="AJ44" s="29"/>
      <c r="AK44" s="29"/>
      <c r="AL44" s="29"/>
      <c r="AM44" s="29"/>
      <c r="AN44" s="149" t="s">
        <v>700</v>
      </c>
      <c r="AO44" s="149"/>
      <c r="AP44" s="155"/>
      <c r="AQ44" s="29"/>
      <c r="AR44" s="128"/>
    </row>
    <row r="45" spans="1:44" ht="182" x14ac:dyDescent="0.2">
      <c r="A45" s="128"/>
      <c r="B45" s="54" t="s">
        <v>511</v>
      </c>
      <c r="C45" s="54" t="s">
        <v>512</v>
      </c>
      <c r="D45" s="54" t="s">
        <v>224</v>
      </c>
      <c r="E45" s="54" t="s">
        <v>557</v>
      </c>
      <c r="F45" s="55" t="s">
        <v>116</v>
      </c>
      <c r="G45" s="55">
        <v>158</v>
      </c>
      <c r="H45" s="173" t="s">
        <v>701</v>
      </c>
      <c r="I45" s="137">
        <v>4103054</v>
      </c>
      <c r="J45" s="57" t="s">
        <v>702</v>
      </c>
      <c r="K45" s="72" t="s">
        <v>703</v>
      </c>
      <c r="L45" s="138" t="s">
        <v>525</v>
      </c>
      <c r="M45" s="54">
        <v>4.3999999999999997E-2</v>
      </c>
      <c r="N45" s="54">
        <v>2020</v>
      </c>
      <c r="O45" s="139" t="s">
        <v>122</v>
      </c>
      <c r="P45" s="57">
        <v>1</v>
      </c>
      <c r="Q45" s="140">
        <v>1</v>
      </c>
      <c r="R45" s="57">
        <v>1</v>
      </c>
      <c r="S45" s="149">
        <v>0.25</v>
      </c>
      <c r="T45" s="155">
        <v>0.25</v>
      </c>
      <c r="U45" s="29">
        <v>0.25</v>
      </c>
      <c r="V45" s="29">
        <v>0.25</v>
      </c>
      <c r="W45" s="144">
        <f t="shared" si="0"/>
        <v>1</v>
      </c>
      <c r="X45" s="144">
        <f t="shared" si="1"/>
        <v>2</v>
      </c>
      <c r="Y45" s="145">
        <f t="shared" si="2"/>
        <v>1</v>
      </c>
      <c r="Z45" s="145">
        <f t="shared" si="2"/>
        <v>2</v>
      </c>
      <c r="AA45" s="146">
        <v>2000000</v>
      </c>
      <c r="AB45" s="84" t="s">
        <v>144</v>
      </c>
      <c r="AC45" s="147">
        <v>2000000</v>
      </c>
      <c r="AD45" s="154">
        <f t="shared" si="4"/>
        <v>1</v>
      </c>
      <c r="AE45" s="29"/>
      <c r="AF45" s="29"/>
      <c r="AG45" s="29"/>
      <c r="AH45" s="29"/>
      <c r="AI45" s="29"/>
      <c r="AJ45" s="29"/>
      <c r="AK45" s="29"/>
      <c r="AL45" s="29"/>
      <c r="AM45" s="29"/>
      <c r="AN45" s="149"/>
      <c r="AO45" s="149"/>
      <c r="AP45" s="155"/>
      <c r="AQ45" s="29"/>
      <c r="AR45" s="128"/>
    </row>
    <row r="46" spans="1:44" ht="195" x14ac:dyDescent="0.2">
      <c r="A46" s="128"/>
      <c r="B46" s="54" t="s">
        <v>511</v>
      </c>
      <c r="C46" s="54" t="s">
        <v>512</v>
      </c>
      <c r="D46" s="54" t="s">
        <v>224</v>
      </c>
      <c r="E46" s="54" t="s">
        <v>557</v>
      </c>
      <c r="F46" s="55" t="s">
        <v>116</v>
      </c>
      <c r="G46" s="55">
        <v>159</v>
      </c>
      <c r="H46" s="173" t="s">
        <v>704</v>
      </c>
      <c r="I46" s="137" t="s">
        <v>705</v>
      </c>
      <c r="J46" s="57" t="s">
        <v>702</v>
      </c>
      <c r="K46" s="72" t="s">
        <v>706</v>
      </c>
      <c r="L46" s="138" t="s">
        <v>525</v>
      </c>
      <c r="M46" s="54">
        <v>4.3999999999999997E-2</v>
      </c>
      <c r="N46" s="54">
        <v>2020</v>
      </c>
      <c r="O46" s="139" t="s">
        <v>122</v>
      </c>
      <c r="P46" s="57">
        <v>1</v>
      </c>
      <c r="Q46" s="140">
        <v>1</v>
      </c>
      <c r="R46" s="57">
        <v>1</v>
      </c>
      <c r="S46" s="149">
        <v>0.25</v>
      </c>
      <c r="T46" s="155">
        <v>0.25</v>
      </c>
      <c r="U46" s="29">
        <v>0.25</v>
      </c>
      <c r="V46" s="29">
        <v>0.25</v>
      </c>
      <c r="W46" s="144">
        <f t="shared" si="0"/>
        <v>1</v>
      </c>
      <c r="X46" s="144">
        <f t="shared" si="1"/>
        <v>2</v>
      </c>
      <c r="Y46" s="145">
        <f t="shared" si="2"/>
        <v>1</v>
      </c>
      <c r="Z46" s="145">
        <f t="shared" si="2"/>
        <v>2</v>
      </c>
      <c r="AA46" s="146">
        <v>2000000</v>
      </c>
      <c r="AB46" s="84" t="s">
        <v>144</v>
      </c>
      <c r="AC46" s="147">
        <v>2000000</v>
      </c>
      <c r="AD46" s="154">
        <f t="shared" si="4"/>
        <v>1</v>
      </c>
      <c r="AE46" s="29"/>
      <c r="AF46" s="29"/>
      <c r="AG46" s="29"/>
      <c r="AH46" s="29"/>
      <c r="AI46" s="29"/>
      <c r="AJ46" s="29"/>
      <c r="AK46" s="29"/>
      <c r="AL46" s="29"/>
      <c r="AM46" s="29"/>
      <c r="AN46" s="149"/>
      <c r="AO46" s="149"/>
      <c r="AP46" s="151" t="s">
        <v>707</v>
      </c>
      <c r="AQ46" s="29"/>
      <c r="AR46" s="128"/>
    </row>
    <row r="47" spans="1:44" ht="210" x14ac:dyDescent="0.2">
      <c r="A47" s="128"/>
      <c r="B47" s="54" t="s">
        <v>511</v>
      </c>
      <c r="C47" s="54" t="s">
        <v>512</v>
      </c>
      <c r="D47" s="54" t="s">
        <v>224</v>
      </c>
      <c r="E47" s="54" t="s">
        <v>557</v>
      </c>
      <c r="F47" s="55" t="s">
        <v>116</v>
      </c>
      <c r="G47" s="55">
        <v>160</v>
      </c>
      <c r="H47" s="173" t="s">
        <v>708</v>
      </c>
      <c r="I47" s="137" t="s">
        <v>705</v>
      </c>
      <c r="J47" s="57" t="s">
        <v>702</v>
      </c>
      <c r="K47" s="72" t="s">
        <v>703</v>
      </c>
      <c r="L47" s="138" t="s">
        <v>158</v>
      </c>
      <c r="M47" s="54">
        <v>4.3999999999999997E-2</v>
      </c>
      <c r="N47" s="54">
        <v>2020</v>
      </c>
      <c r="O47" s="139" t="s">
        <v>122</v>
      </c>
      <c r="P47" s="57">
        <v>5</v>
      </c>
      <c r="Q47" s="140">
        <v>20</v>
      </c>
      <c r="R47" s="57">
        <v>10</v>
      </c>
      <c r="S47" s="149">
        <v>0</v>
      </c>
      <c r="T47" s="155">
        <v>3</v>
      </c>
      <c r="U47" s="29">
        <v>2</v>
      </c>
      <c r="V47" s="29"/>
      <c r="W47" s="144">
        <f t="shared" si="0"/>
        <v>5</v>
      </c>
      <c r="X47" s="144">
        <f t="shared" si="1"/>
        <v>15</v>
      </c>
      <c r="Y47" s="145">
        <f t="shared" si="2"/>
        <v>1</v>
      </c>
      <c r="Z47" s="145">
        <f t="shared" si="2"/>
        <v>0.75</v>
      </c>
      <c r="AA47" s="146">
        <v>2000000</v>
      </c>
      <c r="AB47" s="84" t="s">
        <v>144</v>
      </c>
      <c r="AC47" s="147">
        <v>2000000</v>
      </c>
      <c r="AD47" s="154">
        <f t="shared" si="4"/>
        <v>1</v>
      </c>
      <c r="AE47" s="29"/>
      <c r="AF47" s="29"/>
      <c r="AG47" s="29"/>
      <c r="AH47" s="29"/>
      <c r="AI47" s="29"/>
      <c r="AJ47" s="29"/>
      <c r="AK47" s="29"/>
      <c r="AL47" s="29"/>
      <c r="AM47" s="29"/>
      <c r="AN47" s="149"/>
      <c r="AO47" s="149"/>
      <c r="AP47" s="174" t="s">
        <v>709</v>
      </c>
      <c r="AQ47" s="156" t="s">
        <v>710</v>
      </c>
      <c r="AR47" s="128"/>
    </row>
    <row r="48" spans="1:44" ht="210" x14ac:dyDescent="0.2">
      <c r="A48" s="128"/>
      <c r="B48" s="54" t="s">
        <v>511</v>
      </c>
      <c r="C48" s="54" t="s">
        <v>512</v>
      </c>
      <c r="D48" s="54" t="s">
        <v>224</v>
      </c>
      <c r="E48" s="54" t="s">
        <v>557</v>
      </c>
      <c r="F48" s="55" t="s">
        <v>116</v>
      </c>
      <c r="G48" s="55">
        <v>161</v>
      </c>
      <c r="H48" s="173" t="s">
        <v>711</v>
      </c>
      <c r="I48" s="137" t="s">
        <v>705</v>
      </c>
      <c r="J48" s="57" t="s">
        <v>702</v>
      </c>
      <c r="K48" s="72" t="s">
        <v>703</v>
      </c>
      <c r="L48" s="138" t="s">
        <v>158</v>
      </c>
      <c r="M48" s="54">
        <v>4.3999999999999997E-2</v>
      </c>
      <c r="N48" s="54">
        <v>2020</v>
      </c>
      <c r="O48" s="139" t="s">
        <v>122</v>
      </c>
      <c r="P48" s="57">
        <v>5</v>
      </c>
      <c r="Q48" s="140">
        <v>20</v>
      </c>
      <c r="R48" s="57">
        <v>5</v>
      </c>
      <c r="S48" s="149">
        <v>0</v>
      </c>
      <c r="T48" s="155">
        <v>3</v>
      </c>
      <c r="U48" s="29">
        <v>2</v>
      </c>
      <c r="V48" s="29"/>
      <c r="W48" s="144">
        <f t="shared" si="0"/>
        <v>5</v>
      </c>
      <c r="X48" s="144">
        <f t="shared" si="1"/>
        <v>10</v>
      </c>
      <c r="Y48" s="145">
        <f t="shared" si="2"/>
        <v>1</v>
      </c>
      <c r="Z48" s="145">
        <f t="shared" si="2"/>
        <v>0.5</v>
      </c>
      <c r="AA48" s="146">
        <v>2000000</v>
      </c>
      <c r="AB48" s="84" t="s">
        <v>144</v>
      </c>
      <c r="AC48" s="147">
        <v>2000000</v>
      </c>
      <c r="AD48" s="154">
        <f t="shared" si="4"/>
        <v>1</v>
      </c>
      <c r="AE48" s="29"/>
      <c r="AF48" s="29"/>
      <c r="AG48" s="29"/>
      <c r="AH48" s="29"/>
      <c r="AI48" s="29"/>
      <c r="AJ48" s="29"/>
      <c r="AK48" s="29"/>
      <c r="AL48" s="29"/>
      <c r="AM48" s="29"/>
      <c r="AN48" s="149"/>
      <c r="AO48" s="149"/>
      <c r="AP48" s="151" t="s">
        <v>612</v>
      </c>
      <c r="AQ48" s="29"/>
      <c r="AR48" s="128"/>
    </row>
    <row r="49" spans="1:44" ht="365" x14ac:dyDescent="0.2">
      <c r="A49" s="128"/>
      <c r="B49" s="54" t="s">
        <v>511</v>
      </c>
      <c r="C49" s="54" t="s">
        <v>557</v>
      </c>
      <c r="D49" s="54">
        <v>1204</v>
      </c>
      <c r="E49" s="54" t="s">
        <v>712</v>
      </c>
      <c r="F49" s="55" t="s">
        <v>116</v>
      </c>
      <c r="G49" s="55">
        <v>162</v>
      </c>
      <c r="H49" s="175" t="s">
        <v>713</v>
      </c>
      <c r="I49" s="137">
        <v>1204009</v>
      </c>
      <c r="J49" s="57" t="s">
        <v>714</v>
      </c>
      <c r="K49" s="72" t="s">
        <v>715</v>
      </c>
      <c r="L49" s="138" t="s">
        <v>525</v>
      </c>
      <c r="M49" s="54">
        <v>4.3999999999999997E-2</v>
      </c>
      <c r="N49" s="54">
        <v>2020</v>
      </c>
      <c r="O49" s="139" t="s">
        <v>122</v>
      </c>
      <c r="P49" s="57">
        <v>50</v>
      </c>
      <c r="Q49" s="140">
        <v>300</v>
      </c>
      <c r="R49" s="57">
        <v>200</v>
      </c>
      <c r="S49" s="149">
        <v>15</v>
      </c>
      <c r="T49" s="155">
        <v>100</v>
      </c>
      <c r="U49" s="29">
        <v>52</v>
      </c>
      <c r="V49" s="29"/>
      <c r="W49" s="144">
        <f t="shared" si="0"/>
        <v>167</v>
      </c>
      <c r="X49" s="144">
        <f t="shared" si="1"/>
        <v>367</v>
      </c>
      <c r="Y49" s="145">
        <f t="shared" si="2"/>
        <v>3.34</v>
      </c>
      <c r="Z49" s="145">
        <f t="shared" si="2"/>
        <v>1.2233333333333334</v>
      </c>
      <c r="AA49" s="146">
        <v>2000000</v>
      </c>
      <c r="AB49" s="84" t="s">
        <v>144</v>
      </c>
      <c r="AC49" s="147"/>
      <c r="AD49" s="154">
        <f t="shared" si="4"/>
        <v>0</v>
      </c>
      <c r="AE49" s="29"/>
      <c r="AF49" s="29"/>
      <c r="AG49" s="29"/>
      <c r="AH49" s="29"/>
      <c r="AI49" s="29"/>
      <c r="AJ49" s="29"/>
      <c r="AK49" s="29"/>
      <c r="AL49" s="29"/>
      <c r="AM49" s="29"/>
      <c r="AN49" s="149" t="s">
        <v>716</v>
      </c>
      <c r="AO49" s="150" t="s">
        <v>717</v>
      </c>
      <c r="AP49" s="155"/>
      <c r="AQ49" s="152" t="s">
        <v>718</v>
      </c>
      <c r="AR49" s="128"/>
    </row>
    <row r="50" spans="1:44" ht="195" x14ac:dyDescent="0.2">
      <c r="A50" s="128"/>
      <c r="B50" s="54" t="s">
        <v>511</v>
      </c>
      <c r="C50" s="54" t="s">
        <v>557</v>
      </c>
      <c r="D50" s="54" t="s">
        <v>533</v>
      </c>
      <c r="E50" s="54" t="s">
        <v>532</v>
      </c>
      <c r="F50" s="55" t="s">
        <v>116</v>
      </c>
      <c r="G50" s="55">
        <v>163</v>
      </c>
      <c r="H50" s="175" t="s">
        <v>719</v>
      </c>
      <c r="I50" s="137">
        <v>1204009</v>
      </c>
      <c r="J50" s="57" t="s">
        <v>714</v>
      </c>
      <c r="K50" s="72" t="s">
        <v>720</v>
      </c>
      <c r="L50" s="138" t="s">
        <v>525</v>
      </c>
      <c r="M50" s="54">
        <v>4.3999999999999997E-2</v>
      </c>
      <c r="N50" s="54">
        <v>2020</v>
      </c>
      <c r="O50" s="139" t="s">
        <v>122</v>
      </c>
      <c r="P50" s="57">
        <v>12</v>
      </c>
      <c r="Q50" s="140">
        <v>46</v>
      </c>
      <c r="R50" s="57">
        <v>15</v>
      </c>
      <c r="S50" s="149">
        <v>0</v>
      </c>
      <c r="T50" s="155">
        <v>18</v>
      </c>
      <c r="U50" s="29">
        <v>9</v>
      </c>
      <c r="V50" s="29"/>
      <c r="W50" s="144">
        <f t="shared" si="0"/>
        <v>27</v>
      </c>
      <c r="X50" s="144">
        <f t="shared" si="1"/>
        <v>42</v>
      </c>
      <c r="Y50" s="145">
        <f t="shared" si="2"/>
        <v>2.25</v>
      </c>
      <c r="Z50" s="145">
        <f t="shared" si="2"/>
        <v>0.91304347826086951</v>
      </c>
      <c r="AA50" s="146">
        <v>2000000</v>
      </c>
      <c r="AB50" s="84" t="s">
        <v>144</v>
      </c>
      <c r="AC50" s="147"/>
      <c r="AD50" s="154">
        <f t="shared" si="4"/>
        <v>0</v>
      </c>
      <c r="AE50" s="29"/>
      <c r="AF50" s="29"/>
      <c r="AG50" s="29"/>
      <c r="AH50" s="29"/>
      <c r="AI50" s="29"/>
      <c r="AJ50" s="29"/>
      <c r="AK50" s="29"/>
      <c r="AL50" s="29"/>
      <c r="AM50" s="29"/>
      <c r="AN50" s="149" t="s">
        <v>721</v>
      </c>
      <c r="AO50" s="151" t="s">
        <v>722</v>
      </c>
      <c r="AP50" s="155"/>
      <c r="AQ50" s="152" t="s">
        <v>723</v>
      </c>
      <c r="AR50" s="128"/>
    </row>
    <row r="51" spans="1:44" ht="135" x14ac:dyDescent="0.2">
      <c r="A51" s="128"/>
      <c r="B51" s="54" t="s">
        <v>511</v>
      </c>
      <c r="C51" s="54" t="s">
        <v>557</v>
      </c>
      <c r="D51" s="54" t="s">
        <v>533</v>
      </c>
      <c r="E51" s="54" t="s">
        <v>532</v>
      </c>
      <c r="F51" s="55" t="s">
        <v>116</v>
      </c>
      <c r="G51" s="55">
        <v>164</v>
      </c>
      <c r="H51" s="175" t="s">
        <v>724</v>
      </c>
      <c r="I51" s="137">
        <v>1204018</v>
      </c>
      <c r="J51" s="57" t="s">
        <v>725</v>
      </c>
      <c r="K51" s="72" t="s">
        <v>726</v>
      </c>
      <c r="L51" s="138" t="s">
        <v>525</v>
      </c>
      <c r="M51" s="54">
        <v>4.3999999999999997E-2</v>
      </c>
      <c r="N51" s="54">
        <v>2020</v>
      </c>
      <c r="O51" s="139" t="s">
        <v>122</v>
      </c>
      <c r="P51" s="57">
        <v>1</v>
      </c>
      <c r="Q51" s="140">
        <v>4</v>
      </c>
      <c r="R51" s="57">
        <v>0</v>
      </c>
      <c r="S51" s="149">
        <v>0</v>
      </c>
      <c r="T51" s="155">
        <v>0</v>
      </c>
      <c r="U51" s="29">
        <v>1</v>
      </c>
      <c r="V51" s="29"/>
      <c r="W51" s="144">
        <f t="shared" si="0"/>
        <v>1</v>
      </c>
      <c r="X51" s="144">
        <f t="shared" si="1"/>
        <v>1</v>
      </c>
      <c r="Y51" s="145">
        <f t="shared" si="2"/>
        <v>1</v>
      </c>
      <c r="Z51" s="145">
        <f t="shared" si="2"/>
        <v>0.25</v>
      </c>
      <c r="AA51" s="146">
        <v>2000000000</v>
      </c>
      <c r="AB51" s="84" t="s">
        <v>144</v>
      </c>
      <c r="AC51" s="147"/>
      <c r="AD51" s="154">
        <f t="shared" si="4"/>
        <v>0</v>
      </c>
      <c r="AE51" s="29"/>
      <c r="AF51" s="29"/>
      <c r="AG51" s="29"/>
      <c r="AH51" s="29"/>
      <c r="AI51" s="29"/>
      <c r="AJ51" s="29"/>
      <c r="AK51" s="29"/>
      <c r="AL51" s="29"/>
      <c r="AM51" s="29"/>
      <c r="AN51" s="149"/>
      <c r="AO51" s="149"/>
      <c r="AP51" s="155"/>
      <c r="AQ51" s="152" t="s">
        <v>727</v>
      </c>
      <c r="AR51" s="128"/>
    </row>
    <row r="52" spans="1:44" ht="195" x14ac:dyDescent="0.2">
      <c r="A52" s="128"/>
      <c r="B52" s="54" t="s">
        <v>511</v>
      </c>
      <c r="C52" s="54" t="s">
        <v>557</v>
      </c>
      <c r="D52" s="54" t="s">
        <v>728</v>
      </c>
      <c r="E52" s="54" t="s">
        <v>729</v>
      </c>
      <c r="F52" s="55" t="s">
        <v>116</v>
      </c>
      <c r="G52" s="55">
        <v>165</v>
      </c>
      <c r="H52" s="175" t="s">
        <v>730</v>
      </c>
      <c r="I52" s="137">
        <v>4102052</v>
      </c>
      <c r="J52" s="57" t="s">
        <v>731</v>
      </c>
      <c r="K52" s="72" t="s">
        <v>732</v>
      </c>
      <c r="L52" s="138" t="s">
        <v>525</v>
      </c>
      <c r="M52" s="54">
        <v>4.3999999999999997E-2</v>
      </c>
      <c r="N52" s="54">
        <v>2020</v>
      </c>
      <c r="O52" s="139" t="s">
        <v>122</v>
      </c>
      <c r="P52" s="57">
        <v>1</v>
      </c>
      <c r="Q52" s="140">
        <v>4</v>
      </c>
      <c r="R52" s="57">
        <v>0</v>
      </c>
      <c r="S52" s="149">
        <v>0</v>
      </c>
      <c r="T52" s="155">
        <v>1</v>
      </c>
      <c r="U52" s="29">
        <v>1</v>
      </c>
      <c r="V52" s="29"/>
      <c r="W52" s="144">
        <f t="shared" si="0"/>
        <v>2</v>
      </c>
      <c r="X52" s="144">
        <f t="shared" si="1"/>
        <v>2</v>
      </c>
      <c r="Y52" s="145">
        <f t="shared" si="2"/>
        <v>2</v>
      </c>
      <c r="Z52" s="145">
        <f t="shared" si="2"/>
        <v>0.5</v>
      </c>
      <c r="AA52" s="146">
        <v>0</v>
      </c>
      <c r="AB52" s="84" t="s">
        <v>144</v>
      </c>
      <c r="AC52" s="147"/>
      <c r="AD52" s="154" t="e">
        <f t="shared" si="4"/>
        <v>#DIV/0!</v>
      </c>
      <c r="AE52" s="29"/>
      <c r="AF52" s="29"/>
      <c r="AG52" s="29"/>
      <c r="AH52" s="29"/>
      <c r="AI52" s="29"/>
      <c r="AJ52" s="29"/>
      <c r="AK52" s="29"/>
      <c r="AL52" s="29"/>
      <c r="AM52" s="29"/>
      <c r="AN52" s="149" t="s">
        <v>733</v>
      </c>
      <c r="AO52" s="151" t="s">
        <v>734</v>
      </c>
      <c r="AP52" s="155"/>
      <c r="AQ52" s="152" t="s">
        <v>735</v>
      </c>
      <c r="AR52" s="128"/>
    </row>
    <row r="53" spans="1:44" ht="195" x14ac:dyDescent="0.2">
      <c r="A53" s="128"/>
      <c r="B53" s="54" t="s">
        <v>511</v>
      </c>
      <c r="C53" s="54" t="s">
        <v>557</v>
      </c>
      <c r="D53" s="54" t="s">
        <v>224</v>
      </c>
      <c r="E53" s="54" t="s">
        <v>557</v>
      </c>
      <c r="F53" s="55" t="s">
        <v>116</v>
      </c>
      <c r="G53" s="55">
        <v>166</v>
      </c>
      <c r="H53" s="175" t="s">
        <v>736</v>
      </c>
      <c r="I53" s="137">
        <v>4103004</v>
      </c>
      <c r="J53" s="57" t="s">
        <v>579</v>
      </c>
      <c r="K53" s="72" t="s">
        <v>580</v>
      </c>
      <c r="L53" s="138" t="s">
        <v>158</v>
      </c>
      <c r="M53" s="54">
        <v>4.3999999999999997E-2</v>
      </c>
      <c r="N53" s="54">
        <v>2020</v>
      </c>
      <c r="O53" s="139" t="s">
        <v>122</v>
      </c>
      <c r="P53" s="57">
        <v>5</v>
      </c>
      <c r="Q53" s="140">
        <v>20</v>
      </c>
      <c r="R53" s="57">
        <v>20</v>
      </c>
      <c r="S53" s="149">
        <v>0</v>
      </c>
      <c r="T53" s="155">
        <v>2</v>
      </c>
      <c r="U53" s="29"/>
      <c r="V53" s="29"/>
      <c r="W53" s="144">
        <f t="shared" si="0"/>
        <v>2</v>
      </c>
      <c r="X53" s="144">
        <f t="shared" si="1"/>
        <v>22</v>
      </c>
      <c r="Y53" s="145">
        <f t="shared" si="2"/>
        <v>0.4</v>
      </c>
      <c r="Z53" s="145">
        <f t="shared" si="2"/>
        <v>1.1000000000000001</v>
      </c>
      <c r="AA53" s="146">
        <v>0</v>
      </c>
      <c r="AB53" s="84" t="s">
        <v>144</v>
      </c>
      <c r="AC53" s="147"/>
      <c r="AD53" s="154" t="e">
        <f t="shared" si="4"/>
        <v>#DIV/0!</v>
      </c>
      <c r="AE53" s="29"/>
      <c r="AF53" s="29"/>
      <c r="AG53" s="29"/>
      <c r="AH53" s="29"/>
      <c r="AI53" s="29"/>
      <c r="AJ53" s="29"/>
      <c r="AK53" s="29"/>
      <c r="AL53" s="29"/>
      <c r="AM53" s="29"/>
      <c r="AN53" s="149" t="s">
        <v>737</v>
      </c>
      <c r="AO53" s="151" t="s">
        <v>738</v>
      </c>
      <c r="AP53" s="151" t="s">
        <v>739</v>
      </c>
      <c r="AQ53" s="151" t="s">
        <v>739</v>
      </c>
      <c r="AR53" s="128"/>
    </row>
    <row r="54" spans="1:44" ht="195" x14ac:dyDescent="0.2">
      <c r="A54" s="128"/>
      <c r="B54" s="54" t="s">
        <v>511</v>
      </c>
      <c r="C54" s="54" t="s">
        <v>557</v>
      </c>
      <c r="D54" s="54" t="s">
        <v>728</v>
      </c>
      <c r="E54" s="54" t="s">
        <v>729</v>
      </c>
      <c r="F54" s="55" t="s">
        <v>116</v>
      </c>
      <c r="G54" s="55">
        <v>167</v>
      </c>
      <c r="H54" s="175" t="s">
        <v>740</v>
      </c>
      <c r="I54" s="137">
        <v>4101031</v>
      </c>
      <c r="J54" s="57" t="s">
        <v>632</v>
      </c>
      <c r="K54" s="72" t="s">
        <v>633</v>
      </c>
      <c r="L54" s="138" t="s">
        <v>158</v>
      </c>
      <c r="M54" s="54">
        <v>4.3999999999999997E-2</v>
      </c>
      <c r="N54" s="54">
        <v>2020</v>
      </c>
      <c r="O54" s="139" t="s">
        <v>122</v>
      </c>
      <c r="P54" s="57">
        <v>1</v>
      </c>
      <c r="Q54" s="140">
        <v>1</v>
      </c>
      <c r="R54" s="57">
        <v>0</v>
      </c>
      <c r="S54" s="149">
        <v>0</v>
      </c>
      <c r="T54" s="155">
        <v>0.5</v>
      </c>
      <c r="U54" s="29">
        <v>0</v>
      </c>
      <c r="V54" s="29"/>
      <c r="W54" s="144">
        <f t="shared" si="0"/>
        <v>0.5</v>
      </c>
      <c r="X54" s="144">
        <f t="shared" si="1"/>
        <v>0.5</v>
      </c>
      <c r="Y54" s="145">
        <f t="shared" si="2"/>
        <v>0.5</v>
      </c>
      <c r="Z54" s="145">
        <f t="shared" si="2"/>
        <v>0.5</v>
      </c>
      <c r="AA54" s="146">
        <v>0</v>
      </c>
      <c r="AB54" s="84" t="s">
        <v>144</v>
      </c>
      <c r="AC54" s="147"/>
      <c r="AD54" s="154" t="e">
        <f t="shared" si="4"/>
        <v>#DIV/0!</v>
      </c>
      <c r="AE54" s="29"/>
      <c r="AF54" s="29"/>
      <c r="AG54" s="29"/>
      <c r="AH54" s="29"/>
      <c r="AI54" s="29"/>
      <c r="AJ54" s="29"/>
      <c r="AK54" s="29"/>
      <c r="AL54" s="29"/>
      <c r="AM54" s="29"/>
      <c r="AN54" s="149" t="s">
        <v>741</v>
      </c>
      <c r="AO54" s="150" t="s">
        <v>742</v>
      </c>
      <c r="AP54" s="151" t="s">
        <v>743</v>
      </c>
      <c r="AQ54" s="152" t="s">
        <v>744</v>
      </c>
      <c r="AR54" s="128"/>
    </row>
    <row r="55" spans="1:44" ht="221" x14ac:dyDescent="0.2">
      <c r="A55" s="128"/>
      <c r="B55" s="54" t="s">
        <v>511</v>
      </c>
      <c r="C55" s="54" t="s">
        <v>557</v>
      </c>
      <c r="D55" s="54" t="s">
        <v>533</v>
      </c>
      <c r="E55" s="54" t="s">
        <v>532</v>
      </c>
      <c r="F55" s="55" t="s">
        <v>745</v>
      </c>
      <c r="G55" s="55">
        <v>168</v>
      </c>
      <c r="H55" s="175" t="s">
        <v>746</v>
      </c>
      <c r="I55" s="137">
        <v>1204002</v>
      </c>
      <c r="J55" s="57" t="s">
        <v>747</v>
      </c>
      <c r="K55" s="72" t="s">
        <v>748</v>
      </c>
      <c r="L55" s="138" t="s">
        <v>158</v>
      </c>
      <c r="M55" s="54">
        <v>4.3999999999999997E-2</v>
      </c>
      <c r="N55" s="54">
        <v>2020</v>
      </c>
      <c r="O55" s="139" t="s">
        <v>122</v>
      </c>
      <c r="P55" s="57">
        <v>1</v>
      </c>
      <c r="Q55" s="140">
        <v>4</v>
      </c>
      <c r="R55" s="57">
        <v>1</v>
      </c>
      <c r="S55" s="149">
        <v>0</v>
      </c>
      <c r="T55" s="155">
        <v>0</v>
      </c>
      <c r="U55" s="29"/>
      <c r="V55" s="29"/>
      <c r="W55" s="144">
        <f t="shared" si="0"/>
        <v>0</v>
      </c>
      <c r="X55" s="144">
        <f t="shared" si="1"/>
        <v>1</v>
      </c>
      <c r="Y55" s="145">
        <f t="shared" si="2"/>
        <v>0</v>
      </c>
      <c r="Z55" s="145">
        <f t="shared" si="2"/>
        <v>0.25</v>
      </c>
      <c r="AA55" s="146">
        <v>0</v>
      </c>
      <c r="AB55" s="84" t="s">
        <v>144</v>
      </c>
      <c r="AC55" s="147"/>
      <c r="AD55" s="154" t="e">
        <f t="shared" si="4"/>
        <v>#DIV/0!</v>
      </c>
      <c r="AE55" s="29"/>
      <c r="AF55" s="29"/>
      <c r="AG55" s="29"/>
      <c r="AH55" s="29"/>
      <c r="AI55" s="29"/>
      <c r="AJ55" s="29"/>
      <c r="AK55" s="29"/>
      <c r="AL55" s="29"/>
      <c r="AM55" s="29"/>
      <c r="AN55" s="149"/>
      <c r="AO55" s="149"/>
      <c r="AP55" s="155"/>
      <c r="AQ55" s="29"/>
      <c r="AR55" s="128"/>
    </row>
    <row r="56" spans="1:44" ht="169" x14ac:dyDescent="0.2">
      <c r="A56" s="128"/>
      <c r="B56" s="54" t="s">
        <v>511</v>
      </c>
      <c r="C56" s="54" t="s">
        <v>557</v>
      </c>
      <c r="D56" s="54" t="s">
        <v>224</v>
      </c>
      <c r="E56" s="54" t="s">
        <v>557</v>
      </c>
      <c r="F56" s="55" t="s">
        <v>745</v>
      </c>
      <c r="G56" s="55">
        <v>169</v>
      </c>
      <c r="H56" s="175" t="s">
        <v>749</v>
      </c>
      <c r="I56" s="137">
        <v>4103052</v>
      </c>
      <c r="J56" s="57" t="s">
        <v>750</v>
      </c>
      <c r="K56" s="72" t="s">
        <v>751</v>
      </c>
      <c r="L56" s="138" t="s">
        <v>158</v>
      </c>
      <c r="M56" s="54">
        <v>4.3999999999999997E-2</v>
      </c>
      <c r="N56" s="54">
        <v>2020</v>
      </c>
      <c r="O56" s="139" t="s">
        <v>122</v>
      </c>
      <c r="P56" s="57">
        <v>1</v>
      </c>
      <c r="Q56" s="140">
        <v>1</v>
      </c>
      <c r="R56" s="57"/>
      <c r="S56" s="149">
        <v>0</v>
      </c>
      <c r="T56" s="155">
        <v>0</v>
      </c>
      <c r="U56" s="29">
        <v>1</v>
      </c>
      <c r="V56" s="29"/>
      <c r="W56" s="144">
        <f t="shared" si="0"/>
        <v>1</v>
      </c>
      <c r="X56" s="144">
        <f t="shared" si="1"/>
        <v>1</v>
      </c>
      <c r="Y56" s="145">
        <f t="shared" si="2"/>
        <v>1</v>
      </c>
      <c r="Z56" s="145">
        <f t="shared" si="2"/>
        <v>1</v>
      </c>
      <c r="AA56" s="146">
        <v>0</v>
      </c>
      <c r="AB56" s="84" t="s">
        <v>144</v>
      </c>
      <c r="AC56" s="147"/>
      <c r="AD56" s="154" t="e">
        <f t="shared" si="4"/>
        <v>#DIV/0!</v>
      </c>
      <c r="AE56" s="29"/>
      <c r="AF56" s="29"/>
      <c r="AG56" s="29"/>
      <c r="AH56" s="29"/>
      <c r="AI56" s="29"/>
      <c r="AJ56" s="29"/>
      <c r="AK56" s="29"/>
      <c r="AL56" s="29"/>
      <c r="AM56" s="29"/>
      <c r="AN56" s="149"/>
      <c r="AO56" s="149"/>
      <c r="AP56" s="155"/>
      <c r="AQ56" s="152" t="s">
        <v>752</v>
      </c>
      <c r="AR56" s="128"/>
    </row>
    <row r="57" spans="1:44" ht="195" x14ac:dyDescent="0.2">
      <c r="A57" s="128"/>
      <c r="B57" s="54" t="s">
        <v>511</v>
      </c>
      <c r="C57" s="54" t="s">
        <v>557</v>
      </c>
      <c r="D57" s="54" t="s">
        <v>753</v>
      </c>
      <c r="E57" s="54" t="s">
        <v>754</v>
      </c>
      <c r="F57" s="55" t="s">
        <v>745</v>
      </c>
      <c r="G57" s="55">
        <v>170</v>
      </c>
      <c r="H57" s="175" t="s">
        <v>755</v>
      </c>
      <c r="I57" s="137">
        <v>1202032</v>
      </c>
      <c r="J57" s="57" t="s">
        <v>756</v>
      </c>
      <c r="K57" s="72" t="s">
        <v>757</v>
      </c>
      <c r="L57" s="138" t="s">
        <v>158</v>
      </c>
      <c r="M57" s="54">
        <v>4.3999999999999997E-2</v>
      </c>
      <c r="N57" s="54">
        <v>2020</v>
      </c>
      <c r="O57" s="139" t="s">
        <v>122</v>
      </c>
      <c r="P57" s="57">
        <v>3</v>
      </c>
      <c r="Q57" s="140">
        <v>12</v>
      </c>
      <c r="R57" s="57">
        <v>4</v>
      </c>
      <c r="S57" s="149">
        <v>0</v>
      </c>
      <c r="T57" s="155">
        <v>0</v>
      </c>
      <c r="U57" s="29">
        <v>1</v>
      </c>
      <c r="V57" s="29">
        <v>2</v>
      </c>
      <c r="W57" s="144">
        <f t="shared" si="0"/>
        <v>3</v>
      </c>
      <c r="X57" s="144">
        <f t="shared" si="1"/>
        <v>7</v>
      </c>
      <c r="Y57" s="145">
        <f t="shared" si="2"/>
        <v>1</v>
      </c>
      <c r="Z57" s="145">
        <f t="shared" si="2"/>
        <v>0.58333333333333337</v>
      </c>
      <c r="AA57" s="146">
        <v>0</v>
      </c>
      <c r="AB57" s="84" t="s">
        <v>144</v>
      </c>
      <c r="AC57" s="147"/>
      <c r="AD57" s="154" t="e">
        <f t="shared" si="4"/>
        <v>#DIV/0!</v>
      </c>
      <c r="AE57" s="29"/>
      <c r="AF57" s="29"/>
      <c r="AG57" s="29"/>
      <c r="AH57" s="29"/>
      <c r="AI57" s="29"/>
      <c r="AJ57" s="29"/>
      <c r="AK57" s="29"/>
      <c r="AL57" s="29"/>
      <c r="AM57" s="29"/>
      <c r="AN57" s="149"/>
      <c r="AO57" s="149"/>
      <c r="AP57" s="155"/>
      <c r="AQ57" s="176" t="s">
        <v>758</v>
      </c>
      <c r="AR57" s="128"/>
    </row>
    <row r="58" spans="1:44" ht="143" x14ac:dyDescent="0.2">
      <c r="A58" s="128"/>
      <c r="B58" s="54" t="s">
        <v>511</v>
      </c>
      <c r="C58" s="54" t="s">
        <v>557</v>
      </c>
      <c r="D58" s="54" t="s">
        <v>753</v>
      </c>
      <c r="E58" s="54" t="s">
        <v>754</v>
      </c>
      <c r="F58" s="55" t="s">
        <v>745</v>
      </c>
      <c r="G58" s="55">
        <v>171</v>
      </c>
      <c r="H58" s="175" t="s">
        <v>759</v>
      </c>
      <c r="I58" s="137">
        <v>1202032</v>
      </c>
      <c r="J58" s="57" t="s">
        <v>756</v>
      </c>
      <c r="K58" s="72" t="s">
        <v>757</v>
      </c>
      <c r="L58" s="138" t="s">
        <v>158</v>
      </c>
      <c r="M58" s="54">
        <v>4.3999999999999997E-2</v>
      </c>
      <c r="N58" s="54">
        <v>2020</v>
      </c>
      <c r="O58" s="139" t="s">
        <v>122</v>
      </c>
      <c r="P58" s="57">
        <v>1</v>
      </c>
      <c r="Q58" s="140">
        <v>2</v>
      </c>
      <c r="R58" s="57">
        <v>0</v>
      </c>
      <c r="S58" s="149">
        <v>0</v>
      </c>
      <c r="T58" s="155">
        <v>0</v>
      </c>
      <c r="U58" s="29"/>
      <c r="V58" s="29"/>
      <c r="W58" s="144">
        <f t="shared" si="0"/>
        <v>0</v>
      </c>
      <c r="X58" s="144">
        <f t="shared" si="1"/>
        <v>0</v>
      </c>
      <c r="Y58" s="145">
        <f t="shared" si="2"/>
        <v>0</v>
      </c>
      <c r="Z58" s="145">
        <f t="shared" si="2"/>
        <v>0</v>
      </c>
      <c r="AA58" s="146">
        <v>0</v>
      </c>
      <c r="AB58" s="84" t="s">
        <v>144</v>
      </c>
      <c r="AC58" s="147"/>
      <c r="AD58" s="154" t="e">
        <f t="shared" si="4"/>
        <v>#DIV/0!</v>
      </c>
      <c r="AE58" s="29"/>
      <c r="AF58" s="29"/>
      <c r="AG58" s="29"/>
      <c r="AH58" s="29"/>
      <c r="AI58" s="29"/>
      <c r="AJ58" s="29"/>
      <c r="AK58" s="29"/>
      <c r="AL58" s="29"/>
      <c r="AM58" s="29"/>
      <c r="AN58" s="149"/>
      <c r="AO58" s="149"/>
      <c r="AP58" s="155"/>
      <c r="AQ58" s="29"/>
      <c r="AR58" s="128"/>
    </row>
    <row r="59" spans="1:44" ht="195" x14ac:dyDescent="0.2">
      <c r="A59" s="128"/>
      <c r="B59" s="54" t="s">
        <v>511</v>
      </c>
      <c r="C59" s="54" t="s">
        <v>557</v>
      </c>
      <c r="D59" s="54" t="s">
        <v>760</v>
      </c>
      <c r="E59" s="54" t="s">
        <v>754</v>
      </c>
      <c r="F59" s="55" t="s">
        <v>745</v>
      </c>
      <c r="G59" s="55">
        <v>172</v>
      </c>
      <c r="H59" s="175" t="s">
        <v>761</v>
      </c>
      <c r="I59" s="137">
        <v>1202032</v>
      </c>
      <c r="J59" s="57" t="s">
        <v>756</v>
      </c>
      <c r="K59" s="72" t="s">
        <v>757</v>
      </c>
      <c r="L59" s="138" t="s">
        <v>158</v>
      </c>
      <c r="M59" s="54">
        <v>4.3999999999999997E-2</v>
      </c>
      <c r="N59" s="54">
        <v>2020</v>
      </c>
      <c r="O59" s="139" t="s">
        <v>122</v>
      </c>
      <c r="P59" s="57">
        <v>3</v>
      </c>
      <c r="Q59" s="140">
        <v>12</v>
      </c>
      <c r="R59" s="57">
        <v>3</v>
      </c>
      <c r="S59" s="149">
        <v>0</v>
      </c>
      <c r="T59" s="155">
        <v>2</v>
      </c>
      <c r="U59" s="29">
        <v>2</v>
      </c>
      <c r="V59" s="29"/>
      <c r="W59" s="144">
        <f t="shared" si="0"/>
        <v>4</v>
      </c>
      <c r="X59" s="144">
        <f t="shared" si="1"/>
        <v>7</v>
      </c>
      <c r="Y59" s="145">
        <f t="shared" si="2"/>
        <v>1.3333333333333333</v>
      </c>
      <c r="Z59" s="145">
        <f t="shared" si="2"/>
        <v>0.58333333333333337</v>
      </c>
      <c r="AA59" s="146">
        <v>4444444434</v>
      </c>
      <c r="AB59" s="84" t="s">
        <v>144</v>
      </c>
      <c r="AC59" s="147"/>
      <c r="AD59" s="154">
        <f t="shared" si="4"/>
        <v>0</v>
      </c>
      <c r="AE59" s="29"/>
      <c r="AF59" s="29"/>
      <c r="AG59" s="29"/>
      <c r="AH59" s="29"/>
      <c r="AI59" s="29"/>
      <c r="AJ59" s="29"/>
      <c r="AK59" s="29"/>
      <c r="AL59" s="29"/>
      <c r="AM59" s="29"/>
      <c r="AN59" s="149"/>
      <c r="AO59" s="149"/>
      <c r="AP59" s="151" t="s">
        <v>762</v>
      </c>
      <c r="AQ59" s="152" t="s">
        <v>763</v>
      </c>
      <c r="AR59" s="128"/>
    </row>
    <row r="60" spans="1:44" ht="143" x14ac:dyDescent="0.2">
      <c r="A60" s="128"/>
      <c r="B60" s="54" t="s">
        <v>511</v>
      </c>
      <c r="C60" s="54" t="s">
        <v>557</v>
      </c>
      <c r="D60" s="54" t="s">
        <v>110</v>
      </c>
      <c r="E60" s="54" t="s">
        <v>512</v>
      </c>
      <c r="F60" s="55" t="s">
        <v>745</v>
      </c>
      <c r="G60" s="55">
        <v>173</v>
      </c>
      <c r="H60" s="175" t="s">
        <v>764</v>
      </c>
      <c r="I60" s="137">
        <v>4101038</v>
      </c>
      <c r="J60" s="57" t="s">
        <v>668</v>
      </c>
      <c r="K60" s="72" t="s">
        <v>677</v>
      </c>
      <c r="L60" s="138" t="s">
        <v>158</v>
      </c>
      <c r="M60" s="54">
        <v>4.3999999999999997E-2</v>
      </c>
      <c r="N60" s="54">
        <v>2020</v>
      </c>
      <c r="O60" s="139" t="s">
        <v>122</v>
      </c>
      <c r="P60" s="57">
        <v>2</v>
      </c>
      <c r="Q60" s="140">
        <v>4</v>
      </c>
      <c r="R60" s="57">
        <v>1</v>
      </c>
      <c r="S60" s="149">
        <v>0</v>
      </c>
      <c r="T60" s="155">
        <v>0</v>
      </c>
      <c r="U60" s="29"/>
      <c r="V60" s="29"/>
      <c r="W60" s="144">
        <f t="shared" si="0"/>
        <v>0</v>
      </c>
      <c r="X60" s="144">
        <f t="shared" si="1"/>
        <v>1</v>
      </c>
      <c r="Y60" s="145">
        <f t="shared" si="2"/>
        <v>0</v>
      </c>
      <c r="Z60" s="145">
        <f t="shared" si="2"/>
        <v>0.25</v>
      </c>
      <c r="AA60" s="146">
        <v>0</v>
      </c>
      <c r="AB60" s="84" t="s">
        <v>144</v>
      </c>
      <c r="AC60" s="147"/>
      <c r="AD60" s="154" t="e">
        <f t="shared" si="4"/>
        <v>#DIV/0!</v>
      </c>
      <c r="AE60" s="29"/>
      <c r="AF60" s="29"/>
      <c r="AG60" s="29"/>
      <c r="AH60" s="29"/>
      <c r="AI60" s="29"/>
      <c r="AJ60" s="29"/>
      <c r="AK60" s="29"/>
      <c r="AL60" s="29"/>
      <c r="AM60" s="29"/>
      <c r="AN60" s="149"/>
      <c r="AO60" s="149"/>
      <c r="AP60" s="155"/>
      <c r="AQ60" s="152" t="s">
        <v>763</v>
      </c>
      <c r="AR60" s="128"/>
    </row>
    <row r="61" spans="1:44" ht="143" x14ac:dyDescent="0.2">
      <c r="A61" s="128"/>
      <c r="B61" s="177" t="s">
        <v>765</v>
      </c>
      <c r="C61" s="178" t="s">
        <v>512</v>
      </c>
      <c r="D61" s="54" t="s">
        <v>533</v>
      </c>
      <c r="E61" s="54" t="s">
        <v>532</v>
      </c>
      <c r="F61" s="55" t="s">
        <v>766</v>
      </c>
      <c r="G61" s="55">
        <v>369</v>
      </c>
      <c r="H61" s="175" t="s">
        <v>767</v>
      </c>
      <c r="I61" s="137">
        <v>120402</v>
      </c>
      <c r="J61" s="57" t="s">
        <v>747</v>
      </c>
      <c r="K61" s="72" t="s">
        <v>748</v>
      </c>
      <c r="L61" s="138" t="s">
        <v>525</v>
      </c>
      <c r="M61" s="179">
        <v>4.3999999999999997E-2</v>
      </c>
      <c r="N61" s="180">
        <v>2020</v>
      </c>
      <c r="O61" s="181" t="s">
        <v>122</v>
      </c>
      <c r="P61" s="57">
        <v>4</v>
      </c>
      <c r="Q61" s="29">
        <v>8</v>
      </c>
      <c r="R61" s="57">
        <v>2</v>
      </c>
      <c r="S61" s="149">
        <v>0</v>
      </c>
      <c r="T61" s="155">
        <v>1</v>
      </c>
      <c r="U61" s="29"/>
      <c r="V61" s="29"/>
      <c r="W61" s="144">
        <f t="shared" si="0"/>
        <v>1</v>
      </c>
      <c r="X61" s="144">
        <f t="shared" si="1"/>
        <v>3</v>
      </c>
      <c r="Y61" s="145">
        <f t="shared" si="2"/>
        <v>0.25</v>
      </c>
      <c r="Z61" s="145">
        <f t="shared" si="2"/>
        <v>0.375</v>
      </c>
      <c r="AA61" s="182"/>
      <c r="AB61" s="84" t="s">
        <v>144</v>
      </c>
      <c r="AC61" s="147"/>
      <c r="AD61" s="154" t="e">
        <f t="shared" si="4"/>
        <v>#DIV/0!</v>
      </c>
      <c r="AE61" s="29"/>
      <c r="AF61" s="29"/>
      <c r="AG61" s="29"/>
      <c r="AH61" s="29"/>
      <c r="AI61" s="29"/>
      <c r="AJ61" s="29"/>
      <c r="AK61" s="29"/>
      <c r="AL61" s="29"/>
      <c r="AM61" s="29"/>
      <c r="AN61" s="149"/>
      <c r="AO61" s="149"/>
      <c r="AP61" s="183"/>
      <c r="AQ61" s="165"/>
      <c r="AR61" s="128"/>
    </row>
    <row r="62" spans="1:44" ht="221" x14ac:dyDescent="0.2">
      <c r="A62" s="128"/>
      <c r="B62" s="177" t="s">
        <v>765</v>
      </c>
      <c r="C62" s="178" t="s">
        <v>557</v>
      </c>
      <c r="D62" s="54" t="s">
        <v>533</v>
      </c>
      <c r="E62" s="54" t="s">
        <v>532</v>
      </c>
      <c r="F62" s="55" t="s">
        <v>766</v>
      </c>
      <c r="G62" s="55">
        <v>370</v>
      </c>
      <c r="H62" s="175" t="s">
        <v>768</v>
      </c>
      <c r="I62" s="137">
        <v>120402</v>
      </c>
      <c r="J62" s="57" t="s">
        <v>747</v>
      </c>
      <c r="K62" s="72" t="s">
        <v>748</v>
      </c>
      <c r="L62" s="138" t="s">
        <v>525</v>
      </c>
      <c r="M62" s="179">
        <v>9.2999999999999992E-3</v>
      </c>
      <c r="N62" s="180">
        <v>2014</v>
      </c>
      <c r="O62" s="181" t="s">
        <v>122</v>
      </c>
      <c r="P62" s="57">
        <v>4</v>
      </c>
      <c r="Q62" s="29">
        <v>8</v>
      </c>
      <c r="R62" s="57">
        <v>0</v>
      </c>
      <c r="S62" s="149">
        <v>0</v>
      </c>
      <c r="T62" s="155">
        <v>2</v>
      </c>
      <c r="U62" s="29"/>
      <c r="V62" s="29"/>
      <c r="W62" s="144">
        <f t="shared" si="0"/>
        <v>2</v>
      </c>
      <c r="X62" s="144">
        <f t="shared" si="1"/>
        <v>2</v>
      </c>
      <c r="Y62" s="145">
        <f t="shared" si="2"/>
        <v>0.5</v>
      </c>
      <c r="Z62" s="145">
        <f t="shared" si="2"/>
        <v>0.25</v>
      </c>
      <c r="AA62" s="182"/>
      <c r="AB62" s="84" t="s">
        <v>144</v>
      </c>
      <c r="AC62" s="147"/>
      <c r="AD62" s="154" t="e">
        <f t="shared" si="4"/>
        <v>#DIV/0!</v>
      </c>
      <c r="AE62" s="29"/>
      <c r="AF62" s="29"/>
      <c r="AG62" s="29"/>
      <c r="AH62" s="29"/>
      <c r="AI62" s="29"/>
      <c r="AJ62" s="29"/>
      <c r="AK62" s="29"/>
      <c r="AL62" s="29"/>
      <c r="AM62" s="29"/>
      <c r="AN62" s="149"/>
      <c r="AO62" s="149"/>
      <c r="AP62" s="183"/>
      <c r="AQ62" s="29"/>
      <c r="AR62" s="128"/>
    </row>
    <row r="63" spans="1:44" ht="135" x14ac:dyDescent="0.2">
      <c r="A63" s="128"/>
      <c r="B63" s="177" t="s">
        <v>765</v>
      </c>
      <c r="C63" s="178" t="s">
        <v>557</v>
      </c>
      <c r="D63" s="54">
        <v>4103</v>
      </c>
      <c r="E63" s="54" t="s">
        <v>557</v>
      </c>
      <c r="F63" s="55" t="s">
        <v>769</v>
      </c>
      <c r="G63" s="55">
        <v>371</v>
      </c>
      <c r="H63" s="175" t="s">
        <v>770</v>
      </c>
      <c r="I63" s="137">
        <v>4103005</v>
      </c>
      <c r="J63" s="57" t="s">
        <v>559</v>
      </c>
      <c r="K63" s="72" t="s">
        <v>455</v>
      </c>
      <c r="L63" s="138" t="s">
        <v>525</v>
      </c>
      <c r="M63" s="179">
        <v>4.3999999999999997E-2</v>
      </c>
      <c r="N63" s="180">
        <v>2020</v>
      </c>
      <c r="O63" s="181" t="s">
        <v>122</v>
      </c>
      <c r="P63" s="57">
        <v>4</v>
      </c>
      <c r="Q63" s="29">
        <v>8</v>
      </c>
      <c r="R63" s="57">
        <v>0</v>
      </c>
      <c r="S63" s="149">
        <v>0</v>
      </c>
      <c r="T63" s="155">
        <v>0</v>
      </c>
      <c r="U63" s="29"/>
      <c r="V63" s="29"/>
      <c r="W63" s="144">
        <f t="shared" si="0"/>
        <v>0</v>
      </c>
      <c r="X63" s="144">
        <f t="shared" si="1"/>
        <v>0</v>
      </c>
      <c r="Y63" s="145">
        <f t="shared" si="2"/>
        <v>0</v>
      </c>
      <c r="Z63" s="145">
        <f t="shared" si="2"/>
        <v>0</v>
      </c>
      <c r="AA63" s="182"/>
      <c r="AB63" s="84" t="s">
        <v>144</v>
      </c>
      <c r="AC63" s="147"/>
      <c r="AD63" s="154" t="e">
        <f t="shared" si="4"/>
        <v>#DIV/0!</v>
      </c>
      <c r="AE63" s="29"/>
      <c r="AF63" s="29"/>
      <c r="AG63" s="29"/>
      <c r="AH63" s="29"/>
      <c r="AI63" s="29"/>
      <c r="AJ63" s="29"/>
      <c r="AK63" s="29"/>
      <c r="AL63" s="29"/>
      <c r="AM63" s="29"/>
      <c r="AN63" s="149"/>
      <c r="AO63" s="149"/>
      <c r="AP63" s="152" t="s">
        <v>771</v>
      </c>
      <c r="AQ63" s="152" t="s">
        <v>771</v>
      </c>
      <c r="AR63" s="128"/>
    </row>
    <row r="64" spans="1:44" x14ac:dyDescent="0.2">
      <c r="A64" s="128"/>
      <c r="B64" s="128"/>
      <c r="C64" s="128"/>
      <c r="D64" s="128"/>
      <c r="E64" s="128"/>
      <c r="F64" s="128"/>
      <c r="G64" s="128"/>
      <c r="H64" s="128"/>
      <c r="I64" s="128"/>
      <c r="J64" s="128"/>
      <c r="K64" s="128"/>
      <c r="L64" s="128"/>
      <c r="M64" s="128"/>
      <c r="N64" s="128"/>
      <c r="O64" s="128"/>
      <c r="P64" s="128"/>
      <c r="Q64" s="128"/>
      <c r="R64" s="128"/>
      <c r="S64" s="128"/>
      <c r="T64" s="128"/>
      <c r="U64" s="128"/>
      <c r="V64" s="128"/>
      <c r="W64" s="128"/>
      <c r="X64" s="128"/>
      <c r="Y64" s="184">
        <f>SUM(Y3:Y63)</f>
        <v>395.29586666666665</v>
      </c>
      <c r="Z64" s="184"/>
      <c r="AA64" s="185">
        <f>SUM(AA3:AA63)</f>
        <v>14357636437</v>
      </c>
      <c r="AB64" s="128"/>
      <c r="AC64" s="185"/>
      <c r="AD64" s="128"/>
      <c r="AE64" s="128"/>
      <c r="AF64" s="128"/>
      <c r="AG64" s="128"/>
      <c r="AH64" s="128"/>
      <c r="AI64" s="128"/>
      <c r="AJ64" s="128"/>
      <c r="AK64" s="128"/>
      <c r="AL64" s="128"/>
      <c r="AM64" s="128"/>
      <c r="AN64" s="128"/>
      <c r="AO64" s="128"/>
      <c r="AP64" s="128"/>
      <c r="AQ64" s="128"/>
      <c r="AR64" s="128"/>
    </row>
    <row r="65" spans="1:44" x14ac:dyDescent="0.2">
      <c r="A65" s="128"/>
      <c r="B65" s="128"/>
      <c r="C65" s="128"/>
      <c r="D65" s="128"/>
      <c r="E65" s="128"/>
      <c r="F65" s="128"/>
      <c r="G65" s="128"/>
      <c r="H65" s="128"/>
      <c r="I65" s="128"/>
      <c r="J65" s="128"/>
      <c r="K65" s="128"/>
      <c r="L65" s="128"/>
      <c r="M65" s="128"/>
      <c r="N65" s="128"/>
      <c r="O65" s="128"/>
      <c r="P65" s="128"/>
      <c r="Q65" s="128"/>
      <c r="R65" s="128"/>
      <c r="S65" s="128"/>
      <c r="T65" s="128"/>
      <c r="U65" s="128"/>
      <c r="V65" s="128"/>
      <c r="W65" s="128"/>
      <c r="X65" s="128"/>
      <c r="Y65" s="184">
        <f>Y64/61</f>
        <v>6.4802601092896177</v>
      </c>
      <c r="Z65" s="184"/>
      <c r="AA65" s="185"/>
      <c r="AB65" s="128"/>
      <c r="AC65" s="185"/>
      <c r="AD65" s="128"/>
      <c r="AE65" s="128"/>
      <c r="AF65" s="128"/>
      <c r="AG65" s="128"/>
      <c r="AH65" s="128"/>
      <c r="AI65" s="128"/>
      <c r="AJ65" s="128"/>
      <c r="AK65" s="128"/>
      <c r="AL65" s="128"/>
      <c r="AM65" s="128"/>
      <c r="AN65" s="128"/>
      <c r="AO65" s="128"/>
      <c r="AP65" s="128"/>
      <c r="AQ65" s="128"/>
      <c r="AR65" s="128"/>
    </row>
  </sheetData>
  <mergeCells count="1">
    <mergeCell ref="A1:AM1"/>
  </mergeCells>
  <hyperlinks>
    <hyperlink ref="AO3" r:id="rId1"/>
    <hyperlink ref="AO24" r:id="rId2"/>
    <hyperlink ref="AO54" r:id="rId3"/>
    <hyperlink ref="AO28" r:id="rId4" display="https://www.instagram.com/p/DFOAK2App5g/?utm_source=ig_web_copy_link&amp;igsh=MzRlODBiNWFlZA=="/>
    <hyperlink ref="AO27" r:id="rId5"/>
    <hyperlink ref="AO49" r:id="rId6" display="https://www.instagram.com/p/DEp8KtjvtuW/?utm_source=ig_web_copy_link"/>
    <hyperlink ref="AP11" r:id="rId7"/>
    <hyperlink ref="AP10" r:id="rId8"/>
    <hyperlink ref="AP3" r:id="rId9"/>
    <hyperlink ref="AP13" r:id="rId10"/>
    <hyperlink ref="AP18" r:id="rId11"/>
    <hyperlink ref="AP24" r:id="rId12"/>
    <hyperlink ref="AO50" r:id="rId13"/>
    <hyperlink ref="AO53" r:id="rId14"/>
    <hyperlink ref="AP54" r:id="rId15"/>
    <hyperlink ref="AP59" r:id="rId16"/>
    <hyperlink ref="AP53" r:id="rId17"/>
    <hyperlink ref="AP39" r:id="rId18"/>
    <hyperlink ref="AP46" r:id="rId19"/>
    <hyperlink ref="AP23" r:id="rId20"/>
    <hyperlink ref="AP48" r:id="rId21"/>
    <hyperlink ref="AP20" r:id="rId22"/>
    <hyperlink ref="AO52" r:id="rId23"/>
    <hyperlink ref="AP36" r:id="rId24"/>
    <hyperlink ref="AP37" r:id="rId25"/>
    <hyperlink ref="AP38" r:id="rId26"/>
    <hyperlink ref="AQ6" r:id="rId27"/>
    <hyperlink ref="AQ9" r:id="rId28"/>
    <hyperlink ref="AQ36" r:id="rId29"/>
    <hyperlink ref="AQ38" r:id="rId30"/>
    <hyperlink ref="AQ37" r:id="rId31"/>
    <hyperlink ref="AQ39" r:id="rId32"/>
    <hyperlink ref="AQ40" r:id="rId33"/>
    <hyperlink ref="AP40" r:id="rId34"/>
    <hyperlink ref="AQ14" r:id="rId35"/>
    <hyperlink ref="AQ15" r:id="rId36" display="https://bolivargovco-my.sharepoint.com/:f:/g/personal/lmorenop_bolivar_gov_co/EsRLZjLHg7pBn1IfXljL6v8BYPBCOHl50wm_abcCAFTVWA?e=N2oM0n"/>
    <hyperlink ref="AO30" r:id="rId37"/>
    <hyperlink ref="AQ30" r:id="rId38" display="https://bolivargovco-my.sharepoint.com/:f:/g/personal/lmorenop_bolivar_gov_co/ElZuJuPbE4BKiXGczpbhuMQBc287Eg9cO-7KyazHd9fjfg?e=BBXxfJ"/>
    <hyperlink ref="AQ33" r:id="rId39" display="https://bolivargovco-my.sharepoint.com/:f:/g/personal/lmorenop_bolivar_gov_co/EpldC1w-tW9FkQPoEVY1bK8BDiJAhfPi2ZTHNBdO_d2nKQ?e=TVS4XJ"/>
    <hyperlink ref="AQ35" r:id="rId40" display="https://bolivargovco-my.sharepoint.com/:f:/g/personal/lmorenop_bolivar_gov_co/Et4HJ4s1qxhPjX9e1UnfwxoBIILS3FZTs1nCkOde_ue8SA?e=wuOE2w"/>
    <hyperlink ref="AQ3" r:id="rId41" display="https://bolivargovco-my.sharepoint.com/:f:/g/personal/lmorenop_bolivar_gov_co/Egm8mhA_w3VInlX59wDPhQ0Bs6OAE5oqv3tN_91UYC3uDA?e=pMPL8e"/>
    <hyperlink ref="AQ34" r:id="rId42" display="https://bolivargovco-my.sharepoint.com/:f:/g/personal/lmorenop_bolivar_gov_co/EpldC1w-tW9FkQPoEVY1bK8BDiJAhfPi2ZTHNBdO_d2nKQ?e=TVS4XJ"/>
    <hyperlink ref="AQ32" r:id="rId43" display="https://bolivargovco-my.sharepoint.com/:f:/g/personal/lmorenop_bolivar_gov_co/EmUfrrKc9ZhIkVBpfFCDfCQBCbIJ5pVeuQZoEPBeDOlzkA?e=TLlb66"/>
    <hyperlink ref="AQ31" r:id="rId44" display="https://bolivargovco-my.sharepoint.com/:f:/g/personal/lmorenop_bolivar_gov_co/Emg3XCyqmrtHvCkPq53zm78BMeal5Q4ZXSdiGXkvVSi3-g?e=rxuuPt"/>
    <hyperlink ref="AQ19" r:id="rId45" display="https://bolivargovco-my.sharepoint.com/:f:/g/personal/lmorenop_bolivar_gov_co/Ei9CMkPVCeJKhkcPW-XVVIIBt2JxC7DlzJUH4rTHm1beKg?e=VW3QWU"/>
    <hyperlink ref="AQ49" r:id="rId46" display="https://bolivargovco-my.sharepoint.com/:f:/g/personal/lmorenop_bolivar_gov_co/ElEoSKqqSIpAq3Jwce7cDTkBi8IWgJXQ2nRqWjafH02nqA?e=X6gfhK"/>
    <hyperlink ref="AQ50" r:id="rId47" display="https://bolivargovco-my.sharepoint.com/:f:/g/personal/lmorenop_bolivar_gov_co/EjHkNOrbgOJBqUvoka4-GKIBo19_S-g5aP_HGPbmF949hQ?e=7OPUey"/>
    <hyperlink ref="AQ20" r:id="rId48" display="https://bolivargovco-my.sharepoint.com/:f:/g/personal/lmorenop_bolivar_gov_co/EtRCKrrPqFJOsDv0lwO3yB0B5blh9o5GslrVjK2mCZ-iRg?e=YM0bhD"/>
    <hyperlink ref="AQ56" r:id="rId49" display="https://bolivargovco-my.sharepoint.com/:f:/g/personal/lmorenop_bolivar_gov_co/El3tAq-E6WRCpa2tMKlM694B2qFcDqMFDS6US-DL6NOTYQ?e=XQg99M"/>
    <hyperlink ref="AQ51" r:id="rId50" display="https://bolivargovco-my.sharepoint.com/:f:/g/personal/lmorenop_bolivar_gov_co/Ev90LP9iz-pIqFKeCLW6P-kBbDFHvS0tt_V6hDFi-zssKQ?e=taTdgJ"/>
    <hyperlink ref="AQ52" r:id="rId51" display="https://bolivargovco-my.sharepoint.com/:f:/g/personal/lmorenop_bolivar_gov_co/EvaUHtam5HFMm7LoyljcrHwB8LLpCvUHleEocZf6fiYPpg?e=WP8lIq"/>
    <hyperlink ref="AQ53" r:id="rId52"/>
    <hyperlink ref="AQ54" r:id="rId53" display="https://bolivargovco-my.sharepoint.com/:f:/g/personal/lmorenop_bolivar_gov_co/Eq_OKbs_ADlDsGcO3beCIg4BLj69hyawMaTMf4AHn0Bl-Q?e=lpdFJe"/>
    <hyperlink ref="AQ59" r:id="rId54" display="https://bolivargovco-my.sharepoint.com/:f:/g/personal/lmorenop_bolivar_gov_co/Ej0aDGNbLsZAiaFdyW2U9MgBBbSERB4ULaC9YdM2YAiJgQ?e=jA3itm"/>
    <hyperlink ref="AQ60" r:id="rId55" display="https://bolivargovco-my.sharepoint.com/:f:/g/personal/lmorenop_bolivar_gov_co/Ej0aDGNbLsZAiaFdyW2U9MgBBbSERB4ULaC9YdM2YAiJgQ?e=jA3itm"/>
    <hyperlink ref="AQ63" r:id="rId56" display="https://bolivargovco-my.sharepoint.com/:f:/g/personal/lmorenop_bolivar_gov_co/EnveCOeH0pZBpzhVZ8zt7G4BQMwdn-x-5QJ94emFWVaHAg?e=5PXNxf"/>
    <hyperlink ref="AP63" r:id="rId57" display="https://bolivargovco-my.sharepoint.com/:f:/g/personal/lmorenop_bolivar_gov_co/EnveCOeH0pZBpzhVZ8zt7G4BQMwdn-x-5QJ94emFWVaHAg?e=5PXNxf"/>
    <hyperlink ref="AQ26" r:id="rId58" display="https://bolivargovco-my.sharepoint.com/:f:/g/personal/lmorenop_bolivar_gov_co/EnCweg82yABDmHqJnmtqG8kB0GaBJQQyQPTIns_cceYM6A?e=U35K0g"/>
    <hyperlink ref="AQ27" r:id="rId59" display="https://bolivargovco-my.sharepoint.com/:f:/g/personal/lmorenop_bolivar_gov_co/ElY7JTNUd0RAswa36_yCF-oB_EcgGaF_LzqiLOHrdbmwXw?e=44ZYys"/>
    <hyperlink ref="AQ29" r:id="rId60" display="https://bolivargovco-my.sharepoint.com/:f:/g/personal/lmorenop_bolivar_gov_co/EjojTJopxPxKgQJ5jY6AedEBHOEILWAkPZJFy_4K7NMKDQ?e=rbeUXO"/>
    <hyperlink ref="AQ4" r:id="rId61"/>
    <hyperlink ref="AQ13" r:id="rId62"/>
    <hyperlink ref="AQ25" r:id="rId63"/>
    <hyperlink ref="AQ47" r:id="rId64"/>
    <hyperlink ref="AP47" r:id="rId65"/>
    <hyperlink ref="AR3" r:id="rId66"/>
    <hyperlink ref="AR5" r:id="rId67"/>
    <hyperlink ref="AR12" r:id="rId68"/>
    <hyperlink ref="AQ57" r:id="rId69"/>
    <hyperlink ref="AR39" r:id="rId70"/>
    <hyperlink ref="AR40" r:id="rId71"/>
    <hyperlink ref="AR26" r:id="rId72"/>
    <hyperlink ref="AR27" r:id="rId73"/>
    <hyperlink ref="AR28" r:id="rId74"/>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8"/>
  <sheetViews>
    <sheetView topLeftCell="O4" workbookViewId="0">
      <selection activeCell="AD8" sqref="AD8"/>
    </sheetView>
  </sheetViews>
  <sheetFormatPr baseColWidth="10" defaultRowHeight="16" x14ac:dyDescent="0.2"/>
  <cols>
    <col min="30" max="30" width="25.1640625" customWidth="1"/>
  </cols>
  <sheetData>
    <row r="1" spans="1:33" ht="154" x14ac:dyDescent="0.2">
      <c r="A1" s="7" t="s">
        <v>38</v>
      </c>
      <c r="B1" s="7" t="s">
        <v>2</v>
      </c>
      <c r="C1" s="7" t="s">
        <v>4</v>
      </c>
      <c r="D1" s="7" t="s">
        <v>5</v>
      </c>
      <c r="E1" s="7" t="s">
        <v>6</v>
      </c>
      <c r="F1" s="7" t="s">
        <v>7</v>
      </c>
      <c r="G1" s="7" t="s">
        <v>8</v>
      </c>
      <c r="H1" s="7" t="s">
        <v>9</v>
      </c>
      <c r="I1" s="7" t="s">
        <v>10</v>
      </c>
      <c r="J1" s="7" t="s">
        <v>11</v>
      </c>
      <c r="K1" s="7" t="s">
        <v>12</v>
      </c>
      <c r="L1" s="7" t="s">
        <v>13</v>
      </c>
      <c r="M1" s="7" t="s">
        <v>14</v>
      </c>
      <c r="N1" s="7" t="s">
        <v>15</v>
      </c>
      <c r="O1" s="7" t="s">
        <v>16</v>
      </c>
      <c r="P1" s="7" t="s">
        <v>17</v>
      </c>
      <c r="Q1" s="7" t="s">
        <v>39</v>
      </c>
      <c r="R1" s="7" t="s">
        <v>19</v>
      </c>
      <c r="S1" s="7" t="s">
        <v>20</v>
      </c>
      <c r="T1" s="7" t="s">
        <v>40</v>
      </c>
      <c r="U1" s="7" t="s">
        <v>22</v>
      </c>
      <c r="V1" s="7" t="s">
        <v>23</v>
      </c>
      <c r="W1" s="7" t="s">
        <v>24</v>
      </c>
      <c r="X1" s="7" t="s">
        <v>25</v>
      </c>
      <c r="Y1" s="7" t="s">
        <v>41</v>
      </c>
      <c r="Z1" s="7" t="s">
        <v>42</v>
      </c>
      <c r="AA1" s="7" t="s">
        <v>43</v>
      </c>
      <c r="AB1" s="7" t="s">
        <v>30</v>
      </c>
      <c r="AC1" s="7" t="s">
        <v>31</v>
      </c>
      <c r="AD1" s="7" t="s">
        <v>44</v>
      </c>
      <c r="AE1" s="7" t="s">
        <v>33</v>
      </c>
      <c r="AF1" s="7" t="s">
        <v>45</v>
      </c>
      <c r="AG1" s="7" t="s">
        <v>46</v>
      </c>
    </row>
    <row r="2" spans="1:33" ht="126" x14ac:dyDescent="0.2">
      <c r="A2" s="8" t="s">
        <v>772</v>
      </c>
      <c r="B2" s="9" t="s">
        <v>773</v>
      </c>
      <c r="C2" s="10" t="s">
        <v>774</v>
      </c>
      <c r="D2" s="10" t="s">
        <v>775</v>
      </c>
      <c r="E2" s="10">
        <v>2104</v>
      </c>
      <c r="F2" s="10" t="s">
        <v>776</v>
      </c>
      <c r="G2" s="10" t="s">
        <v>777</v>
      </c>
      <c r="H2" s="10">
        <v>67</v>
      </c>
      <c r="I2" s="10" t="s">
        <v>778</v>
      </c>
      <c r="J2" s="10">
        <v>2104009</v>
      </c>
      <c r="K2" s="10" t="s">
        <v>779</v>
      </c>
      <c r="L2" s="10" t="s">
        <v>780</v>
      </c>
      <c r="M2" s="10" t="s">
        <v>121</v>
      </c>
      <c r="N2" s="32">
        <v>0.66</v>
      </c>
      <c r="O2" s="32">
        <v>2011</v>
      </c>
      <c r="P2" s="32" t="s">
        <v>781</v>
      </c>
      <c r="Q2" s="32">
        <v>5</v>
      </c>
      <c r="R2" s="8">
        <v>20</v>
      </c>
      <c r="S2" s="11">
        <v>5</v>
      </c>
      <c r="T2" s="12">
        <f>+S2/R2</f>
        <v>0.25</v>
      </c>
      <c r="U2" s="11">
        <v>1</v>
      </c>
      <c r="V2" s="11">
        <v>1</v>
      </c>
      <c r="W2" s="11">
        <v>1</v>
      </c>
      <c r="X2" s="11">
        <v>2</v>
      </c>
      <c r="Y2" s="11">
        <f>+U2+V2+W2+X2</f>
        <v>5</v>
      </c>
      <c r="Z2" s="12">
        <f>+Y2/R2</f>
        <v>0.25</v>
      </c>
      <c r="AA2" s="11">
        <f>S2+Y2</f>
        <v>10</v>
      </c>
      <c r="AB2" s="12">
        <f>+Y2/Q2</f>
        <v>1</v>
      </c>
      <c r="AC2" s="13">
        <f>AA2/R2</f>
        <v>0.5</v>
      </c>
      <c r="AD2" s="14">
        <v>0</v>
      </c>
      <c r="AE2" s="8" t="s">
        <v>275</v>
      </c>
      <c r="AF2" s="14"/>
      <c r="AG2" s="12"/>
    </row>
    <row r="3" spans="1:33" ht="126" x14ac:dyDescent="0.2">
      <c r="A3" s="8" t="s">
        <v>772</v>
      </c>
      <c r="B3" s="9" t="s">
        <v>773</v>
      </c>
      <c r="C3" s="10" t="s">
        <v>774</v>
      </c>
      <c r="D3" s="10" t="s">
        <v>775</v>
      </c>
      <c r="E3" s="29">
        <v>2104</v>
      </c>
      <c r="F3" s="10" t="s">
        <v>776</v>
      </c>
      <c r="G3" s="10" t="s">
        <v>777</v>
      </c>
      <c r="H3" s="29">
        <v>68</v>
      </c>
      <c r="I3" s="9" t="s">
        <v>782</v>
      </c>
      <c r="J3" s="29">
        <v>2104004</v>
      </c>
      <c r="K3" s="9" t="s">
        <v>783</v>
      </c>
      <c r="L3" s="9" t="s">
        <v>784</v>
      </c>
      <c r="M3" s="10" t="s">
        <v>121</v>
      </c>
      <c r="N3" s="29">
        <v>0</v>
      </c>
      <c r="O3" s="29" t="s">
        <v>275</v>
      </c>
      <c r="P3" s="29" t="s">
        <v>275</v>
      </c>
      <c r="Q3" s="29">
        <v>375</v>
      </c>
      <c r="R3" s="29">
        <v>1500</v>
      </c>
      <c r="S3" s="29">
        <v>380</v>
      </c>
      <c r="T3" s="12">
        <f>S3/R3</f>
        <v>0.25333333333333335</v>
      </c>
      <c r="U3" s="29">
        <v>0</v>
      </c>
      <c r="V3" s="29">
        <v>85</v>
      </c>
      <c r="W3" s="29">
        <v>170</v>
      </c>
      <c r="X3" s="29">
        <v>225</v>
      </c>
      <c r="Y3" s="11">
        <f t="shared" ref="Y3:Y8" si="0">+U3+V3+W3+X3</f>
        <v>480</v>
      </c>
      <c r="Z3" s="12">
        <f>+Y3/S3</f>
        <v>1.263157894736842</v>
      </c>
      <c r="AA3" s="11">
        <f t="shared" ref="AA3:AA8" si="1">S3+Y3</f>
        <v>860</v>
      </c>
      <c r="AB3" s="12">
        <f t="shared" ref="AB3:AB8" si="2">+Y3/Q3</f>
        <v>1.28</v>
      </c>
      <c r="AC3" s="13">
        <f t="shared" ref="AC3:AC8" si="3">AA3/R3</f>
        <v>0.57333333333333336</v>
      </c>
      <c r="AD3" s="29">
        <v>1675200000</v>
      </c>
      <c r="AE3" s="29" t="s">
        <v>210</v>
      </c>
      <c r="AF3" s="29" t="s">
        <v>785</v>
      </c>
      <c r="AG3" s="186">
        <v>0.96</v>
      </c>
    </row>
    <row r="4" spans="1:33" ht="126" x14ac:dyDescent="0.2">
      <c r="A4" s="8" t="s">
        <v>772</v>
      </c>
      <c r="B4" s="9" t="s">
        <v>773</v>
      </c>
      <c r="C4" s="10" t="s">
        <v>774</v>
      </c>
      <c r="D4" s="10" t="s">
        <v>775</v>
      </c>
      <c r="E4" s="29">
        <v>2104</v>
      </c>
      <c r="F4" s="10" t="s">
        <v>776</v>
      </c>
      <c r="G4" s="9" t="s">
        <v>786</v>
      </c>
      <c r="H4" s="29">
        <v>70</v>
      </c>
      <c r="I4" s="9" t="s">
        <v>787</v>
      </c>
      <c r="J4" s="29">
        <v>2104018</v>
      </c>
      <c r="K4" s="9" t="s">
        <v>788</v>
      </c>
      <c r="L4" s="9" t="s">
        <v>789</v>
      </c>
      <c r="M4" s="10" t="s">
        <v>121</v>
      </c>
      <c r="N4" s="29">
        <v>0</v>
      </c>
      <c r="O4" s="29" t="s">
        <v>275</v>
      </c>
      <c r="P4" s="29" t="s">
        <v>275</v>
      </c>
      <c r="Q4" s="29">
        <v>125</v>
      </c>
      <c r="R4" s="29">
        <v>500</v>
      </c>
      <c r="S4" s="29">
        <v>129</v>
      </c>
      <c r="T4" s="12">
        <f>S4/R4</f>
        <v>0.25800000000000001</v>
      </c>
      <c r="U4" s="29">
        <v>0</v>
      </c>
      <c r="V4" s="29">
        <v>0</v>
      </c>
      <c r="W4" s="29">
        <v>0</v>
      </c>
      <c r="X4" s="29">
        <v>150</v>
      </c>
      <c r="Y4" s="11">
        <f t="shared" si="0"/>
        <v>150</v>
      </c>
      <c r="Z4" s="12">
        <f>+Y4/S4</f>
        <v>1.1627906976744187</v>
      </c>
      <c r="AA4" s="11">
        <f t="shared" si="1"/>
        <v>279</v>
      </c>
      <c r="AB4" s="12">
        <f t="shared" si="2"/>
        <v>1.2</v>
      </c>
      <c r="AC4" s="13">
        <f t="shared" si="3"/>
        <v>0.55800000000000005</v>
      </c>
      <c r="AD4" s="29">
        <v>0</v>
      </c>
      <c r="AE4" s="29" t="s">
        <v>275</v>
      </c>
      <c r="AF4" s="29">
        <v>0</v>
      </c>
      <c r="AG4" s="29"/>
    </row>
    <row r="5" spans="1:33" ht="266" x14ac:dyDescent="0.2">
      <c r="A5" s="8" t="s">
        <v>772</v>
      </c>
      <c r="B5" s="9" t="s">
        <v>773</v>
      </c>
      <c r="C5" s="10" t="s">
        <v>774</v>
      </c>
      <c r="D5" s="10" t="s">
        <v>775</v>
      </c>
      <c r="E5" s="29">
        <v>2105</v>
      </c>
      <c r="F5" s="29" t="s">
        <v>790</v>
      </c>
      <c r="G5" s="9" t="s">
        <v>791</v>
      </c>
      <c r="H5" s="29">
        <v>71</v>
      </c>
      <c r="I5" s="9" t="s">
        <v>792</v>
      </c>
      <c r="J5" s="29">
        <v>2104026</v>
      </c>
      <c r="K5" s="9" t="s">
        <v>793</v>
      </c>
      <c r="L5" s="9" t="s">
        <v>794</v>
      </c>
      <c r="M5" s="10" t="s">
        <v>121</v>
      </c>
      <c r="N5" s="29">
        <v>0</v>
      </c>
      <c r="O5" s="29" t="s">
        <v>275</v>
      </c>
      <c r="P5" s="29" t="s">
        <v>275</v>
      </c>
      <c r="Q5" s="29">
        <v>1</v>
      </c>
      <c r="R5" s="29">
        <v>1</v>
      </c>
      <c r="S5" s="29">
        <v>0</v>
      </c>
      <c r="T5" s="12">
        <f>+S5/R5</f>
        <v>0</v>
      </c>
      <c r="U5" s="29">
        <v>0</v>
      </c>
      <c r="V5" s="29">
        <v>0</v>
      </c>
      <c r="W5" s="29">
        <v>1</v>
      </c>
      <c r="X5" s="29">
        <v>0</v>
      </c>
      <c r="Y5" s="11">
        <f t="shared" si="0"/>
        <v>1</v>
      </c>
      <c r="Z5" s="12">
        <f>+Y5/R5</f>
        <v>1</v>
      </c>
      <c r="AA5" s="11">
        <f t="shared" si="1"/>
        <v>1</v>
      </c>
      <c r="AB5" s="12">
        <f t="shared" si="2"/>
        <v>1</v>
      </c>
      <c r="AC5" s="13">
        <f t="shared" si="3"/>
        <v>1</v>
      </c>
      <c r="AD5" s="29">
        <v>0</v>
      </c>
      <c r="AE5" s="29" t="s">
        <v>275</v>
      </c>
      <c r="AF5" s="29">
        <v>0</v>
      </c>
      <c r="AG5" s="29"/>
    </row>
    <row r="6" spans="1:33" ht="154" x14ac:dyDescent="0.2">
      <c r="A6" s="8" t="s">
        <v>772</v>
      </c>
      <c r="B6" s="9" t="s">
        <v>773</v>
      </c>
      <c r="C6" s="10" t="s">
        <v>774</v>
      </c>
      <c r="D6" s="10" t="s">
        <v>795</v>
      </c>
      <c r="E6" s="29">
        <v>2101</v>
      </c>
      <c r="F6" s="29" t="s">
        <v>796</v>
      </c>
      <c r="G6" s="9" t="s">
        <v>797</v>
      </c>
      <c r="H6" s="29">
        <v>73</v>
      </c>
      <c r="I6" s="9" t="s">
        <v>798</v>
      </c>
      <c r="J6" s="29">
        <v>2101016</v>
      </c>
      <c r="K6" s="9" t="s">
        <v>799</v>
      </c>
      <c r="L6" s="9" t="s">
        <v>800</v>
      </c>
      <c r="M6" s="10" t="s">
        <v>121</v>
      </c>
      <c r="N6" s="29">
        <v>4521000</v>
      </c>
      <c r="O6" s="29">
        <v>2023</v>
      </c>
      <c r="P6" s="29" t="s">
        <v>801</v>
      </c>
      <c r="Q6" s="29">
        <v>1090</v>
      </c>
      <c r="R6" s="29">
        <v>1890</v>
      </c>
      <c r="S6" s="29">
        <v>0</v>
      </c>
      <c r="T6" s="12">
        <f>+S6/R6</f>
        <v>0</v>
      </c>
      <c r="U6" s="29">
        <v>0</v>
      </c>
      <c r="V6" s="29">
        <v>0</v>
      </c>
      <c r="W6" s="29">
        <v>981</v>
      </c>
      <c r="X6" s="29">
        <v>109</v>
      </c>
      <c r="Y6" s="11">
        <f t="shared" si="0"/>
        <v>1090</v>
      </c>
      <c r="Z6" s="12">
        <f>+Y6/R6</f>
        <v>0.57671957671957674</v>
      </c>
      <c r="AA6" s="11">
        <f t="shared" si="1"/>
        <v>1090</v>
      </c>
      <c r="AB6" s="12">
        <f t="shared" si="2"/>
        <v>1</v>
      </c>
      <c r="AC6" s="13">
        <f t="shared" si="3"/>
        <v>0.57671957671957674</v>
      </c>
      <c r="AD6" s="29">
        <v>1711300000</v>
      </c>
      <c r="AE6" s="29" t="s">
        <v>210</v>
      </c>
      <c r="AF6" s="29" t="s">
        <v>802</v>
      </c>
      <c r="AG6" s="186">
        <v>0.9</v>
      </c>
    </row>
    <row r="7" spans="1:33" ht="154" x14ac:dyDescent="0.2">
      <c r="A7" s="8" t="s">
        <v>772</v>
      </c>
      <c r="B7" s="9" t="s">
        <v>773</v>
      </c>
      <c r="C7" s="10" t="s">
        <v>774</v>
      </c>
      <c r="D7" s="10" t="s">
        <v>795</v>
      </c>
      <c r="E7" s="29">
        <v>2102</v>
      </c>
      <c r="F7" s="29" t="s">
        <v>803</v>
      </c>
      <c r="G7" s="9" t="s">
        <v>804</v>
      </c>
      <c r="H7" s="29">
        <v>74</v>
      </c>
      <c r="I7" s="9" t="s">
        <v>805</v>
      </c>
      <c r="J7" s="29">
        <v>2102045</v>
      </c>
      <c r="K7" s="9" t="s">
        <v>806</v>
      </c>
      <c r="L7" s="9" t="s">
        <v>806</v>
      </c>
      <c r="M7" s="10" t="s">
        <v>121</v>
      </c>
      <c r="N7" s="29">
        <v>30354</v>
      </c>
      <c r="O7" s="29">
        <v>2023</v>
      </c>
      <c r="P7" s="29" t="s">
        <v>807</v>
      </c>
      <c r="Q7" s="29">
        <v>400</v>
      </c>
      <c r="R7" s="29">
        <v>400</v>
      </c>
      <c r="S7" s="29">
        <v>0</v>
      </c>
      <c r="T7" s="12">
        <f>+S7/R7</f>
        <v>0</v>
      </c>
      <c r="U7" s="29">
        <v>0</v>
      </c>
      <c r="V7" s="29">
        <v>0</v>
      </c>
      <c r="W7" s="29">
        <v>500</v>
      </c>
      <c r="X7" s="29">
        <v>0</v>
      </c>
      <c r="Y7" s="11">
        <f t="shared" si="0"/>
        <v>500</v>
      </c>
      <c r="Z7" s="12">
        <f>+Y7/R7</f>
        <v>1.25</v>
      </c>
      <c r="AA7" s="11">
        <f t="shared" si="1"/>
        <v>500</v>
      </c>
      <c r="AB7" s="12">
        <f t="shared" si="2"/>
        <v>1.25</v>
      </c>
      <c r="AC7" s="13">
        <f t="shared" si="3"/>
        <v>1.25</v>
      </c>
      <c r="AD7" s="755">
        <v>0</v>
      </c>
      <c r="AE7" s="9" t="s">
        <v>808</v>
      </c>
      <c r="AF7" s="29">
        <v>0</v>
      </c>
      <c r="AG7" s="29"/>
    </row>
    <row r="8" spans="1:33" x14ac:dyDescent="0.2">
      <c r="B8" s="128"/>
      <c r="C8" s="128"/>
      <c r="D8" s="128"/>
      <c r="E8" s="128"/>
      <c r="F8" s="128"/>
      <c r="G8" s="128"/>
      <c r="H8" s="128"/>
      <c r="I8" s="128"/>
      <c r="J8" s="128"/>
      <c r="K8" s="128"/>
      <c r="L8" s="128"/>
      <c r="M8" s="128"/>
      <c r="N8" s="128"/>
      <c r="O8" s="128"/>
      <c r="P8" s="128"/>
      <c r="Q8" s="128"/>
      <c r="R8" s="128"/>
      <c r="S8" s="128"/>
      <c r="T8" s="187" t="e">
        <f>+S8/R8</f>
        <v>#DIV/0!</v>
      </c>
      <c r="U8" s="128"/>
      <c r="V8" s="128"/>
      <c r="W8" s="128"/>
      <c r="X8" s="128"/>
      <c r="Y8" s="188">
        <f t="shared" si="0"/>
        <v>0</v>
      </c>
      <c r="Z8" s="187" t="e">
        <f>+Y8/R8</f>
        <v>#DIV/0!</v>
      </c>
      <c r="AA8" s="188">
        <f t="shared" si="1"/>
        <v>0</v>
      </c>
      <c r="AB8" s="187" t="e">
        <f t="shared" si="2"/>
        <v>#DIV/0!</v>
      </c>
      <c r="AC8" s="189" t="e">
        <f t="shared" si="3"/>
        <v>#DIV/0!</v>
      </c>
      <c r="AD8" s="754">
        <f>SUM(AD2:AD7)</f>
        <v>3386500000</v>
      </c>
      <c r="AE8" s="128"/>
      <c r="AF8" s="128"/>
      <c r="AG8" s="128"/>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13"/>
  <sheetViews>
    <sheetView topLeftCell="R10" workbookViewId="0">
      <selection activeCell="AD13" sqref="AD13"/>
    </sheetView>
  </sheetViews>
  <sheetFormatPr baseColWidth="10" defaultRowHeight="16" x14ac:dyDescent="0.2"/>
  <cols>
    <col min="30" max="32" width="17.33203125" customWidth="1"/>
  </cols>
  <sheetData>
    <row r="1" spans="1:33" ht="154" x14ac:dyDescent="0.2">
      <c r="A1" s="7" t="s">
        <v>38</v>
      </c>
      <c r="B1" s="7" t="s">
        <v>2</v>
      </c>
      <c r="C1" s="7" t="s">
        <v>4</v>
      </c>
      <c r="D1" s="7" t="s">
        <v>5</v>
      </c>
      <c r="E1" s="7" t="s">
        <v>6</v>
      </c>
      <c r="F1" s="7" t="s">
        <v>7</v>
      </c>
      <c r="G1" s="7" t="s">
        <v>8</v>
      </c>
      <c r="H1" s="7" t="s">
        <v>9</v>
      </c>
      <c r="I1" s="7" t="s">
        <v>10</v>
      </c>
      <c r="J1" s="7" t="s">
        <v>11</v>
      </c>
      <c r="K1" s="7" t="s">
        <v>12</v>
      </c>
      <c r="L1" s="7" t="s">
        <v>13</v>
      </c>
      <c r="M1" s="7" t="s">
        <v>14</v>
      </c>
      <c r="N1" s="7" t="s">
        <v>15</v>
      </c>
      <c r="O1" s="7" t="s">
        <v>16</v>
      </c>
      <c r="P1" s="7" t="s">
        <v>17</v>
      </c>
      <c r="Q1" s="7" t="s">
        <v>39</v>
      </c>
      <c r="R1" s="7" t="s">
        <v>19</v>
      </c>
      <c r="S1" s="7" t="s">
        <v>20</v>
      </c>
      <c r="T1" s="7" t="s">
        <v>40</v>
      </c>
      <c r="U1" s="7" t="s">
        <v>22</v>
      </c>
      <c r="V1" s="7" t="s">
        <v>23</v>
      </c>
      <c r="W1" s="7" t="s">
        <v>24</v>
      </c>
      <c r="X1" s="7" t="s">
        <v>25</v>
      </c>
      <c r="Y1" s="7" t="s">
        <v>41</v>
      </c>
      <c r="Z1" s="7" t="s">
        <v>42</v>
      </c>
      <c r="AA1" s="7" t="s">
        <v>43</v>
      </c>
      <c r="AB1" s="7" t="s">
        <v>30</v>
      </c>
      <c r="AC1" s="7" t="s">
        <v>31</v>
      </c>
      <c r="AD1" s="7" t="s">
        <v>44</v>
      </c>
      <c r="AE1" s="7" t="s">
        <v>33</v>
      </c>
      <c r="AF1" s="7" t="s">
        <v>45</v>
      </c>
      <c r="AG1" s="7" t="s">
        <v>46</v>
      </c>
    </row>
    <row r="2" spans="1:33" ht="225" x14ac:dyDescent="0.2">
      <c r="A2" s="8" t="s">
        <v>809</v>
      </c>
      <c r="B2" s="190" t="s">
        <v>90</v>
      </c>
      <c r="C2" s="190" t="s">
        <v>810</v>
      </c>
      <c r="D2" s="190" t="s">
        <v>811</v>
      </c>
      <c r="E2" s="190">
        <v>2302</v>
      </c>
      <c r="F2" s="190" t="s">
        <v>812</v>
      </c>
      <c r="G2" s="190" t="s">
        <v>813</v>
      </c>
      <c r="H2" s="191">
        <v>372</v>
      </c>
      <c r="I2" s="190" t="s">
        <v>814</v>
      </c>
      <c r="J2" s="190">
        <v>2302101</v>
      </c>
      <c r="K2" s="190" t="s">
        <v>815</v>
      </c>
      <c r="L2" s="190" t="s">
        <v>816</v>
      </c>
      <c r="M2" s="190" t="s">
        <v>49</v>
      </c>
      <c r="N2" s="190">
        <v>0</v>
      </c>
      <c r="O2" s="190" t="s">
        <v>141</v>
      </c>
      <c r="P2" s="190" t="s">
        <v>141</v>
      </c>
      <c r="Q2" s="192">
        <v>2</v>
      </c>
      <c r="R2" s="193">
        <v>8</v>
      </c>
      <c r="S2" s="192">
        <v>4</v>
      </c>
      <c r="T2" s="12">
        <f>+S2/R2</f>
        <v>0.5</v>
      </c>
      <c r="U2" s="192">
        <v>1</v>
      </c>
      <c r="V2" s="192">
        <v>0</v>
      </c>
      <c r="W2" s="192">
        <v>1</v>
      </c>
      <c r="X2" s="11">
        <v>0</v>
      </c>
      <c r="Y2" s="11">
        <f>+U2+V2+W2+X2</f>
        <v>2</v>
      </c>
      <c r="Z2" s="12">
        <f>+Y2/R2</f>
        <v>0.25</v>
      </c>
      <c r="AA2" s="11">
        <f>S2+Y2</f>
        <v>6</v>
      </c>
      <c r="AB2" s="12">
        <f>+Y2/Q2</f>
        <v>1</v>
      </c>
      <c r="AC2" s="13">
        <f>AA2/R2</f>
        <v>0.75</v>
      </c>
      <c r="AD2" s="194">
        <v>2000000000</v>
      </c>
      <c r="AE2" s="195" t="s">
        <v>817</v>
      </c>
      <c r="AF2" s="196">
        <v>1945966587</v>
      </c>
      <c r="AG2" s="197">
        <f>AF2/AD2</f>
        <v>0.97298329350000001</v>
      </c>
    </row>
    <row r="3" spans="1:33" ht="225" x14ac:dyDescent="0.2">
      <c r="A3" s="8" t="s">
        <v>809</v>
      </c>
      <c r="B3" s="190" t="s">
        <v>90</v>
      </c>
      <c r="C3" s="190" t="s">
        <v>810</v>
      </c>
      <c r="D3" s="190" t="s">
        <v>811</v>
      </c>
      <c r="E3" s="190">
        <v>2301</v>
      </c>
      <c r="F3" s="190" t="s">
        <v>812</v>
      </c>
      <c r="G3" s="190" t="s">
        <v>818</v>
      </c>
      <c r="H3" s="191">
        <v>373</v>
      </c>
      <c r="I3" s="190" t="s">
        <v>819</v>
      </c>
      <c r="J3" s="190">
        <v>2301061</v>
      </c>
      <c r="K3" s="190" t="s">
        <v>820</v>
      </c>
      <c r="L3" s="190" t="s">
        <v>820</v>
      </c>
      <c r="M3" s="190" t="s">
        <v>821</v>
      </c>
      <c r="N3" s="190">
        <v>0</v>
      </c>
      <c r="O3" s="190">
        <v>2023</v>
      </c>
      <c r="P3" s="190" t="s">
        <v>141</v>
      </c>
      <c r="Q3" s="192">
        <v>1</v>
      </c>
      <c r="R3" s="193">
        <v>4</v>
      </c>
      <c r="S3" s="192">
        <v>0</v>
      </c>
      <c r="T3" s="12">
        <f t="shared" ref="T3:T12" si="0">+S3/R3</f>
        <v>0</v>
      </c>
      <c r="U3" s="192">
        <v>1</v>
      </c>
      <c r="V3" s="192">
        <v>0</v>
      </c>
      <c r="W3" s="192">
        <v>0</v>
      </c>
      <c r="X3" s="11">
        <v>0</v>
      </c>
      <c r="Y3" s="11">
        <f t="shared" ref="Y3:Y12" si="1">+U3+V3+W3+X3</f>
        <v>1</v>
      </c>
      <c r="Z3" s="12">
        <f t="shared" ref="Z3:Z12" si="2">+Y3/R3</f>
        <v>0.25</v>
      </c>
      <c r="AA3" s="11">
        <f t="shared" ref="AA3:AA12" si="3">S3+Y3</f>
        <v>1</v>
      </c>
      <c r="AB3" s="12">
        <f t="shared" ref="AB3:AB12" si="4">+Y3/Q3</f>
        <v>1</v>
      </c>
      <c r="AC3" s="13">
        <f t="shared" ref="AC3:AC12" si="5">AA3/R3</f>
        <v>0.25</v>
      </c>
      <c r="AD3" s="14">
        <v>0</v>
      </c>
      <c r="AE3" s="8"/>
      <c r="AF3" s="14"/>
      <c r="AG3" s="12"/>
    </row>
    <row r="4" spans="1:33" ht="225" x14ac:dyDescent="0.2">
      <c r="A4" s="8" t="s">
        <v>809</v>
      </c>
      <c r="B4" s="190" t="s">
        <v>90</v>
      </c>
      <c r="C4" s="190" t="s">
        <v>810</v>
      </c>
      <c r="D4" s="190" t="s">
        <v>811</v>
      </c>
      <c r="E4" s="190">
        <v>2302</v>
      </c>
      <c r="F4" s="190" t="s">
        <v>812</v>
      </c>
      <c r="G4" s="190" t="s">
        <v>813</v>
      </c>
      <c r="H4" s="191">
        <v>374</v>
      </c>
      <c r="I4" s="190" t="s">
        <v>822</v>
      </c>
      <c r="J4" s="190">
        <v>2302024</v>
      </c>
      <c r="K4" s="190" t="s">
        <v>823</v>
      </c>
      <c r="L4" s="190" t="s">
        <v>824</v>
      </c>
      <c r="M4" s="190" t="s">
        <v>49</v>
      </c>
      <c r="N4" s="190">
        <v>0</v>
      </c>
      <c r="O4" s="190">
        <v>2022</v>
      </c>
      <c r="P4" s="190" t="s">
        <v>141</v>
      </c>
      <c r="Q4" s="198">
        <v>9</v>
      </c>
      <c r="R4" s="193">
        <v>30</v>
      </c>
      <c r="S4" s="192">
        <v>30</v>
      </c>
      <c r="T4" s="12">
        <f t="shared" si="0"/>
        <v>1</v>
      </c>
      <c r="U4" s="192">
        <v>7</v>
      </c>
      <c r="V4" s="192">
        <v>8</v>
      </c>
      <c r="W4" s="192">
        <v>0</v>
      </c>
      <c r="X4" s="11">
        <v>0</v>
      </c>
      <c r="Y4" s="11">
        <f t="shared" si="1"/>
        <v>15</v>
      </c>
      <c r="Z4" s="12">
        <f t="shared" si="2"/>
        <v>0.5</v>
      </c>
      <c r="AA4" s="11">
        <f t="shared" si="3"/>
        <v>45</v>
      </c>
      <c r="AB4" s="12">
        <f t="shared" si="4"/>
        <v>1.6666666666666667</v>
      </c>
      <c r="AC4" s="13">
        <f t="shared" si="5"/>
        <v>1.5</v>
      </c>
      <c r="AD4" s="194">
        <v>602000000</v>
      </c>
      <c r="AE4" s="195" t="s">
        <v>825</v>
      </c>
      <c r="AF4" s="194">
        <v>602000000</v>
      </c>
      <c r="AG4" s="197">
        <f>AF4/AD4</f>
        <v>1</v>
      </c>
    </row>
    <row r="5" spans="1:33" ht="165" x14ac:dyDescent="0.2">
      <c r="A5" s="8" t="s">
        <v>809</v>
      </c>
      <c r="B5" s="190" t="s">
        <v>90</v>
      </c>
      <c r="C5" s="190" t="s">
        <v>810</v>
      </c>
      <c r="D5" s="190" t="s">
        <v>826</v>
      </c>
      <c r="E5" s="190">
        <v>2301</v>
      </c>
      <c r="F5" s="190" t="s">
        <v>827</v>
      </c>
      <c r="G5" s="190" t="s">
        <v>818</v>
      </c>
      <c r="H5" s="191">
        <v>375</v>
      </c>
      <c r="I5" s="190" t="s">
        <v>828</v>
      </c>
      <c r="J5" s="190">
        <v>2301028</v>
      </c>
      <c r="K5" s="190" t="s">
        <v>829</v>
      </c>
      <c r="L5" s="190" t="s">
        <v>830</v>
      </c>
      <c r="M5" s="190" t="s">
        <v>49</v>
      </c>
      <c r="N5" s="190">
        <v>0</v>
      </c>
      <c r="O5" s="190" t="s">
        <v>141</v>
      </c>
      <c r="P5" s="190" t="s">
        <v>141</v>
      </c>
      <c r="Q5" s="198">
        <v>10</v>
      </c>
      <c r="R5" s="193">
        <v>40</v>
      </c>
      <c r="S5" s="192">
        <v>17</v>
      </c>
      <c r="T5" s="12">
        <f t="shared" si="0"/>
        <v>0.42499999999999999</v>
      </c>
      <c r="U5" s="192">
        <v>0</v>
      </c>
      <c r="V5" s="192">
        <v>6</v>
      </c>
      <c r="W5" s="192">
        <v>0</v>
      </c>
      <c r="X5" s="11">
        <v>12</v>
      </c>
      <c r="Y5" s="11">
        <f t="shared" si="1"/>
        <v>18</v>
      </c>
      <c r="Z5" s="12">
        <f t="shared" si="2"/>
        <v>0.45</v>
      </c>
      <c r="AA5" s="11">
        <f t="shared" si="3"/>
        <v>35</v>
      </c>
      <c r="AB5" s="12">
        <f t="shared" si="4"/>
        <v>1.8</v>
      </c>
      <c r="AC5" s="13">
        <f t="shared" si="5"/>
        <v>0.875</v>
      </c>
      <c r="AD5" s="14">
        <v>0</v>
      </c>
      <c r="AE5" s="8"/>
      <c r="AF5" s="14"/>
      <c r="AG5" s="12"/>
    </row>
    <row r="6" spans="1:33" ht="255" x14ac:dyDescent="0.2">
      <c r="A6" s="8" t="s">
        <v>809</v>
      </c>
      <c r="B6" s="190" t="s">
        <v>90</v>
      </c>
      <c r="C6" s="190" t="s">
        <v>810</v>
      </c>
      <c r="D6" s="190" t="s">
        <v>831</v>
      </c>
      <c r="E6" s="190">
        <v>2301</v>
      </c>
      <c r="F6" s="190" t="s">
        <v>832</v>
      </c>
      <c r="G6" s="190" t="s">
        <v>818</v>
      </c>
      <c r="H6" s="191">
        <v>376</v>
      </c>
      <c r="I6" s="190" t="s">
        <v>833</v>
      </c>
      <c r="J6" s="190">
        <v>2301014</v>
      </c>
      <c r="K6" s="190" t="s">
        <v>834</v>
      </c>
      <c r="L6" s="190" t="s">
        <v>835</v>
      </c>
      <c r="M6" s="190" t="s">
        <v>836</v>
      </c>
      <c r="N6" s="190">
        <v>0</v>
      </c>
      <c r="O6" s="190">
        <v>2023</v>
      </c>
      <c r="P6" s="190" t="s">
        <v>141</v>
      </c>
      <c r="Q6" s="198">
        <v>10</v>
      </c>
      <c r="R6" s="193">
        <v>24</v>
      </c>
      <c r="S6" s="192">
        <v>24</v>
      </c>
      <c r="T6" s="12">
        <f t="shared" si="0"/>
        <v>1</v>
      </c>
      <c r="U6" s="199">
        <v>18</v>
      </c>
      <c r="V6" s="199">
        <v>4</v>
      </c>
      <c r="W6" s="192">
        <v>0</v>
      </c>
      <c r="X6" s="200">
        <v>0</v>
      </c>
      <c r="Y6" s="11">
        <f t="shared" si="1"/>
        <v>22</v>
      </c>
      <c r="Z6" s="12">
        <f t="shared" si="2"/>
        <v>0.91666666666666663</v>
      </c>
      <c r="AA6" s="11">
        <f t="shared" si="3"/>
        <v>46</v>
      </c>
      <c r="AB6" s="12">
        <f t="shared" si="4"/>
        <v>2.2000000000000002</v>
      </c>
      <c r="AC6" s="13">
        <f t="shared" si="5"/>
        <v>1.9166666666666667</v>
      </c>
      <c r="AD6" s="14">
        <v>0</v>
      </c>
      <c r="AE6" s="8"/>
      <c r="AF6" s="14"/>
      <c r="AG6" s="12"/>
    </row>
    <row r="7" spans="1:33" ht="225" x14ac:dyDescent="0.2">
      <c r="A7" s="8" t="s">
        <v>809</v>
      </c>
      <c r="B7" s="190" t="s">
        <v>90</v>
      </c>
      <c r="C7" s="190" t="s">
        <v>810</v>
      </c>
      <c r="D7" s="190" t="s">
        <v>837</v>
      </c>
      <c r="E7" s="190">
        <v>2301</v>
      </c>
      <c r="F7" s="190" t="s">
        <v>832</v>
      </c>
      <c r="G7" s="190" t="s">
        <v>370</v>
      </c>
      <c r="H7" s="191">
        <v>377</v>
      </c>
      <c r="I7" s="190" t="s">
        <v>838</v>
      </c>
      <c r="J7" s="190">
        <v>2301027</v>
      </c>
      <c r="K7" s="190" t="s">
        <v>839</v>
      </c>
      <c r="L7" s="190" t="s">
        <v>840</v>
      </c>
      <c r="M7" s="190" t="s">
        <v>49</v>
      </c>
      <c r="N7" s="190">
        <v>0</v>
      </c>
      <c r="O7" s="190">
        <v>2023</v>
      </c>
      <c r="P7" s="190" t="s">
        <v>841</v>
      </c>
      <c r="Q7" s="198">
        <v>4200</v>
      </c>
      <c r="R7" s="193">
        <v>7000</v>
      </c>
      <c r="S7" s="192">
        <v>0</v>
      </c>
      <c r="T7" s="12">
        <f t="shared" si="0"/>
        <v>0</v>
      </c>
      <c r="U7" s="190">
        <v>0</v>
      </c>
      <c r="V7" s="190">
        <v>2903</v>
      </c>
      <c r="W7" s="190">
        <v>725</v>
      </c>
      <c r="X7" s="11">
        <v>653</v>
      </c>
      <c r="Y7" s="11">
        <f t="shared" si="1"/>
        <v>4281</v>
      </c>
      <c r="Z7" s="12">
        <f t="shared" si="2"/>
        <v>0.61157142857142854</v>
      </c>
      <c r="AA7" s="11">
        <f t="shared" si="3"/>
        <v>4281</v>
      </c>
      <c r="AB7" s="12">
        <f t="shared" si="4"/>
        <v>1.0192857142857144</v>
      </c>
      <c r="AC7" s="13">
        <f t="shared" si="5"/>
        <v>0.61157142857142854</v>
      </c>
      <c r="AD7" s="14">
        <v>0</v>
      </c>
      <c r="AE7" s="8"/>
      <c r="AF7" s="14"/>
      <c r="AG7" s="12"/>
    </row>
    <row r="8" spans="1:33" ht="315" x14ac:dyDescent="0.2">
      <c r="A8" s="8" t="s">
        <v>809</v>
      </c>
      <c r="B8" s="190" t="s">
        <v>90</v>
      </c>
      <c r="C8" s="190" t="s">
        <v>810</v>
      </c>
      <c r="D8" s="190" t="s">
        <v>842</v>
      </c>
      <c r="E8" s="190">
        <v>2301</v>
      </c>
      <c r="F8" s="190" t="s">
        <v>843</v>
      </c>
      <c r="G8" s="190" t="s">
        <v>386</v>
      </c>
      <c r="H8" s="191">
        <v>378</v>
      </c>
      <c r="I8" s="190" t="s">
        <v>844</v>
      </c>
      <c r="J8" s="190">
        <v>2301027</v>
      </c>
      <c r="K8" s="190" t="s">
        <v>845</v>
      </c>
      <c r="L8" s="190" t="s">
        <v>846</v>
      </c>
      <c r="M8" s="190" t="s">
        <v>49</v>
      </c>
      <c r="N8" s="190">
        <v>0</v>
      </c>
      <c r="O8" s="190">
        <v>2023</v>
      </c>
      <c r="P8" s="190" t="s">
        <v>841</v>
      </c>
      <c r="Q8" s="198">
        <v>6</v>
      </c>
      <c r="R8" s="193">
        <v>12</v>
      </c>
      <c r="S8" s="192">
        <v>0</v>
      </c>
      <c r="T8" s="12">
        <f t="shared" si="0"/>
        <v>0</v>
      </c>
      <c r="U8" s="190">
        <v>0</v>
      </c>
      <c r="V8" s="190">
        <v>0</v>
      </c>
      <c r="W8" s="190">
        <v>0</v>
      </c>
      <c r="X8" s="11">
        <v>0</v>
      </c>
      <c r="Y8" s="11">
        <f t="shared" si="1"/>
        <v>0</v>
      </c>
      <c r="Z8" s="12">
        <f t="shared" si="2"/>
        <v>0</v>
      </c>
      <c r="AA8" s="11">
        <f t="shared" si="3"/>
        <v>0</v>
      </c>
      <c r="AB8" s="12">
        <f t="shared" si="4"/>
        <v>0</v>
      </c>
      <c r="AC8" s="13">
        <f t="shared" si="5"/>
        <v>0</v>
      </c>
      <c r="AD8" s="14">
        <v>0</v>
      </c>
      <c r="AE8" s="8"/>
      <c r="AF8" s="14"/>
      <c r="AG8" s="12"/>
    </row>
    <row r="9" spans="1:33" ht="315" x14ac:dyDescent="0.2">
      <c r="A9" s="8" t="s">
        <v>809</v>
      </c>
      <c r="B9" s="190" t="s">
        <v>90</v>
      </c>
      <c r="C9" s="190" t="s">
        <v>810</v>
      </c>
      <c r="D9" s="190" t="s">
        <v>842</v>
      </c>
      <c r="E9" s="190">
        <v>2302</v>
      </c>
      <c r="F9" s="190" t="s">
        <v>812</v>
      </c>
      <c r="G9" s="190" t="s">
        <v>386</v>
      </c>
      <c r="H9" s="191">
        <v>379</v>
      </c>
      <c r="I9" s="190" t="s">
        <v>845</v>
      </c>
      <c r="J9" s="190">
        <v>2301062</v>
      </c>
      <c r="K9" s="190" t="s">
        <v>847</v>
      </c>
      <c r="L9" s="190" t="s">
        <v>848</v>
      </c>
      <c r="M9" s="190" t="s">
        <v>849</v>
      </c>
      <c r="N9" s="190">
        <v>11987</v>
      </c>
      <c r="O9" s="190">
        <v>2023</v>
      </c>
      <c r="P9" s="190" t="s">
        <v>850</v>
      </c>
      <c r="Q9" s="198">
        <v>2000</v>
      </c>
      <c r="R9" s="193">
        <v>16987</v>
      </c>
      <c r="S9" s="192">
        <v>766</v>
      </c>
      <c r="T9" s="12">
        <f t="shared" si="0"/>
        <v>4.5093306646258907E-2</v>
      </c>
      <c r="U9" s="190">
        <v>580</v>
      </c>
      <c r="V9" s="190">
        <v>1108</v>
      </c>
      <c r="W9" s="190">
        <v>100</v>
      </c>
      <c r="X9" s="11">
        <v>3795</v>
      </c>
      <c r="Y9" s="11">
        <f t="shared" si="1"/>
        <v>5583</v>
      </c>
      <c r="Z9" s="12">
        <f t="shared" si="2"/>
        <v>0.32866309530817683</v>
      </c>
      <c r="AA9" s="11">
        <f t="shared" si="3"/>
        <v>6349</v>
      </c>
      <c r="AB9" s="12">
        <f t="shared" si="4"/>
        <v>2.7915000000000001</v>
      </c>
      <c r="AC9" s="13">
        <f t="shared" si="5"/>
        <v>0.37375640195443577</v>
      </c>
      <c r="AD9" s="14">
        <v>0</v>
      </c>
      <c r="AE9" s="8"/>
      <c r="AF9" s="14"/>
      <c r="AG9" s="12"/>
    </row>
    <row r="10" spans="1:33" ht="195" x14ac:dyDescent="0.2">
      <c r="A10" s="8" t="s">
        <v>809</v>
      </c>
      <c r="B10" s="190" t="s">
        <v>90</v>
      </c>
      <c r="C10" s="190" t="s">
        <v>810</v>
      </c>
      <c r="D10" s="190" t="s">
        <v>851</v>
      </c>
      <c r="E10" s="190">
        <v>2301</v>
      </c>
      <c r="F10" s="190" t="s">
        <v>843</v>
      </c>
      <c r="G10" s="190" t="s">
        <v>386</v>
      </c>
      <c r="H10" s="191">
        <v>380</v>
      </c>
      <c r="I10" s="190" t="s">
        <v>852</v>
      </c>
      <c r="J10" s="190">
        <v>2301027</v>
      </c>
      <c r="K10" s="190" t="s">
        <v>853</v>
      </c>
      <c r="L10" s="190" t="s">
        <v>854</v>
      </c>
      <c r="M10" s="190" t="s">
        <v>49</v>
      </c>
      <c r="N10" s="190">
        <v>220</v>
      </c>
      <c r="O10" s="190">
        <v>2023</v>
      </c>
      <c r="P10" s="190" t="s">
        <v>841</v>
      </c>
      <c r="Q10" s="198">
        <v>80</v>
      </c>
      <c r="R10" s="193">
        <v>540</v>
      </c>
      <c r="S10" s="192">
        <v>622</v>
      </c>
      <c r="T10" s="12">
        <f t="shared" si="0"/>
        <v>1.1518518518518519</v>
      </c>
      <c r="U10" s="190">
        <v>0</v>
      </c>
      <c r="V10" s="190">
        <v>0</v>
      </c>
      <c r="W10" s="190">
        <v>0</v>
      </c>
      <c r="X10" s="11">
        <v>0</v>
      </c>
      <c r="Y10" s="11">
        <f t="shared" si="1"/>
        <v>0</v>
      </c>
      <c r="Z10" s="12">
        <f t="shared" si="2"/>
        <v>0</v>
      </c>
      <c r="AA10" s="11">
        <f t="shared" si="3"/>
        <v>622</v>
      </c>
      <c r="AB10" s="12">
        <f t="shared" si="4"/>
        <v>0</v>
      </c>
      <c r="AC10" s="13">
        <f t="shared" si="5"/>
        <v>1.1518518518518519</v>
      </c>
      <c r="AD10" s="14">
        <v>0</v>
      </c>
      <c r="AE10" s="8"/>
      <c r="AF10" s="14"/>
      <c r="AG10" s="12"/>
    </row>
    <row r="11" spans="1:33" ht="225" x14ac:dyDescent="0.2">
      <c r="A11" s="8" t="s">
        <v>809</v>
      </c>
      <c r="B11" s="190" t="s">
        <v>61</v>
      </c>
      <c r="C11" s="190" t="s">
        <v>810</v>
      </c>
      <c r="D11" s="190" t="s">
        <v>855</v>
      </c>
      <c r="E11" s="190">
        <v>2302</v>
      </c>
      <c r="F11" s="190" t="s">
        <v>812</v>
      </c>
      <c r="G11" s="190" t="s">
        <v>818</v>
      </c>
      <c r="H11" s="191">
        <v>381</v>
      </c>
      <c r="I11" s="190" t="s">
        <v>856</v>
      </c>
      <c r="J11" s="190">
        <v>2302068</v>
      </c>
      <c r="K11" s="190" t="s">
        <v>857</v>
      </c>
      <c r="L11" s="190" t="s">
        <v>858</v>
      </c>
      <c r="M11" s="190" t="s">
        <v>49</v>
      </c>
      <c r="N11" s="190">
        <v>0</v>
      </c>
      <c r="O11" s="190">
        <v>2023</v>
      </c>
      <c r="P11" s="190" t="s">
        <v>141</v>
      </c>
      <c r="Q11" s="198">
        <v>500</v>
      </c>
      <c r="R11" s="193">
        <v>2000</v>
      </c>
      <c r="S11" s="192">
        <v>838</v>
      </c>
      <c r="T11" s="12">
        <f t="shared" si="0"/>
        <v>0.41899999999999998</v>
      </c>
      <c r="U11" s="190">
        <v>413</v>
      </c>
      <c r="V11" s="190">
        <v>244</v>
      </c>
      <c r="W11" s="190">
        <f>55+40+866</f>
        <v>961</v>
      </c>
      <c r="X11" s="11">
        <f>60+38</f>
        <v>98</v>
      </c>
      <c r="Y11" s="11">
        <f t="shared" si="1"/>
        <v>1716</v>
      </c>
      <c r="Z11" s="12">
        <f t="shared" si="2"/>
        <v>0.85799999999999998</v>
      </c>
      <c r="AA11" s="11">
        <f t="shared" si="3"/>
        <v>2554</v>
      </c>
      <c r="AB11" s="12">
        <f t="shared" si="4"/>
        <v>3.4319999999999999</v>
      </c>
      <c r="AC11" s="13">
        <f t="shared" si="5"/>
        <v>1.2769999999999999</v>
      </c>
      <c r="AD11" s="14">
        <v>0</v>
      </c>
      <c r="AE11" s="8"/>
      <c r="AF11" s="14"/>
      <c r="AG11" s="12"/>
    </row>
    <row r="12" spans="1:33" ht="225" x14ac:dyDescent="0.2">
      <c r="A12" s="8" t="s">
        <v>809</v>
      </c>
      <c r="B12" s="190" t="s">
        <v>61</v>
      </c>
      <c r="C12" s="190" t="s">
        <v>810</v>
      </c>
      <c r="D12" s="190" t="s">
        <v>859</v>
      </c>
      <c r="E12" s="190">
        <v>2302</v>
      </c>
      <c r="F12" s="190" t="s">
        <v>812</v>
      </c>
      <c r="G12" s="190" t="s">
        <v>818</v>
      </c>
      <c r="H12" s="191">
        <v>382</v>
      </c>
      <c r="I12" s="190" t="s">
        <v>860</v>
      </c>
      <c r="J12" s="190">
        <v>2302021</v>
      </c>
      <c r="K12" s="190" t="s">
        <v>861</v>
      </c>
      <c r="L12" s="190" t="s">
        <v>862</v>
      </c>
      <c r="M12" s="190" t="s">
        <v>49</v>
      </c>
      <c r="N12" s="190">
        <v>0</v>
      </c>
      <c r="O12" s="190">
        <v>2023</v>
      </c>
      <c r="P12" s="190" t="s">
        <v>141</v>
      </c>
      <c r="Q12" s="198">
        <v>15</v>
      </c>
      <c r="R12" s="193">
        <v>60</v>
      </c>
      <c r="S12" s="192">
        <v>58</v>
      </c>
      <c r="T12" s="12">
        <f t="shared" si="0"/>
        <v>0.96666666666666667</v>
      </c>
      <c r="U12" s="190">
        <v>15</v>
      </c>
      <c r="V12" s="190">
        <v>0</v>
      </c>
      <c r="W12" s="190">
        <v>37</v>
      </c>
      <c r="X12" s="11">
        <f>41+15</f>
        <v>56</v>
      </c>
      <c r="Y12" s="11">
        <f t="shared" si="1"/>
        <v>108</v>
      </c>
      <c r="Z12" s="12">
        <f t="shared" si="2"/>
        <v>1.8</v>
      </c>
      <c r="AA12" s="11">
        <f t="shared" si="3"/>
        <v>166</v>
      </c>
      <c r="AB12" s="12">
        <f t="shared" si="4"/>
        <v>7.2</v>
      </c>
      <c r="AC12" s="13">
        <f t="shared" si="5"/>
        <v>2.7666666666666666</v>
      </c>
      <c r="AD12" s="14">
        <v>0</v>
      </c>
      <c r="AE12" s="8"/>
      <c r="AF12" s="14"/>
      <c r="AG12" s="12"/>
    </row>
    <row r="13" spans="1:33" x14ac:dyDescent="0.2">
      <c r="AD13" s="479">
        <f>SUM(AD2:AD12)</f>
        <v>2602000000</v>
      </c>
    </row>
  </sheetData>
  <pageMargins left="0.7" right="0.7" top="0.75" bottom="0.75" header="0.3" footer="0.3"/>
  <legacy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9"/>
  <sheetViews>
    <sheetView topLeftCell="R5" workbookViewId="0">
      <selection activeCell="AE9" sqref="AE9"/>
    </sheetView>
  </sheetViews>
  <sheetFormatPr baseColWidth="10" defaultRowHeight="16" x14ac:dyDescent="0.2"/>
  <cols>
    <col min="31" max="31" width="18.83203125" customWidth="1"/>
    <col min="32" max="33" width="14.33203125" customWidth="1"/>
  </cols>
  <sheetData>
    <row r="1" spans="1:34" ht="154" x14ac:dyDescent="0.2">
      <c r="A1" s="201" t="s">
        <v>863</v>
      </c>
      <c r="B1" s="7" t="s">
        <v>38</v>
      </c>
      <c r="C1" s="7" t="s">
        <v>2</v>
      </c>
      <c r="D1" s="7" t="s">
        <v>4</v>
      </c>
      <c r="E1" s="7" t="s">
        <v>5</v>
      </c>
      <c r="F1" s="7" t="s">
        <v>6</v>
      </c>
      <c r="G1" s="7" t="s">
        <v>7</v>
      </c>
      <c r="H1" s="7" t="s">
        <v>8</v>
      </c>
      <c r="I1" s="7" t="s">
        <v>9</v>
      </c>
      <c r="J1" s="7" t="s">
        <v>10</v>
      </c>
      <c r="K1" s="7" t="s">
        <v>11</v>
      </c>
      <c r="L1" s="7" t="s">
        <v>12</v>
      </c>
      <c r="M1" s="7" t="s">
        <v>13</v>
      </c>
      <c r="N1" s="7" t="s">
        <v>14</v>
      </c>
      <c r="O1" s="7" t="s">
        <v>15</v>
      </c>
      <c r="P1" s="7" t="s">
        <v>16</v>
      </c>
      <c r="Q1" s="7" t="s">
        <v>17</v>
      </c>
      <c r="R1" s="7" t="s">
        <v>39</v>
      </c>
      <c r="S1" s="7" t="s">
        <v>19</v>
      </c>
      <c r="T1" s="7" t="s">
        <v>20</v>
      </c>
      <c r="U1" s="7" t="s">
        <v>40</v>
      </c>
      <c r="V1" s="7" t="s">
        <v>22</v>
      </c>
      <c r="W1" s="7" t="s">
        <v>23</v>
      </c>
      <c r="X1" s="7" t="s">
        <v>24</v>
      </c>
      <c r="Y1" s="7" t="s">
        <v>25</v>
      </c>
      <c r="Z1" s="7" t="s">
        <v>41</v>
      </c>
      <c r="AA1" s="7" t="s">
        <v>42</v>
      </c>
      <c r="AB1" s="7" t="s">
        <v>43</v>
      </c>
      <c r="AC1" s="7" t="s">
        <v>30</v>
      </c>
      <c r="AD1" s="7" t="s">
        <v>31</v>
      </c>
      <c r="AE1" s="7" t="s">
        <v>44</v>
      </c>
      <c r="AF1" s="7" t="s">
        <v>33</v>
      </c>
      <c r="AG1" s="7" t="s">
        <v>45</v>
      </c>
      <c r="AH1" s="202" t="s">
        <v>46</v>
      </c>
    </row>
    <row r="2" spans="1:34" ht="154" x14ac:dyDescent="0.2">
      <c r="A2" s="203" t="s">
        <v>864</v>
      </c>
      <c r="B2" s="8" t="s">
        <v>865</v>
      </c>
      <c r="C2" s="9" t="s">
        <v>866</v>
      </c>
      <c r="D2" s="10" t="s">
        <v>867</v>
      </c>
      <c r="E2" s="10" t="s">
        <v>868</v>
      </c>
      <c r="F2" s="10">
        <v>4599</v>
      </c>
      <c r="G2" s="10" t="s">
        <v>869</v>
      </c>
      <c r="H2" s="10" t="s">
        <v>370</v>
      </c>
      <c r="I2" s="10">
        <v>21</v>
      </c>
      <c r="J2" s="10" t="s">
        <v>870</v>
      </c>
      <c r="K2" s="10">
        <v>4599025</v>
      </c>
      <c r="L2" s="10" t="s">
        <v>871</v>
      </c>
      <c r="M2" s="10" t="s">
        <v>872</v>
      </c>
      <c r="N2" s="10" t="s">
        <v>121</v>
      </c>
      <c r="O2" s="32">
        <v>0</v>
      </c>
      <c r="P2" s="32" t="s">
        <v>141</v>
      </c>
      <c r="Q2" s="32" t="s">
        <v>141</v>
      </c>
      <c r="R2" s="32">
        <v>1</v>
      </c>
      <c r="S2" s="204">
        <v>1</v>
      </c>
      <c r="T2" s="11">
        <v>0</v>
      </c>
      <c r="U2" s="12">
        <f>+T2/S2</f>
        <v>0</v>
      </c>
      <c r="V2" s="205">
        <v>0</v>
      </c>
      <c r="W2" s="11">
        <v>0</v>
      </c>
      <c r="X2" s="206">
        <v>0.5</v>
      </c>
      <c r="Y2" s="11">
        <v>0.5</v>
      </c>
      <c r="Z2" s="26">
        <f>+V2+W2+X2+Y2</f>
        <v>1</v>
      </c>
      <c r="AA2" s="12">
        <f>+Z2/S2</f>
        <v>1</v>
      </c>
      <c r="AB2" s="26">
        <f>T2+Z2</f>
        <v>1</v>
      </c>
      <c r="AC2" s="12">
        <f t="shared" ref="AC2:AC8" si="0">+Z2/R2</f>
        <v>1</v>
      </c>
      <c r="AD2" s="13">
        <f>AB2/S2</f>
        <v>1</v>
      </c>
      <c r="AE2" s="14">
        <v>309600000</v>
      </c>
      <c r="AF2" s="204" t="s">
        <v>210</v>
      </c>
      <c r="AG2" s="14">
        <v>309600000</v>
      </c>
      <c r="AH2" s="13">
        <f>AG2/AE2</f>
        <v>1</v>
      </c>
    </row>
    <row r="3" spans="1:34" ht="112" x14ac:dyDescent="0.2">
      <c r="A3" s="203" t="s">
        <v>873</v>
      </c>
      <c r="B3" s="8" t="s">
        <v>865</v>
      </c>
      <c r="C3" s="9" t="s">
        <v>866</v>
      </c>
      <c r="D3" s="10" t="s">
        <v>867</v>
      </c>
      <c r="E3" s="10" t="s">
        <v>868</v>
      </c>
      <c r="F3" s="10">
        <v>4599</v>
      </c>
      <c r="G3" s="10" t="s">
        <v>869</v>
      </c>
      <c r="H3" s="10" t="s">
        <v>813</v>
      </c>
      <c r="I3" s="10">
        <v>22</v>
      </c>
      <c r="J3" s="10" t="s">
        <v>874</v>
      </c>
      <c r="K3" s="10">
        <v>4599029</v>
      </c>
      <c r="L3" s="10" t="s">
        <v>875</v>
      </c>
      <c r="M3" s="10" t="s">
        <v>876</v>
      </c>
      <c r="N3" s="10" t="s">
        <v>121</v>
      </c>
      <c r="O3" s="32">
        <v>0</v>
      </c>
      <c r="P3" s="32" t="s">
        <v>141</v>
      </c>
      <c r="Q3" s="32" t="s">
        <v>141</v>
      </c>
      <c r="R3" s="32">
        <v>2</v>
      </c>
      <c r="S3" s="204">
        <v>8</v>
      </c>
      <c r="T3" s="11">
        <v>3</v>
      </c>
      <c r="U3" s="12">
        <f t="shared" ref="U3:U8" si="1">+T3/S3</f>
        <v>0.375</v>
      </c>
      <c r="V3" s="205">
        <v>0</v>
      </c>
      <c r="W3" s="11">
        <v>2</v>
      </c>
      <c r="X3" s="11">
        <v>1</v>
      </c>
      <c r="Y3" s="11">
        <v>3</v>
      </c>
      <c r="Z3" s="26">
        <f t="shared" ref="Z3:Z8" si="2">+V3+W3+X3+Y3</f>
        <v>6</v>
      </c>
      <c r="AA3" s="12">
        <f t="shared" ref="AA3:AA8" si="3">+Z3/S3</f>
        <v>0.75</v>
      </c>
      <c r="AB3" s="26">
        <f t="shared" ref="AB3:AB8" si="4">T3+Z3</f>
        <v>9</v>
      </c>
      <c r="AC3" s="12">
        <f t="shared" si="0"/>
        <v>3</v>
      </c>
      <c r="AD3" s="13">
        <f t="shared" ref="AD3:AD8" si="5">AB3/S3</f>
        <v>1.125</v>
      </c>
      <c r="AE3" s="207">
        <v>0</v>
      </c>
      <c r="AF3" s="204" t="s">
        <v>210</v>
      </c>
      <c r="AG3" s="208">
        <v>0</v>
      </c>
      <c r="AH3" s="13">
        <v>0</v>
      </c>
    </row>
    <row r="4" spans="1:34" ht="154" x14ac:dyDescent="0.2">
      <c r="A4" s="203" t="s">
        <v>877</v>
      </c>
      <c r="B4" s="8" t="s">
        <v>865</v>
      </c>
      <c r="C4" s="9" t="s">
        <v>866</v>
      </c>
      <c r="D4" s="10" t="s">
        <v>867</v>
      </c>
      <c r="E4" s="10" t="s">
        <v>878</v>
      </c>
      <c r="F4" s="10">
        <v>4599</v>
      </c>
      <c r="G4" s="10" t="s">
        <v>869</v>
      </c>
      <c r="H4" s="10" t="s">
        <v>813</v>
      </c>
      <c r="I4" s="10">
        <v>24</v>
      </c>
      <c r="J4" s="10" t="s">
        <v>879</v>
      </c>
      <c r="K4" s="10">
        <v>4599016</v>
      </c>
      <c r="L4" s="10" t="s">
        <v>880</v>
      </c>
      <c r="M4" s="10" t="s">
        <v>880</v>
      </c>
      <c r="N4" s="10" t="s">
        <v>121</v>
      </c>
      <c r="O4" s="32">
        <v>3</v>
      </c>
      <c r="P4" s="32">
        <v>2023</v>
      </c>
      <c r="Q4" s="32" t="s">
        <v>881</v>
      </c>
      <c r="R4" s="32">
        <v>1</v>
      </c>
      <c r="S4" s="32">
        <v>5</v>
      </c>
      <c r="T4" s="11">
        <v>1</v>
      </c>
      <c r="U4" s="12">
        <f t="shared" si="1"/>
        <v>0.2</v>
      </c>
      <c r="V4" s="205">
        <v>0.4</v>
      </c>
      <c r="W4" s="206">
        <v>0.3</v>
      </c>
      <c r="X4" s="209">
        <v>0.2</v>
      </c>
      <c r="Y4" s="205">
        <v>0.1</v>
      </c>
      <c r="Z4" s="26">
        <f t="shared" si="2"/>
        <v>0.99999999999999989</v>
      </c>
      <c r="AA4" s="12">
        <f t="shared" si="3"/>
        <v>0.19999999999999998</v>
      </c>
      <c r="AB4" s="26">
        <f t="shared" si="4"/>
        <v>2</v>
      </c>
      <c r="AC4" s="12">
        <f t="shared" si="0"/>
        <v>0.99999999999999989</v>
      </c>
      <c r="AD4" s="13">
        <f>AB4/S4</f>
        <v>0.4</v>
      </c>
      <c r="AE4" s="210">
        <v>3121020000</v>
      </c>
      <c r="AF4" s="211" t="s">
        <v>210</v>
      </c>
      <c r="AG4" s="212">
        <v>2528410319</v>
      </c>
      <c r="AH4" s="213">
        <f>AG4/AE4</f>
        <v>0.81012307482810109</v>
      </c>
    </row>
    <row r="5" spans="1:34" ht="266" x14ac:dyDescent="0.2">
      <c r="A5" s="203" t="s">
        <v>882</v>
      </c>
      <c r="B5" s="8" t="s">
        <v>865</v>
      </c>
      <c r="C5" s="9" t="s">
        <v>866</v>
      </c>
      <c r="D5" s="10" t="s">
        <v>867</v>
      </c>
      <c r="E5" s="10" t="s">
        <v>878</v>
      </c>
      <c r="F5" s="10">
        <v>4599</v>
      </c>
      <c r="G5" s="10" t="s">
        <v>869</v>
      </c>
      <c r="H5" s="10" t="s">
        <v>813</v>
      </c>
      <c r="I5" s="10">
        <v>29</v>
      </c>
      <c r="J5" s="10" t="s">
        <v>883</v>
      </c>
      <c r="K5" s="10">
        <v>4599013</v>
      </c>
      <c r="L5" s="10" t="s">
        <v>884</v>
      </c>
      <c r="M5" s="10" t="s">
        <v>884</v>
      </c>
      <c r="N5" s="10" t="s">
        <v>121</v>
      </c>
      <c r="O5" s="32">
        <v>0</v>
      </c>
      <c r="P5" s="32">
        <v>2023</v>
      </c>
      <c r="Q5" s="32" t="s">
        <v>881</v>
      </c>
      <c r="R5" s="32">
        <v>1</v>
      </c>
      <c r="S5" s="204">
        <v>4</v>
      </c>
      <c r="T5" s="11">
        <v>1</v>
      </c>
      <c r="U5" s="12">
        <f t="shared" si="1"/>
        <v>0.25</v>
      </c>
      <c r="V5" s="205">
        <v>0.3</v>
      </c>
      <c r="W5" s="26">
        <v>0.3</v>
      </c>
      <c r="X5" s="26">
        <v>0.2</v>
      </c>
      <c r="Y5" s="26">
        <v>0.2</v>
      </c>
      <c r="Z5" s="26">
        <f t="shared" si="2"/>
        <v>1</v>
      </c>
      <c r="AA5" s="12">
        <f t="shared" si="3"/>
        <v>0.25</v>
      </c>
      <c r="AB5" s="26">
        <f t="shared" si="4"/>
        <v>2</v>
      </c>
      <c r="AC5" s="12">
        <f t="shared" si="0"/>
        <v>1</v>
      </c>
      <c r="AD5" s="13">
        <f>AB5/S5</f>
        <v>0.5</v>
      </c>
      <c r="AE5" s="210">
        <v>2460000000</v>
      </c>
      <c r="AF5" s="204" t="s">
        <v>210</v>
      </c>
      <c r="AG5" s="210">
        <v>2455166667</v>
      </c>
      <c r="AH5" s="13">
        <f>AG5/AE5</f>
        <v>0.99803523048780485</v>
      </c>
    </row>
    <row r="6" spans="1:34" ht="126" x14ac:dyDescent="0.2">
      <c r="A6" s="203" t="s">
        <v>885</v>
      </c>
      <c r="B6" s="8" t="s">
        <v>865</v>
      </c>
      <c r="C6" s="9" t="s">
        <v>866</v>
      </c>
      <c r="D6" s="10" t="s">
        <v>867</v>
      </c>
      <c r="E6" s="10" t="s">
        <v>868</v>
      </c>
      <c r="F6" s="10">
        <v>4599</v>
      </c>
      <c r="G6" s="10" t="s">
        <v>869</v>
      </c>
      <c r="H6" s="10" t="s">
        <v>813</v>
      </c>
      <c r="I6" s="10">
        <v>23</v>
      </c>
      <c r="J6" s="10" t="s">
        <v>886</v>
      </c>
      <c r="K6" s="10">
        <v>4599031</v>
      </c>
      <c r="L6" s="10" t="s">
        <v>887</v>
      </c>
      <c r="M6" s="10" t="s">
        <v>888</v>
      </c>
      <c r="N6" s="10" t="s">
        <v>889</v>
      </c>
      <c r="O6" s="32">
        <v>0</v>
      </c>
      <c r="P6" s="32" t="s">
        <v>141</v>
      </c>
      <c r="Q6" s="32" t="s">
        <v>141</v>
      </c>
      <c r="R6" s="32">
        <v>1</v>
      </c>
      <c r="S6" s="204">
        <v>1</v>
      </c>
      <c r="T6" s="11">
        <v>0</v>
      </c>
      <c r="U6" s="12">
        <f t="shared" si="1"/>
        <v>0</v>
      </c>
      <c r="V6" s="205">
        <v>0</v>
      </c>
      <c r="W6" s="26">
        <v>0</v>
      </c>
      <c r="X6" s="26">
        <v>0.5</v>
      </c>
      <c r="Y6" s="11">
        <v>0.5</v>
      </c>
      <c r="Z6" s="26">
        <f t="shared" si="2"/>
        <v>1</v>
      </c>
      <c r="AA6" s="12">
        <f t="shared" si="3"/>
        <v>1</v>
      </c>
      <c r="AB6" s="26">
        <f t="shared" si="4"/>
        <v>1</v>
      </c>
      <c r="AC6" s="12">
        <f t="shared" si="0"/>
        <v>1</v>
      </c>
      <c r="AD6" s="13">
        <f t="shared" si="5"/>
        <v>1</v>
      </c>
      <c r="AE6" s="210">
        <v>2400000000</v>
      </c>
      <c r="AF6" s="204" t="s">
        <v>210</v>
      </c>
      <c r="AG6" s="210">
        <v>2360283300</v>
      </c>
      <c r="AH6" s="13">
        <f>AG6/AE6</f>
        <v>0.98345137500000002</v>
      </c>
    </row>
    <row r="7" spans="1:34" ht="112" x14ac:dyDescent="0.2">
      <c r="A7" s="203" t="s">
        <v>890</v>
      </c>
      <c r="B7" s="8" t="s">
        <v>865</v>
      </c>
      <c r="C7" s="9" t="s">
        <v>866</v>
      </c>
      <c r="D7" s="10" t="s">
        <v>867</v>
      </c>
      <c r="E7" s="10" t="s">
        <v>868</v>
      </c>
      <c r="F7" s="10">
        <v>4599</v>
      </c>
      <c r="G7" s="10" t="s">
        <v>869</v>
      </c>
      <c r="H7" s="10" t="s">
        <v>813</v>
      </c>
      <c r="I7" s="10">
        <v>23</v>
      </c>
      <c r="J7" s="9" t="s">
        <v>891</v>
      </c>
      <c r="K7" s="10">
        <v>4599017</v>
      </c>
      <c r="L7" s="9" t="s">
        <v>892</v>
      </c>
      <c r="M7" s="9" t="s">
        <v>893</v>
      </c>
      <c r="N7" s="10" t="s">
        <v>121</v>
      </c>
      <c r="O7" s="32">
        <v>0</v>
      </c>
      <c r="P7" s="32" t="s">
        <v>141</v>
      </c>
      <c r="Q7" s="32" t="s">
        <v>141</v>
      </c>
      <c r="R7" s="32">
        <v>1</v>
      </c>
      <c r="S7" s="204">
        <v>1</v>
      </c>
      <c r="T7" s="11">
        <v>0</v>
      </c>
      <c r="U7" s="12">
        <f t="shared" si="1"/>
        <v>0</v>
      </c>
      <c r="V7" s="205">
        <v>0</v>
      </c>
      <c r="W7" s="205">
        <v>0</v>
      </c>
      <c r="X7" s="205">
        <v>0</v>
      </c>
      <c r="Y7" s="85">
        <v>1</v>
      </c>
      <c r="Z7" s="26">
        <f t="shared" si="2"/>
        <v>1</v>
      </c>
      <c r="AA7" s="12">
        <f t="shared" si="3"/>
        <v>1</v>
      </c>
      <c r="AB7" s="26">
        <f t="shared" si="4"/>
        <v>1</v>
      </c>
      <c r="AC7" s="12">
        <f t="shared" si="0"/>
        <v>1</v>
      </c>
      <c r="AD7" s="13">
        <f t="shared" si="5"/>
        <v>1</v>
      </c>
      <c r="AE7" s="210">
        <v>1100000000</v>
      </c>
      <c r="AF7" s="204" t="s">
        <v>210</v>
      </c>
      <c r="AG7" s="210">
        <v>1100000000</v>
      </c>
      <c r="AH7" s="13">
        <f>AG7/AE7</f>
        <v>1</v>
      </c>
    </row>
    <row r="8" spans="1:34" ht="140" x14ac:dyDescent="0.2">
      <c r="A8" s="203" t="s">
        <v>894</v>
      </c>
      <c r="B8" s="8" t="s">
        <v>865</v>
      </c>
      <c r="C8" s="9" t="s">
        <v>895</v>
      </c>
      <c r="D8" s="9" t="s">
        <v>896</v>
      </c>
      <c r="E8" s="10" t="s">
        <v>878</v>
      </c>
      <c r="F8" s="10">
        <v>4599</v>
      </c>
      <c r="G8" s="10" t="s">
        <v>869</v>
      </c>
      <c r="H8" s="10" t="s">
        <v>813</v>
      </c>
      <c r="I8" s="85">
        <v>25</v>
      </c>
      <c r="J8" s="214" t="s">
        <v>897</v>
      </c>
      <c r="K8" s="85">
        <v>4599011</v>
      </c>
      <c r="L8" s="85" t="s">
        <v>898</v>
      </c>
      <c r="M8" s="85" t="s">
        <v>899</v>
      </c>
      <c r="N8" s="85" t="s">
        <v>900</v>
      </c>
      <c r="O8" s="85">
        <v>0</v>
      </c>
      <c r="P8" s="85">
        <v>2023</v>
      </c>
      <c r="Q8" s="39" t="s">
        <v>901</v>
      </c>
      <c r="R8" s="85">
        <v>1</v>
      </c>
      <c r="S8" s="85">
        <v>1</v>
      </c>
      <c r="T8" s="85">
        <v>0</v>
      </c>
      <c r="U8" s="12">
        <f t="shared" si="1"/>
        <v>0</v>
      </c>
      <c r="V8" s="85">
        <v>0</v>
      </c>
      <c r="W8" s="85">
        <v>0</v>
      </c>
      <c r="X8" s="85">
        <v>0</v>
      </c>
      <c r="Y8" s="85">
        <v>1</v>
      </c>
      <c r="Z8" s="26">
        <f t="shared" si="2"/>
        <v>1</v>
      </c>
      <c r="AA8" s="12">
        <f t="shared" si="3"/>
        <v>1</v>
      </c>
      <c r="AB8" s="26">
        <f t="shared" si="4"/>
        <v>1</v>
      </c>
      <c r="AC8" s="12">
        <f t="shared" si="0"/>
        <v>1</v>
      </c>
      <c r="AD8" s="13">
        <f t="shared" si="5"/>
        <v>1</v>
      </c>
      <c r="AE8" s="215">
        <v>3899969765</v>
      </c>
      <c r="AF8" s="204" t="s">
        <v>210</v>
      </c>
      <c r="AG8" s="215">
        <v>3812000521</v>
      </c>
      <c r="AH8" s="13">
        <f>AG8/AE8</f>
        <v>0.97744360871987424</v>
      </c>
    </row>
    <row r="9" spans="1:34" x14ac:dyDescent="0.2">
      <c r="AE9" s="479">
        <f>SUM(AE2:AE8)</f>
        <v>13290589765</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41"/>
  <sheetViews>
    <sheetView topLeftCell="T21" workbookViewId="0">
      <selection activeCell="AD41" sqref="AD41"/>
    </sheetView>
  </sheetViews>
  <sheetFormatPr baseColWidth="10" defaultRowHeight="16" x14ac:dyDescent="0.2"/>
  <cols>
    <col min="30" max="30" width="28.5" customWidth="1"/>
    <col min="32" max="32" width="37.33203125" customWidth="1"/>
  </cols>
  <sheetData>
    <row r="1" spans="1:33" ht="42" x14ac:dyDescent="0.2">
      <c r="A1" s="640" t="s">
        <v>38</v>
      </c>
      <c r="B1" s="640" t="s">
        <v>2</v>
      </c>
      <c r="C1" s="640" t="s">
        <v>4</v>
      </c>
      <c r="D1" s="640" t="s">
        <v>5</v>
      </c>
      <c r="E1" s="640" t="s">
        <v>6</v>
      </c>
      <c r="F1" s="640" t="s">
        <v>7</v>
      </c>
      <c r="G1" s="640" t="s">
        <v>8</v>
      </c>
      <c r="H1" s="640" t="s">
        <v>9</v>
      </c>
      <c r="I1" s="640" t="s">
        <v>10</v>
      </c>
      <c r="J1" s="640" t="s">
        <v>11</v>
      </c>
      <c r="K1" s="640" t="s">
        <v>12</v>
      </c>
      <c r="L1" s="640" t="s">
        <v>13</v>
      </c>
      <c r="M1" s="640" t="s">
        <v>14</v>
      </c>
      <c r="N1" s="640" t="s">
        <v>15</v>
      </c>
      <c r="O1" s="640" t="s">
        <v>16</v>
      </c>
      <c r="P1" s="640" t="s">
        <v>17</v>
      </c>
      <c r="Q1" s="281" t="s">
        <v>1140</v>
      </c>
      <c r="R1" s="640" t="s">
        <v>19</v>
      </c>
      <c r="S1" s="640" t="s">
        <v>20</v>
      </c>
      <c r="T1" s="722" t="s">
        <v>40</v>
      </c>
      <c r="U1" s="640" t="s">
        <v>22</v>
      </c>
      <c r="V1" s="640" t="s">
        <v>23</v>
      </c>
      <c r="W1" s="640" t="s">
        <v>24</v>
      </c>
      <c r="X1" s="640" t="s">
        <v>25</v>
      </c>
      <c r="Y1" s="532" t="s">
        <v>1141</v>
      </c>
      <c r="Z1" s="724" t="s">
        <v>42</v>
      </c>
      <c r="AA1" s="281" t="s">
        <v>1143</v>
      </c>
      <c r="AB1" s="722" t="s">
        <v>30</v>
      </c>
      <c r="AC1" s="640" t="s">
        <v>31</v>
      </c>
      <c r="AD1" s="640" t="s">
        <v>44</v>
      </c>
      <c r="AE1" s="640" t="s">
        <v>33</v>
      </c>
      <c r="AF1" s="640" t="s">
        <v>45</v>
      </c>
      <c r="AG1" s="281" t="s">
        <v>1144</v>
      </c>
    </row>
    <row r="2" spans="1:33" ht="112" x14ac:dyDescent="0.2">
      <c r="A2" s="641"/>
      <c r="B2" s="641"/>
      <c r="C2" s="641"/>
      <c r="D2" s="641"/>
      <c r="E2" s="641"/>
      <c r="F2" s="641"/>
      <c r="G2" s="641"/>
      <c r="H2" s="641"/>
      <c r="I2" s="641"/>
      <c r="J2" s="641"/>
      <c r="K2" s="641"/>
      <c r="L2" s="641"/>
      <c r="M2" s="641"/>
      <c r="N2" s="641"/>
      <c r="O2" s="641"/>
      <c r="P2" s="641"/>
      <c r="Q2" s="282">
        <v>2025</v>
      </c>
      <c r="R2" s="641"/>
      <c r="S2" s="641"/>
      <c r="T2" s="723"/>
      <c r="U2" s="641"/>
      <c r="V2" s="641"/>
      <c r="W2" s="641"/>
      <c r="X2" s="641"/>
      <c r="Y2" s="533" t="s">
        <v>1142</v>
      </c>
      <c r="Z2" s="725"/>
      <c r="AA2" s="282" t="s">
        <v>1142</v>
      </c>
      <c r="AB2" s="723"/>
      <c r="AC2" s="641"/>
      <c r="AD2" s="641"/>
      <c r="AE2" s="641"/>
      <c r="AF2" s="641"/>
      <c r="AG2" s="282" t="s">
        <v>1145</v>
      </c>
    </row>
    <row r="3" spans="1:33" ht="126" x14ac:dyDescent="0.2">
      <c r="A3" s="531" t="s">
        <v>902</v>
      </c>
      <c r="B3" s="284" t="s">
        <v>90</v>
      </c>
      <c r="C3" s="285" t="s">
        <v>903</v>
      </c>
      <c r="D3" s="534" t="s">
        <v>904</v>
      </c>
      <c r="E3" s="285" t="s">
        <v>905</v>
      </c>
      <c r="F3" s="285" t="s">
        <v>906</v>
      </c>
      <c r="G3" s="284" t="s">
        <v>907</v>
      </c>
      <c r="H3" s="285">
        <v>396</v>
      </c>
      <c r="I3" s="535" t="s">
        <v>908</v>
      </c>
      <c r="J3" s="536">
        <v>4103052</v>
      </c>
      <c r="K3" s="285" t="s">
        <v>909</v>
      </c>
      <c r="L3" s="285" t="s">
        <v>910</v>
      </c>
      <c r="M3" s="285" t="s">
        <v>121</v>
      </c>
      <c r="N3" s="286">
        <v>0</v>
      </c>
      <c r="O3" s="286" t="s">
        <v>141</v>
      </c>
      <c r="P3" s="286" t="s">
        <v>141</v>
      </c>
      <c r="Q3" s="537">
        <v>100</v>
      </c>
      <c r="R3" s="286">
        <v>400</v>
      </c>
      <c r="S3" s="287">
        <v>80</v>
      </c>
      <c r="T3" s="288">
        <v>0.2</v>
      </c>
      <c r="U3" s="287">
        <v>80</v>
      </c>
      <c r="V3" s="287">
        <v>100</v>
      </c>
      <c r="W3" s="538">
        <v>150</v>
      </c>
      <c r="X3" s="287">
        <v>150</v>
      </c>
      <c r="Y3" s="287">
        <v>480</v>
      </c>
      <c r="Z3" s="288">
        <v>1.2</v>
      </c>
      <c r="AA3" s="287">
        <v>560</v>
      </c>
      <c r="AB3" s="288">
        <v>4.8</v>
      </c>
      <c r="AC3" s="539">
        <v>1.4</v>
      </c>
      <c r="AD3" s="291">
        <v>102000000</v>
      </c>
      <c r="AE3" s="540" t="s">
        <v>1868</v>
      </c>
      <c r="AF3" s="291">
        <v>102000000</v>
      </c>
      <c r="AG3" s="288">
        <v>1</v>
      </c>
    </row>
    <row r="4" spans="1:33" ht="126" x14ac:dyDescent="0.2">
      <c r="A4" s="531" t="s">
        <v>902</v>
      </c>
      <c r="B4" s="284" t="s">
        <v>90</v>
      </c>
      <c r="C4" s="285" t="s">
        <v>903</v>
      </c>
      <c r="D4" s="285" t="s">
        <v>904</v>
      </c>
      <c r="E4" s="285" t="s">
        <v>905</v>
      </c>
      <c r="F4" s="285" t="s">
        <v>906</v>
      </c>
      <c r="G4" s="284" t="s">
        <v>907</v>
      </c>
      <c r="H4" s="285">
        <v>407</v>
      </c>
      <c r="I4" s="535" t="s">
        <v>912</v>
      </c>
      <c r="J4" s="536">
        <v>4103057</v>
      </c>
      <c r="K4" s="285" t="s">
        <v>913</v>
      </c>
      <c r="L4" s="285" t="s">
        <v>912</v>
      </c>
      <c r="M4" s="285" t="s">
        <v>121</v>
      </c>
      <c r="N4" s="286">
        <v>0</v>
      </c>
      <c r="O4" s="286" t="s">
        <v>141</v>
      </c>
      <c r="P4" s="286" t="s">
        <v>141</v>
      </c>
      <c r="Q4" s="537">
        <v>4</v>
      </c>
      <c r="R4" s="286">
        <v>12</v>
      </c>
      <c r="S4" s="287">
        <v>19</v>
      </c>
      <c r="T4" s="288">
        <v>1.58</v>
      </c>
      <c r="U4" s="287">
        <v>5</v>
      </c>
      <c r="V4" s="287">
        <v>11</v>
      </c>
      <c r="W4" s="538">
        <v>8</v>
      </c>
      <c r="X4" s="287">
        <v>2</v>
      </c>
      <c r="Y4" s="287">
        <v>26</v>
      </c>
      <c r="Z4" s="288">
        <v>2.17</v>
      </c>
      <c r="AA4" s="287">
        <v>45</v>
      </c>
      <c r="AB4" s="288">
        <v>6.5</v>
      </c>
      <c r="AC4" s="539">
        <v>3.75</v>
      </c>
      <c r="AD4" s="291">
        <v>102000000</v>
      </c>
      <c r="AE4" s="540" t="s">
        <v>1868</v>
      </c>
      <c r="AF4" s="291">
        <v>97500000</v>
      </c>
      <c r="AG4" s="288">
        <v>0.96</v>
      </c>
    </row>
    <row r="5" spans="1:33" ht="126" x14ac:dyDescent="0.2">
      <c r="A5" s="531" t="s">
        <v>902</v>
      </c>
      <c r="B5" s="284" t="s">
        <v>90</v>
      </c>
      <c r="C5" s="285" t="s">
        <v>903</v>
      </c>
      <c r="D5" s="285" t="s">
        <v>914</v>
      </c>
      <c r="E5" s="285" t="s">
        <v>915</v>
      </c>
      <c r="F5" s="285" t="s">
        <v>906</v>
      </c>
      <c r="G5" s="284" t="s">
        <v>907</v>
      </c>
      <c r="H5" s="285">
        <v>408</v>
      </c>
      <c r="I5" s="541" t="s">
        <v>916</v>
      </c>
      <c r="J5" s="536">
        <v>3702021</v>
      </c>
      <c r="K5" s="285" t="s">
        <v>917</v>
      </c>
      <c r="L5" s="285">
        <v>0</v>
      </c>
      <c r="M5" s="285" t="s">
        <v>121</v>
      </c>
      <c r="N5" s="286">
        <v>0</v>
      </c>
      <c r="O5" s="286" t="s">
        <v>141</v>
      </c>
      <c r="P5" s="286" t="s">
        <v>141</v>
      </c>
      <c r="Q5" s="537">
        <v>3</v>
      </c>
      <c r="R5" s="286">
        <v>12</v>
      </c>
      <c r="S5" s="287">
        <v>13</v>
      </c>
      <c r="T5" s="288">
        <v>1.08</v>
      </c>
      <c r="U5" s="287">
        <v>4</v>
      </c>
      <c r="V5" s="287">
        <v>3</v>
      </c>
      <c r="W5" s="538">
        <v>0</v>
      </c>
      <c r="X5" s="287">
        <v>1</v>
      </c>
      <c r="Y5" s="287">
        <v>8</v>
      </c>
      <c r="Z5" s="288">
        <v>0.67</v>
      </c>
      <c r="AA5" s="287">
        <v>21</v>
      </c>
      <c r="AB5" s="288">
        <v>2.67</v>
      </c>
      <c r="AC5" s="539">
        <v>1.75</v>
      </c>
      <c r="AD5" s="291" t="s">
        <v>1160</v>
      </c>
      <c r="AE5" s="540" t="s">
        <v>1868</v>
      </c>
      <c r="AF5" s="291">
        <v>0</v>
      </c>
      <c r="AG5" s="288" t="e">
        <v>#DIV/0!</v>
      </c>
    </row>
    <row r="6" spans="1:33" ht="168" x14ac:dyDescent="0.2">
      <c r="A6" s="531" t="s">
        <v>902</v>
      </c>
      <c r="B6" s="284" t="s">
        <v>90</v>
      </c>
      <c r="C6" s="285" t="s">
        <v>903</v>
      </c>
      <c r="D6" s="285" t="s">
        <v>914</v>
      </c>
      <c r="E6" s="285" t="s">
        <v>915</v>
      </c>
      <c r="F6" s="285" t="s">
        <v>906</v>
      </c>
      <c r="G6" s="284" t="s">
        <v>907</v>
      </c>
      <c r="H6" s="285">
        <v>409</v>
      </c>
      <c r="I6" s="542" t="s">
        <v>918</v>
      </c>
      <c r="J6" s="536">
        <v>204019</v>
      </c>
      <c r="K6" s="285" t="s">
        <v>919</v>
      </c>
      <c r="L6" s="285" t="s">
        <v>920</v>
      </c>
      <c r="M6" s="285" t="s">
        <v>121</v>
      </c>
      <c r="N6" s="286">
        <v>0</v>
      </c>
      <c r="O6" s="286" t="s">
        <v>141</v>
      </c>
      <c r="P6" s="286" t="s">
        <v>141</v>
      </c>
      <c r="Q6" s="537">
        <v>5</v>
      </c>
      <c r="R6" s="286">
        <v>12</v>
      </c>
      <c r="S6" s="287">
        <v>1</v>
      </c>
      <c r="T6" s="288">
        <v>0.08</v>
      </c>
      <c r="U6" s="287">
        <v>0</v>
      </c>
      <c r="V6" s="287">
        <v>1</v>
      </c>
      <c r="W6" s="538">
        <v>1</v>
      </c>
      <c r="X6" s="543">
        <v>1</v>
      </c>
      <c r="Y6" s="287">
        <v>3</v>
      </c>
      <c r="Z6" s="288">
        <v>0.25</v>
      </c>
      <c r="AA6" s="287">
        <v>4</v>
      </c>
      <c r="AB6" s="288">
        <v>0.6</v>
      </c>
      <c r="AC6" s="539">
        <v>0.33329999999999999</v>
      </c>
      <c r="AD6" s="291">
        <v>68000000</v>
      </c>
      <c r="AE6" s="540" t="s">
        <v>1868</v>
      </c>
      <c r="AF6" s="291">
        <v>68000000</v>
      </c>
      <c r="AG6" s="288">
        <v>1</v>
      </c>
    </row>
    <row r="7" spans="1:33" ht="238" x14ac:dyDescent="0.2">
      <c r="A7" s="531" t="s">
        <v>902</v>
      </c>
      <c r="B7" s="284" t="s">
        <v>90</v>
      </c>
      <c r="C7" s="285" t="s">
        <v>903</v>
      </c>
      <c r="D7" s="285" t="s">
        <v>914</v>
      </c>
      <c r="E7" s="285" t="s">
        <v>915</v>
      </c>
      <c r="F7" s="285" t="s">
        <v>906</v>
      </c>
      <c r="G7" s="284" t="s">
        <v>907</v>
      </c>
      <c r="H7" s="285">
        <v>410</v>
      </c>
      <c r="I7" s="544" t="s">
        <v>921</v>
      </c>
      <c r="J7" s="536">
        <v>204019</v>
      </c>
      <c r="K7" s="285" t="s">
        <v>922</v>
      </c>
      <c r="L7" s="285" t="s">
        <v>923</v>
      </c>
      <c r="M7" s="285" t="s">
        <v>121</v>
      </c>
      <c r="N7" s="286">
        <v>0</v>
      </c>
      <c r="O7" s="286" t="s">
        <v>141</v>
      </c>
      <c r="P7" s="286" t="s">
        <v>141</v>
      </c>
      <c r="Q7" s="537">
        <v>18</v>
      </c>
      <c r="R7" s="286">
        <v>60</v>
      </c>
      <c r="S7" s="287">
        <v>4</v>
      </c>
      <c r="T7" s="288">
        <v>7.0000000000000007E-2</v>
      </c>
      <c r="U7" s="287">
        <v>9</v>
      </c>
      <c r="V7" s="287">
        <v>6</v>
      </c>
      <c r="W7" s="538">
        <v>8</v>
      </c>
      <c r="X7" s="287">
        <v>4</v>
      </c>
      <c r="Y7" s="287">
        <v>27</v>
      </c>
      <c r="Z7" s="288">
        <v>0.45</v>
      </c>
      <c r="AA7" s="287">
        <v>31</v>
      </c>
      <c r="AB7" s="288">
        <v>1.5</v>
      </c>
      <c r="AC7" s="539">
        <v>0.51670000000000005</v>
      </c>
      <c r="AD7" s="291" t="s">
        <v>1160</v>
      </c>
      <c r="AE7" s="540" t="s">
        <v>1868</v>
      </c>
      <c r="AF7" s="291">
        <v>0</v>
      </c>
      <c r="AG7" s="288" t="e">
        <v>#DIV/0!</v>
      </c>
    </row>
    <row r="8" spans="1:33" ht="266" x14ac:dyDescent="0.2">
      <c r="A8" s="531" t="s">
        <v>902</v>
      </c>
      <c r="B8" s="284" t="s">
        <v>90</v>
      </c>
      <c r="C8" s="285" t="s">
        <v>903</v>
      </c>
      <c r="D8" s="285" t="s">
        <v>924</v>
      </c>
      <c r="E8" s="285" t="s">
        <v>925</v>
      </c>
      <c r="F8" s="285" t="s">
        <v>906</v>
      </c>
      <c r="G8" s="284" t="s">
        <v>907</v>
      </c>
      <c r="H8" s="285">
        <v>411</v>
      </c>
      <c r="I8" s="545" t="s">
        <v>926</v>
      </c>
      <c r="J8" s="536">
        <v>4102043</v>
      </c>
      <c r="K8" s="285" t="s">
        <v>927</v>
      </c>
      <c r="L8" s="285" t="s">
        <v>928</v>
      </c>
      <c r="M8" s="285" t="s">
        <v>121</v>
      </c>
      <c r="N8" s="286">
        <v>0</v>
      </c>
      <c r="O8" s="286">
        <v>120</v>
      </c>
      <c r="P8" s="286" t="s">
        <v>141</v>
      </c>
      <c r="Q8" s="537">
        <v>120</v>
      </c>
      <c r="R8" s="286">
        <v>120</v>
      </c>
      <c r="S8" s="287">
        <v>120</v>
      </c>
      <c r="T8" s="288">
        <v>1</v>
      </c>
      <c r="U8" s="287">
        <v>50</v>
      </c>
      <c r="V8" s="287">
        <v>250</v>
      </c>
      <c r="W8" s="538">
        <v>150</v>
      </c>
      <c r="X8" s="543">
        <v>110</v>
      </c>
      <c r="Y8" s="287">
        <v>560</v>
      </c>
      <c r="Z8" s="288">
        <v>4.67</v>
      </c>
      <c r="AA8" s="287">
        <v>680</v>
      </c>
      <c r="AB8" s="288">
        <v>4.67</v>
      </c>
      <c r="AC8" s="539">
        <v>5.6666999999999996</v>
      </c>
      <c r="AD8" s="291" t="s">
        <v>1160</v>
      </c>
      <c r="AE8" s="540" t="s">
        <v>1868</v>
      </c>
      <c r="AF8" s="291">
        <v>0</v>
      </c>
      <c r="AG8" s="288" t="e">
        <v>#DIV/0!</v>
      </c>
    </row>
    <row r="9" spans="1:33" ht="238" x14ac:dyDescent="0.2">
      <c r="A9" s="531" t="s">
        <v>902</v>
      </c>
      <c r="B9" s="284" t="s">
        <v>90</v>
      </c>
      <c r="C9" s="285" t="s">
        <v>903</v>
      </c>
      <c r="D9" s="285" t="s">
        <v>929</v>
      </c>
      <c r="E9" s="285" t="s">
        <v>930</v>
      </c>
      <c r="F9" s="285" t="s">
        <v>906</v>
      </c>
      <c r="G9" s="284" t="s">
        <v>907</v>
      </c>
      <c r="H9" s="285">
        <v>412</v>
      </c>
      <c r="I9" s="546" t="s">
        <v>931</v>
      </c>
      <c r="J9" s="536">
        <v>2502002</v>
      </c>
      <c r="K9" s="285" t="s">
        <v>932</v>
      </c>
      <c r="L9" s="285" t="s">
        <v>933</v>
      </c>
      <c r="M9" s="285" t="s">
        <v>121</v>
      </c>
      <c r="N9" s="286">
        <v>0</v>
      </c>
      <c r="O9" s="286">
        <v>20</v>
      </c>
      <c r="P9" s="286" t="s">
        <v>141</v>
      </c>
      <c r="Q9" s="537">
        <v>5</v>
      </c>
      <c r="R9" s="286">
        <v>20</v>
      </c>
      <c r="S9" s="287">
        <v>9</v>
      </c>
      <c r="T9" s="288">
        <v>0.45</v>
      </c>
      <c r="U9" s="287">
        <v>5</v>
      </c>
      <c r="V9" s="287">
        <v>3</v>
      </c>
      <c r="W9" s="538">
        <v>5</v>
      </c>
      <c r="X9" s="287">
        <v>0</v>
      </c>
      <c r="Y9" s="287">
        <v>13</v>
      </c>
      <c r="Z9" s="288">
        <v>0.65</v>
      </c>
      <c r="AA9" s="287">
        <v>22</v>
      </c>
      <c r="AB9" s="288">
        <v>2.6</v>
      </c>
      <c r="AC9" s="539">
        <v>1.1000000000000001</v>
      </c>
      <c r="AD9" s="291" t="s">
        <v>1160</v>
      </c>
      <c r="AE9" s="540" t="s">
        <v>1868</v>
      </c>
      <c r="AF9" s="291">
        <v>0</v>
      </c>
      <c r="AG9" s="288" t="e">
        <v>#DIV/0!</v>
      </c>
    </row>
    <row r="10" spans="1:33" ht="126" x14ac:dyDescent="0.2">
      <c r="A10" s="531" t="s">
        <v>902</v>
      </c>
      <c r="B10" s="284" t="s">
        <v>90</v>
      </c>
      <c r="C10" s="285" t="s">
        <v>903</v>
      </c>
      <c r="D10" s="285" t="s">
        <v>934</v>
      </c>
      <c r="E10" s="285" t="s">
        <v>935</v>
      </c>
      <c r="F10" s="285" t="s">
        <v>906</v>
      </c>
      <c r="G10" s="284" t="s">
        <v>907</v>
      </c>
      <c r="H10" s="285">
        <v>413</v>
      </c>
      <c r="I10" s="547" t="s">
        <v>936</v>
      </c>
      <c r="J10" s="536">
        <v>4601012</v>
      </c>
      <c r="K10" s="285" t="s">
        <v>917</v>
      </c>
      <c r="L10" s="285" t="s">
        <v>937</v>
      </c>
      <c r="M10" s="285" t="s">
        <v>121</v>
      </c>
      <c r="N10" s="286">
        <v>0</v>
      </c>
      <c r="O10" s="286" t="s">
        <v>141</v>
      </c>
      <c r="P10" s="286" t="s">
        <v>141</v>
      </c>
      <c r="Q10" s="537">
        <v>11</v>
      </c>
      <c r="R10" s="286">
        <v>60</v>
      </c>
      <c r="S10" s="287">
        <v>24</v>
      </c>
      <c r="T10" s="288">
        <v>0.4</v>
      </c>
      <c r="U10" s="287">
        <v>9</v>
      </c>
      <c r="V10" s="287">
        <v>10</v>
      </c>
      <c r="W10" s="538">
        <v>9</v>
      </c>
      <c r="X10" s="287">
        <v>6</v>
      </c>
      <c r="Y10" s="287">
        <v>34</v>
      </c>
      <c r="Z10" s="288">
        <v>0.56999999999999995</v>
      </c>
      <c r="AA10" s="287">
        <v>58</v>
      </c>
      <c r="AB10" s="288">
        <v>3.09</v>
      </c>
      <c r="AC10" s="539">
        <v>0.9667</v>
      </c>
      <c r="AD10" s="291" t="s">
        <v>1160</v>
      </c>
      <c r="AE10" s="540" t="s">
        <v>1868</v>
      </c>
      <c r="AF10" s="291">
        <v>0</v>
      </c>
      <c r="AG10" s="288" t="e">
        <v>#DIV/0!</v>
      </c>
    </row>
    <row r="11" spans="1:33" ht="392" x14ac:dyDescent="0.2">
      <c r="A11" s="531" t="s">
        <v>902</v>
      </c>
      <c r="B11" s="284" t="s">
        <v>90</v>
      </c>
      <c r="C11" s="285" t="s">
        <v>903</v>
      </c>
      <c r="D11" s="285" t="s">
        <v>934</v>
      </c>
      <c r="E11" s="285" t="s">
        <v>935</v>
      </c>
      <c r="F11" s="285" t="s">
        <v>906</v>
      </c>
      <c r="G11" s="284" t="s">
        <v>907</v>
      </c>
      <c r="H11" s="285">
        <v>414</v>
      </c>
      <c r="I11" s="548" t="s">
        <v>938</v>
      </c>
      <c r="J11" s="536">
        <v>4501007</v>
      </c>
      <c r="K11" s="549" t="s">
        <v>939</v>
      </c>
      <c r="L11" s="549" t="s">
        <v>940</v>
      </c>
      <c r="M11" s="285" t="s">
        <v>121</v>
      </c>
      <c r="N11" s="286">
        <v>0</v>
      </c>
      <c r="O11" s="286" t="s">
        <v>141</v>
      </c>
      <c r="P11" s="286" t="s">
        <v>141</v>
      </c>
      <c r="Q11" s="537">
        <v>1</v>
      </c>
      <c r="R11" s="286">
        <v>1</v>
      </c>
      <c r="S11" s="287">
        <v>0</v>
      </c>
      <c r="T11" s="288">
        <v>0</v>
      </c>
      <c r="U11" s="287">
        <v>0</v>
      </c>
      <c r="V11" s="287">
        <v>0</v>
      </c>
      <c r="W11" s="538">
        <v>0</v>
      </c>
      <c r="X11" s="287">
        <v>0</v>
      </c>
      <c r="Y11" s="287">
        <v>0</v>
      </c>
      <c r="Z11" s="288">
        <v>0</v>
      </c>
      <c r="AA11" s="287">
        <v>0</v>
      </c>
      <c r="AB11" s="288">
        <v>0</v>
      </c>
      <c r="AC11" s="539">
        <v>0</v>
      </c>
      <c r="AD11" s="291" t="s">
        <v>1160</v>
      </c>
      <c r="AE11" s="540" t="s">
        <v>1868</v>
      </c>
      <c r="AF11" s="291">
        <v>0</v>
      </c>
      <c r="AG11" s="288" t="e">
        <v>#DIV/0!</v>
      </c>
    </row>
    <row r="12" spans="1:33" ht="126" x14ac:dyDescent="0.2">
      <c r="A12" s="531" t="s">
        <v>902</v>
      </c>
      <c r="B12" s="284" t="s">
        <v>90</v>
      </c>
      <c r="C12" s="285" t="s">
        <v>1869</v>
      </c>
      <c r="D12" s="285" t="s">
        <v>1870</v>
      </c>
      <c r="E12" s="285">
        <v>301</v>
      </c>
      <c r="F12" s="285" t="s">
        <v>906</v>
      </c>
      <c r="G12" s="284" t="s">
        <v>907</v>
      </c>
      <c r="H12" s="285">
        <v>400</v>
      </c>
      <c r="I12" s="285" t="s">
        <v>1871</v>
      </c>
      <c r="J12" s="285">
        <v>301011</v>
      </c>
      <c r="K12" s="285" t="s">
        <v>1872</v>
      </c>
      <c r="L12" s="285" t="s">
        <v>1873</v>
      </c>
      <c r="M12" s="285" t="s">
        <v>121</v>
      </c>
      <c r="N12" s="286">
        <v>0</v>
      </c>
      <c r="O12" s="286">
        <v>2010</v>
      </c>
      <c r="P12" s="286" t="s">
        <v>1874</v>
      </c>
      <c r="Q12" s="537">
        <v>1</v>
      </c>
      <c r="R12" s="286">
        <v>1</v>
      </c>
      <c r="S12" s="287">
        <v>1</v>
      </c>
      <c r="T12" s="288">
        <v>1</v>
      </c>
      <c r="U12" s="287">
        <v>0</v>
      </c>
      <c r="V12" s="287">
        <v>0</v>
      </c>
      <c r="W12" s="538">
        <v>0</v>
      </c>
      <c r="X12" s="287">
        <v>0</v>
      </c>
      <c r="Y12" s="287">
        <v>0</v>
      </c>
      <c r="Z12" s="288">
        <v>0</v>
      </c>
      <c r="AA12" s="287">
        <v>1</v>
      </c>
      <c r="AB12" s="288">
        <v>0</v>
      </c>
      <c r="AC12" s="290">
        <v>1</v>
      </c>
      <c r="AD12" s="550">
        <v>49000000</v>
      </c>
      <c r="AE12" s="551" t="s">
        <v>1154</v>
      </c>
      <c r="AF12" s="550">
        <v>49000000</v>
      </c>
      <c r="AG12" s="288">
        <v>1</v>
      </c>
    </row>
    <row r="13" spans="1:33" ht="126" x14ac:dyDescent="0.2">
      <c r="A13" s="531" t="s">
        <v>902</v>
      </c>
      <c r="B13" s="284" t="s">
        <v>90</v>
      </c>
      <c r="C13" s="285" t="s">
        <v>1875</v>
      </c>
      <c r="D13" s="285" t="s">
        <v>1870</v>
      </c>
      <c r="E13" s="285">
        <v>301</v>
      </c>
      <c r="F13" s="285" t="s">
        <v>906</v>
      </c>
      <c r="G13" s="284" t="s">
        <v>907</v>
      </c>
      <c r="H13" s="285">
        <v>400</v>
      </c>
      <c r="I13" s="285" t="s">
        <v>1871</v>
      </c>
      <c r="J13" s="285">
        <v>301011</v>
      </c>
      <c r="K13" s="285" t="s">
        <v>1872</v>
      </c>
      <c r="L13" s="285" t="s">
        <v>1873</v>
      </c>
      <c r="M13" s="285" t="s">
        <v>121</v>
      </c>
      <c r="N13" s="286">
        <v>0</v>
      </c>
      <c r="O13" s="286">
        <v>2010</v>
      </c>
      <c r="P13" s="286" t="s">
        <v>1874</v>
      </c>
      <c r="Q13" s="537">
        <v>1</v>
      </c>
      <c r="R13" s="286">
        <v>1</v>
      </c>
      <c r="S13" s="287">
        <v>1</v>
      </c>
      <c r="T13" s="288">
        <v>1</v>
      </c>
      <c r="U13" s="287">
        <v>0</v>
      </c>
      <c r="V13" s="287">
        <v>0</v>
      </c>
      <c r="W13" s="287">
        <v>0</v>
      </c>
      <c r="X13" s="287">
        <v>1</v>
      </c>
      <c r="Y13" s="287">
        <v>1</v>
      </c>
      <c r="Z13" s="288">
        <v>1</v>
      </c>
      <c r="AA13" s="287">
        <v>2</v>
      </c>
      <c r="AB13" s="288">
        <v>1</v>
      </c>
      <c r="AC13" s="290">
        <v>2</v>
      </c>
      <c r="AD13" s="550"/>
      <c r="AE13" s="551" t="s">
        <v>1154</v>
      </c>
      <c r="AF13" s="550">
        <v>0</v>
      </c>
      <c r="AG13" s="288" t="e">
        <v>#DIV/0!</v>
      </c>
    </row>
    <row r="14" spans="1:33" ht="126" x14ac:dyDescent="0.2">
      <c r="A14" s="531" t="s">
        <v>902</v>
      </c>
      <c r="B14" s="284" t="s">
        <v>90</v>
      </c>
      <c r="C14" s="285" t="s">
        <v>1875</v>
      </c>
      <c r="D14" s="285" t="s">
        <v>1876</v>
      </c>
      <c r="E14" s="285">
        <v>4502</v>
      </c>
      <c r="F14" s="285" t="s">
        <v>906</v>
      </c>
      <c r="G14" s="284" t="s">
        <v>907</v>
      </c>
      <c r="H14" s="285">
        <v>402</v>
      </c>
      <c r="I14" s="285" t="s">
        <v>1877</v>
      </c>
      <c r="J14" s="285">
        <v>4502039</v>
      </c>
      <c r="K14" s="285" t="s">
        <v>1878</v>
      </c>
      <c r="L14" s="285" t="s">
        <v>1879</v>
      </c>
      <c r="M14" s="285" t="s">
        <v>121</v>
      </c>
      <c r="N14" s="286">
        <v>0</v>
      </c>
      <c r="O14" s="286">
        <v>2018</v>
      </c>
      <c r="P14" s="286" t="s">
        <v>1880</v>
      </c>
      <c r="Q14" s="537">
        <v>60</v>
      </c>
      <c r="R14" s="286">
        <v>240</v>
      </c>
      <c r="S14" s="287">
        <v>60</v>
      </c>
      <c r="T14" s="288">
        <v>0.25</v>
      </c>
      <c r="U14" s="287">
        <v>16</v>
      </c>
      <c r="V14" s="287">
        <v>28</v>
      </c>
      <c r="W14" s="287">
        <v>38</v>
      </c>
      <c r="X14" s="287">
        <v>62</v>
      </c>
      <c r="Y14" s="287">
        <v>144</v>
      </c>
      <c r="Z14" s="288">
        <v>0.6</v>
      </c>
      <c r="AA14" s="287">
        <v>204</v>
      </c>
      <c r="AB14" s="288">
        <v>2.4</v>
      </c>
      <c r="AC14" s="290">
        <v>0.85</v>
      </c>
      <c r="AD14" s="550">
        <v>53000000</v>
      </c>
      <c r="AE14" s="551" t="s">
        <v>1154</v>
      </c>
      <c r="AF14" s="291">
        <v>53000000</v>
      </c>
      <c r="AG14" s="288">
        <v>1</v>
      </c>
    </row>
    <row r="15" spans="1:33" ht="154" x14ac:dyDescent="0.2">
      <c r="A15" s="531" t="s">
        <v>902</v>
      </c>
      <c r="B15" s="284" t="s">
        <v>90</v>
      </c>
      <c r="C15" s="285" t="s">
        <v>1875</v>
      </c>
      <c r="D15" s="285" t="s">
        <v>1881</v>
      </c>
      <c r="E15" s="285">
        <v>4102</v>
      </c>
      <c r="F15" s="285" t="s">
        <v>906</v>
      </c>
      <c r="G15" s="284" t="s">
        <v>907</v>
      </c>
      <c r="H15" s="285">
        <v>403</v>
      </c>
      <c r="I15" s="285" t="s">
        <v>1882</v>
      </c>
      <c r="J15" s="285">
        <v>4102042</v>
      </c>
      <c r="K15" s="285" t="s">
        <v>1883</v>
      </c>
      <c r="L15" s="285" t="s">
        <v>1884</v>
      </c>
      <c r="M15" s="285" t="s">
        <v>121</v>
      </c>
      <c r="N15" s="286">
        <v>0</v>
      </c>
      <c r="O15" s="286">
        <v>2018</v>
      </c>
      <c r="P15" s="286" t="s">
        <v>1880</v>
      </c>
      <c r="Q15" s="537">
        <v>1</v>
      </c>
      <c r="R15" s="286">
        <v>4</v>
      </c>
      <c r="S15" s="287">
        <v>1</v>
      </c>
      <c r="T15" s="288">
        <v>0.25</v>
      </c>
      <c r="U15" s="287">
        <v>1</v>
      </c>
      <c r="V15" s="287">
        <v>1</v>
      </c>
      <c r="W15" s="287">
        <v>1</v>
      </c>
      <c r="X15" s="287">
        <v>1</v>
      </c>
      <c r="Y15" s="287">
        <v>4</v>
      </c>
      <c r="Z15" s="288">
        <v>1</v>
      </c>
      <c r="AA15" s="287">
        <v>5</v>
      </c>
      <c r="AB15" s="288">
        <v>4</v>
      </c>
      <c r="AC15" s="290">
        <v>1.25</v>
      </c>
      <c r="AD15" s="291" t="s">
        <v>1160</v>
      </c>
      <c r="AE15" s="540" t="s">
        <v>1885</v>
      </c>
      <c r="AF15" s="291">
        <v>0</v>
      </c>
      <c r="AG15" s="288" t="e">
        <v>#DIV/0!</v>
      </c>
    </row>
    <row r="16" spans="1:33" ht="126" x14ac:dyDescent="0.2">
      <c r="A16" s="531" t="s">
        <v>902</v>
      </c>
      <c r="B16" s="284" t="s">
        <v>90</v>
      </c>
      <c r="C16" s="285" t="s">
        <v>1875</v>
      </c>
      <c r="D16" s="285" t="s">
        <v>1886</v>
      </c>
      <c r="E16" s="285">
        <v>4101</v>
      </c>
      <c r="F16" s="285" t="s">
        <v>906</v>
      </c>
      <c r="G16" s="284" t="s">
        <v>907</v>
      </c>
      <c r="H16" s="285">
        <v>404</v>
      </c>
      <c r="I16" s="285" t="s">
        <v>1887</v>
      </c>
      <c r="J16" s="285">
        <v>4102043</v>
      </c>
      <c r="K16" s="285" t="s">
        <v>1888</v>
      </c>
      <c r="L16" s="285" t="s">
        <v>1889</v>
      </c>
      <c r="M16" s="285" t="s">
        <v>121</v>
      </c>
      <c r="N16" s="286">
        <v>0</v>
      </c>
      <c r="O16" s="286">
        <v>2018</v>
      </c>
      <c r="P16" s="286" t="s">
        <v>1880</v>
      </c>
      <c r="Q16" s="537">
        <v>25</v>
      </c>
      <c r="R16" s="286">
        <v>100</v>
      </c>
      <c r="S16" s="287">
        <v>25</v>
      </c>
      <c r="T16" s="288">
        <v>0.25</v>
      </c>
      <c r="U16" s="287">
        <v>0</v>
      </c>
      <c r="V16" s="287">
        <v>15</v>
      </c>
      <c r="W16" s="287">
        <v>60</v>
      </c>
      <c r="X16" s="287">
        <v>20</v>
      </c>
      <c r="Y16" s="287">
        <v>95</v>
      </c>
      <c r="Z16" s="288">
        <v>0.95</v>
      </c>
      <c r="AA16" s="287">
        <v>120</v>
      </c>
      <c r="AB16" s="288">
        <v>3.8</v>
      </c>
      <c r="AC16" s="290">
        <v>1.2</v>
      </c>
      <c r="AD16" s="291" t="s">
        <v>1160</v>
      </c>
      <c r="AE16" s="540" t="s">
        <v>1885</v>
      </c>
      <c r="AF16" s="291">
        <v>0</v>
      </c>
      <c r="AG16" s="288" t="e">
        <v>#DIV/0!</v>
      </c>
    </row>
    <row r="17" spans="1:33" ht="126" x14ac:dyDescent="0.2">
      <c r="A17" s="531" t="s">
        <v>902</v>
      </c>
      <c r="B17" s="284" t="s">
        <v>90</v>
      </c>
      <c r="C17" s="285" t="s">
        <v>1875</v>
      </c>
      <c r="D17" s="285" t="s">
        <v>1890</v>
      </c>
      <c r="E17" s="285">
        <v>4101</v>
      </c>
      <c r="F17" s="285" t="s">
        <v>906</v>
      </c>
      <c r="G17" s="284" t="s">
        <v>907</v>
      </c>
      <c r="H17" s="285">
        <v>405</v>
      </c>
      <c r="I17" s="285" t="s">
        <v>1891</v>
      </c>
      <c r="J17" s="285">
        <v>4101025</v>
      </c>
      <c r="K17" s="285" t="s">
        <v>1892</v>
      </c>
      <c r="L17" s="285" t="s">
        <v>1893</v>
      </c>
      <c r="M17" s="285" t="s">
        <v>121</v>
      </c>
      <c r="N17" s="286">
        <v>0</v>
      </c>
      <c r="O17" s="286">
        <v>2018</v>
      </c>
      <c r="P17" s="286" t="s">
        <v>1880</v>
      </c>
      <c r="Q17" s="537">
        <v>50</v>
      </c>
      <c r="R17" s="286">
        <v>200</v>
      </c>
      <c r="S17" s="287">
        <v>50</v>
      </c>
      <c r="T17" s="288">
        <v>0.25</v>
      </c>
      <c r="U17" s="287">
        <v>0</v>
      </c>
      <c r="V17" s="287">
        <v>2</v>
      </c>
      <c r="W17" s="287">
        <v>10</v>
      </c>
      <c r="X17" s="287">
        <v>20</v>
      </c>
      <c r="Y17" s="287">
        <v>32</v>
      </c>
      <c r="Z17" s="288">
        <v>0.16</v>
      </c>
      <c r="AA17" s="287">
        <v>82</v>
      </c>
      <c r="AB17" s="288">
        <v>0.64</v>
      </c>
      <c r="AC17" s="290">
        <v>0.41</v>
      </c>
      <c r="AD17" s="291" t="s">
        <v>1160</v>
      </c>
      <c r="AE17" s="540" t="s">
        <v>1885</v>
      </c>
      <c r="AF17" s="291">
        <v>0</v>
      </c>
      <c r="AG17" s="288" t="e">
        <v>#DIV/0!</v>
      </c>
    </row>
    <row r="18" spans="1:33" ht="168" x14ac:dyDescent="0.2">
      <c r="A18" s="531" t="s">
        <v>902</v>
      </c>
      <c r="B18" s="284" t="s">
        <v>90</v>
      </c>
      <c r="C18" s="552" t="s">
        <v>1875</v>
      </c>
      <c r="D18" s="552" t="s">
        <v>1894</v>
      </c>
      <c r="E18" s="552">
        <v>2202</v>
      </c>
      <c r="F18" s="552" t="s">
        <v>906</v>
      </c>
      <c r="G18" s="284" t="s">
        <v>907</v>
      </c>
      <c r="H18" s="552">
        <v>406</v>
      </c>
      <c r="I18" s="552" t="s">
        <v>1895</v>
      </c>
      <c r="J18" s="552">
        <v>503026</v>
      </c>
      <c r="K18" s="552" t="s">
        <v>1896</v>
      </c>
      <c r="L18" s="285" t="s">
        <v>1897</v>
      </c>
      <c r="M18" s="285" t="s">
        <v>121</v>
      </c>
      <c r="N18" s="286">
        <v>0</v>
      </c>
      <c r="O18" s="553">
        <v>2018</v>
      </c>
      <c r="P18" s="553" t="s">
        <v>1880</v>
      </c>
      <c r="Q18" s="286">
        <v>10</v>
      </c>
      <c r="R18" s="286">
        <v>30</v>
      </c>
      <c r="S18" s="287">
        <v>0</v>
      </c>
      <c r="T18" s="288">
        <v>0</v>
      </c>
      <c r="U18" s="287">
        <v>0</v>
      </c>
      <c r="V18" s="287">
        <v>2</v>
      </c>
      <c r="W18" s="287">
        <v>0</v>
      </c>
      <c r="X18" s="287">
        <v>4</v>
      </c>
      <c r="Y18" s="287">
        <v>6</v>
      </c>
      <c r="Z18" s="288">
        <v>0.2</v>
      </c>
      <c r="AA18" s="287">
        <v>6</v>
      </c>
      <c r="AB18" s="288">
        <v>0.6</v>
      </c>
      <c r="AC18" s="290">
        <v>0.2</v>
      </c>
      <c r="AD18" s="291" t="s">
        <v>1160</v>
      </c>
      <c r="AE18" s="554" t="s">
        <v>1898</v>
      </c>
      <c r="AF18" s="291">
        <v>0</v>
      </c>
      <c r="AG18" s="288" t="e">
        <v>#DIV/0!</v>
      </c>
    </row>
    <row r="19" spans="1:33" ht="56" x14ac:dyDescent="0.2">
      <c r="A19" s="690" t="s">
        <v>902</v>
      </c>
      <c r="B19" s="697" t="s">
        <v>90</v>
      </c>
      <c r="C19" s="699" t="s">
        <v>1899</v>
      </c>
      <c r="D19" s="699" t="s">
        <v>1900</v>
      </c>
      <c r="E19" s="699" t="s">
        <v>1901</v>
      </c>
      <c r="F19" s="699" t="s">
        <v>103</v>
      </c>
      <c r="G19" s="699" t="s">
        <v>1902</v>
      </c>
      <c r="H19" s="699" t="s">
        <v>1903</v>
      </c>
      <c r="I19" s="555" t="s">
        <v>1904</v>
      </c>
      <c r="J19" s="699">
        <v>4102046</v>
      </c>
      <c r="K19" s="555" t="s">
        <v>1907</v>
      </c>
      <c r="L19" s="555" t="s">
        <v>1913</v>
      </c>
      <c r="M19" s="699" t="s">
        <v>121</v>
      </c>
      <c r="N19" s="690">
        <v>0</v>
      </c>
      <c r="O19" s="690">
        <v>2025</v>
      </c>
      <c r="P19" s="690" t="s">
        <v>1880</v>
      </c>
      <c r="Q19" s="690">
        <v>4</v>
      </c>
      <c r="R19" s="690">
        <v>16</v>
      </c>
      <c r="S19" s="707">
        <v>4</v>
      </c>
      <c r="T19" s="701">
        <v>0.25</v>
      </c>
      <c r="U19" s="707">
        <v>1</v>
      </c>
      <c r="V19" s="707">
        <v>1</v>
      </c>
      <c r="W19" s="707">
        <v>1</v>
      </c>
      <c r="X19" s="707">
        <v>1</v>
      </c>
      <c r="Y19" s="707">
        <v>4</v>
      </c>
      <c r="Z19" s="701">
        <v>0.25</v>
      </c>
      <c r="AA19" s="707">
        <v>8</v>
      </c>
      <c r="AB19" s="701">
        <v>1</v>
      </c>
      <c r="AC19" s="705">
        <v>0.5</v>
      </c>
      <c r="AD19" s="703">
        <v>41988550</v>
      </c>
      <c r="AE19" s="726" t="s">
        <v>1916</v>
      </c>
      <c r="AF19" s="703">
        <v>41988550</v>
      </c>
      <c r="AG19" s="701">
        <v>1</v>
      </c>
    </row>
    <row r="20" spans="1:33" ht="42" x14ac:dyDescent="0.2">
      <c r="A20" s="691"/>
      <c r="B20" s="717"/>
      <c r="C20" s="718"/>
      <c r="D20" s="718"/>
      <c r="E20" s="718"/>
      <c r="F20" s="718"/>
      <c r="G20" s="718"/>
      <c r="H20" s="718"/>
      <c r="I20" s="555" t="s">
        <v>1905</v>
      </c>
      <c r="J20" s="718"/>
      <c r="K20" s="555" t="s">
        <v>1908</v>
      </c>
      <c r="L20" s="555" t="s">
        <v>1914</v>
      </c>
      <c r="M20" s="718"/>
      <c r="N20" s="691"/>
      <c r="O20" s="691"/>
      <c r="P20" s="691"/>
      <c r="Q20" s="691"/>
      <c r="R20" s="691"/>
      <c r="S20" s="716"/>
      <c r="T20" s="713"/>
      <c r="U20" s="716"/>
      <c r="V20" s="716"/>
      <c r="W20" s="716"/>
      <c r="X20" s="716"/>
      <c r="Y20" s="716"/>
      <c r="Z20" s="713"/>
      <c r="AA20" s="716"/>
      <c r="AB20" s="713"/>
      <c r="AC20" s="715"/>
      <c r="AD20" s="714"/>
      <c r="AE20" s="727"/>
      <c r="AF20" s="714"/>
      <c r="AG20" s="713"/>
    </row>
    <row r="21" spans="1:33" ht="28" x14ac:dyDescent="0.2">
      <c r="A21" s="691"/>
      <c r="B21" s="717"/>
      <c r="C21" s="718"/>
      <c r="D21" s="718"/>
      <c r="E21" s="718"/>
      <c r="F21" s="718"/>
      <c r="G21" s="718"/>
      <c r="H21" s="718"/>
      <c r="I21" s="555" t="s">
        <v>1906</v>
      </c>
      <c r="J21" s="718"/>
      <c r="K21" s="555" t="s">
        <v>1909</v>
      </c>
      <c r="L21" s="555" t="s">
        <v>1915</v>
      </c>
      <c r="M21" s="718"/>
      <c r="N21" s="691"/>
      <c r="O21" s="691"/>
      <c r="P21" s="691"/>
      <c r="Q21" s="691"/>
      <c r="R21" s="691"/>
      <c r="S21" s="716"/>
      <c r="T21" s="713"/>
      <c r="U21" s="716"/>
      <c r="V21" s="716"/>
      <c r="W21" s="716"/>
      <c r="X21" s="716"/>
      <c r="Y21" s="716"/>
      <c r="Z21" s="713"/>
      <c r="AA21" s="716"/>
      <c r="AB21" s="713"/>
      <c r="AC21" s="715"/>
      <c r="AD21" s="714"/>
      <c r="AE21" s="727"/>
      <c r="AF21" s="714"/>
      <c r="AG21" s="713"/>
    </row>
    <row r="22" spans="1:33" ht="28" x14ac:dyDescent="0.2">
      <c r="A22" s="691"/>
      <c r="B22" s="717"/>
      <c r="C22" s="718"/>
      <c r="D22" s="718"/>
      <c r="E22" s="718"/>
      <c r="F22" s="718"/>
      <c r="G22" s="718"/>
      <c r="H22" s="718"/>
      <c r="I22" s="555"/>
      <c r="J22" s="718"/>
      <c r="K22" s="555" t="s">
        <v>1910</v>
      </c>
      <c r="L22" s="555"/>
      <c r="M22" s="718"/>
      <c r="N22" s="691"/>
      <c r="O22" s="691"/>
      <c r="P22" s="691"/>
      <c r="Q22" s="691"/>
      <c r="R22" s="691"/>
      <c r="S22" s="716"/>
      <c r="T22" s="713"/>
      <c r="U22" s="716"/>
      <c r="V22" s="716"/>
      <c r="W22" s="716"/>
      <c r="X22" s="716"/>
      <c r="Y22" s="716"/>
      <c r="Z22" s="713"/>
      <c r="AA22" s="716"/>
      <c r="AB22" s="713"/>
      <c r="AC22" s="715"/>
      <c r="AD22" s="714"/>
      <c r="AE22" s="727"/>
      <c r="AF22" s="714"/>
      <c r="AG22" s="713"/>
    </row>
    <row r="23" spans="1:33" ht="28" x14ac:dyDescent="0.2">
      <c r="A23" s="691"/>
      <c r="B23" s="717"/>
      <c r="C23" s="718"/>
      <c r="D23" s="718"/>
      <c r="E23" s="718"/>
      <c r="F23" s="718"/>
      <c r="G23" s="718"/>
      <c r="H23" s="718"/>
      <c r="I23" s="555"/>
      <c r="J23" s="718"/>
      <c r="K23" s="555" t="s">
        <v>1911</v>
      </c>
      <c r="L23" s="555"/>
      <c r="M23" s="718"/>
      <c r="N23" s="691"/>
      <c r="O23" s="691"/>
      <c r="P23" s="691"/>
      <c r="Q23" s="691"/>
      <c r="R23" s="691"/>
      <c r="S23" s="716"/>
      <c r="T23" s="713"/>
      <c r="U23" s="716"/>
      <c r="V23" s="716"/>
      <c r="W23" s="716"/>
      <c r="X23" s="716"/>
      <c r="Y23" s="716"/>
      <c r="Z23" s="713"/>
      <c r="AA23" s="716"/>
      <c r="AB23" s="713"/>
      <c r="AC23" s="715"/>
      <c r="AD23" s="714"/>
      <c r="AE23" s="727"/>
      <c r="AF23" s="714"/>
      <c r="AG23" s="713"/>
    </row>
    <row r="24" spans="1:33" x14ac:dyDescent="0.2">
      <c r="A24" s="692"/>
      <c r="B24" s="698"/>
      <c r="C24" s="700"/>
      <c r="D24" s="700"/>
      <c r="E24" s="700"/>
      <c r="F24" s="700"/>
      <c r="G24" s="700"/>
      <c r="H24" s="700"/>
      <c r="I24" s="285"/>
      <c r="J24" s="700"/>
      <c r="K24" s="285" t="s">
        <v>1912</v>
      </c>
      <c r="L24" s="285"/>
      <c r="M24" s="700"/>
      <c r="N24" s="692"/>
      <c r="O24" s="692"/>
      <c r="P24" s="692"/>
      <c r="Q24" s="692"/>
      <c r="R24" s="692"/>
      <c r="S24" s="708"/>
      <c r="T24" s="702"/>
      <c r="U24" s="708"/>
      <c r="V24" s="708"/>
      <c r="W24" s="708"/>
      <c r="X24" s="708"/>
      <c r="Y24" s="708"/>
      <c r="Z24" s="702"/>
      <c r="AA24" s="708"/>
      <c r="AB24" s="702"/>
      <c r="AC24" s="706"/>
      <c r="AD24" s="704"/>
      <c r="AE24" s="728"/>
      <c r="AF24" s="704"/>
      <c r="AG24" s="702"/>
    </row>
    <row r="25" spans="1:33" ht="54" customHeight="1" x14ac:dyDescent="0.2">
      <c r="A25" s="690" t="s">
        <v>902</v>
      </c>
      <c r="B25" s="697" t="s">
        <v>90</v>
      </c>
      <c r="C25" s="699" t="s">
        <v>1899</v>
      </c>
      <c r="D25" s="555" t="s">
        <v>1917</v>
      </c>
      <c r="E25" s="699" t="s">
        <v>1901</v>
      </c>
      <c r="F25" s="555" t="s">
        <v>1919</v>
      </c>
      <c r="G25" s="699" t="s">
        <v>1902</v>
      </c>
      <c r="H25" s="699" t="s">
        <v>1923</v>
      </c>
      <c r="I25" s="555" t="s">
        <v>1924</v>
      </c>
      <c r="J25" s="699">
        <v>301008</v>
      </c>
      <c r="K25" s="555" t="s">
        <v>1926</v>
      </c>
      <c r="L25" s="555" t="s">
        <v>1929</v>
      </c>
      <c r="M25" s="699" t="s">
        <v>121</v>
      </c>
      <c r="N25" s="690">
        <v>0</v>
      </c>
      <c r="O25" s="690">
        <v>2025</v>
      </c>
      <c r="P25" s="690" t="s">
        <v>1880</v>
      </c>
      <c r="Q25" s="690">
        <v>1</v>
      </c>
      <c r="R25" s="690">
        <v>1</v>
      </c>
      <c r="S25" s="707">
        <v>0</v>
      </c>
      <c r="T25" s="701">
        <v>0</v>
      </c>
      <c r="U25" s="707">
        <v>0</v>
      </c>
      <c r="V25" s="707">
        <v>1</v>
      </c>
      <c r="W25" s="707">
        <v>1</v>
      </c>
      <c r="X25" s="707">
        <v>1</v>
      </c>
      <c r="Y25" s="707">
        <v>3</v>
      </c>
      <c r="Z25" s="701">
        <v>3</v>
      </c>
      <c r="AA25" s="707">
        <v>3</v>
      </c>
      <c r="AB25" s="701">
        <v>3</v>
      </c>
      <c r="AC25" s="705">
        <v>3</v>
      </c>
      <c r="AD25" s="732">
        <v>132045800</v>
      </c>
      <c r="AE25" s="729" t="s">
        <v>1916</v>
      </c>
      <c r="AF25" s="703">
        <v>132045800</v>
      </c>
      <c r="AG25" s="701">
        <v>1</v>
      </c>
    </row>
    <row r="26" spans="1:33" ht="28" x14ac:dyDescent="0.2">
      <c r="A26" s="691"/>
      <c r="B26" s="717"/>
      <c r="C26" s="718"/>
      <c r="D26" s="555" t="s">
        <v>1918</v>
      </c>
      <c r="E26" s="718"/>
      <c r="F26" s="555" t="s">
        <v>1920</v>
      </c>
      <c r="G26" s="718"/>
      <c r="H26" s="718"/>
      <c r="I26" s="555" t="s">
        <v>1925</v>
      </c>
      <c r="J26" s="718"/>
      <c r="K26" s="555" t="s">
        <v>1927</v>
      </c>
      <c r="L26" s="555" t="s">
        <v>1930</v>
      </c>
      <c r="M26" s="718"/>
      <c r="N26" s="691"/>
      <c r="O26" s="691"/>
      <c r="P26" s="691"/>
      <c r="Q26" s="691"/>
      <c r="R26" s="691"/>
      <c r="S26" s="716"/>
      <c r="T26" s="713"/>
      <c r="U26" s="716"/>
      <c r="V26" s="716"/>
      <c r="W26" s="716"/>
      <c r="X26" s="716"/>
      <c r="Y26" s="716"/>
      <c r="Z26" s="713"/>
      <c r="AA26" s="716"/>
      <c r="AB26" s="713"/>
      <c r="AC26" s="715"/>
      <c r="AD26" s="733"/>
      <c r="AE26" s="730"/>
      <c r="AF26" s="714"/>
      <c r="AG26" s="713"/>
    </row>
    <row r="27" spans="1:33" ht="28" x14ac:dyDescent="0.2">
      <c r="A27" s="691"/>
      <c r="B27" s="717"/>
      <c r="C27" s="718"/>
      <c r="D27" s="555"/>
      <c r="E27" s="718"/>
      <c r="F27" s="555" t="s">
        <v>1921</v>
      </c>
      <c r="G27" s="718"/>
      <c r="H27" s="718"/>
      <c r="I27" s="555"/>
      <c r="J27" s="718"/>
      <c r="K27" s="555" t="s">
        <v>1928</v>
      </c>
      <c r="L27" s="555" t="s">
        <v>1931</v>
      </c>
      <c r="M27" s="718"/>
      <c r="N27" s="691"/>
      <c r="O27" s="691"/>
      <c r="P27" s="691"/>
      <c r="Q27" s="691"/>
      <c r="R27" s="691"/>
      <c r="S27" s="716"/>
      <c r="T27" s="713"/>
      <c r="U27" s="716"/>
      <c r="V27" s="716"/>
      <c r="W27" s="716"/>
      <c r="X27" s="716"/>
      <c r="Y27" s="716"/>
      <c r="Z27" s="713"/>
      <c r="AA27" s="716"/>
      <c r="AB27" s="713"/>
      <c r="AC27" s="715"/>
      <c r="AD27" s="733"/>
      <c r="AE27" s="730"/>
      <c r="AF27" s="714"/>
      <c r="AG27" s="713"/>
    </row>
    <row r="28" spans="1:33" x14ac:dyDescent="0.2">
      <c r="A28" s="692"/>
      <c r="B28" s="698"/>
      <c r="C28" s="700"/>
      <c r="D28" s="285"/>
      <c r="E28" s="700"/>
      <c r="F28" s="285" t="s">
        <v>1922</v>
      </c>
      <c r="G28" s="700"/>
      <c r="H28" s="700"/>
      <c r="I28" s="285"/>
      <c r="J28" s="700"/>
      <c r="K28" s="285"/>
      <c r="L28" s="285" t="s">
        <v>1932</v>
      </c>
      <c r="M28" s="700"/>
      <c r="N28" s="692"/>
      <c r="O28" s="692"/>
      <c r="P28" s="692"/>
      <c r="Q28" s="692"/>
      <c r="R28" s="692"/>
      <c r="S28" s="708"/>
      <c r="T28" s="702"/>
      <c r="U28" s="708"/>
      <c r="V28" s="708"/>
      <c r="W28" s="708"/>
      <c r="X28" s="708"/>
      <c r="Y28" s="708"/>
      <c r="Z28" s="702"/>
      <c r="AA28" s="708"/>
      <c r="AB28" s="702"/>
      <c r="AC28" s="706"/>
      <c r="AD28" s="734"/>
      <c r="AE28" s="731"/>
      <c r="AF28" s="704"/>
      <c r="AG28" s="702"/>
    </row>
    <row r="29" spans="1:33" ht="42" customHeight="1" x14ac:dyDescent="0.2">
      <c r="A29" s="690" t="s">
        <v>902</v>
      </c>
      <c r="B29" s="697" t="s">
        <v>90</v>
      </c>
      <c r="C29" s="699" t="s">
        <v>1899</v>
      </c>
      <c r="D29" s="699" t="s">
        <v>1933</v>
      </c>
      <c r="E29" s="699" t="s">
        <v>1901</v>
      </c>
      <c r="F29" s="699" t="s">
        <v>225</v>
      </c>
      <c r="G29" s="699" t="s">
        <v>1902</v>
      </c>
      <c r="H29" s="699" t="s">
        <v>1934</v>
      </c>
      <c r="I29" s="699" t="s">
        <v>1935</v>
      </c>
      <c r="J29" s="699">
        <v>3603002</v>
      </c>
      <c r="K29" s="555" t="s">
        <v>1936</v>
      </c>
      <c r="L29" s="555" t="s">
        <v>1940</v>
      </c>
      <c r="M29" s="699" t="s">
        <v>121</v>
      </c>
      <c r="N29" s="690">
        <v>0</v>
      </c>
      <c r="O29" s="690">
        <v>2025</v>
      </c>
      <c r="P29" s="690" t="s">
        <v>1880</v>
      </c>
      <c r="Q29" s="690">
        <v>100</v>
      </c>
      <c r="R29" s="690">
        <v>400</v>
      </c>
      <c r="S29" s="707">
        <v>80</v>
      </c>
      <c r="T29" s="701">
        <v>0.2</v>
      </c>
      <c r="U29" s="707">
        <v>100</v>
      </c>
      <c r="V29" s="707">
        <v>50</v>
      </c>
      <c r="W29" s="707">
        <v>80</v>
      </c>
      <c r="X29" s="707">
        <v>20</v>
      </c>
      <c r="Y29" s="707">
        <v>250</v>
      </c>
      <c r="Z29" s="701">
        <v>0.63</v>
      </c>
      <c r="AA29" s="707">
        <v>330</v>
      </c>
      <c r="AB29" s="701">
        <v>2.5</v>
      </c>
      <c r="AC29" s="705">
        <v>0.82499999999999996</v>
      </c>
      <c r="AD29" s="703">
        <v>41988550</v>
      </c>
      <c r="AE29" s="729" t="s">
        <v>1916</v>
      </c>
      <c r="AF29" s="703">
        <v>41988550</v>
      </c>
      <c r="AG29" s="701">
        <v>1</v>
      </c>
    </row>
    <row r="30" spans="1:33" ht="28" x14ac:dyDescent="0.2">
      <c r="A30" s="691"/>
      <c r="B30" s="717"/>
      <c r="C30" s="718"/>
      <c r="D30" s="718"/>
      <c r="E30" s="718"/>
      <c r="F30" s="718"/>
      <c r="G30" s="718"/>
      <c r="H30" s="718"/>
      <c r="I30" s="718"/>
      <c r="J30" s="718"/>
      <c r="K30" s="555" t="s">
        <v>1937</v>
      </c>
      <c r="L30" s="555" t="s">
        <v>1941</v>
      </c>
      <c r="M30" s="718"/>
      <c r="N30" s="691"/>
      <c r="O30" s="691"/>
      <c r="P30" s="691"/>
      <c r="Q30" s="691"/>
      <c r="R30" s="691"/>
      <c r="S30" s="716"/>
      <c r="T30" s="713"/>
      <c r="U30" s="716"/>
      <c r="V30" s="716"/>
      <c r="W30" s="716"/>
      <c r="X30" s="716"/>
      <c r="Y30" s="716"/>
      <c r="Z30" s="713"/>
      <c r="AA30" s="716"/>
      <c r="AB30" s="713"/>
      <c r="AC30" s="715"/>
      <c r="AD30" s="714"/>
      <c r="AE30" s="730"/>
      <c r="AF30" s="714"/>
      <c r="AG30" s="713"/>
    </row>
    <row r="31" spans="1:33" ht="28" x14ac:dyDescent="0.2">
      <c r="A31" s="691"/>
      <c r="B31" s="717"/>
      <c r="C31" s="718"/>
      <c r="D31" s="718"/>
      <c r="E31" s="718"/>
      <c r="F31" s="718"/>
      <c r="G31" s="718"/>
      <c r="H31" s="718"/>
      <c r="I31" s="718"/>
      <c r="J31" s="718"/>
      <c r="K31" s="555" t="s">
        <v>1938</v>
      </c>
      <c r="L31" s="555"/>
      <c r="M31" s="718"/>
      <c r="N31" s="691"/>
      <c r="O31" s="691"/>
      <c r="P31" s="691"/>
      <c r="Q31" s="691"/>
      <c r="R31" s="691"/>
      <c r="S31" s="716"/>
      <c r="T31" s="713"/>
      <c r="U31" s="716"/>
      <c r="V31" s="716"/>
      <c r="W31" s="716"/>
      <c r="X31" s="716"/>
      <c r="Y31" s="716"/>
      <c r="Z31" s="713"/>
      <c r="AA31" s="716"/>
      <c r="AB31" s="713"/>
      <c r="AC31" s="715"/>
      <c r="AD31" s="714"/>
      <c r="AE31" s="730"/>
      <c r="AF31" s="714"/>
      <c r="AG31" s="713"/>
    </row>
    <row r="32" spans="1:33" ht="28" x14ac:dyDescent="0.2">
      <c r="A32" s="692"/>
      <c r="B32" s="698"/>
      <c r="C32" s="700"/>
      <c r="D32" s="700"/>
      <c r="E32" s="700"/>
      <c r="F32" s="700"/>
      <c r="G32" s="700"/>
      <c r="H32" s="700"/>
      <c r="I32" s="700"/>
      <c r="J32" s="700"/>
      <c r="K32" s="285" t="s">
        <v>1939</v>
      </c>
      <c r="L32" s="285"/>
      <c r="M32" s="700"/>
      <c r="N32" s="692"/>
      <c r="O32" s="692"/>
      <c r="P32" s="692"/>
      <c r="Q32" s="692"/>
      <c r="R32" s="692"/>
      <c r="S32" s="708"/>
      <c r="T32" s="702"/>
      <c r="U32" s="708"/>
      <c r="V32" s="708"/>
      <c r="W32" s="708"/>
      <c r="X32" s="708"/>
      <c r="Y32" s="708"/>
      <c r="Z32" s="702"/>
      <c r="AA32" s="708"/>
      <c r="AB32" s="702"/>
      <c r="AC32" s="706"/>
      <c r="AD32" s="704"/>
      <c r="AE32" s="731"/>
      <c r="AF32" s="704"/>
      <c r="AG32" s="702"/>
    </row>
    <row r="33" spans="1:33" ht="42" x14ac:dyDescent="0.2">
      <c r="A33" s="690" t="s">
        <v>902</v>
      </c>
      <c r="B33" s="697" t="s">
        <v>90</v>
      </c>
      <c r="C33" s="699" t="s">
        <v>1899</v>
      </c>
      <c r="D33" s="699" t="s">
        <v>1933</v>
      </c>
      <c r="E33" s="699" t="s">
        <v>1901</v>
      </c>
      <c r="F33" s="699" t="s">
        <v>225</v>
      </c>
      <c r="G33" s="699" t="s">
        <v>1902</v>
      </c>
      <c r="H33" s="699" t="s">
        <v>1942</v>
      </c>
      <c r="I33" s="555" t="s">
        <v>1943</v>
      </c>
      <c r="J33" s="699">
        <v>4103010</v>
      </c>
      <c r="K33" s="699" t="s">
        <v>1950</v>
      </c>
      <c r="L33" s="699" t="s">
        <v>1951</v>
      </c>
      <c r="M33" s="699" t="s">
        <v>121</v>
      </c>
      <c r="N33" s="690">
        <v>0</v>
      </c>
      <c r="O33" s="690">
        <v>2025</v>
      </c>
      <c r="P33" s="690" t="s">
        <v>1880</v>
      </c>
      <c r="Q33" s="690">
        <v>200</v>
      </c>
      <c r="R33" s="690">
        <v>800</v>
      </c>
      <c r="S33" s="707">
        <v>80</v>
      </c>
      <c r="T33" s="701">
        <v>0.1</v>
      </c>
      <c r="U33" s="707">
        <v>0</v>
      </c>
      <c r="V33" s="707">
        <v>5</v>
      </c>
      <c r="W33" s="707">
        <v>20</v>
      </c>
      <c r="X33" s="707">
        <v>25</v>
      </c>
      <c r="Y33" s="707">
        <v>50</v>
      </c>
      <c r="Z33" s="701">
        <v>0.06</v>
      </c>
      <c r="AA33" s="707">
        <v>130</v>
      </c>
      <c r="AB33" s="701">
        <v>0.25</v>
      </c>
      <c r="AC33" s="705">
        <v>0.16250000000000001</v>
      </c>
      <c r="AD33" s="703">
        <v>41988550</v>
      </c>
      <c r="AE33" s="729" t="s">
        <v>1916</v>
      </c>
      <c r="AF33" s="703">
        <v>41988550</v>
      </c>
      <c r="AG33" s="701">
        <v>1</v>
      </c>
    </row>
    <row r="34" spans="1:33" ht="28" x14ac:dyDescent="0.2">
      <c r="A34" s="691"/>
      <c r="B34" s="717"/>
      <c r="C34" s="718"/>
      <c r="D34" s="718"/>
      <c r="E34" s="718"/>
      <c r="F34" s="718"/>
      <c r="G34" s="718"/>
      <c r="H34" s="718"/>
      <c r="I34" s="555" t="s">
        <v>1944</v>
      </c>
      <c r="J34" s="718"/>
      <c r="K34" s="718"/>
      <c r="L34" s="718"/>
      <c r="M34" s="718"/>
      <c r="N34" s="691"/>
      <c r="O34" s="691"/>
      <c r="P34" s="691"/>
      <c r="Q34" s="691"/>
      <c r="R34" s="691"/>
      <c r="S34" s="716"/>
      <c r="T34" s="713"/>
      <c r="U34" s="716"/>
      <c r="V34" s="716"/>
      <c r="W34" s="716"/>
      <c r="X34" s="716"/>
      <c r="Y34" s="716"/>
      <c r="Z34" s="713"/>
      <c r="AA34" s="716"/>
      <c r="AB34" s="713"/>
      <c r="AC34" s="715"/>
      <c r="AD34" s="714"/>
      <c r="AE34" s="730"/>
      <c r="AF34" s="714"/>
      <c r="AG34" s="713"/>
    </row>
    <row r="35" spans="1:33" ht="28" x14ac:dyDescent="0.2">
      <c r="A35" s="691"/>
      <c r="B35" s="717"/>
      <c r="C35" s="718"/>
      <c r="D35" s="718"/>
      <c r="E35" s="718"/>
      <c r="F35" s="718"/>
      <c r="G35" s="718"/>
      <c r="H35" s="718"/>
      <c r="I35" s="555" t="s">
        <v>1945</v>
      </c>
      <c r="J35" s="718"/>
      <c r="K35" s="718"/>
      <c r="L35" s="718"/>
      <c r="M35" s="718"/>
      <c r="N35" s="691"/>
      <c r="O35" s="691"/>
      <c r="P35" s="691"/>
      <c r="Q35" s="691"/>
      <c r="R35" s="691"/>
      <c r="S35" s="716"/>
      <c r="T35" s="713"/>
      <c r="U35" s="716"/>
      <c r="V35" s="716"/>
      <c r="W35" s="716"/>
      <c r="X35" s="716"/>
      <c r="Y35" s="716"/>
      <c r="Z35" s="713"/>
      <c r="AA35" s="716"/>
      <c r="AB35" s="713"/>
      <c r="AC35" s="715"/>
      <c r="AD35" s="714"/>
      <c r="AE35" s="730"/>
      <c r="AF35" s="714"/>
      <c r="AG35" s="713"/>
    </row>
    <row r="36" spans="1:33" ht="28" x14ac:dyDescent="0.2">
      <c r="A36" s="691"/>
      <c r="B36" s="717"/>
      <c r="C36" s="718"/>
      <c r="D36" s="718"/>
      <c r="E36" s="718"/>
      <c r="F36" s="718"/>
      <c r="G36" s="718"/>
      <c r="H36" s="718"/>
      <c r="I36" s="555" t="s">
        <v>1946</v>
      </c>
      <c r="J36" s="718"/>
      <c r="K36" s="718"/>
      <c r="L36" s="718"/>
      <c r="M36" s="718"/>
      <c r="N36" s="691"/>
      <c r="O36" s="691"/>
      <c r="P36" s="691"/>
      <c r="Q36" s="691"/>
      <c r="R36" s="691"/>
      <c r="S36" s="716"/>
      <c r="T36" s="713"/>
      <c r="U36" s="716"/>
      <c r="V36" s="716"/>
      <c r="W36" s="716"/>
      <c r="X36" s="716"/>
      <c r="Y36" s="716"/>
      <c r="Z36" s="713"/>
      <c r="AA36" s="716"/>
      <c r="AB36" s="713"/>
      <c r="AC36" s="715"/>
      <c r="AD36" s="714"/>
      <c r="AE36" s="730"/>
      <c r="AF36" s="714"/>
      <c r="AG36" s="713"/>
    </row>
    <row r="37" spans="1:33" ht="42" x14ac:dyDescent="0.2">
      <c r="A37" s="691"/>
      <c r="B37" s="717"/>
      <c r="C37" s="718"/>
      <c r="D37" s="718"/>
      <c r="E37" s="718"/>
      <c r="F37" s="718"/>
      <c r="G37" s="718"/>
      <c r="H37" s="718"/>
      <c r="I37" s="555" t="s">
        <v>1947</v>
      </c>
      <c r="J37" s="718"/>
      <c r="K37" s="718"/>
      <c r="L37" s="718"/>
      <c r="M37" s="718"/>
      <c r="N37" s="691"/>
      <c r="O37" s="691"/>
      <c r="P37" s="691"/>
      <c r="Q37" s="691"/>
      <c r="R37" s="691"/>
      <c r="S37" s="716"/>
      <c r="T37" s="713"/>
      <c r="U37" s="716"/>
      <c r="V37" s="716"/>
      <c r="W37" s="716"/>
      <c r="X37" s="716"/>
      <c r="Y37" s="716"/>
      <c r="Z37" s="713"/>
      <c r="AA37" s="716"/>
      <c r="AB37" s="713"/>
      <c r="AC37" s="715"/>
      <c r="AD37" s="714"/>
      <c r="AE37" s="730"/>
      <c r="AF37" s="714"/>
      <c r="AG37" s="713"/>
    </row>
    <row r="38" spans="1:33" ht="28" x14ac:dyDescent="0.2">
      <c r="A38" s="691"/>
      <c r="B38" s="717"/>
      <c r="C38" s="718"/>
      <c r="D38" s="718"/>
      <c r="E38" s="718"/>
      <c r="F38" s="718"/>
      <c r="G38" s="718"/>
      <c r="H38" s="718"/>
      <c r="I38" s="555" t="s">
        <v>1948</v>
      </c>
      <c r="J38" s="718"/>
      <c r="K38" s="718"/>
      <c r="L38" s="718"/>
      <c r="M38" s="718"/>
      <c r="N38" s="691"/>
      <c r="O38" s="691"/>
      <c r="P38" s="691"/>
      <c r="Q38" s="691"/>
      <c r="R38" s="691"/>
      <c r="S38" s="716"/>
      <c r="T38" s="713"/>
      <c r="U38" s="716"/>
      <c r="V38" s="716"/>
      <c r="W38" s="716"/>
      <c r="X38" s="716"/>
      <c r="Y38" s="716"/>
      <c r="Z38" s="713"/>
      <c r="AA38" s="716"/>
      <c r="AB38" s="713"/>
      <c r="AC38" s="715"/>
      <c r="AD38" s="714"/>
      <c r="AE38" s="730"/>
      <c r="AF38" s="714"/>
      <c r="AG38" s="713"/>
    </row>
    <row r="39" spans="1:33" ht="42" x14ac:dyDescent="0.2">
      <c r="A39" s="692"/>
      <c r="B39" s="698"/>
      <c r="C39" s="700"/>
      <c r="D39" s="700"/>
      <c r="E39" s="700"/>
      <c r="F39" s="700"/>
      <c r="G39" s="700"/>
      <c r="H39" s="700"/>
      <c r="I39" s="285" t="s">
        <v>1949</v>
      </c>
      <c r="J39" s="700"/>
      <c r="K39" s="700"/>
      <c r="L39" s="700"/>
      <c r="M39" s="700"/>
      <c r="N39" s="692"/>
      <c r="O39" s="692"/>
      <c r="P39" s="692"/>
      <c r="Q39" s="692"/>
      <c r="R39" s="692"/>
      <c r="S39" s="708"/>
      <c r="T39" s="702"/>
      <c r="U39" s="708"/>
      <c r="V39" s="708"/>
      <c r="W39" s="708"/>
      <c r="X39" s="708"/>
      <c r="Y39" s="708"/>
      <c r="Z39" s="702"/>
      <c r="AA39" s="708"/>
      <c r="AB39" s="702"/>
      <c r="AC39" s="706"/>
      <c r="AD39" s="704"/>
      <c r="AE39" s="731"/>
      <c r="AF39" s="704"/>
      <c r="AG39" s="702"/>
    </row>
    <row r="40" spans="1:33" ht="168" x14ac:dyDescent="0.2">
      <c r="A40" s="531" t="s">
        <v>902</v>
      </c>
      <c r="B40" s="284" t="s">
        <v>90</v>
      </c>
      <c r="C40" s="285" t="s">
        <v>1899</v>
      </c>
      <c r="D40" s="552" t="s">
        <v>1952</v>
      </c>
      <c r="E40" s="285" t="s">
        <v>1901</v>
      </c>
      <c r="F40" s="285" t="s">
        <v>225</v>
      </c>
      <c r="G40" s="552" t="s">
        <v>1953</v>
      </c>
      <c r="H40" s="552" t="s">
        <v>1954</v>
      </c>
      <c r="I40" s="285" t="s">
        <v>1955</v>
      </c>
      <c r="J40" s="285">
        <v>3602004</v>
      </c>
      <c r="K40" s="285" t="s">
        <v>1956</v>
      </c>
      <c r="L40" s="285" t="s">
        <v>1957</v>
      </c>
      <c r="M40" s="285" t="s">
        <v>121</v>
      </c>
      <c r="N40" s="286">
        <v>0</v>
      </c>
      <c r="O40" s="286">
        <v>2025</v>
      </c>
      <c r="P40" s="286" t="s">
        <v>1880</v>
      </c>
      <c r="Q40" s="286">
        <v>16</v>
      </c>
      <c r="R40" s="286">
        <v>65</v>
      </c>
      <c r="S40" s="287">
        <v>20</v>
      </c>
      <c r="T40" s="288">
        <v>0.31</v>
      </c>
      <c r="U40" s="287">
        <v>10</v>
      </c>
      <c r="V40" s="287">
        <v>10</v>
      </c>
      <c r="W40" s="287">
        <v>10</v>
      </c>
      <c r="X40" s="287">
        <v>143</v>
      </c>
      <c r="Y40" s="287">
        <v>173</v>
      </c>
      <c r="Z40" s="288">
        <v>2.66</v>
      </c>
      <c r="AA40" s="287">
        <v>193</v>
      </c>
      <c r="AB40" s="288">
        <v>10.81</v>
      </c>
      <c r="AC40" s="290">
        <v>2.9691999999999998</v>
      </c>
      <c r="AD40" s="291">
        <v>41988550</v>
      </c>
      <c r="AE40" s="554" t="s">
        <v>911</v>
      </c>
      <c r="AF40" s="291">
        <v>41988550</v>
      </c>
      <c r="AG40" s="288">
        <v>1</v>
      </c>
    </row>
    <row r="41" spans="1:33" x14ac:dyDescent="0.2">
      <c r="AD41" s="479">
        <f>SUM(AD3:AD40)</f>
        <v>674000000</v>
      </c>
    </row>
  </sheetData>
  <autoFilter ref="A1:AG40"/>
  <mergeCells count="150">
    <mergeCell ref="AG33:AG39"/>
    <mergeCell ref="AF33:AF39"/>
    <mergeCell ref="AE33:AE39"/>
    <mergeCell ref="AD33:AD39"/>
    <mergeCell ref="AC33:AC39"/>
    <mergeCell ref="AB33:AB39"/>
    <mergeCell ref="K33:K39"/>
    <mergeCell ref="J33:J39"/>
    <mergeCell ref="U33:U39"/>
    <mergeCell ref="T33:T39"/>
    <mergeCell ref="S33:S39"/>
    <mergeCell ref="R33:R39"/>
    <mergeCell ref="Q33:Q39"/>
    <mergeCell ref="P33:P39"/>
    <mergeCell ref="AA33:AA39"/>
    <mergeCell ref="Z33:Z39"/>
    <mergeCell ref="Y33:Y39"/>
    <mergeCell ref="X33:X39"/>
    <mergeCell ref="W33:W39"/>
    <mergeCell ref="V33:V39"/>
    <mergeCell ref="W29:W32"/>
    <mergeCell ref="V29:V32"/>
    <mergeCell ref="U29:U32"/>
    <mergeCell ref="T29:T32"/>
    <mergeCell ref="B33:B39"/>
    <mergeCell ref="A33:A39"/>
    <mergeCell ref="AG29:AG32"/>
    <mergeCell ref="AF29:AF32"/>
    <mergeCell ref="AE29:AE32"/>
    <mergeCell ref="AD29:AD32"/>
    <mergeCell ref="AC29:AC32"/>
    <mergeCell ref="AB29:AB32"/>
    <mergeCell ref="AA29:AA32"/>
    <mergeCell ref="Z29:Z32"/>
    <mergeCell ref="H33:H39"/>
    <mergeCell ref="G33:G39"/>
    <mergeCell ref="F33:F39"/>
    <mergeCell ref="E33:E39"/>
    <mergeCell ref="D33:D39"/>
    <mergeCell ref="C33:C39"/>
    <mergeCell ref="O33:O39"/>
    <mergeCell ref="N33:N39"/>
    <mergeCell ref="M33:M39"/>
    <mergeCell ref="L33:L39"/>
    <mergeCell ref="E29:E32"/>
    <mergeCell ref="D29:D32"/>
    <mergeCell ref="C29:C32"/>
    <mergeCell ref="B29:B32"/>
    <mergeCell ref="A29:A32"/>
    <mergeCell ref="AG25:AG28"/>
    <mergeCell ref="AF25:AF28"/>
    <mergeCell ref="AE25:AE28"/>
    <mergeCell ref="AD25:AD28"/>
    <mergeCell ref="AC25:AC28"/>
    <mergeCell ref="M29:M32"/>
    <mergeCell ref="J29:J32"/>
    <mergeCell ref="I29:I32"/>
    <mergeCell ref="H29:H32"/>
    <mergeCell ref="G29:G32"/>
    <mergeCell ref="F29:F32"/>
    <mergeCell ref="S29:S32"/>
    <mergeCell ref="R29:R32"/>
    <mergeCell ref="Q29:Q32"/>
    <mergeCell ref="P29:P32"/>
    <mergeCell ref="O29:O32"/>
    <mergeCell ref="N29:N32"/>
    <mergeCell ref="Y29:Y32"/>
    <mergeCell ref="X29:X32"/>
    <mergeCell ref="B25:B28"/>
    <mergeCell ref="A25:A28"/>
    <mergeCell ref="AG19:AG24"/>
    <mergeCell ref="AF19:AF24"/>
    <mergeCell ref="AE19:AE24"/>
    <mergeCell ref="AD19:AD24"/>
    <mergeCell ref="AC19:AC24"/>
    <mergeCell ref="P25:P28"/>
    <mergeCell ref="O25:O28"/>
    <mergeCell ref="N25:N28"/>
    <mergeCell ref="M25:M28"/>
    <mergeCell ref="J25:J28"/>
    <mergeCell ref="H25:H28"/>
    <mergeCell ref="V25:V28"/>
    <mergeCell ref="U25:U28"/>
    <mergeCell ref="T25:T28"/>
    <mergeCell ref="S25:S28"/>
    <mergeCell ref="R25:R28"/>
    <mergeCell ref="Q25:Q28"/>
    <mergeCell ref="AB25:AB28"/>
    <mergeCell ref="AA25:AA28"/>
    <mergeCell ref="Z25:Z28"/>
    <mergeCell ref="Y25:Y28"/>
    <mergeCell ref="X25:X28"/>
    <mergeCell ref="AB19:AB24"/>
    <mergeCell ref="AA19:AA24"/>
    <mergeCell ref="Z19:Z24"/>
    <mergeCell ref="Y19:Y24"/>
    <mergeCell ref="X19:X24"/>
    <mergeCell ref="W19:W24"/>
    <mergeCell ref="G25:G28"/>
    <mergeCell ref="E25:E28"/>
    <mergeCell ref="C25:C28"/>
    <mergeCell ref="W25:W28"/>
    <mergeCell ref="N19:N24"/>
    <mergeCell ref="M19:M24"/>
    <mergeCell ref="J19:J24"/>
    <mergeCell ref="H19:H24"/>
    <mergeCell ref="V19:V24"/>
    <mergeCell ref="U19:U24"/>
    <mergeCell ref="T19:T24"/>
    <mergeCell ref="S19:S24"/>
    <mergeCell ref="R19:R24"/>
    <mergeCell ref="Q19:Q24"/>
    <mergeCell ref="U1:U2"/>
    <mergeCell ref="T1:T2"/>
    <mergeCell ref="S1:S2"/>
    <mergeCell ref="R1:R2"/>
    <mergeCell ref="P1:P2"/>
    <mergeCell ref="O1:O2"/>
    <mergeCell ref="A19:A24"/>
    <mergeCell ref="AF1:AF2"/>
    <mergeCell ref="AE1:AE2"/>
    <mergeCell ref="AD1:AD2"/>
    <mergeCell ref="AC1:AC2"/>
    <mergeCell ref="AB1:AB2"/>
    <mergeCell ref="Z1:Z2"/>
    <mergeCell ref="X1:X2"/>
    <mergeCell ref="W1:W2"/>
    <mergeCell ref="V1:V2"/>
    <mergeCell ref="G19:G24"/>
    <mergeCell ref="F19:F24"/>
    <mergeCell ref="E19:E24"/>
    <mergeCell ref="D19:D24"/>
    <mergeCell ref="C19:C24"/>
    <mergeCell ref="B19:B24"/>
    <mergeCell ref="P19:P24"/>
    <mergeCell ref="O19:O24"/>
    <mergeCell ref="B1:B2"/>
    <mergeCell ref="A1:A2"/>
    <mergeCell ref="H1:H2"/>
    <mergeCell ref="G1:G2"/>
    <mergeCell ref="F1:F2"/>
    <mergeCell ref="E1:E2"/>
    <mergeCell ref="D1:D2"/>
    <mergeCell ref="C1:C2"/>
    <mergeCell ref="N1:N2"/>
    <mergeCell ref="M1:M2"/>
    <mergeCell ref="L1:L2"/>
    <mergeCell ref="K1:K2"/>
    <mergeCell ref="J1:J2"/>
    <mergeCell ref="I1:I2"/>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3"/>
  <sheetViews>
    <sheetView topLeftCell="S1" zoomScale="85" zoomScaleNormal="85" workbookViewId="0">
      <selection activeCell="AG15" sqref="AG15"/>
    </sheetView>
  </sheetViews>
  <sheetFormatPr baseColWidth="10" defaultRowHeight="16" x14ac:dyDescent="0.2"/>
  <cols>
    <col min="2" max="2" width="20.5" customWidth="1"/>
    <col min="6" max="6" width="14.5" customWidth="1"/>
    <col min="9" max="9" width="13.1640625" customWidth="1"/>
    <col min="30" max="30" width="19.6640625" customWidth="1"/>
    <col min="32" max="32" width="16" bestFit="1" customWidth="1"/>
    <col min="33" max="33" width="15.1640625" customWidth="1"/>
  </cols>
  <sheetData>
    <row r="1" spans="1:33" ht="112" x14ac:dyDescent="0.2">
      <c r="A1" s="7" t="s">
        <v>38</v>
      </c>
      <c r="B1" s="7" t="s">
        <v>2</v>
      </c>
      <c r="C1" s="7" t="s">
        <v>4</v>
      </c>
      <c r="D1" s="7" t="s">
        <v>5</v>
      </c>
      <c r="E1" s="7" t="s">
        <v>6</v>
      </c>
      <c r="F1" s="7" t="s">
        <v>7</v>
      </c>
      <c r="G1" s="7" t="s">
        <v>8</v>
      </c>
      <c r="H1" s="7" t="s">
        <v>9</v>
      </c>
      <c r="I1" s="7" t="s">
        <v>10</v>
      </c>
      <c r="J1" s="7" t="s">
        <v>11</v>
      </c>
      <c r="K1" s="7" t="s">
        <v>12</v>
      </c>
      <c r="L1" s="7" t="s">
        <v>13</v>
      </c>
      <c r="M1" s="7" t="s">
        <v>14</v>
      </c>
      <c r="N1" s="7" t="s">
        <v>15</v>
      </c>
      <c r="O1" s="7" t="s">
        <v>16</v>
      </c>
      <c r="P1" s="7" t="s">
        <v>17</v>
      </c>
      <c r="Q1" s="7" t="s">
        <v>39</v>
      </c>
      <c r="R1" s="7" t="s">
        <v>19</v>
      </c>
      <c r="S1" s="7" t="s">
        <v>20</v>
      </c>
      <c r="T1" s="7" t="s">
        <v>40</v>
      </c>
      <c r="U1" s="7" t="s">
        <v>22</v>
      </c>
      <c r="V1" s="7" t="s">
        <v>23</v>
      </c>
      <c r="W1" s="7" t="s">
        <v>24</v>
      </c>
      <c r="X1" s="7" t="s">
        <v>25</v>
      </c>
      <c r="Y1" s="7" t="s">
        <v>41</v>
      </c>
      <c r="Z1" s="7" t="s">
        <v>42</v>
      </c>
      <c r="AA1" s="7" t="s">
        <v>43</v>
      </c>
      <c r="AB1" s="7" t="s">
        <v>30</v>
      </c>
      <c r="AC1" s="7" t="s">
        <v>31</v>
      </c>
      <c r="AD1" s="7" t="s">
        <v>44</v>
      </c>
      <c r="AE1" s="7" t="s">
        <v>33</v>
      </c>
      <c r="AF1" s="7" t="s">
        <v>45</v>
      </c>
      <c r="AG1" s="7" t="s">
        <v>46</v>
      </c>
    </row>
    <row r="2" spans="1:33" ht="56" customHeight="1" x14ac:dyDescent="0.2">
      <c r="A2" s="8" t="s">
        <v>1828</v>
      </c>
      <c r="B2" s="9" t="s">
        <v>1829</v>
      </c>
      <c r="C2" s="472" t="s">
        <v>1830</v>
      </c>
      <c r="D2" s="472" t="s">
        <v>1831</v>
      </c>
      <c r="E2" s="472">
        <v>4501</v>
      </c>
      <c r="F2" s="472" t="s">
        <v>1821</v>
      </c>
      <c r="G2" s="472" t="s">
        <v>1832</v>
      </c>
      <c r="H2" s="472">
        <v>218</v>
      </c>
      <c r="I2" s="472" t="s">
        <v>1833</v>
      </c>
      <c r="J2" s="472">
        <v>4501026</v>
      </c>
      <c r="K2" s="472" t="s">
        <v>1834</v>
      </c>
      <c r="L2" s="72" t="s">
        <v>1835</v>
      </c>
      <c r="M2" s="72" t="s">
        <v>158</v>
      </c>
      <c r="N2" s="473" t="s">
        <v>141</v>
      </c>
      <c r="O2" s="473">
        <v>2024</v>
      </c>
      <c r="P2" s="473" t="s">
        <v>122</v>
      </c>
      <c r="Q2" s="473">
        <v>1</v>
      </c>
      <c r="R2" s="470">
        <v>1</v>
      </c>
      <c r="S2" s="474">
        <v>1</v>
      </c>
      <c r="T2" s="475">
        <f>+S2/R2</f>
        <v>1</v>
      </c>
      <c r="U2" s="476">
        <v>0</v>
      </c>
      <c r="V2" s="476">
        <v>0</v>
      </c>
      <c r="W2" s="476">
        <v>0</v>
      </c>
      <c r="X2" s="476">
        <v>1</v>
      </c>
      <c r="Y2" s="476">
        <f>+U2+V2+W2+X2</f>
        <v>1</v>
      </c>
      <c r="Z2" s="475">
        <f>+Y2/R2</f>
        <v>1</v>
      </c>
      <c r="AA2" s="474">
        <f>S2+Y2</f>
        <v>2</v>
      </c>
      <c r="AB2" s="475">
        <f>+Y2/Q2</f>
        <v>1</v>
      </c>
      <c r="AC2" s="477">
        <f t="shared" ref="AC2:AC9" si="0">AA2/R2</f>
        <v>2</v>
      </c>
      <c r="AD2" s="478">
        <v>5619527872</v>
      </c>
      <c r="AE2" s="471" t="s">
        <v>1836</v>
      </c>
      <c r="AF2" s="478">
        <v>5619527872</v>
      </c>
      <c r="AG2" s="475">
        <f t="shared" ref="AG2:AG9" si="1">AF2/AD2</f>
        <v>1</v>
      </c>
    </row>
    <row r="3" spans="1:33" ht="56" customHeight="1" x14ac:dyDescent="0.2">
      <c r="A3" s="8" t="s">
        <v>1828</v>
      </c>
      <c r="B3" s="9" t="s">
        <v>1829</v>
      </c>
      <c r="C3" s="472" t="s">
        <v>1830</v>
      </c>
      <c r="D3" s="472" t="s">
        <v>1831</v>
      </c>
      <c r="E3" s="472">
        <v>4501</v>
      </c>
      <c r="F3" s="472" t="s">
        <v>1821</v>
      </c>
      <c r="G3" s="472" t="s">
        <v>1832</v>
      </c>
      <c r="H3" s="472">
        <v>219</v>
      </c>
      <c r="I3" s="472" t="s">
        <v>1837</v>
      </c>
      <c r="J3" s="472">
        <v>4501029</v>
      </c>
      <c r="K3" s="472" t="s">
        <v>1838</v>
      </c>
      <c r="L3" s="72" t="s">
        <v>1839</v>
      </c>
      <c r="M3" s="72" t="s">
        <v>158</v>
      </c>
      <c r="N3" s="473">
        <v>3</v>
      </c>
      <c r="O3" s="473">
        <v>2024</v>
      </c>
      <c r="P3" s="473" t="s">
        <v>122</v>
      </c>
      <c r="Q3" s="473">
        <v>1</v>
      </c>
      <c r="R3" s="470">
        <v>4</v>
      </c>
      <c r="S3" s="474">
        <v>1</v>
      </c>
      <c r="T3" s="475">
        <f t="shared" ref="T3:T9" si="2">+S3/R3</f>
        <v>0.25</v>
      </c>
      <c r="U3" s="476">
        <v>0.25</v>
      </c>
      <c r="V3" s="476">
        <v>0</v>
      </c>
      <c r="W3" s="476">
        <v>0</v>
      </c>
      <c r="X3" s="476">
        <v>0.75</v>
      </c>
      <c r="Y3" s="476">
        <f t="shared" ref="Y3:Y9" si="3">+U3+V3+W3+X3</f>
        <v>1</v>
      </c>
      <c r="Z3" s="475">
        <f t="shared" ref="Z3:Z9" si="4">+Y3/R3</f>
        <v>0.25</v>
      </c>
      <c r="AA3" s="474">
        <f t="shared" ref="AA3:AA9" si="5">S3+Y3</f>
        <v>2</v>
      </c>
      <c r="AB3" s="475">
        <f t="shared" ref="AB3:AB9" si="6">+Y3/Q3</f>
        <v>1</v>
      </c>
      <c r="AC3" s="477">
        <f t="shared" si="0"/>
        <v>0.5</v>
      </c>
      <c r="AD3" s="478">
        <v>1916000000</v>
      </c>
      <c r="AE3" s="471" t="s">
        <v>1836</v>
      </c>
      <c r="AF3" s="478">
        <v>1472093337</v>
      </c>
      <c r="AG3" s="475">
        <f>AF3/AD3</f>
        <v>0.76831593789144048</v>
      </c>
    </row>
    <row r="4" spans="1:33" ht="56" customHeight="1" x14ac:dyDescent="0.2">
      <c r="A4" s="8" t="s">
        <v>1828</v>
      </c>
      <c r="B4" s="9" t="s">
        <v>1829</v>
      </c>
      <c r="C4" s="472" t="s">
        <v>1830</v>
      </c>
      <c r="D4" s="472" t="s">
        <v>1831</v>
      </c>
      <c r="E4" s="472">
        <v>4501</v>
      </c>
      <c r="F4" s="472" t="s">
        <v>1821</v>
      </c>
      <c r="G4" s="472" t="s">
        <v>1832</v>
      </c>
      <c r="H4" s="472">
        <v>220</v>
      </c>
      <c r="I4" s="472" t="s">
        <v>1837</v>
      </c>
      <c r="J4" s="472">
        <v>4501079</v>
      </c>
      <c r="K4" s="472" t="s">
        <v>1840</v>
      </c>
      <c r="L4" s="72" t="s">
        <v>1841</v>
      </c>
      <c r="M4" s="72" t="s">
        <v>158</v>
      </c>
      <c r="N4" s="473">
        <v>0</v>
      </c>
      <c r="O4" s="473">
        <v>2024</v>
      </c>
      <c r="P4" s="473" t="s">
        <v>122</v>
      </c>
      <c r="Q4" s="473">
        <v>1</v>
      </c>
      <c r="R4" s="470">
        <v>2</v>
      </c>
      <c r="S4" s="474">
        <v>1</v>
      </c>
      <c r="T4" s="475">
        <f t="shared" si="2"/>
        <v>0.5</v>
      </c>
      <c r="U4" s="476">
        <v>0</v>
      </c>
      <c r="V4" s="476">
        <v>0</v>
      </c>
      <c r="W4" s="476">
        <v>0</v>
      </c>
      <c r="X4" s="476">
        <v>1</v>
      </c>
      <c r="Y4" s="476">
        <f t="shared" si="3"/>
        <v>1</v>
      </c>
      <c r="Z4" s="475">
        <f t="shared" si="4"/>
        <v>0.5</v>
      </c>
      <c r="AA4" s="474">
        <f t="shared" si="5"/>
        <v>2</v>
      </c>
      <c r="AB4" s="475">
        <f t="shared" si="6"/>
        <v>1</v>
      </c>
      <c r="AC4" s="477">
        <f t="shared" si="0"/>
        <v>1</v>
      </c>
      <c r="AD4" s="478">
        <v>3500000000</v>
      </c>
      <c r="AE4" s="471" t="s">
        <v>1836</v>
      </c>
      <c r="AF4" s="478">
        <v>3176215792</v>
      </c>
      <c r="AG4" s="475">
        <f t="shared" si="1"/>
        <v>0.9074902262857143</v>
      </c>
    </row>
    <row r="5" spans="1:33" ht="56" customHeight="1" x14ac:dyDescent="0.2">
      <c r="A5" s="8" t="s">
        <v>1828</v>
      </c>
      <c r="B5" s="9" t="s">
        <v>1829</v>
      </c>
      <c r="C5" s="472" t="s">
        <v>1830</v>
      </c>
      <c r="D5" s="472" t="s">
        <v>1831</v>
      </c>
      <c r="E5" s="472">
        <v>4501</v>
      </c>
      <c r="F5" s="472" t="s">
        <v>1821</v>
      </c>
      <c r="G5" s="472" t="s">
        <v>1832</v>
      </c>
      <c r="H5" s="472">
        <v>221</v>
      </c>
      <c r="I5" s="472" t="s">
        <v>1837</v>
      </c>
      <c r="J5" s="472">
        <v>4501077</v>
      </c>
      <c r="K5" s="472" t="s">
        <v>1840</v>
      </c>
      <c r="L5" s="72" t="s">
        <v>1841</v>
      </c>
      <c r="M5" s="72" t="s">
        <v>158</v>
      </c>
      <c r="N5" s="473">
        <v>0</v>
      </c>
      <c r="O5" s="473">
        <v>2024</v>
      </c>
      <c r="P5" s="473" t="s">
        <v>122</v>
      </c>
      <c r="Q5" s="473">
        <v>1</v>
      </c>
      <c r="R5" s="470">
        <v>2</v>
      </c>
      <c r="S5" s="474">
        <v>1</v>
      </c>
      <c r="T5" s="475">
        <f t="shared" si="2"/>
        <v>0.5</v>
      </c>
      <c r="U5" s="476">
        <v>0.4</v>
      </c>
      <c r="V5" s="476">
        <v>0</v>
      </c>
      <c r="W5" s="476">
        <v>0</v>
      </c>
      <c r="X5" s="476">
        <v>0.6</v>
      </c>
      <c r="Y5" s="476">
        <f t="shared" si="3"/>
        <v>1</v>
      </c>
      <c r="Z5" s="475">
        <f t="shared" si="4"/>
        <v>0.5</v>
      </c>
      <c r="AA5" s="474">
        <f t="shared" si="5"/>
        <v>2</v>
      </c>
      <c r="AB5" s="475">
        <f t="shared" si="6"/>
        <v>1</v>
      </c>
      <c r="AC5" s="477">
        <f t="shared" si="0"/>
        <v>1</v>
      </c>
      <c r="AD5" s="478">
        <v>500000000</v>
      </c>
      <c r="AE5" s="471" t="s">
        <v>1836</v>
      </c>
      <c r="AF5" s="478">
        <v>268102115.10000038</v>
      </c>
      <c r="AG5" s="475">
        <f t="shared" si="1"/>
        <v>0.53620423020000074</v>
      </c>
    </row>
    <row r="6" spans="1:33" ht="56" customHeight="1" x14ac:dyDescent="0.2">
      <c r="A6" s="8" t="s">
        <v>1828</v>
      </c>
      <c r="B6" s="9" t="s">
        <v>1829</v>
      </c>
      <c r="C6" s="472" t="s">
        <v>1830</v>
      </c>
      <c r="D6" s="472" t="s">
        <v>1831</v>
      </c>
      <c r="E6" s="472">
        <v>3205</v>
      </c>
      <c r="F6" s="472" t="s">
        <v>1842</v>
      </c>
      <c r="G6" s="472" t="s">
        <v>1789</v>
      </c>
      <c r="H6" s="472">
        <v>222</v>
      </c>
      <c r="I6" s="472" t="s">
        <v>1843</v>
      </c>
      <c r="J6" s="472" t="s">
        <v>1844</v>
      </c>
      <c r="K6" s="472" t="s">
        <v>1845</v>
      </c>
      <c r="L6" s="72" t="s">
        <v>342</v>
      </c>
      <c r="M6" s="72" t="s">
        <v>274</v>
      </c>
      <c r="N6" s="473">
        <v>100</v>
      </c>
      <c r="O6" s="473">
        <v>2024</v>
      </c>
      <c r="P6" s="473" t="s">
        <v>1846</v>
      </c>
      <c r="Q6" s="473">
        <v>50</v>
      </c>
      <c r="R6" s="470">
        <v>200</v>
      </c>
      <c r="S6" s="474">
        <v>50</v>
      </c>
      <c r="T6" s="475">
        <f t="shared" si="2"/>
        <v>0.25</v>
      </c>
      <c r="U6" s="476">
        <v>0</v>
      </c>
      <c r="V6" s="476">
        <v>0</v>
      </c>
      <c r="W6" s="476">
        <v>0</v>
      </c>
      <c r="X6" s="476">
        <v>0</v>
      </c>
      <c r="Y6" s="476">
        <f t="shared" si="3"/>
        <v>0</v>
      </c>
      <c r="Z6" s="475">
        <f t="shared" si="4"/>
        <v>0</v>
      </c>
      <c r="AA6" s="474">
        <f t="shared" si="5"/>
        <v>50</v>
      </c>
      <c r="AB6" s="475">
        <f t="shared" si="6"/>
        <v>0</v>
      </c>
      <c r="AC6" s="477">
        <f t="shared" si="0"/>
        <v>0.25</v>
      </c>
      <c r="AD6" s="478">
        <v>200000000</v>
      </c>
      <c r="AE6" s="471" t="s">
        <v>1836</v>
      </c>
      <c r="AF6" s="478">
        <v>200000000</v>
      </c>
      <c r="AG6" s="475">
        <f t="shared" si="1"/>
        <v>1</v>
      </c>
    </row>
    <row r="7" spans="1:33" ht="56" customHeight="1" x14ac:dyDescent="0.2">
      <c r="A7" s="8" t="s">
        <v>1828</v>
      </c>
      <c r="B7" s="9" t="s">
        <v>1829</v>
      </c>
      <c r="C7" s="472" t="s">
        <v>1830</v>
      </c>
      <c r="D7" s="472" t="s">
        <v>1831</v>
      </c>
      <c r="E7" s="472">
        <v>4503</v>
      </c>
      <c r="F7" s="472" t="s">
        <v>1737</v>
      </c>
      <c r="G7" s="472" t="s">
        <v>1789</v>
      </c>
      <c r="H7" s="472">
        <v>223</v>
      </c>
      <c r="I7" s="472" t="s">
        <v>1847</v>
      </c>
      <c r="J7" s="472">
        <v>4503018</v>
      </c>
      <c r="K7" s="472" t="s">
        <v>1848</v>
      </c>
      <c r="L7" s="72" t="s">
        <v>1849</v>
      </c>
      <c r="M7" s="72" t="s">
        <v>279</v>
      </c>
      <c r="N7" s="473">
        <v>24</v>
      </c>
      <c r="O7" s="473">
        <v>2024</v>
      </c>
      <c r="P7" s="473" t="s">
        <v>1850</v>
      </c>
      <c r="Q7" s="473">
        <v>1</v>
      </c>
      <c r="R7" s="470">
        <v>20</v>
      </c>
      <c r="S7" s="474">
        <v>0</v>
      </c>
      <c r="T7" s="475">
        <f t="shared" si="2"/>
        <v>0</v>
      </c>
      <c r="U7" s="476">
        <v>0</v>
      </c>
      <c r="V7" s="476">
        <v>0</v>
      </c>
      <c r="W7" s="476">
        <v>0</v>
      </c>
      <c r="X7" s="476">
        <v>0</v>
      </c>
      <c r="Y7" s="476">
        <f t="shared" si="3"/>
        <v>0</v>
      </c>
      <c r="Z7" s="475">
        <f t="shared" si="4"/>
        <v>0</v>
      </c>
      <c r="AA7" s="474">
        <f t="shared" si="5"/>
        <v>0</v>
      </c>
      <c r="AB7" s="475">
        <f t="shared" si="6"/>
        <v>0</v>
      </c>
      <c r="AC7" s="477">
        <f t="shared" si="0"/>
        <v>0</v>
      </c>
      <c r="AD7" s="478">
        <v>100000000</v>
      </c>
      <c r="AE7" s="471" t="s">
        <v>1836</v>
      </c>
      <c r="AF7" s="478">
        <v>100000000</v>
      </c>
      <c r="AG7" s="475">
        <f t="shared" si="1"/>
        <v>1</v>
      </c>
    </row>
    <row r="8" spans="1:33" ht="56" customHeight="1" x14ac:dyDescent="0.2">
      <c r="A8" s="8" t="s">
        <v>1828</v>
      </c>
      <c r="B8" s="9" t="s">
        <v>1829</v>
      </c>
      <c r="C8" s="472" t="s">
        <v>1830</v>
      </c>
      <c r="D8" s="472" t="s">
        <v>1831</v>
      </c>
      <c r="E8" s="472">
        <v>4501</v>
      </c>
      <c r="F8" s="472" t="s">
        <v>1821</v>
      </c>
      <c r="G8" s="472" t="s">
        <v>1789</v>
      </c>
      <c r="H8" s="472">
        <v>224</v>
      </c>
      <c r="I8" s="472" t="s">
        <v>1851</v>
      </c>
      <c r="J8" s="472">
        <v>4501056</v>
      </c>
      <c r="K8" s="472" t="s">
        <v>1852</v>
      </c>
      <c r="L8" s="72" t="s">
        <v>1853</v>
      </c>
      <c r="M8" s="72" t="s">
        <v>279</v>
      </c>
      <c r="N8" s="473">
        <v>0</v>
      </c>
      <c r="O8" s="473">
        <v>2024</v>
      </c>
      <c r="P8" s="473" t="s">
        <v>1854</v>
      </c>
      <c r="Q8" s="473">
        <v>1</v>
      </c>
      <c r="R8" s="470">
        <v>8</v>
      </c>
      <c r="S8" s="474">
        <v>2</v>
      </c>
      <c r="T8" s="475">
        <f t="shared" si="2"/>
        <v>0.25</v>
      </c>
      <c r="U8" s="476">
        <v>0</v>
      </c>
      <c r="V8" s="476">
        <v>0</v>
      </c>
      <c r="W8" s="476">
        <v>0</v>
      </c>
      <c r="X8" s="476">
        <v>2</v>
      </c>
      <c r="Y8" s="476">
        <f t="shared" si="3"/>
        <v>2</v>
      </c>
      <c r="Z8" s="475">
        <f t="shared" si="4"/>
        <v>0.25</v>
      </c>
      <c r="AA8" s="474">
        <f t="shared" si="5"/>
        <v>4</v>
      </c>
      <c r="AB8" s="475">
        <f t="shared" si="6"/>
        <v>2</v>
      </c>
      <c r="AC8" s="477">
        <f t="shared" si="0"/>
        <v>0.5</v>
      </c>
      <c r="AD8" s="478">
        <v>150000000</v>
      </c>
      <c r="AE8" s="471" t="s">
        <v>1836</v>
      </c>
      <c r="AF8" s="478">
        <v>150000000</v>
      </c>
      <c r="AG8" s="475">
        <f t="shared" si="1"/>
        <v>1</v>
      </c>
    </row>
    <row r="9" spans="1:33" ht="56" customHeight="1" x14ac:dyDescent="0.2">
      <c r="A9" s="8" t="s">
        <v>1828</v>
      </c>
      <c r="B9" s="9" t="s">
        <v>1829</v>
      </c>
      <c r="C9" s="472" t="s">
        <v>1855</v>
      </c>
      <c r="D9" s="472" t="s">
        <v>1856</v>
      </c>
      <c r="E9" s="472">
        <v>4501</v>
      </c>
      <c r="F9" s="472" t="s">
        <v>1821</v>
      </c>
      <c r="G9" s="472" t="s">
        <v>1832</v>
      </c>
      <c r="H9" s="472">
        <v>225</v>
      </c>
      <c r="I9" s="472" t="s">
        <v>1857</v>
      </c>
      <c r="J9" s="472" t="s">
        <v>1858</v>
      </c>
      <c r="K9" s="472" t="s">
        <v>265</v>
      </c>
      <c r="L9" s="72" t="s">
        <v>1859</v>
      </c>
      <c r="M9" s="57" t="s">
        <v>158</v>
      </c>
      <c r="N9" s="473" t="s">
        <v>141</v>
      </c>
      <c r="O9" s="473">
        <v>2024</v>
      </c>
      <c r="P9" s="473" t="s">
        <v>1860</v>
      </c>
      <c r="Q9" s="473">
        <v>15</v>
      </c>
      <c r="R9" s="470">
        <v>35</v>
      </c>
      <c r="S9" s="474">
        <v>9</v>
      </c>
      <c r="T9" s="475">
        <f t="shared" si="2"/>
        <v>0.25714285714285712</v>
      </c>
      <c r="U9" s="476">
        <v>0</v>
      </c>
      <c r="V9" s="476">
        <v>0</v>
      </c>
      <c r="W9" s="476">
        <v>0</v>
      </c>
      <c r="X9" s="476">
        <v>9</v>
      </c>
      <c r="Y9" s="476">
        <f t="shared" si="3"/>
        <v>9</v>
      </c>
      <c r="Z9" s="475">
        <f t="shared" si="4"/>
        <v>0.25714285714285712</v>
      </c>
      <c r="AA9" s="474">
        <f t="shared" si="5"/>
        <v>18</v>
      </c>
      <c r="AB9" s="475">
        <f t="shared" si="6"/>
        <v>0.6</v>
      </c>
      <c r="AC9" s="477">
        <f t="shared" si="0"/>
        <v>0.51428571428571423</v>
      </c>
      <c r="AD9" s="478">
        <v>1081000000</v>
      </c>
      <c r="AE9" s="471" t="s">
        <v>1836</v>
      </c>
      <c r="AF9" s="478">
        <v>695023235</v>
      </c>
      <c r="AG9" s="475">
        <f t="shared" si="1"/>
        <v>0.64294471322849212</v>
      </c>
    </row>
    <row r="10" spans="1:33" x14ac:dyDescent="0.2">
      <c r="AD10" s="479">
        <f>SUM(AD2:AD9)</f>
        <v>13066527872</v>
      </c>
      <c r="AF10" s="479">
        <f>SUM(AF2:AF9)</f>
        <v>11680962351.1</v>
      </c>
    </row>
    <row r="11" spans="1:33" x14ac:dyDescent="0.2">
      <c r="AF11" s="479"/>
    </row>
    <row r="13" spans="1:33" x14ac:dyDescent="0.2">
      <c r="AF13" s="479"/>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0"/>
  <sheetViews>
    <sheetView topLeftCell="Q1" zoomScale="70" zoomScaleNormal="70" workbookViewId="0">
      <pane ySplit="1" topLeftCell="A7" activePane="bottomLeft" state="frozen"/>
      <selection pane="bottomLeft" activeCell="AD20" sqref="AD20"/>
    </sheetView>
  </sheetViews>
  <sheetFormatPr baseColWidth="10" defaultRowHeight="16" x14ac:dyDescent="0.2"/>
  <cols>
    <col min="1" max="1" width="17.1640625" customWidth="1"/>
    <col min="2" max="2" width="16.1640625" bestFit="1" customWidth="1"/>
    <col min="3" max="3" width="16" customWidth="1"/>
    <col min="4" max="4" width="13" bestFit="1" customWidth="1"/>
    <col min="5" max="5" width="20.1640625" customWidth="1"/>
    <col min="6" max="6" width="20.33203125" customWidth="1"/>
    <col min="7" max="7" width="15.83203125" customWidth="1"/>
    <col min="8" max="8" width="14.6640625" customWidth="1"/>
    <col min="9" max="9" width="21.33203125" customWidth="1"/>
    <col min="10" max="10" width="19.1640625" customWidth="1"/>
    <col min="11" max="11" width="13.33203125" bestFit="1" customWidth="1"/>
    <col min="12" max="12" width="19.1640625" customWidth="1"/>
    <col min="13" max="13" width="17.1640625" customWidth="1"/>
    <col min="16" max="16" width="22.1640625" customWidth="1"/>
    <col min="25" max="25" width="14.1640625" customWidth="1"/>
    <col min="30" max="30" width="19.6640625" customWidth="1"/>
    <col min="31" max="31" width="22" customWidth="1"/>
    <col min="32" max="32" width="19.33203125" customWidth="1"/>
    <col min="33" max="33" width="18.33203125" customWidth="1"/>
    <col min="35" max="35" width="18.6640625" customWidth="1"/>
    <col min="36" max="36" width="20.1640625" customWidth="1"/>
  </cols>
  <sheetData>
    <row r="1" spans="1:37" ht="112" x14ac:dyDescent="0.2">
      <c r="A1" s="7" t="s">
        <v>38</v>
      </c>
      <c r="B1" s="25" t="s">
        <v>2</v>
      </c>
      <c r="C1" s="25" t="s">
        <v>4</v>
      </c>
      <c r="D1" s="25" t="s">
        <v>5</v>
      </c>
      <c r="E1" s="7" t="s">
        <v>6</v>
      </c>
      <c r="F1" s="7" t="s">
        <v>7</v>
      </c>
      <c r="G1" s="7" t="s">
        <v>8</v>
      </c>
      <c r="H1" s="7" t="s">
        <v>9</v>
      </c>
      <c r="I1" s="7" t="s">
        <v>10</v>
      </c>
      <c r="J1" s="7" t="s">
        <v>11</v>
      </c>
      <c r="K1" s="7" t="s">
        <v>12</v>
      </c>
      <c r="L1" s="7" t="s">
        <v>13</v>
      </c>
      <c r="M1" s="7" t="s">
        <v>14</v>
      </c>
      <c r="N1" s="7" t="s">
        <v>15</v>
      </c>
      <c r="O1" s="7" t="s">
        <v>16</v>
      </c>
      <c r="P1" s="7" t="s">
        <v>17</v>
      </c>
      <c r="Q1" s="7" t="s">
        <v>39</v>
      </c>
      <c r="R1" s="7" t="s">
        <v>19</v>
      </c>
      <c r="S1" s="7" t="s">
        <v>20</v>
      </c>
      <c r="T1" s="7" t="s">
        <v>40</v>
      </c>
      <c r="U1" s="7" t="s">
        <v>22</v>
      </c>
      <c r="V1" s="7" t="s">
        <v>23</v>
      </c>
      <c r="W1" s="7" t="s">
        <v>24</v>
      </c>
      <c r="X1" s="7" t="s">
        <v>25</v>
      </c>
      <c r="Y1" s="7" t="s">
        <v>41</v>
      </c>
      <c r="Z1" s="7" t="s">
        <v>42</v>
      </c>
      <c r="AA1" s="7" t="s">
        <v>43</v>
      </c>
      <c r="AB1" s="7" t="s">
        <v>30</v>
      </c>
      <c r="AC1" s="7" t="s">
        <v>31</v>
      </c>
      <c r="AD1" s="7" t="s">
        <v>44</v>
      </c>
      <c r="AE1" s="7" t="s">
        <v>33</v>
      </c>
      <c r="AF1" s="7" t="s">
        <v>45</v>
      </c>
      <c r="AG1" s="7" t="s">
        <v>46</v>
      </c>
    </row>
    <row r="2" spans="1:37" ht="71" customHeight="1" x14ac:dyDescent="0.2">
      <c r="A2" s="8" t="s">
        <v>1733</v>
      </c>
      <c r="B2" s="452" t="s">
        <v>1734</v>
      </c>
      <c r="C2" s="453" t="s">
        <v>1735</v>
      </c>
      <c r="D2" s="453" t="s">
        <v>1736</v>
      </c>
      <c r="E2" s="453">
        <v>4503</v>
      </c>
      <c r="F2" s="453" t="s">
        <v>1737</v>
      </c>
      <c r="G2" s="453" t="s">
        <v>1738</v>
      </c>
      <c r="H2" s="453">
        <v>205</v>
      </c>
      <c r="I2" s="453" t="s">
        <v>1739</v>
      </c>
      <c r="J2" s="480">
        <v>4503035</v>
      </c>
      <c r="K2" s="455" t="s">
        <v>1740</v>
      </c>
      <c r="L2" s="453" t="s">
        <v>1741</v>
      </c>
      <c r="M2" s="453" t="s">
        <v>158</v>
      </c>
      <c r="N2" s="453">
        <v>25</v>
      </c>
      <c r="O2" s="453">
        <v>2023</v>
      </c>
      <c r="P2" s="453" t="s">
        <v>1742</v>
      </c>
      <c r="Q2" s="456">
        <v>1</v>
      </c>
      <c r="R2" s="456">
        <v>3</v>
      </c>
      <c r="S2" s="456">
        <v>0</v>
      </c>
      <c r="T2" s="475">
        <f>S2/R2</f>
        <v>0</v>
      </c>
      <c r="U2" s="456">
        <v>0</v>
      </c>
      <c r="V2" s="456">
        <v>0</v>
      </c>
      <c r="W2" s="457">
        <v>0</v>
      </c>
      <c r="X2" s="457">
        <v>0</v>
      </c>
      <c r="Y2" s="474">
        <f>SUM(U2:X2)</f>
        <v>0</v>
      </c>
      <c r="Z2" s="475">
        <f>Y2/R2</f>
        <v>0</v>
      </c>
      <c r="AA2" s="474">
        <f>S2+Y2</f>
        <v>0</v>
      </c>
      <c r="AB2" s="475">
        <f>Y2/Q2</f>
        <v>0</v>
      </c>
      <c r="AC2" s="477">
        <f>AA2/R2</f>
        <v>0</v>
      </c>
      <c r="AD2" s="481">
        <v>200000000</v>
      </c>
      <c r="AE2" s="459" t="s">
        <v>1743</v>
      </c>
      <c r="AF2" s="481">
        <v>200000000</v>
      </c>
      <c r="AG2" s="475">
        <f>AF2/AD2</f>
        <v>1</v>
      </c>
    </row>
    <row r="3" spans="1:37" ht="55.5" customHeight="1" x14ac:dyDescent="0.2">
      <c r="A3" s="8" t="s">
        <v>1733</v>
      </c>
      <c r="B3" s="452" t="s">
        <v>1734</v>
      </c>
      <c r="C3" s="453" t="s">
        <v>1735</v>
      </c>
      <c r="D3" s="453" t="s">
        <v>1736</v>
      </c>
      <c r="E3" s="453">
        <v>4501</v>
      </c>
      <c r="F3" s="453" t="s">
        <v>1737</v>
      </c>
      <c r="G3" s="453" t="s">
        <v>1738</v>
      </c>
      <c r="H3" s="453">
        <v>206</v>
      </c>
      <c r="I3" s="453" t="s">
        <v>1744</v>
      </c>
      <c r="J3" s="480">
        <v>4503003</v>
      </c>
      <c r="K3" s="455" t="s">
        <v>1745</v>
      </c>
      <c r="L3" s="453" t="s">
        <v>1746</v>
      </c>
      <c r="M3" s="453" t="s">
        <v>158</v>
      </c>
      <c r="N3" s="453">
        <v>18</v>
      </c>
      <c r="O3" s="453">
        <v>2023</v>
      </c>
      <c r="P3" s="453" t="s">
        <v>1742</v>
      </c>
      <c r="Q3" s="456">
        <v>5</v>
      </c>
      <c r="R3" s="456">
        <v>18</v>
      </c>
      <c r="S3" s="456">
        <v>3</v>
      </c>
      <c r="T3" s="475">
        <f t="shared" ref="T3:T19" si="0">S3/R3</f>
        <v>0.16666666666666666</v>
      </c>
      <c r="U3" s="456">
        <v>10</v>
      </c>
      <c r="V3" s="456">
        <v>0</v>
      </c>
      <c r="W3" s="457">
        <v>3</v>
      </c>
      <c r="X3" s="457">
        <v>0</v>
      </c>
      <c r="Y3" s="474">
        <f>SUM(U3:X3)</f>
        <v>13</v>
      </c>
      <c r="Z3" s="475">
        <f t="shared" ref="Z3:Z19" si="1">Y3/R3</f>
        <v>0.72222222222222221</v>
      </c>
      <c r="AA3" s="474">
        <f>S3+Y3</f>
        <v>16</v>
      </c>
      <c r="AB3" s="475">
        <f>Y3/Q3</f>
        <v>2.6</v>
      </c>
      <c r="AC3" s="477">
        <f t="shared" ref="AC3:AC19" si="2">AA3/R3</f>
        <v>0.88888888888888884</v>
      </c>
      <c r="AD3" s="482">
        <v>175984341</v>
      </c>
      <c r="AE3" s="459" t="s">
        <v>1743</v>
      </c>
      <c r="AF3" s="481">
        <v>175984341</v>
      </c>
      <c r="AG3" s="475">
        <f t="shared" ref="AG3:AG19" si="3">AF3/AD3</f>
        <v>1</v>
      </c>
    </row>
    <row r="4" spans="1:37" ht="65" x14ac:dyDescent="0.2">
      <c r="A4" s="8" t="s">
        <v>1733</v>
      </c>
      <c r="B4" s="452" t="s">
        <v>1747</v>
      </c>
      <c r="C4" s="453" t="s">
        <v>1748</v>
      </c>
      <c r="D4" s="453" t="s">
        <v>1749</v>
      </c>
      <c r="E4" s="453" t="s">
        <v>593</v>
      </c>
      <c r="F4" s="453" t="s">
        <v>594</v>
      </c>
      <c r="G4" s="453" t="s">
        <v>1750</v>
      </c>
      <c r="H4" s="453">
        <v>207</v>
      </c>
      <c r="I4" s="453" t="s">
        <v>1751</v>
      </c>
      <c r="J4" s="480" t="s">
        <v>1752</v>
      </c>
      <c r="K4" s="455" t="s">
        <v>1753</v>
      </c>
      <c r="L4" s="453" t="s">
        <v>1754</v>
      </c>
      <c r="M4" s="453" t="s">
        <v>158</v>
      </c>
      <c r="N4" s="453" t="s">
        <v>141</v>
      </c>
      <c r="O4" s="453">
        <v>2023</v>
      </c>
      <c r="P4" s="453" t="s">
        <v>1755</v>
      </c>
      <c r="Q4" s="456">
        <v>1</v>
      </c>
      <c r="R4" s="456">
        <v>5</v>
      </c>
      <c r="S4" s="456">
        <v>0</v>
      </c>
      <c r="T4" s="475">
        <f t="shared" si="0"/>
        <v>0</v>
      </c>
      <c r="U4" s="456">
        <v>0</v>
      </c>
      <c r="V4" s="456">
        <v>0</v>
      </c>
      <c r="W4" s="457">
        <v>0</v>
      </c>
      <c r="X4" s="457">
        <v>1</v>
      </c>
      <c r="Y4" s="474">
        <f t="shared" ref="Y4:Y19" si="4">SUM(U4:X4)</f>
        <v>1</v>
      </c>
      <c r="Z4" s="475">
        <f t="shared" si="1"/>
        <v>0.2</v>
      </c>
      <c r="AA4" s="474">
        <f t="shared" ref="AA4:AA19" si="5">S4+Y4</f>
        <v>1</v>
      </c>
      <c r="AB4" s="475">
        <f t="shared" ref="AB4:AB19" si="6">Y4/Q4</f>
        <v>1</v>
      </c>
      <c r="AC4" s="477">
        <f t="shared" si="2"/>
        <v>0.2</v>
      </c>
      <c r="AD4" s="481">
        <v>0</v>
      </c>
      <c r="AE4" s="457" t="s">
        <v>141</v>
      </c>
      <c r="AF4" s="481">
        <v>0</v>
      </c>
      <c r="AG4" s="475">
        <v>0</v>
      </c>
    </row>
    <row r="5" spans="1:37" ht="91" x14ac:dyDescent="0.2">
      <c r="A5" s="8" t="s">
        <v>1733</v>
      </c>
      <c r="B5" s="452" t="s">
        <v>1747</v>
      </c>
      <c r="C5" s="453" t="s">
        <v>1748</v>
      </c>
      <c r="D5" s="453" t="s">
        <v>1756</v>
      </c>
      <c r="E5" s="453" t="s">
        <v>593</v>
      </c>
      <c r="F5" s="453" t="s">
        <v>594</v>
      </c>
      <c r="G5" s="453" t="s">
        <v>1750</v>
      </c>
      <c r="H5" s="453">
        <v>208</v>
      </c>
      <c r="I5" s="453" t="s">
        <v>1757</v>
      </c>
      <c r="J5" s="480">
        <v>4502001</v>
      </c>
      <c r="K5" s="455" t="s">
        <v>1758</v>
      </c>
      <c r="L5" s="453" t="s">
        <v>1759</v>
      </c>
      <c r="M5" s="453" t="s">
        <v>158</v>
      </c>
      <c r="N5" s="453">
        <v>1484</v>
      </c>
      <c r="O5" s="453">
        <v>2023</v>
      </c>
      <c r="P5" s="453" t="s">
        <v>1760</v>
      </c>
      <c r="Q5" s="456">
        <v>100</v>
      </c>
      <c r="R5" s="456">
        <v>400</v>
      </c>
      <c r="S5" s="456">
        <v>109</v>
      </c>
      <c r="T5" s="475">
        <f t="shared" si="0"/>
        <v>0.27250000000000002</v>
      </c>
      <c r="U5" s="456">
        <v>8</v>
      </c>
      <c r="V5" s="456">
        <v>10</v>
      </c>
      <c r="W5" s="457">
        <v>22</v>
      </c>
      <c r="X5" s="457">
        <v>11</v>
      </c>
      <c r="Y5" s="474">
        <f t="shared" si="4"/>
        <v>51</v>
      </c>
      <c r="Z5" s="475">
        <f t="shared" si="1"/>
        <v>0.1275</v>
      </c>
      <c r="AA5" s="474">
        <f t="shared" si="5"/>
        <v>160</v>
      </c>
      <c r="AB5" s="475">
        <f t="shared" si="6"/>
        <v>0.51</v>
      </c>
      <c r="AC5" s="477">
        <f t="shared" si="2"/>
        <v>0.4</v>
      </c>
      <c r="AD5" s="483">
        <v>135000000</v>
      </c>
      <c r="AE5" s="484" t="s">
        <v>210</v>
      </c>
      <c r="AF5" s="485">
        <v>114250000</v>
      </c>
      <c r="AG5" s="475">
        <f t="shared" si="3"/>
        <v>0.84629629629629632</v>
      </c>
      <c r="AI5" s="479"/>
      <c r="AJ5" s="479"/>
      <c r="AK5" s="486"/>
    </row>
    <row r="6" spans="1:37" ht="65" x14ac:dyDescent="0.2">
      <c r="A6" s="8" t="s">
        <v>1733</v>
      </c>
      <c r="B6" s="452" t="s">
        <v>1747</v>
      </c>
      <c r="C6" s="453" t="s">
        <v>1748</v>
      </c>
      <c r="D6" s="453" t="s">
        <v>1756</v>
      </c>
      <c r="E6" s="453" t="s">
        <v>593</v>
      </c>
      <c r="F6" s="453" t="s">
        <v>594</v>
      </c>
      <c r="G6" s="453" t="s">
        <v>1750</v>
      </c>
      <c r="H6" s="453">
        <v>209</v>
      </c>
      <c r="I6" s="453" t="s">
        <v>1761</v>
      </c>
      <c r="J6" s="480" t="s">
        <v>1762</v>
      </c>
      <c r="K6" s="455" t="s">
        <v>1745</v>
      </c>
      <c r="L6" s="453" t="s">
        <v>1352</v>
      </c>
      <c r="M6" s="453" t="s">
        <v>158</v>
      </c>
      <c r="N6" s="453">
        <v>0</v>
      </c>
      <c r="O6" s="453">
        <v>2023</v>
      </c>
      <c r="P6" s="453" t="s">
        <v>1760</v>
      </c>
      <c r="Q6" s="456">
        <v>15</v>
      </c>
      <c r="R6" s="456">
        <v>45</v>
      </c>
      <c r="S6" s="456">
        <v>5</v>
      </c>
      <c r="T6" s="475">
        <f t="shared" si="0"/>
        <v>0.1111111111111111</v>
      </c>
      <c r="U6" s="456">
        <v>0</v>
      </c>
      <c r="V6" s="456">
        <v>8</v>
      </c>
      <c r="W6" s="457">
        <v>4</v>
      </c>
      <c r="X6" s="457">
        <v>2</v>
      </c>
      <c r="Y6" s="474">
        <f t="shared" si="4"/>
        <v>14</v>
      </c>
      <c r="Z6" s="475">
        <f t="shared" si="1"/>
        <v>0.31111111111111112</v>
      </c>
      <c r="AA6" s="474">
        <f t="shared" si="5"/>
        <v>19</v>
      </c>
      <c r="AB6" s="475">
        <f t="shared" si="6"/>
        <v>0.93333333333333335</v>
      </c>
      <c r="AC6" s="477">
        <f t="shared" si="2"/>
        <v>0.42222222222222222</v>
      </c>
      <c r="AD6" s="483">
        <v>400000000</v>
      </c>
      <c r="AE6" s="484" t="s">
        <v>210</v>
      </c>
      <c r="AF6" s="487">
        <v>400000000</v>
      </c>
      <c r="AG6" s="475">
        <f t="shared" si="3"/>
        <v>1</v>
      </c>
      <c r="AI6" s="479"/>
    </row>
    <row r="7" spans="1:37" ht="65" x14ac:dyDescent="0.2">
      <c r="A7" s="8" t="s">
        <v>1733</v>
      </c>
      <c r="B7" s="452" t="s">
        <v>1747</v>
      </c>
      <c r="C7" s="453" t="s">
        <v>1748</v>
      </c>
      <c r="D7" s="453" t="s">
        <v>1763</v>
      </c>
      <c r="E7" s="453">
        <v>4599</v>
      </c>
      <c r="F7" s="453" t="s">
        <v>689</v>
      </c>
      <c r="G7" s="453" t="s">
        <v>1750</v>
      </c>
      <c r="H7" s="453">
        <v>210</v>
      </c>
      <c r="I7" s="453" t="s">
        <v>1764</v>
      </c>
      <c r="J7" s="480" t="s">
        <v>1765</v>
      </c>
      <c r="K7" s="455" t="s">
        <v>1766</v>
      </c>
      <c r="L7" s="453" t="s">
        <v>1767</v>
      </c>
      <c r="M7" s="453" t="s">
        <v>158</v>
      </c>
      <c r="N7" s="453">
        <v>0</v>
      </c>
      <c r="O7" s="453">
        <v>2023</v>
      </c>
      <c r="P7" s="453" t="s">
        <v>1768</v>
      </c>
      <c r="Q7" s="456">
        <v>1</v>
      </c>
      <c r="R7" s="456">
        <v>2</v>
      </c>
      <c r="S7" s="456">
        <v>0</v>
      </c>
      <c r="T7" s="475">
        <f t="shared" si="0"/>
        <v>0</v>
      </c>
      <c r="U7" s="456">
        <v>0</v>
      </c>
      <c r="V7" s="456">
        <v>0</v>
      </c>
      <c r="W7" s="457">
        <v>0</v>
      </c>
      <c r="X7" s="457">
        <v>0</v>
      </c>
      <c r="Y7" s="474">
        <f t="shared" si="4"/>
        <v>0</v>
      </c>
      <c r="Z7" s="475">
        <f t="shared" si="1"/>
        <v>0</v>
      </c>
      <c r="AA7" s="474">
        <f t="shared" si="5"/>
        <v>0</v>
      </c>
      <c r="AB7" s="475">
        <f t="shared" si="6"/>
        <v>0</v>
      </c>
      <c r="AC7" s="477">
        <f t="shared" si="2"/>
        <v>0</v>
      </c>
      <c r="AD7" s="483">
        <v>150000000</v>
      </c>
      <c r="AE7" s="484" t="s">
        <v>210</v>
      </c>
      <c r="AF7" s="457">
        <v>0</v>
      </c>
      <c r="AG7" s="475">
        <f t="shared" si="3"/>
        <v>0</v>
      </c>
      <c r="AI7" s="488"/>
    </row>
    <row r="8" spans="1:37" ht="78" x14ac:dyDescent="0.2">
      <c r="A8" s="8" t="s">
        <v>1733</v>
      </c>
      <c r="B8" s="452" t="s">
        <v>1747</v>
      </c>
      <c r="C8" s="453" t="s">
        <v>1748</v>
      </c>
      <c r="D8" s="453" t="s">
        <v>1769</v>
      </c>
      <c r="E8" s="453" t="s">
        <v>593</v>
      </c>
      <c r="F8" s="453" t="s">
        <v>594</v>
      </c>
      <c r="G8" s="453" t="s">
        <v>1770</v>
      </c>
      <c r="H8" s="453">
        <v>211</v>
      </c>
      <c r="I8" s="453" t="s">
        <v>1771</v>
      </c>
      <c r="J8" s="480">
        <v>4502001</v>
      </c>
      <c r="K8" s="455" t="s">
        <v>1758</v>
      </c>
      <c r="L8" s="453" t="s">
        <v>1772</v>
      </c>
      <c r="M8" s="453" t="s">
        <v>158</v>
      </c>
      <c r="N8" s="453">
        <v>38</v>
      </c>
      <c r="O8" s="453">
        <v>2023</v>
      </c>
      <c r="P8" s="453" t="s">
        <v>1773</v>
      </c>
      <c r="Q8" s="456">
        <v>15</v>
      </c>
      <c r="R8" s="456">
        <v>48</v>
      </c>
      <c r="S8" s="456">
        <v>33</v>
      </c>
      <c r="T8" s="475">
        <f t="shared" si="0"/>
        <v>0.6875</v>
      </c>
      <c r="U8" s="456">
        <v>1</v>
      </c>
      <c r="V8" s="456">
        <v>6</v>
      </c>
      <c r="W8" s="457">
        <v>10</v>
      </c>
      <c r="X8" s="457">
        <v>11</v>
      </c>
      <c r="Y8" s="474">
        <f t="shared" si="4"/>
        <v>28</v>
      </c>
      <c r="Z8" s="475">
        <f t="shared" si="1"/>
        <v>0.58333333333333337</v>
      </c>
      <c r="AA8" s="474">
        <f t="shared" si="5"/>
        <v>61</v>
      </c>
      <c r="AB8" s="475">
        <f t="shared" si="6"/>
        <v>1.8666666666666667</v>
      </c>
      <c r="AC8" s="477">
        <f t="shared" si="2"/>
        <v>1.2708333333333333</v>
      </c>
      <c r="AD8" s="482">
        <v>159984519</v>
      </c>
      <c r="AE8" s="484" t="s">
        <v>210</v>
      </c>
      <c r="AF8" s="482">
        <v>159984519</v>
      </c>
      <c r="AG8" s="475">
        <f t="shared" si="3"/>
        <v>1</v>
      </c>
    </row>
    <row r="9" spans="1:37" ht="52" x14ac:dyDescent="0.2">
      <c r="A9" s="8" t="s">
        <v>1733</v>
      </c>
      <c r="B9" s="452" t="s">
        <v>1747</v>
      </c>
      <c r="C9" s="453" t="s">
        <v>1774</v>
      </c>
      <c r="D9" s="453" t="s">
        <v>1775</v>
      </c>
      <c r="E9" s="453">
        <v>4599</v>
      </c>
      <c r="F9" s="453" t="s">
        <v>689</v>
      </c>
      <c r="G9" s="453" t="s">
        <v>1776</v>
      </c>
      <c r="H9" s="453">
        <v>212</v>
      </c>
      <c r="I9" s="453" t="s">
        <v>1777</v>
      </c>
      <c r="J9" s="480" t="s">
        <v>1778</v>
      </c>
      <c r="K9" s="455" t="s">
        <v>1779</v>
      </c>
      <c r="L9" s="453" t="s">
        <v>362</v>
      </c>
      <c r="M9" s="453" t="s">
        <v>158</v>
      </c>
      <c r="N9" s="453">
        <v>0</v>
      </c>
      <c r="O9" s="453">
        <v>2023</v>
      </c>
      <c r="P9" s="453" t="s">
        <v>141</v>
      </c>
      <c r="Q9" s="456">
        <v>2</v>
      </c>
      <c r="R9" s="456">
        <v>8</v>
      </c>
      <c r="S9" s="456">
        <v>12</v>
      </c>
      <c r="T9" s="475">
        <f t="shared" si="0"/>
        <v>1.5</v>
      </c>
      <c r="U9" s="456">
        <v>1</v>
      </c>
      <c r="V9" s="456">
        <v>7</v>
      </c>
      <c r="W9" s="457">
        <v>9</v>
      </c>
      <c r="X9" s="457">
        <v>8</v>
      </c>
      <c r="Y9" s="474">
        <f t="shared" si="4"/>
        <v>25</v>
      </c>
      <c r="Z9" s="475">
        <f t="shared" si="1"/>
        <v>3.125</v>
      </c>
      <c r="AA9" s="474">
        <f t="shared" si="5"/>
        <v>37</v>
      </c>
      <c r="AB9" s="475">
        <f t="shared" si="6"/>
        <v>12.5</v>
      </c>
      <c r="AC9" s="477">
        <f t="shared" si="2"/>
        <v>4.625</v>
      </c>
      <c r="AD9" s="481">
        <v>100000000</v>
      </c>
      <c r="AE9" s="459" t="s">
        <v>1780</v>
      </c>
      <c r="AF9" s="481">
        <v>58200000</v>
      </c>
      <c r="AG9" s="475">
        <f t="shared" si="3"/>
        <v>0.58199999999999996</v>
      </c>
    </row>
    <row r="10" spans="1:37" ht="52" x14ac:dyDescent="0.2">
      <c r="A10" s="8" t="s">
        <v>1733</v>
      </c>
      <c r="B10" s="452" t="s">
        <v>1747</v>
      </c>
      <c r="C10" s="453" t="s">
        <v>1774</v>
      </c>
      <c r="D10" s="453" t="s">
        <v>1775</v>
      </c>
      <c r="E10" s="453" t="s">
        <v>593</v>
      </c>
      <c r="F10" s="453" t="s">
        <v>594</v>
      </c>
      <c r="G10" s="453" t="s">
        <v>1750</v>
      </c>
      <c r="H10" s="453">
        <v>213</v>
      </c>
      <c r="I10" s="453" t="s">
        <v>1781</v>
      </c>
      <c r="J10" s="480">
        <v>4502001</v>
      </c>
      <c r="K10" s="455" t="s">
        <v>1758</v>
      </c>
      <c r="L10" s="453" t="s">
        <v>1782</v>
      </c>
      <c r="M10" s="453" t="s">
        <v>158</v>
      </c>
      <c r="N10" s="453">
        <v>0</v>
      </c>
      <c r="O10" s="453">
        <v>2024</v>
      </c>
      <c r="P10" s="453" t="s">
        <v>141</v>
      </c>
      <c r="Q10" s="456">
        <v>2</v>
      </c>
      <c r="R10" s="456">
        <v>6</v>
      </c>
      <c r="S10" s="456">
        <v>4</v>
      </c>
      <c r="T10" s="475">
        <f t="shared" si="0"/>
        <v>0.66666666666666663</v>
      </c>
      <c r="U10" s="456">
        <v>1</v>
      </c>
      <c r="V10" s="456">
        <v>4</v>
      </c>
      <c r="W10" s="457">
        <v>1</v>
      </c>
      <c r="X10" s="457">
        <v>0</v>
      </c>
      <c r="Y10" s="474">
        <f t="shared" si="4"/>
        <v>6</v>
      </c>
      <c r="Z10" s="475">
        <f t="shared" si="1"/>
        <v>1</v>
      </c>
      <c r="AA10" s="474">
        <f t="shared" si="5"/>
        <v>10</v>
      </c>
      <c r="AB10" s="475">
        <f t="shared" si="6"/>
        <v>3</v>
      </c>
      <c r="AC10" s="477">
        <f t="shared" si="2"/>
        <v>1.6666666666666667</v>
      </c>
      <c r="AD10" s="481">
        <v>700000000</v>
      </c>
      <c r="AE10" s="459" t="s">
        <v>1780</v>
      </c>
      <c r="AF10" s="481">
        <v>574778750</v>
      </c>
      <c r="AG10" s="475">
        <f t="shared" si="3"/>
        <v>0.82111250000000002</v>
      </c>
    </row>
    <row r="11" spans="1:37" ht="65" x14ac:dyDescent="0.2">
      <c r="A11" s="8" t="s">
        <v>1733</v>
      </c>
      <c r="B11" s="452" t="s">
        <v>1747</v>
      </c>
      <c r="C11" s="453" t="s">
        <v>1774</v>
      </c>
      <c r="D11" s="453" t="s">
        <v>1775</v>
      </c>
      <c r="E11" s="453" t="s">
        <v>593</v>
      </c>
      <c r="F11" s="453" t="s">
        <v>594</v>
      </c>
      <c r="G11" s="453" t="s">
        <v>1750</v>
      </c>
      <c r="H11" s="453">
        <v>214</v>
      </c>
      <c r="I11" s="453" t="s">
        <v>1783</v>
      </c>
      <c r="J11" s="480" t="s">
        <v>1784</v>
      </c>
      <c r="K11" s="455" t="s">
        <v>1779</v>
      </c>
      <c r="L11" s="453" t="s">
        <v>1785</v>
      </c>
      <c r="M11" s="453" t="s">
        <v>158</v>
      </c>
      <c r="N11" s="453">
        <v>0</v>
      </c>
      <c r="O11" s="453">
        <v>2024</v>
      </c>
      <c r="P11" s="453" t="s">
        <v>141</v>
      </c>
      <c r="Q11" s="456">
        <v>30</v>
      </c>
      <c r="R11" s="456">
        <v>100</v>
      </c>
      <c r="S11" s="456">
        <v>20</v>
      </c>
      <c r="T11" s="475">
        <f t="shared" si="0"/>
        <v>0.2</v>
      </c>
      <c r="U11" s="456">
        <v>6</v>
      </c>
      <c r="V11" s="456">
        <v>19</v>
      </c>
      <c r="W11" s="457">
        <v>14</v>
      </c>
      <c r="X11" s="457">
        <v>8</v>
      </c>
      <c r="Y11" s="474">
        <f t="shared" si="4"/>
        <v>47</v>
      </c>
      <c r="Z11" s="475">
        <f t="shared" si="1"/>
        <v>0.47</v>
      </c>
      <c r="AA11" s="474">
        <f t="shared" si="5"/>
        <v>67</v>
      </c>
      <c r="AB11" s="475">
        <f t="shared" si="6"/>
        <v>1.5666666666666667</v>
      </c>
      <c r="AC11" s="477">
        <f t="shared" si="2"/>
        <v>0.67</v>
      </c>
      <c r="AD11" s="481">
        <v>200000000</v>
      </c>
      <c r="AE11" s="459" t="s">
        <v>1780</v>
      </c>
      <c r="AF11" s="481">
        <v>81000000</v>
      </c>
      <c r="AG11" s="475">
        <f t="shared" si="3"/>
        <v>0.40500000000000003</v>
      </c>
    </row>
    <row r="12" spans="1:37" ht="91" x14ac:dyDescent="0.2">
      <c r="A12" s="8" t="s">
        <v>1733</v>
      </c>
      <c r="B12" s="463" t="s">
        <v>1786</v>
      </c>
      <c r="C12" s="453" t="s">
        <v>1787</v>
      </c>
      <c r="D12" s="453" t="s">
        <v>1788</v>
      </c>
      <c r="E12" s="453">
        <v>1202</v>
      </c>
      <c r="F12" s="453" t="s">
        <v>754</v>
      </c>
      <c r="G12" s="453" t="s">
        <v>1789</v>
      </c>
      <c r="H12" s="453">
        <v>215</v>
      </c>
      <c r="I12" s="453" t="s">
        <v>1790</v>
      </c>
      <c r="J12" s="480" t="s">
        <v>249</v>
      </c>
      <c r="K12" s="455" t="s">
        <v>1791</v>
      </c>
      <c r="L12" s="453" t="s">
        <v>1792</v>
      </c>
      <c r="M12" s="453" t="s">
        <v>158</v>
      </c>
      <c r="N12" s="453">
        <v>0</v>
      </c>
      <c r="O12" s="453">
        <v>2024</v>
      </c>
      <c r="P12" s="453" t="s">
        <v>1793</v>
      </c>
      <c r="Q12" s="456">
        <v>1500</v>
      </c>
      <c r="R12" s="456">
        <v>5000</v>
      </c>
      <c r="S12" s="456">
        <v>28940</v>
      </c>
      <c r="T12" s="475">
        <f t="shared" si="0"/>
        <v>5.7880000000000003</v>
      </c>
      <c r="U12" s="456">
        <v>0</v>
      </c>
      <c r="V12" s="456">
        <v>5586</v>
      </c>
      <c r="W12" s="457">
        <v>9102</v>
      </c>
      <c r="X12" s="457">
        <v>824</v>
      </c>
      <c r="Y12" s="474">
        <f t="shared" si="4"/>
        <v>15512</v>
      </c>
      <c r="Z12" s="475">
        <f t="shared" si="1"/>
        <v>3.1023999999999998</v>
      </c>
      <c r="AA12" s="474">
        <f t="shared" si="5"/>
        <v>44452</v>
      </c>
      <c r="AB12" s="475">
        <f t="shared" si="6"/>
        <v>10.341333333333333</v>
      </c>
      <c r="AC12" s="477">
        <f t="shared" si="2"/>
        <v>8.8903999999999996</v>
      </c>
      <c r="AD12" s="481">
        <v>317895545</v>
      </c>
      <c r="AE12" s="459" t="s">
        <v>1794</v>
      </c>
      <c r="AF12" s="464">
        <v>317895545</v>
      </c>
      <c r="AG12" s="475">
        <f t="shared" si="3"/>
        <v>1</v>
      </c>
    </row>
    <row r="13" spans="1:37" ht="91" x14ac:dyDescent="0.2">
      <c r="A13" s="8" t="s">
        <v>1733</v>
      </c>
      <c r="B13" s="463" t="s">
        <v>1786</v>
      </c>
      <c r="C13" s="453" t="s">
        <v>1787</v>
      </c>
      <c r="D13" s="453" t="s">
        <v>1788</v>
      </c>
      <c r="E13" s="453">
        <v>1202</v>
      </c>
      <c r="F13" s="453" t="s">
        <v>754</v>
      </c>
      <c r="G13" s="453" t="s">
        <v>1789</v>
      </c>
      <c r="H13" s="453">
        <v>216</v>
      </c>
      <c r="I13" s="453" t="s">
        <v>1795</v>
      </c>
      <c r="J13" s="480" t="s">
        <v>1796</v>
      </c>
      <c r="K13" s="455" t="s">
        <v>1797</v>
      </c>
      <c r="L13" s="453" t="s">
        <v>1798</v>
      </c>
      <c r="M13" s="453" t="s">
        <v>158</v>
      </c>
      <c r="N13" s="453">
        <v>0</v>
      </c>
      <c r="O13" s="453">
        <v>2024</v>
      </c>
      <c r="P13" s="453" t="s">
        <v>1793</v>
      </c>
      <c r="Q13" s="456">
        <v>8</v>
      </c>
      <c r="R13" s="456">
        <v>24</v>
      </c>
      <c r="S13" s="456">
        <v>5</v>
      </c>
      <c r="T13" s="475">
        <f t="shared" si="0"/>
        <v>0.20833333333333334</v>
      </c>
      <c r="U13" s="456">
        <v>0</v>
      </c>
      <c r="V13" s="456">
        <v>0</v>
      </c>
      <c r="W13" s="457">
        <v>0</v>
      </c>
      <c r="X13" s="457">
        <v>9</v>
      </c>
      <c r="Y13" s="474">
        <f t="shared" si="4"/>
        <v>9</v>
      </c>
      <c r="Z13" s="475">
        <f t="shared" si="1"/>
        <v>0.375</v>
      </c>
      <c r="AA13" s="474">
        <f t="shared" si="5"/>
        <v>14</v>
      </c>
      <c r="AB13" s="475">
        <f t="shared" si="6"/>
        <v>1.125</v>
      </c>
      <c r="AC13" s="477">
        <f t="shared" si="2"/>
        <v>0.58333333333333337</v>
      </c>
      <c r="AD13" s="481">
        <v>607902214</v>
      </c>
      <c r="AE13" s="459" t="s">
        <v>1799</v>
      </c>
      <c r="AF13" s="464">
        <v>607902214</v>
      </c>
      <c r="AG13" s="475">
        <f t="shared" si="3"/>
        <v>1</v>
      </c>
    </row>
    <row r="14" spans="1:37" ht="91" x14ac:dyDescent="0.2">
      <c r="A14" s="8" t="s">
        <v>1733</v>
      </c>
      <c r="B14" s="463" t="s">
        <v>1786</v>
      </c>
      <c r="C14" s="453" t="s">
        <v>1787</v>
      </c>
      <c r="D14" s="453" t="s">
        <v>1788</v>
      </c>
      <c r="E14" s="453">
        <v>1202</v>
      </c>
      <c r="F14" s="453" t="s">
        <v>754</v>
      </c>
      <c r="G14" s="453" t="s">
        <v>1789</v>
      </c>
      <c r="H14" s="453">
        <v>217</v>
      </c>
      <c r="I14" s="453" t="s">
        <v>1800</v>
      </c>
      <c r="J14" s="480" t="s">
        <v>1801</v>
      </c>
      <c r="K14" s="455" t="s">
        <v>1802</v>
      </c>
      <c r="L14" s="453" t="s">
        <v>1803</v>
      </c>
      <c r="M14" s="453" t="s">
        <v>158</v>
      </c>
      <c r="N14" s="453">
        <v>0</v>
      </c>
      <c r="O14" s="453">
        <v>2024</v>
      </c>
      <c r="P14" s="453" t="s">
        <v>1793</v>
      </c>
      <c r="Q14" s="456">
        <v>5</v>
      </c>
      <c r="R14" s="456">
        <v>20</v>
      </c>
      <c r="S14" s="456">
        <v>29</v>
      </c>
      <c r="T14" s="475">
        <f t="shared" si="0"/>
        <v>1.45</v>
      </c>
      <c r="U14" s="456">
        <v>0</v>
      </c>
      <c r="V14" s="456">
        <v>14</v>
      </c>
      <c r="W14" s="457">
        <v>14</v>
      </c>
      <c r="X14" s="457">
        <v>2</v>
      </c>
      <c r="Y14" s="474">
        <f t="shared" si="4"/>
        <v>30</v>
      </c>
      <c r="Z14" s="475">
        <f t="shared" si="1"/>
        <v>1.5</v>
      </c>
      <c r="AA14" s="474">
        <f t="shared" si="5"/>
        <v>59</v>
      </c>
      <c r="AB14" s="475">
        <f t="shared" si="6"/>
        <v>6</v>
      </c>
      <c r="AC14" s="477">
        <f t="shared" si="2"/>
        <v>2.95</v>
      </c>
      <c r="AD14" s="481">
        <v>450000000</v>
      </c>
      <c r="AE14" s="459" t="s">
        <v>1804</v>
      </c>
      <c r="AF14" s="481">
        <v>450000000</v>
      </c>
      <c r="AG14" s="475">
        <f t="shared" si="3"/>
        <v>1</v>
      </c>
    </row>
    <row r="15" spans="1:37" ht="78" x14ac:dyDescent="0.2">
      <c r="A15" s="8" t="s">
        <v>1733</v>
      </c>
      <c r="B15" s="452" t="s">
        <v>1747</v>
      </c>
      <c r="C15" s="453" t="s">
        <v>1748</v>
      </c>
      <c r="D15" s="453" t="s">
        <v>1805</v>
      </c>
      <c r="E15" s="453" t="s">
        <v>593</v>
      </c>
      <c r="F15" s="453" t="s">
        <v>594</v>
      </c>
      <c r="G15" s="453" t="s">
        <v>1750</v>
      </c>
      <c r="H15" s="453">
        <v>367</v>
      </c>
      <c r="I15" s="465" t="s">
        <v>1806</v>
      </c>
      <c r="J15" s="480">
        <v>4502001</v>
      </c>
      <c r="K15" s="455" t="s">
        <v>1758</v>
      </c>
      <c r="L15" s="453" t="s">
        <v>1807</v>
      </c>
      <c r="M15" s="453" t="s">
        <v>158</v>
      </c>
      <c r="N15" s="453">
        <v>0</v>
      </c>
      <c r="O15" s="453">
        <v>2023</v>
      </c>
      <c r="P15" s="453" t="s">
        <v>1768</v>
      </c>
      <c r="Q15" s="456">
        <v>45</v>
      </c>
      <c r="R15" s="456">
        <v>180</v>
      </c>
      <c r="S15" s="456">
        <v>17</v>
      </c>
      <c r="T15" s="475">
        <f t="shared" si="0"/>
        <v>9.4444444444444442E-2</v>
      </c>
      <c r="U15" s="456">
        <v>0</v>
      </c>
      <c r="V15" s="456">
        <v>12</v>
      </c>
      <c r="W15" s="457">
        <v>5</v>
      </c>
      <c r="X15" s="457">
        <v>3</v>
      </c>
      <c r="Y15" s="474">
        <f t="shared" si="4"/>
        <v>20</v>
      </c>
      <c r="Z15" s="475">
        <f t="shared" si="1"/>
        <v>0.1111111111111111</v>
      </c>
      <c r="AA15" s="474">
        <f t="shared" si="5"/>
        <v>37</v>
      </c>
      <c r="AB15" s="475">
        <f t="shared" si="6"/>
        <v>0.44444444444444442</v>
      </c>
      <c r="AC15" s="477">
        <f t="shared" si="2"/>
        <v>0.20555555555555555</v>
      </c>
      <c r="AD15" s="484">
        <v>10678600000</v>
      </c>
      <c r="AE15" s="484" t="s">
        <v>1808</v>
      </c>
      <c r="AF15" s="487">
        <v>9087664798</v>
      </c>
      <c r="AG15" s="475">
        <f t="shared" si="3"/>
        <v>0.85101650010300978</v>
      </c>
    </row>
    <row r="16" spans="1:37" ht="65" x14ac:dyDescent="0.2">
      <c r="A16" s="8" t="s">
        <v>1733</v>
      </c>
      <c r="B16" s="463" t="s">
        <v>1809</v>
      </c>
      <c r="C16" s="455" t="s">
        <v>1810</v>
      </c>
      <c r="D16" s="455" t="s">
        <v>1811</v>
      </c>
      <c r="E16" s="455">
        <v>4502</v>
      </c>
      <c r="F16" s="455" t="s">
        <v>594</v>
      </c>
      <c r="G16" s="455" t="s">
        <v>1789</v>
      </c>
      <c r="H16" s="453">
        <v>384</v>
      </c>
      <c r="I16" s="455" t="s">
        <v>1812</v>
      </c>
      <c r="J16" s="480">
        <v>4502038</v>
      </c>
      <c r="K16" s="455" t="s">
        <v>596</v>
      </c>
      <c r="L16" s="455" t="s">
        <v>597</v>
      </c>
      <c r="M16" s="453" t="s">
        <v>158</v>
      </c>
      <c r="N16" s="466" t="s">
        <v>141</v>
      </c>
      <c r="O16" s="455">
        <v>2023</v>
      </c>
      <c r="P16" s="455" t="s">
        <v>1813</v>
      </c>
      <c r="Q16" s="456">
        <v>1</v>
      </c>
      <c r="R16" s="456">
        <v>4</v>
      </c>
      <c r="S16" s="456">
        <v>0</v>
      </c>
      <c r="T16" s="475">
        <f t="shared" si="0"/>
        <v>0</v>
      </c>
      <c r="U16" s="456">
        <v>0</v>
      </c>
      <c r="V16" s="456">
        <v>0</v>
      </c>
      <c r="W16" s="457">
        <v>0</v>
      </c>
      <c r="X16" s="457">
        <v>0</v>
      </c>
      <c r="Y16" s="474">
        <f t="shared" si="4"/>
        <v>0</v>
      </c>
      <c r="Z16" s="475">
        <f t="shared" si="1"/>
        <v>0</v>
      </c>
      <c r="AA16" s="474">
        <f t="shared" si="5"/>
        <v>0</v>
      </c>
      <c r="AB16" s="475">
        <f t="shared" si="6"/>
        <v>0</v>
      </c>
      <c r="AC16" s="477">
        <f t="shared" si="2"/>
        <v>0</v>
      </c>
      <c r="AD16" s="482">
        <v>0</v>
      </c>
      <c r="AE16" s="457" t="s">
        <v>141</v>
      </c>
      <c r="AF16" s="481">
        <v>0</v>
      </c>
      <c r="AG16" s="475">
        <v>0</v>
      </c>
    </row>
    <row r="17" spans="1:33" ht="91" x14ac:dyDescent="0.2">
      <c r="A17" s="8" t="s">
        <v>1733</v>
      </c>
      <c r="B17" s="463" t="s">
        <v>1809</v>
      </c>
      <c r="C17" s="455" t="s">
        <v>1810</v>
      </c>
      <c r="D17" s="455" t="s">
        <v>1811</v>
      </c>
      <c r="E17" s="455">
        <v>4102</v>
      </c>
      <c r="F17" s="455" t="s">
        <v>729</v>
      </c>
      <c r="G17" s="455" t="s">
        <v>1789</v>
      </c>
      <c r="H17" s="453">
        <v>385</v>
      </c>
      <c r="I17" s="455" t="s">
        <v>1814</v>
      </c>
      <c r="J17" s="480">
        <v>4102052</v>
      </c>
      <c r="K17" s="455" t="s">
        <v>731</v>
      </c>
      <c r="L17" s="455" t="s">
        <v>1815</v>
      </c>
      <c r="M17" s="453" t="s">
        <v>158</v>
      </c>
      <c r="N17" s="455">
        <v>0</v>
      </c>
      <c r="O17" s="455">
        <v>2023</v>
      </c>
      <c r="P17" s="455" t="s">
        <v>1816</v>
      </c>
      <c r="Q17" s="456">
        <v>135</v>
      </c>
      <c r="R17" s="456">
        <v>135</v>
      </c>
      <c r="S17" s="456">
        <v>151</v>
      </c>
      <c r="T17" s="475">
        <f t="shared" si="0"/>
        <v>1.1185185185185185</v>
      </c>
      <c r="U17" s="456">
        <v>0</v>
      </c>
      <c r="V17" s="456">
        <v>0</v>
      </c>
      <c r="W17" s="457">
        <v>0</v>
      </c>
      <c r="X17" s="457">
        <v>135</v>
      </c>
      <c r="Y17" s="474">
        <f t="shared" si="4"/>
        <v>135</v>
      </c>
      <c r="Z17" s="475">
        <f t="shared" si="1"/>
        <v>1</v>
      </c>
      <c r="AA17" s="474">
        <f t="shared" si="5"/>
        <v>286</v>
      </c>
      <c r="AB17" s="475">
        <f t="shared" si="6"/>
        <v>1</v>
      </c>
      <c r="AC17" s="477">
        <f t="shared" si="2"/>
        <v>2.1185185185185187</v>
      </c>
      <c r="AD17" s="481">
        <v>173984519</v>
      </c>
      <c r="AE17" s="457" t="s">
        <v>210</v>
      </c>
      <c r="AF17" s="489">
        <v>173984519</v>
      </c>
      <c r="AG17" s="475">
        <f t="shared" si="3"/>
        <v>1</v>
      </c>
    </row>
    <row r="18" spans="1:33" ht="78" x14ac:dyDescent="0.2">
      <c r="A18" s="8" t="s">
        <v>1733</v>
      </c>
      <c r="B18" s="463" t="s">
        <v>1809</v>
      </c>
      <c r="C18" s="455" t="s">
        <v>1810</v>
      </c>
      <c r="D18" s="455" t="s">
        <v>1817</v>
      </c>
      <c r="E18" s="455">
        <v>4502</v>
      </c>
      <c r="F18" s="455" t="s">
        <v>594</v>
      </c>
      <c r="G18" s="455" t="s">
        <v>1789</v>
      </c>
      <c r="H18" s="453">
        <v>386</v>
      </c>
      <c r="I18" s="467" t="s">
        <v>1818</v>
      </c>
      <c r="J18" s="480">
        <v>4502038</v>
      </c>
      <c r="K18" s="468" t="s">
        <v>596</v>
      </c>
      <c r="L18" s="468" t="s">
        <v>601</v>
      </c>
      <c r="M18" s="453" t="s">
        <v>158</v>
      </c>
      <c r="N18" s="467" t="s">
        <v>275</v>
      </c>
      <c r="O18" s="467">
        <v>2023</v>
      </c>
      <c r="P18" s="467" t="s">
        <v>1813</v>
      </c>
      <c r="Q18" s="456">
        <v>12</v>
      </c>
      <c r="R18" s="456">
        <v>12</v>
      </c>
      <c r="S18" s="456">
        <v>5</v>
      </c>
      <c r="T18" s="475">
        <f t="shared" si="0"/>
        <v>0.41666666666666669</v>
      </c>
      <c r="U18" s="456">
        <v>0</v>
      </c>
      <c r="V18" s="456">
        <v>8</v>
      </c>
      <c r="W18" s="457">
        <v>12</v>
      </c>
      <c r="X18" s="457">
        <v>7</v>
      </c>
      <c r="Y18" s="474">
        <f t="shared" si="4"/>
        <v>27</v>
      </c>
      <c r="Z18" s="475">
        <f t="shared" si="1"/>
        <v>2.25</v>
      </c>
      <c r="AA18" s="474">
        <f t="shared" si="5"/>
        <v>32</v>
      </c>
      <c r="AB18" s="475">
        <f t="shared" si="6"/>
        <v>2.25</v>
      </c>
      <c r="AC18" s="477">
        <f t="shared" si="2"/>
        <v>2.6666666666666665</v>
      </c>
      <c r="AD18" s="490">
        <v>184500000</v>
      </c>
      <c r="AE18" s="457" t="s">
        <v>210</v>
      </c>
      <c r="AF18" s="490">
        <v>184500000</v>
      </c>
      <c r="AG18" s="475">
        <f t="shared" si="3"/>
        <v>1</v>
      </c>
    </row>
    <row r="19" spans="1:33" ht="91" x14ac:dyDescent="0.2">
      <c r="A19" s="8" t="s">
        <v>1733</v>
      </c>
      <c r="B19" s="463" t="s">
        <v>1809</v>
      </c>
      <c r="C19" s="455" t="s">
        <v>1819</v>
      </c>
      <c r="D19" s="455" t="s">
        <v>1820</v>
      </c>
      <c r="E19" s="455" t="s">
        <v>1418</v>
      </c>
      <c r="F19" s="455" t="s">
        <v>1821</v>
      </c>
      <c r="G19" s="455" t="s">
        <v>1789</v>
      </c>
      <c r="H19" s="453">
        <v>387</v>
      </c>
      <c r="I19" s="467" t="s">
        <v>1822</v>
      </c>
      <c r="J19" s="480" t="s">
        <v>1823</v>
      </c>
      <c r="K19" s="468" t="s">
        <v>1824</v>
      </c>
      <c r="L19" s="468" t="s">
        <v>1825</v>
      </c>
      <c r="M19" s="453" t="s">
        <v>158</v>
      </c>
      <c r="N19" s="467">
        <v>1</v>
      </c>
      <c r="O19" s="453">
        <v>2023</v>
      </c>
      <c r="P19" s="455" t="s">
        <v>1826</v>
      </c>
      <c r="Q19" s="456">
        <v>2</v>
      </c>
      <c r="R19" s="456">
        <v>8</v>
      </c>
      <c r="S19" s="456">
        <v>2</v>
      </c>
      <c r="T19" s="475">
        <f t="shared" si="0"/>
        <v>0.25</v>
      </c>
      <c r="U19" s="456">
        <v>0</v>
      </c>
      <c r="V19" s="456">
        <v>0</v>
      </c>
      <c r="W19" s="457">
        <v>0</v>
      </c>
      <c r="X19" s="457">
        <v>3</v>
      </c>
      <c r="Y19" s="474">
        <f t="shared" si="4"/>
        <v>3</v>
      </c>
      <c r="Z19" s="475">
        <f t="shared" si="1"/>
        <v>0.375</v>
      </c>
      <c r="AA19" s="474">
        <f t="shared" si="5"/>
        <v>5</v>
      </c>
      <c r="AB19" s="475">
        <f t="shared" si="6"/>
        <v>1.5</v>
      </c>
      <c r="AC19" s="477">
        <f t="shared" si="2"/>
        <v>0.625</v>
      </c>
      <c r="AD19" s="491">
        <v>2000000000</v>
      </c>
      <c r="AE19" s="457" t="s">
        <v>210</v>
      </c>
      <c r="AF19" s="491">
        <v>1778800000</v>
      </c>
      <c r="AG19" s="475">
        <f t="shared" si="3"/>
        <v>0.88939999999999997</v>
      </c>
    </row>
    <row r="20" spans="1:33" x14ac:dyDescent="0.2">
      <c r="AD20" s="756">
        <f>SUM(AD2:AD19)</f>
        <v>16633851138</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2"/>
  <sheetViews>
    <sheetView showGridLines="0" zoomScale="90" zoomScaleNormal="90" workbookViewId="0">
      <selection activeCell="M91" sqref="M91:M92"/>
    </sheetView>
  </sheetViews>
  <sheetFormatPr baseColWidth="10" defaultRowHeight="16" x14ac:dyDescent="0.2"/>
  <cols>
    <col min="1" max="1" width="129.1640625" bestFit="1" customWidth="1"/>
    <col min="2" max="2" width="47.5" bestFit="1" customWidth="1"/>
    <col min="3" max="3" width="40" bestFit="1" customWidth="1"/>
    <col min="4" max="4" width="3.6640625" customWidth="1"/>
    <col min="5" max="5" width="1.5" customWidth="1"/>
    <col min="6" max="6" width="46.6640625" style="600" customWidth="1"/>
    <col min="7" max="7" width="46.6640625" style="601" customWidth="1"/>
    <col min="8" max="8" width="3" style="602" customWidth="1"/>
    <col min="9" max="9" width="46.6640625" style="600" customWidth="1"/>
    <col min="10" max="10" width="46.6640625" style="601" customWidth="1"/>
    <col min="11" max="11" width="1.5" style="602" customWidth="1"/>
    <col min="12" max="12" width="46.6640625" style="600" customWidth="1"/>
    <col min="13" max="13" width="46.6640625" style="601" customWidth="1"/>
  </cols>
  <sheetData>
    <row r="1" spans="1:13" x14ac:dyDescent="0.2">
      <c r="F1" s="585"/>
      <c r="G1" s="585"/>
      <c r="H1" s="586"/>
      <c r="I1" s="585"/>
      <c r="J1" s="585"/>
      <c r="K1" s="586"/>
      <c r="L1" s="585"/>
      <c r="M1" s="585"/>
    </row>
    <row r="2" spans="1:13" x14ac:dyDescent="0.2">
      <c r="F2" s="585"/>
      <c r="G2" s="585"/>
      <c r="H2" s="586"/>
      <c r="I2" s="585"/>
      <c r="J2" s="585"/>
      <c r="K2" s="586"/>
      <c r="L2" s="585"/>
      <c r="M2" s="585"/>
    </row>
    <row r="3" spans="1:13" ht="43" customHeight="1" x14ac:dyDescent="0.2">
      <c r="A3" s="738" t="s">
        <v>1863</v>
      </c>
      <c r="B3" t="s">
        <v>1866</v>
      </c>
      <c r="C3" t="s">
        <v>1867</v>
      </c>
      <c r="F3" s="634" t="s">
        <v>173</v>
      </c>
      <c r="G3" s="634"/>
      <c r="H3" s="586"/>
      <c r="I3" s="634" t="s">
        <v>1395</v>
      </c>
      <c r="J3" s="634"/>
      <c r="K3" s="586"/>
      <c r="L3" s="634" t="s">
        <v>1192</v>
      </c>
      <c r="M3" s="634"/>
    </row>
    <row r="4" spans="1:13" x14ac:dyDescent="0.2">
      <c r="A4" s="492" t="s">
        <v>173</v>
      </c>
      <c r="B4" s="479">
        <v>7168686475</v>
      </c>
      <c r="C4" s="479">
        <v>5346408001</v>
      </c>
      <c r="F4" s="587" t="s">
        <v>1984</v>
      </c>
      <c r="G4" s="588">
        <v>15</v>
      </c>
      <c r="H4" s="586"/>
      <c r="I4" s="587" t="s">
        <v>1984</v>
      </c>
      <c r="J4" s="588">
        <v>3</v>
      </c>
      <c r="K4" s="586"/>
      <c r="L4" s="587" t="s">
        <v>1984</v>
      </c>
      <c r="M4" s="588">
        <v>26</v>
      </c>
    </row>
    <row r="5" spans="1:13" x14ac:dyDescent="0.2">
      <c r="A5" s="492" t="s">
        <v>1395</v>
      </c>
      <c r="B5" s="479">
        <v>128465468124.49001</v>
      </c>
      <c r="C5" s="479">
        <v>386312109959.45001</v>
      </c>
      <c r="F5" s="587" t="s">
        <v>1985</v>
      </c>
      <c r="G5" s="589">
        <v>1.52</v>
      </c>
      <c r="H5" s="586"/>
      <c r="I5" s="587" t="s">
        <v>1985</v>
      </c>
      <c r="J5" s="589">
        <v>0.5</v>
      </c>
      <c r="K5" s="586"/>
      <c r="L5" s="587" t="s">
        <v>1985</v>
      </c>
      <c r="M5" s="589">
        <v>2.0699999999999998</v>
      </c>
    </row>
    <row r="6" spans="1:13" x14ac:dyDescent="0.2">
      <c r="A6" s="492" t="s">
        <v>1192</v>
      </c>
      <c r="B6" s="479">
        <v>3133857580</v>
      </c>
      <c r="C6" s="479">
        <v>8984432034</v>
      </c>
      <c r="F6" s="587" t="s">
        <v>1989</v>
      </c>
      <c r="G6" s="589">
        <v>0.55000000000000004</v>
      </c>
      <c r="H6" s="586"/>
      <c r="I6" s="587" t="s">
        <v>1989</v>
      </c>
      <c r="J6" s="589">
        <v>0.38</v>
      </c>
      <c r="K6" s="586"/>
      <c r="L6" s="587" t="s">
        <v>1989</v>
      </c>
      <c r="M6" s="589">
        <v>0.92</v>
      </c>
    </row>
    <row r="7" spans="1:13" x14ac:dyDescent="0.2">
      <c r="A7" s="492" t="s">
        <v>1353</v>
      </c>
      <c r="B7" s="479">
        <v>1315218206871</v>
      </c>
      <c r="C7" s="479">
        <v>1340462619022</v>
      </c>
      <c r="F7" s="587" t="s">
        <v>1986</v>
      </c>
      <c r="G7" s="590" t="s">
        <v>1994</v>
      </c>
      <c r="H7" s="586"/>
      <c r="I7" s="587" t="s">
        <v>1986</v>
      </c>
      <c r="J7" s="590" t="s">
        <v>1995</v>
      </c>
      <c r="K7" s="586"/>
      <c r="L7" s="587" t="s">
        <v>1986</v>
      </c>
      <c r="M7" s="591" t="s">
        <v>1996</v>
      </c>
    </row>
    <row r="8" spans="1:13" ht="16" customHeight="1" x14ac:dyDescent="0.2">
      <c r="A8" s="492" t="s">
        <v>865</v>
      </c>
      <c r="B8" s="479">
        <v>12565460807</v>
      </c>
      <c r="C8" s="479">
        <v>13290589765</v>
      </c>
      <c r="F8" s="587" t="s">
        <v>1987</v>
      </c>
      <c r="G8" s="592" t="s">
        <v>2002</v>
      </c>
      <c r="H8" s="586"/>
      <c r="I8" s="587" t="s">
        <v>1987</v>
      </c>
      <c r="J8" s="593" t="s">
        <v>2003</v>
      </c>
      <c r="K8" s="586"/>
      <c r="L8" s="587" t="s">
        <v>1987</v>
      </c>
      <c r="M8" s="593" t="s">
        <v>2003</v>
      </c>
    </row>
    <row r="9" spans="1:13" x14ac:dyDescent="0.2">
      <c r="A9" s="492" t="s">
        <v>1147</v>
      </c>
      <c r="B9" s="479">
        <v>1509509589</v>
      </c>
      <c r="C9" s="479">
        <v>1512551301</v>
      </c>
      <c r="F9" s="587" t="s">
        <v>1988</v>
      </c>
      <c r="G9" s="594" t="s">
        <v>2007</v>
      </c>
      <c r="H9" s="586"/>
      <c r="I9" s="587" t="s">
        <v>1988</v>
      </c>
      <c r="J9" s="595" t="s">
        <v>2008</v>
      </c>
      <c r="K9" s="586"/>
      <c r="L9" s="587" t="s">
        <v>1988</v>
      </c>
      <c r="M9" s="595" t="s">
        <v>2009</v>
      </c>
    </row>
    <row r="10" spans="1:13" x14ac:dyDescent="0.2">
      <c r="A10" s="492" t="s">
        <v>425</v>
      </c>
      <c r="B10" s="479">
        <v>1047713600</v>
      </c>
      <c r="C10" s="479">
        <v>13000109039.6</v>
      </c>
      <c r="F10" s="587" t="s">
        <v>1990</v>
      </c>
      <c r="G10" s="596">
        <v>5346408001</v>
      </c>
      <c r="H10" s="586"/>
      <c r="I10" s="587" t="s">
        <v>1990</v>
      </c>
      <c r="J10" s="596">
        <v>386312109959</v>
      </c>
      <c r="K10" s="586"/>
      <c r="L10" s="587" t="s">
        <v>1990</v>
      </c>
      <c r="M10" s="596">
        <v>8984432034</v>
      </c>
    </row>
    <row r="11" spans="1:13" x14ac:dyDescent="0.2">
      <c r="A11" s="492" t="s">
        <v>138</v>
      </c>
      <c r="B11" s="479">
        <v>480331578</v>
      </c>
      <c r="C11" s="479">
        <v>14452849464.139999</v>
      </c>
      <c r="F11" s="587" t="s">
        <v>1991</v>
      </c>
      <c r="G11" s="597">
        <v>7168686475</v>
      </c>
      <c r="H11" s="586"/>
      <c r="I11" s="587" t="s">
        <v>1991</v>
      </c>
      <c r="J11" s="597">
        <v>128465468124.49001</v>
      </c>
      <c r="K11" s="586"/>
      <c r="L11" s="587" t="s">
        <v>1991</v>
      </c>
      <c r="M11" s="597">
        <v>3133857580</v>
      </c>
    </row>
    <row r="12" spans="1:13" x14ac:dyDescent="0.2">
      <c r="A12" s="492" t="s">
        <v>902</v>
      </c>
      <c r="B12" s="479">
        <v>669500000</v>
      </c>
      <c r="C12" s="479">
        <v>674000000</v>
      </c>
      <c r="F12" s="585"/>
      <c r="G12" s="585"/>
      <c r="H12" s="586"/>
      <c r="I12" s="585"/>
      <c r="J12" s="585"/>
      <c r="K12" s="586"/>
      <c r="L12" s="585"/>
      <c r="M12" s="585"/>
    </row>
    <row r="13" spans="1:13" x14ac:dyDescent="0.2">
      <c r="A13" s="492" t="s">
        <v>60</v>
      </c>
      <c r="B13" s="479">
        <v>205084384104</v>
      </c>
      <c r="C13" s="479">
        <v>421020000000</v>
      </c>
      <c r="F13" s="634" t="s">
        <v>1353</v>
      </c>
      <c r="G13" s="634"/>
      <c r="H13" s="586"/>
      <c r="I13" s="634" t="s">
        <v>865</v>
      </c>
      <c r="J13" s="634"/>
      <c r="K13" s="586"/>
      <c r="L13" s="634" t="s">
        <v>1147</v>
      </c>
      <c r="M13" s="634"/>
    </row>
    <row r="14" spans="1:13" x14ac:dyDescent="0.2">
      <c r="A14" s="492" t="s">
        <v>1827</v>
      </c>
      <c r="B14" s="479">
        <v>14364944686</v>
      </c>
      <c r="C14" s="479">
        <v>16633851138</v>
      </c>
      <c r="F14" s="587" t="s">
        <v>1984</v>
      </c>
      <c r="G14" s="588">
        <v>28</v>
      </c>
      <c r="H14" s="586"/>
      <c r="I14" s="587" t="s">
        <v>1984</v>
      </c>
      <c r="J14" s="588">
        <v>7</v>
      </c>
      <c r="K14" s="586"/>
      <c r="L14" s="587" t="s">
        <v>1984</v>
      </c>
      <c r="M14" s="588">
        <v>6</v>
      </c>
    </row>
    <row r="15" spans="1:13" x14ac:dyDescent="0.2">
      <c r="A15" s="492" t="s">
        <v>772</v>
      </c>
      <c r="B15" s="479">
        <v>3121970000</v>
      </c>
      <c r="C15" s="479">
        <v>3386500000</v>
      </c>
      <c r="F15" s="587" t="s">
        <v>1985</v>
      </c>
      <c r="G15" s="589">
        <v>1.8</v>
      </c>
      <c r="H15" s="586"/>
      <c r="I15" s="587" t="s">
        <v>1985</v>
      </c>
      <c r="J15" s="589">
        <v>1.29</v>
      </c>
      <c r="K15" s="586"/>
      <c r="L15" s="587" t="s">
        <v>1985</v>
      </c>
      <c r="M15" s="589">
        <v>0.86</v>
      </c>
    </row>
    <row r="16" spans="1:13" x14ac:dyDescent="0.2">
      <c r="A16" s="492" t="s">
        <v>1193</v>
      </c>
      <c r="B16" s="479">
        <v>10597957922</v>
      </c>
      <c r="C16" s="479">
        <v>14368235089</v>
      </c>
      <c r="F16" s="587" t="s">
        <v>1989</v>
      </c>
      <c r="G16" s="589">
        <v>1.46</v>
      </c>
      <c r="H16" s="586"/>
      <c r="I16" s="587" t="s">
        <v>1989</v>
      </c>
      <c r="J16" s="589">
        <v>0.86</v>
      </c>
      <c r="K16" s="586"/>
      <c r="L16" s="587" t="s">
        <v>1989</v>
      </c>
      <c r="M16" s="589">
        <v>0.54</v>
      </c>
    </row>
    <row r="17" spans="1:13" x14ac:dyDescent="0.2">
      <c r="A17" s="492" t="s">
        <v>1396</v>
      </c>
      <c r="B17" s="479">
        <v>856000000</v>
      </c>
      <c r="C17" s="479">
        <v>856000000</v>
      </c>
      <c r="F17" s="587" t="s">
        <v>1986</v>
      </c>
      <c r="G17" s="591" t="s">
        <v>1997</v>
      </c>
      <c r="H17" s="586"/>
      <c r="I17" s="587" t="s">
        <v>1986</v>
      </c>
      <c r="J17" s="591" t="s">
        <v>1998</v>
      </c>
      <c r="K17" s="586"/>
      <c r="L17" s="587" t="s">
        <v>1986</v>
      </c>
      <c r="M17" s="591" t="s">
        <v>1999</v>
      </c>
    </row>
    <row r="18" spans="1:13" x14ac:dyDescent="0.2">
      <c r="A18" s="492" t="s">
        <v>1359</v>
      </c>
      <c r="B18" s="479">
        <v>17601398127</v>
      </c>
      <c r="C18" s="479">
        <v>10687300000</v>
      </c>
      <c r="F18" s="587" t="s">
        <v>1987</v>
      </c>
      <c r="G18" s="593" t="s">
        <v>2004</v>
      </c>
      <c r="H18" s="586"/>
      <c r="I18" s="587" t="s">
        <v>1987</v>
      </c>
      <c r="J18" s="593" t="s">
        <v>2003</v>
      </c>
      <c r="K18" s="586"/>
      <c r="L18" s="587" t="s">
        <v>1987</v>
      </c>
      <c r="M18" s="593" t="s">
        <v>2003</v>
      </c>
    </row>
    <row r="19" spans="1:13" x14ac:dyDescent="0.2">
      <c r="A19" s="492" t="s">
        <v>992</v>
      </c>
      <c r="B19" s="479">
        <v>42420283561.059998</v>
      </c>
      <c r="C19" s="479">
        <v>12300000000</v>
      </c>
      <c r="F19" s="587" t="s">
        <v>1988</v>
      </c>
      <c r="G19" s="595" t="s">
        <v>2012</v>
      </c>
      <c r="H19" s="586"/>
      <c r="I19" s="587" t="s">
        <v>1988</v>
      </c>
      <c r="J19" s="595" t="s">
        <v>2011</v>
      </c>
      <c r="K19" s="586"/>
      <c r="L19" s="587" t="s">
        <v>1988</v>
      </c>
      <c r="M19" s="595" t="s">
        <v>2010</v>
      </c>
    </row>
    <row r="20" spans="1:13" x14ac:dyDescent="0.2">
      <c r="A20" s="492" t="s">
        <v>1732</v>
      </c>
      <c r="B20" s="479">
        <v>199716853216.31998</v>
      </c>
      <c r="C20" s="479">
        <v>261436213362</v>
      </c>
      <c r="F20" s="587" t="s">
        <v>1990</v>
      </c>
      <c r="G20" s="596">
        <v>1340462619022</v>
      </c>
      <c r="H20" s="586"/>
      <c r="I20" s="587" t="s">
        <v>1990</v>
      </c>
      <c r="J20" s="596">
        <v>13290589765</v>
      </c>
      <c r="K20" s="586"/>
      <c r="L20" s="587" t="s">
        <v>1990</v>
      </c>
      <c r="M20" s="596">
        <v>1512551301</v>
      </c>
    </row>
    <row r="21" spans="1:13" x14ac:dyDescent="0.2">
      <c r="A21" s="492" t="s">
        <v>253</v>
      </c>
      <c r="B21" s="479">
        <v>1245169120</v>
      </c>
      <c r="C21" s="479">
        <v>1330000000</v>
      </c>
      <c r="F21" s="587" t="s">
        <v>1991</v>
      </c>
      <c r="G21" s="597">
        <v>1315218206871</v>
      </c>
      <c r="H21" s="586"/>
      <c r="I21" s="587" t="s">
        <v>1991</v>
      </c>
      <c r="J21" s="597">
        <v>12565460807</v>
      </c>
      <c r="K21" s="586"/>
      <c r="L21" s="587" t="s">
        <v>1991</v>
      </c>
      <c r="M21" s="597">
        <v>1509509589</v>
      </c>
    </row>
    <row r="22" spans="1:13" x14ac:dyDescent="0.2">
      <c r="A22" s="492" t="s">
        <v>1861</v>
      </c>
      <c r="B22" s="479">
        <v>11680962351.1</v>
      </c>
      <c r="C22" s="479">
        <v>13066527872</v>
      </c>
      <c r="F22" s="585"/>
      <c r="G22" s="585"/>
      <c r="H22" s="586"/>
      <c r="I22" s="585"/>
      <c r="J22" s="585"/>
      <c r="K22" s="586"/>
      <c r="L22" s="585"/>
      <c r="M22" s="585"/>
    </row>
    <row r="23" spans="1:13" x14ac:dyDescent="0.2">
      <c r="A23" s="492" t="s">
        <v>401</v>
      </c>
      <c r="B23" s="479">
        <v>10173800000</v>
      </c>
      <c r="C23" s="479">
        <v>10173800000</v>
      </c>
      <c r="F23" s="634" t="s">
        <v>902</v>
      </c>
      <c r="G23" s="634"/>
      <c r="H23" s="586"/>
      <c r="I23" s="634" t="s">
        <v>138</v>
      </c>
      <c r="J23" s="634"/>
      <c r="K23" s="586"/>
      <c r="L23" s="634" t="s">
        <v>425</v>
      </c>
      <c r="M23" s="634"/>
    </row>
    <row r="24" spans="1:13" x14ac:dyDescent="0.2">
      <c r="A24" s="492" t="s">
        <v>809</v>
      </c>
      <c r="B24" s="479">
        <v>2547966587</v>
      </c>
      <c r="C24" s="479">
        <v>2602000000</v>
      </c>
      <c r="F24" s="587" t="s">
        <v>1984</v>
      </c>
      <c r="G24" s="588">
        <v>21</v>
      </c>
      <c r="H24" s="586"/>
      <c r="I24" s="587" t="s">
        <v>1984</v>
      </c>
      <c r="J24" s="588">
        <v>32</v>
      </c>
      <c r="K24" s="586"/>
      <c r="L24" s="587" t="s">
        <v>1984</v>
      </c>
      <c r="M24" s="588">
        <v>22</v>
      </c>
    </row>
    <row r="25" spans="1:13" x14ac:dyDescent="0.2">
      <c r="A25" s="492" t="s">
        <v>1458</v>
      </c>
      <c r="B25" s="479">
        <v>760256858</v>
      </c>
      <c r="C25" s="479">
        <v>15221212746</v>
      </c>
      <c r="F25" s="587" t="s">
        <v>1985</v>
      </c>
      <c r="G25" s="589">
        <v>2.69</v>
      </c>
      <c r="H25" s="586"/>
      <c r="I25" s="587" t="s">
        <v>1985</v>
      </c>
      <c r="J25" s="589">
        <v>2.76</v>
      </c>
      <c r="K25" s="586"/>
      <c r="L25" s="587" t="s">
        <v>1985</v>
      </c>
      <c r="M25" s="589">
        <v>2.9</v>
      </c>
    </row>
    <row r="26" spans="1:13" x14ac:dyDescent="0.2">
      <c r="A26" s="492" t="s">
        <v>941</v>
      </c>
      <c r="B26" s="479">
        <v>1371387195</v>
      </c>
      <c r="C26" s="479">
        <v>14357636437</v>
      </c>
      <c r="F26" s="587" t="s">
        <v>1989</v>
      </c>
      <c r="G26" s="589">
        <v>1.42</v>
      </c>
      <c r="H26" s="586"/>
      <c r="I26" s="587" t="s">
        <v>1989</v>
      </c>
      <c r="J26" s="589">
        <v>1.5</v>
      </c>
      <c r="K26" s="586"/>
      <c r="L26" s="587" t="s">
        <v>1989</v>
      </c>
      <c r="M26" s="589">
        <v>2</v>
      </c>
    </row>
    <row r="27" spans="1:13" x14ac:dyDescent="0.2">
      <c r="A27" s="492" t="s">
        <v>1864</v>
      </c>
      <c r="B27" s="479">
        <v>1991802068351.9702</v>
      </c>
      <c r="C27" s="479">
        <v>2581474945230.1899</v>
      </c>
      <c r="F27" s="587" t="s">
        <v>1986</v>
      </c>
      <c r="G27" s="591" t="s">
        <v>2000</v>
      </c>
      <c r="H27" s="586"/>
      <c r="I27" s="587" t="s">
        <v>1986</v>
      </c>
      <c r="J27" s="591" t="s">
        <v>2001</v>
      </c>
      <c r="K27" s="586"/>
      <c r="L27" s="587" t="s">
        <v>1986</v>
      </c>
      <c r="M27" s="591" t="s">
        <v>2001</v>
      </c>
    </row>
    <row r="28" spans="1:13" x14ac:dyDescent="0.2">
      <c r="F28" s="587" t="s">
        <v>1987</v>
      </c>
      <c r="G28" s="593" t="s">
        <v>2005</v>
      </c>
      <c r="H28" s="586"/>
      <c r="I28" s="587" t="s">
        <v>1987</v>
      </c>
      <c r="J28" s="593" t="s">
        <v>2006</v>
      </c>
      <c r="K28" s="586"/>
      <c r="L28" s="587" t="s">
        <v>1987</v>
      </c>
      <c r="M28" s="593" t="s">
        <v>2003</v>
      </c>
    </row>
    <row r="29" spans="1:13" x14ac:dyDescent="0.2">
      <c r="A29" s="604" t="s">
        <v>1863</v>
      </c>
      <c r="B29" t="s">
        <v>1866</v>
      </c>
      <c r="C29" t="s">
        <v>1867</v>
      </c>
      <c r="F29" s="587" t="s">
        <v>1988</v>
      </c>
      <c r="G29" s="595" t="s">
        <v>2013</v>
      </c>
      <c r="H29" s="586"/>
      <c r="I29" s="587" t="s">
        <v>1988</v>
      </c>
      <c r="J29" s="595" t="s">
        <v>2014</v>
      </c>
      <c r="K29" s="586"/>
      <c r="L29" s="587" t="s">
        <v>1988</v>
      </c>
      <c r="M29" s="595" t="s">
        <v>2013</v>
      </c>
    </row>
    <row r="30" spans="1:13" x14ac:dyDescent="0.2">
      <c r="A30" s="492" t="s">
        <v>61</v>
      </c>
      <c r="B30" s="479">
        <v>182771186441</v>
      </c>
      <c r="C30" s="479">
        <v>358104332035</v>
      </c>
      <c r="F30" s="587" t="s">
        <v>1990</v>
      </c>
      <c r="G30" s="596">
        <v>674000000</v>
      </c>
      <c r="H30" s="586"/>
      <c r="I30" s="587" t="s">
        <v>1990</v>
      </c>
      <c r="J30" s="596">
        <v>14452849464.139999</v>
      </c>
      <c r="K30" s="586"/>
      <c r="L30" s="587" t="s">
        <v>1990</v>
      </c>
      <c r="M30" s="735">
        <v>13000109039.6</v>
      </c>
    </row>
    <row r="31" spans="1:13" x14ac:dyDescent="0.2">
      <c r="A31" s="492" t="s">
        <v>90</v>
      </c>
      <c r="B31" s="479">
        <v>1683606815040.8101</v>
      </c>
      <c r="C31" s="479">
        <v>2086892646441.1899</v>
      </c>
      <c r="F31" s="587" t="s">
        <v>1991</v>
      </c>
      <c r="G31" s="596">
        <v>669500000</v>
      </c>
      <c r="H31" s="586"/>
      <c r="I31" s="587" t="s">
        <v>1991</v>
      </c>
      <c r="J31" s="596">
        <v>480331578</v>
      </c>
      <c r="K31" s="586"/>
      <c r="L31" s="587" t="s">
        <v>1991</v>
      </c>
      <c r="M31" s="597">
        <v>1047713600</v>
      </c>
    </row>
    <row r="32" spans="1:13" x14ac:dyDescent="0.2">
      <c r="A32" s="492" t="s">
        <v>107</v>
      </c>
      <c r="B32" s="479">
        <v>1766303862</v>
      </c>
      <c r="C32" s="479">
        <v>19378044437</v>
      </c>
      <c r="F32" s="585"/>
      <c r="G32" s="596"/>
      <c r="H32" s="586"/>
      <c r="I32" s="585"/>
      <c r="J32" s="585"/>
      <c r="K32" s="586"/>
      <c r="L32" s="585"/>
      <c r="M32" s="585"/>
    </row>
    <row r="33" spans="1:13" x14ac:dyDescent="0.2">
      <c r="A33" s="492" t="s">
        <v>75</v>
      </c>
      <c r="B33" s="479">
        <v>69220769548.059998</v>
      </c>
      <c r="C33" s="479">
        <v>65024384341</v>
      </c>
      <c r="F33" s="634" t="s">
        <v>60</v>
      </c>
      <c r="G33" s="634"/>
      <c r="H33" s="586"/>
      <c r="I33" s="634" t="s">
        <v>1827</v>
      </c>
      <c r="J33" s="634"/>
      <c r="K33" s="586"/>
      <c r="L33" s="634" t="s">
        <v>1992</v>
      </c>
      <c r="M33" s="634"/>
    </row>
    <row r="34" spans="1:13" x14ac:dyDescent="0.2">
      <c r="A34" s="492" t="s">
        <v>866</v>
      </c>
      <c r="B34" s="479">
        <v>40618746590</v>
      </c>
      <c r="C34" s="479">
        <v>36650525585</v>
      </c>
      <c r="F34" s="587" t="s">
        <v>1984</v>
      </c>
      <c r="G34" s="588">
        <v>12</v>
      </c>
      <c r="H34" s="586"/>
      <c r="I34" s="587" t="s">
        <v>1984</v>
      </c>
      <c r="J34" s="588">
        <v>18</v>
      </c>
      <c r="K34" s="586"/>
      <c r="L34" s="587" t="s">
        <v>1984</v>
      </c>
      <c r="M34" s="588">
        <v>6</v>
      </c>
    </row>
    <row r="35" spans="1:13" x14ac:dyDescent="0.2">
      <c r="A35" s="492" t="s">
        <v>1862</v>
      </c>
      <c r="B35" s="479">
        <v>13818246870.1</v>
      </c>
      <c r="C35" s="479">
        <v>15425012391</v>
      </c>
      <c r="F35" s="587" t="s">
        <v>1985</v>
      </c>
      <c r="G35" s="589">
        <v>0.59</v>
      </c>
      <c r="H35" s="586"/>
      <c r="I35" s="587" t="s">
        <v>1985</v>
      </c>
      <c r="J35" s="589">
        <v>2.59</v>
      </c>
      <c r="K35" s="586"/>
      <c r="L35" s="587" t="s">
        <v>1985</v>
      </c>
      <c r="M35" s="589">
        <v>1.1200000000000001</v>
      </c>
    </row>
    <row r="36" spans="1:13" x14ac:dyDescent="0.2">
      <c r="A36" s="492" t="s">
        <v>1864</v>
      </c>
      <c r="B36" s="479">
        <v>1991802068351.9702</v>
      </c>
      <c r="C36" s="479">
        <v>2581474945230.1899</v>
      </c>
      <c r="F36" s="587" t="s">
        <v>1989</v>
      </c>
      <c r="G36" s="589">
        <v>0.48</v>
      </c>
      <c r="H36" s="586"/>
      <c r="I36" s="587" t="s">
        <v>1989</v>
      </c>
      <c r="J36" s="589">
        <v>1.57</v>
      </c>
      <c r="K36" s="586"/>
      <c r="L36" s="587" t="s">
        <v>1989</v>
      </c>
      <c r="M36" s="589">
        <v>0.74</v>
      </c>
    </row>
    <row r="37" spans="1:13" x14ac:dyDescent="0.2">
      <c r="F37" s="587" t="s">
        <v>1986</v>
      </c>
      <c r="G37" s="591" t="s">
        <v>2001</v>
      </c>
      <c r="H37" s="586"/>
      <c r="I37" s="587" t="s">
        <v>1986</v>
      </c>
      <c r="J37" s="591" t="s">
        <v>1994</v>
      </c>
      <c r="K37" s="586"/>
      <c r="L37" s="587" t="s">
        <v>1986</v>
      </c>
      <c r="M37" s="591" t="s">
        <v>1998</v>
      </c>
    </row>
    <row r="38" spans="1:13" x14ac:dyDescent="0.2">
      <c r="F38" s="587" t="s">
        <v>1987</v>
      </c>
      <c r="G38" s="593" t="s">
        <v>2003</v>
      </c>
      <c r="H38" s="586"/>
      <c r="I38" s="587" t="s">
        <v>1987</v>
      </c>
      <c r="J38" s="593" t="s">
        <v>2004</v>
      </c>
      <c r="K38" s="586"/>
      <c r="L38" s="587" t="s">
        <v>1987</v>
      </c>
      <c r="M38" s="593" t="s">
        <v>2003</v>
      </c>
    </row>
    <row r="39" spans="1:13" x14ac:dyDescent="0.2">
      <c r="A39" s="613" t="s">
        <v>61</v>
      </c>
      <c r="B39" s="613"/>
      <c r="F39" s="587" t="s">
        <v>1988</v>
      </c>
      <c r="G39" s="595" t="s">
        <v>2010</v>
      </c>
      <c r="H39" s="586"/>
      <c r="I39" s="587" t="s">
        <v>1988</v>
      </c>
      <c r="J39" s="595" t="s">
        <v>2016</v>
      </c>
      <c r="K39" s="586"/>
      <c r="L39" s="587" t="s">
        <v>1988</v>
      </c>
      <c r="M39" s="595" t="s">
        <v>2015</v>
      </c>
    </row>
    <row r="40" spans="1:13" x14ac:dyDescent="0.2">
      <c r="A40" s="587" t="s">
        <v>1984</v>
      </c>
      <c r="B40" s="588">
        <v>49</v>
      </c>
      <c r="F40" s="587" t="s">
        <v>1990</v>
      </c>
      <c r="G40" s="596">
        <v>421020000000</v>
      </c>
      <c r="H40" s="586"/>
      <c r="I40" s="587" t="s">
        <v>1990</v>
      </c>
      <c r="J40" s="596">
        <v>16633851138</v>
      </c>
      <c r="K40" s="586"/>
      <c r="L40" s="587" t="s">
        <v>1990</v>
      </c>
      <c r="M40" s="596">
        <v>3386500000</v>
      </c>
    </row>
    <row r="41" spans="1:13" x14ac:dyDescent="0.2">
      <c r="A41" s="587" t="s">
        <v>1985</v>
      </c>
      <c r="B41" s="589">
        <v>1.9</v>
      </c>
      <c r="F41" s="587" t="s">
        <v>1991</v>
      </c>
      <c r="G41" s="596">
        <v>205084384104</v>
      </c>
      <c r="H41" s="586"/>
      <c r="I41" s="587" t="s">
        <v>1991</v>
      </c>
      <c r="J41" s="597">
        <v>14364944686</v>
      </c>
      <c r="K41" s="586"/>
      <c r="L41" s="598" t="s">
        <v>1991</v>
      </c>
      <c r="M41" s="599">
        <v>3121970000</v>
      </c>
    </row>
    <row r="42" spans="1:13" x14ac:dyDescent="0.2">
      <c r="A42" s="587" t="s">
        <v>1989</v>
      </c>
      <c r="B42" s="589">
        <v>0.9</v>
      </c>
      <c r="F42" s="585"/>
      <c r="G42" s="596"/>
      <c r="H42" s="586"/>
      <c r="I42" s="585"/>
      <c r="J42" s="585"/>
      <c r="K42" s="586"/>
      <c r="L42" s="585"/>
      <c r="M42" s="585"/>
    </row>
    <row r="43" spans="1:13" x14ac:dyDescent="0.2">
      <c r="A43" s="587" t="s">
        <v>1986</v>
      </c>
      <c r="B43" s="591" t="s">
        <v>2035</v>
      </c>
      <c r="F43" s="634" t="s">
        <v>1359</v>
      </c>
      <c r="G43" s="634"/>
      <c r="H43" s="586"/>
      <c r="I43" s="634" t="s">
        <v>1396</v>
      </c>
      <c r="J43" s="634"/>
      <c r="K43" s="586"/>
      <c r="L43" s="634" t="s">
        <v>1193</v>
      </c>
      <c r="M43" s="634"/>
    </row>
    <row r="44" spans="1:13" x14ac:dyDescent="0.2">
      <c r="A44" s="587" t="s">
        <v>1987</v>
      </c>
      <c r="B44" s="593" t="s">
        <v>2002</v>
      </c>
      <c r="F44" s="587" t="s">
        <v>1984</v>
      </c>
      <c r="G44" s="588">
        <v>6</v>
      </c>
      <c r="H44" s="586"/>
      <c r="I44" s="587" t="s">
        <v>1984</v>
      </c>
      <c r="J44" s="588">
        <v>13</v>
      </c>
      <c r="K44" s="586"/>
      <c r="L44" s="587" t="s">
        <v>1984</v>
      </c>
      <c r="M44" s="588">
        <v>18</v>
      </c>
    </row>
    <row r="45" spans="1:13" x14ac:dyDescent="0.2">
      <c r="A45" s="587" t="s">
        <v>1988</v>
      </c>
      <c r="B45" s="595" t="s">
        <v>2023</v>
      </c>
      <c r="F45" s="587" t="s">
        <v>1985</v>
      </c>
      <c r="G45" s="589">
        <v>1.1200000000000001</v>
      </c>
      <c r="H45" s="586"/>
      <c r="I45" s="587" t="s">
        <v>1985</v>
      </c>
      <c r="J45" s="589">
        <v>2.0099999999999998</v>
      </c>
      <c r="K45" s="586"/>
      <c r="L45" s="587" t="s">
        <v>1985</v>
      </c>
      <c r="M45" s="589">
        <v>1.75</v>
      </c>
    </row>
    <row r="46" spans="1:13" x14ac:dyDescent="0.2">
      <c r="A46" s="587" t="s">
        <v>1990</v>
      </c>
      <c r="B46" s="597">
        <v>358104332035</v>
      </c>
      <c r="F46" s="587" t="s">
        <v>1989</v>
      </c>
      <c r="G46" s="589">
        <v>0.83</v>
      </c>
      <c r="H46" s="586"/>
      <c r="I46" s="587" t="s">
        <v>1989</v>
      </c>
      <c r="J46" s="589">
        <v>0.94</v>
      </c>
      <c r="K46" s="586"/>
      <c r="L46" s="587" t="s">
        <v>1989</v>
      </c>
      <c r="M46" s="589">
        <v>1.4</v>
      </c>
    </row>
    <row r="47" spans="1:13" x14ac:dyDescent="0.2">
      <c r="A47" s="587" t="s">
        <v>1991</v>
      </c>
      <c r="B47" s="597">
        <v>182771186441</v>
      </c>
      <c r="F47" s="587" t="s">
        <v>1986</v>
      </c>
      <c r="G47" s="591" t="s">
        <v>1999</v>
      </c>
      <c r="H47" s="586"/>
      <c r="I47" s="587" t="s">
        <v>1986</v>
      </c>
      <c r="J47" s="591" t="s">
        <v>2000</v>
      </c>
      <c r="K47" s="586"/>
      <c r="L47" s="587" t="s">
        <v>1986</v>
      </c>
      <c r="M47" s="591" t="s">
        <v>1995</v>
      </c>
    </row>
    <row r="48" spans="1:13" x14ac:dyDescent="0.2">
      <c r="A48" s="613" t="s">
        <v>90</v>
      </c>
      <c r="B48" s="613"/>
      <c r="F48" s="587" t="s">
        <v>1987</v>
      </c>
      <c r="G48" s="593" t="s">
        <v>2003</v>
      </c>
      <c r="H48" s="586"/>
      <c r="I48" s="587" t="s">
        <v>1987</v>
      </c>
      <c r="J48" s="593" t="s">
        <v>2004</v>
      </c>
      <c r="K48" s="586"/>
      <c r="L48" s="587" t="s">
        <v>1987</v>
      </c>
      <c r="M48" s="593" t="s">
        <v>2003</v>
      </c>
    </row>
    <row r="49" spans="1:13" x14ac:dyDescent="0.2">
      <c r="A49" s="587" t="s">
        <v>1984</v>
      </c>
      <c r="B49" s="588">
        <v>202</v>
      </c>
      <c r="F49" s="587" t="s">
        <v>1988</v>
      </c>
      <c r="G49" s="595" t="s">
        <v>2010</v>
      </c>
      <c r="H49" s="586"/>
      <c r="I49" s="587" t="s">
        <v>1988</v>
      </c>
      <c r="J49" s="595" t="s">
        <v>2017</v>
      </c>
      <c r="K49" s="586"/>
      <c r="L49" s="587" t="s">
        <v>1988</v>
      </c>
      <c r="M49" s="595" t="s">
        <v>2012</v>
      </c>
    </row>
    <row r="50" spans="1:13" x14ac:dyDescent="0.2">
      <c r="A50" s="587" t="s">
        <v>1985</v>
      </c>
      <c r="B50" s="589">
        <v>1.84</v>
      </c>
      <c r="F50" s="587" t="s">
        <v>1990</v>
      </c>
      <c r="G50" s="596">
        <v>10687300000</v>
      </c>
      <c r="H50" s="586"/>
      <c r="I50" s="587" t="s">
        <v>1990</v>
      </c>
      <c r="J50" s="596">
        <v>856000000</v>
      </c>
      <c r="K50" s="586"/>
      <c r="L50" s="587" t="s">
        <v>1990</v>
      </c>
      <c r="M50" s="596">
        <v>14368235089</v>
      </c>
    </row>
    <row r="51" spans="1:13" x14ac:dyDescent="0.2">
      <c r="A51" s="587" t="s">
        <v>1989</v>
      </c>
      <c r="B51" s="589">
        <v>1.2</v>
      </c>
      <c r="E51" s="608"/>
      <c r="F51" s="587" t="s">
        <v>1991</v>
      </c>
      <c r="G51" s="597">
        <v>17601398127</v>
      </c>
      <c r="H51" s="586"/>
      <c r="I51" s="587" t="s">
        <v>1991</v>
      </c>
      <c r="J51" s="597">
        <v>856000000</v>
      </c>
      <c r="K51" s="586"/>
      <c r="L51" s="587" t="s">
        <v>1991</v>
      </c>
      <c r="M51" s="597">
        <v>10597957922</v>
      </c>
    </row>
    <row r="52" spans="1:13" x14ac:dyDescent="0.2">
      <c r="A52" s="587" t="s">
        <v>1986</v>
      </c>
      <c r="B52" s="591" t="s">
        <v>2036</v>
      </c>
      <c r="F52" s="585"/>
      <c r="G52" s="585"/>
      <c r="H52" s="586"/>
      <c r="I52" s="585"/>
      <c r="J52" s="585"/>
      <c r="K52" s="586"/>
      <c r="L52" s="585"/>
      <c r="M52" s="585"/>
    </row>
    <row r="53" spans="1:13" x14ac:dyDescent="0.2">
      <c r="A53" s="587" t="s">
        <v>1987</v>
      </c>
      <c r="B53" s="593" t="s">
        <v>2029</v>
      </c>
      <c r="F53" s="634" t="s">
        <v>992</v>
      </c>
      <c r="G53" s="634"/>
      <c r="H53" s="586"/>
      <c r="I53" s="634" t="s">
        <v>1732</v>
      </c>
      <c r="J53" s="634"/>
      <c r="K53" s="586"/>
      <c r="L53" s="634" t="s">
        <v>1993</v>
      </c>
      <c r="M53" s="634"/>
    </row>
    <row r="54" spans="1:13" x14ac:dyDescent="0.2">
      <c r="A54" s="587" t="s">
        <v>1988</v>
      </c>
      <c r="B54" s="595" t="s">
        <v>2024</v>
      </c>
      <c r="F54" s="587" t="s">
        <v>1984</v>
      </c>
      <c r="G54" s="588">
        <v>8</v>
      </c>
      <c r="H54" s="586"/>
      <c r="I54" s="587" t="s">
        <v>1984</v>
      </c>
      <c r="J54" s="588">
        <v>53</v>
      </c>
      <c r="K54" s="586"/>
      <c r="L54" s="587" t="s">
        <v>1984</v>
      </c>
      <c r="M54" s="588">
        <v>5</v>
      </c>
    </row>
    <row r="55" spans="1:13" x14ac:dyDescent="0.2">
      <c r="A55" s="587" t="s">
        <v>1990</v>
      </c>
      <c r="B55" s="597">
        <v>2086892646441.1899</v>
      </c>
      <c r="F55" s="587" t="s">
        <v>1985</v>
      </c>
      <c r="G55" s="589">
        <v>0.61</v>
      </c>
      <c r="H55" s="586"/>
      <c r="I55" s="587" t="s">
        <v>1985</v>
      </c>
      <c r="J55" s="589">
        <v>1</v>
      </c>
      <c r="K55" s="586"/>
      <c r="L55" s="587" t="s">
        <v>1985</v>
      </c>
      <c r="M55" s="589">
        <v>0.55000000000000004</v>
      </c>
    </row>
    <row r="56" spans="1:13" x14ac:dyDescent="0.2">
      <c r="A56" s="587" t="s">
        <v>1991</v>
      </c>
      <c r="B56" s="597">
        <v>1683606815040.8101</v>
      </c>
      <c r="F56" s="587" t="s">
        <v>1989</v>
      </c>
      <c r="G56" s="589">
        <v>0.43</v>
      </c>
      <c r="H56" s="586"/>
      <c r="I56" s="587" t="s">
        <v>1989</v>
      </c>
      <c r="J56" s="589">
        <v>0.59</v>
      </c>
      <c r="K56" s="586"/>
      <c r="L56" s="587" t="s">
        <v>1989</v>
      </c>
      <c r="M56" s="589">
        <v>0.5</v>
      </c>
    </row>
    <row r="57" spans="1:13" x14ac:dyDescent="0.2">
      <c r="A57" s="613" t="s">
        <v>107</v>
      </c>
      <c r="B57" s="613"/>
      <c r="F57" s="587" t="s">
        <v>1986</v>
      </c>
      <c r="G57" s="591" t="s">
        <v>2000</v>
      </c>
      <c r="H57" s="586"/>
      <c r="I57" s="587" t="s">
        <v>1986</v>
      </c>
      <c r="J57" s="591" t="s">
        <v>1999</v>
      </c>
      <c r="K57" s="586"/>
      <c r="L57" s="587" t="s">
        <v>1986</v>
      </c>
      <c r="M57" s="591" t="s">
        <v>2000</v>
      </c>
    </row>
    <row r="58" spans="1:13" x14ac:dyDescent="0.2">
      <c r="A58" s="587" t="s">
        <v>1984</v>
      </c>
      <c r="B58" s="588">
        <v>68</v>
      </c>
      <c r="F58" s="587" t="s">
        <v>1987</v>
      </c>
      <c r="G58" s="593" t="s">
        <v>2003</v>
      </c>
      <c r="H58" s="586"/>
      <c r="I58" s="587" t="s">
        <v>1987</v>
      </c>
      <c r="J58" s="593" t="s">
        <v>2004</v>
      </c>
      <c r="K58" s="586"/>
      <c r="L58" s="587" t="s">
        <v>1987</v>
      </c>
      <c r="M58" s="593" t="s">
        <v>2003</v>
      </c>
    </row>
    <row r="59" spans="1:13" x14ac:dyDescent="0.2">
      <c r="A59" s="587" t="s">
        <v>1985</v>
      </c>
      <c r="B59" s="589">
        <v>5.09</v>
      </c>
      <c r="F59" s="587" t="s">
        <v>1988</v>
      </c>
      <c r="G59" s="595" t="s">
        <v>2010</v>
      </c>
      <c r="H59" s="586"/>
      <c r="I59" s="587" t="s">
        <v>1988</v>
      </c>
      <c r="J59" s="595" t="s">
        <v>2019</v>
      </c>
      <c r="K59" s="586"/>
      <c r="L59" s="587" t="s">
        <v>1988</v>
      </c>
      <c r="M59" s="595" t="s">
        <v>2018</v>
      </c>
    </row>
    <row r="60" spans="1:13" x14ac:dyDescent="0.2">
      <c r="A60" s="587" t="s">
        <v>1989</v>
      </c>
      <c r="B60" s="589">
        <v>2.68</v>
      </c>
      <c r="F60" s="587" t="s">
        <v>1990</v>
      </c>
      <c r="G60" s="596">
        <v>12300000000</v>
      </c>
      <c r="H60" s="586"/>
      <c r="I60" s="587" t="s">
        <v>1990</v>
      </c>
      <c r="J60" s="596">
        <v>261436213362</v>
      </c>
      <c r="K60" s="586"/>
      <c r="L60" s="587" t="s">
        <v>1990</v>
      </c>
      <c r="M60" s="597">
        <v>1330000000</v>
      </c>
    </row>
    <row r="61" spans="1:13" x14ac:dyDescent="0.2">
      <c r="A61" s="587" t="s">
        <v>1986</v>
      </c>
      <c r="B61" s="591" t="s">
        <v>2037</v>
      </c>
      <c r="F61" s="587" t="s">
        <v>1991</v>
      </c>
      <c r="G61" s="597">
        <v>42420283561.059998</v>
      </c>
      <c r="H61" s="586"/>
      <c r="I61" s="587" t="s">
        <v>1991</v>
      </c>
      <c r="J61" s="597">
        <v>199716853216.31998</v>
      </c>
      <c r="K61" s="586"/>
      <c r="L61" s="587" t="s">
        <v>1991</v>
      </c>
      <c r="M61" s="597">
        <v>1245169120</v>
      </c>
    </row>
    <row r="62" spans="1:13" x14ac:dyDescent="0.2">
      <c r="A62" s="587" t="s">
        <v>1987</v>
      </c>
      <c r="B62" s="593" t="s">
        <v>2003</v>
      </c>
      <c r="F62" s="585"/>
      <c r="G62" s="585"/>
      <c r="H62" s="586"/>
      <c r="I62" s="585"/>
      <c r="J62" s="585"/>
      <c r="K62" s="586"/>
      <c r="L62" s="585"/>
      <c r="M62" s="585"/>
    </row>
    <row r="63" spans="1:13" x14ac:dyDescent="0.2">
      <c r="A63" s="587" t="s">
        <v>1988</v>
      </c>
      <c r="B63" s="595" t="s">
        <v>2025</v>
      </c>
      <c r="F63" s="634" t="s">
        <v>809</v>
      </c>
      <c r="G63" s="634"/>
      <c r="H63" s="586"/>
      <c r="I63" s="634" t="s">
        <v>401</v>
      </c>
      <c r="J63" s="634"/>
      <c r="K63" s="586"/>
      <c r="L63" s="634" t="s">
        <v>1861</v>
      </c>
      <c r="M63" s="634"/>
    </row>
    <row r="64" spans="1:13" x14ac:dyDescent="0.2">
      <c r="A64" s="587" t="s">
        <v>1990</v>
      </c>
      <c r="B64" s="597">
        <v>19378044437</v>
      </c>
      <c r="F64" s="587" t="s">
        <v>1984</v>
      </c>
      <c r="G64" s="588">
        <v>11</v>
      </c>
      <c r="H64" s="586"/>
      <c r="I64" s="587" t="s">
        <v>1984</v>
      </c>
      <c r="J64" s="588">
        <v>4</v>
      </c>
      <c r="K64" s="586"/>
      <c r="L64" s="587" t="s">
        <v>1984</v>
      </c>
      <c r="M64" s="588">
        <v>8</v>
      </c>
    </row>
    <row r="65" spans="1:13" x14ac:dyDescent="0.2">
      <c r="A65" s="587" t="s">
        <v>1991</v>
      </c>
      <c r="B65" s="597">
        <v>1766303862</v>
      </c>
      <c r="F65" s="587" t="s">
        <v>1985</v>
      </c>
      <c r="G65" s="589">
        <v>2.0099999999999998</v>
      </c>
      <c r="H65" s="586"/>
      <c r="I65" s="587" t="s">
        <v>1985</v>
      </c>
      <c r="J65" s="589">
        <v>1</v>
      </c>
      <c r="K65" s="586"/>
      <c r="L65" s="587" t="s">
        <v>1985</v>
      </c>
      <c r="M65" s="589">
        <v>0.83</v>
      </c>
    </row>
    <row r="66" spans="1:13" x14ac:dyDescent="0.2">
      <c r="A66" s="613" t="s">
        <v>75</v>
      </c>
      <c r="B66" s="613"/>
      <c r="F66" s="587" t="s">
        <v>1989</v>
      </c>
      <c r="G66" s="589">
        <v>1.04</v>
      </c>
      <c r="H66" s="586"/>
      <c r="I66" s="587" t="s">
        <v>1989</v>
      </c>
      <c r="J66" s="589">
        <v>0.5</v>
      </c>
      <c r="K66" s="586"/>
      <c r="L66" s="587" t="s">
        <v>1989</v>
      </c>
      <c r="M66" s="589">
        <v>0.72</v>
      </c>
    </row>
    <row r="67" spans="1:13" x14ac:dyDescent="0.2">
      <c r="A67" s="587" t="s">
        <v>1984</v>
      </c>
      <c r="B67" s="588">
        <v>23</v>
      </c>
      <c r="F67" s="587" t="s">
        <v>1986</v>
      </c>
      <c r="G67" s="591" t="s">
        <v>1995</v>
      </c>
      <c r="H67" s="586"/>
      <c r="I67" s="587" t="s">
        <v>1986</v>
      </c>
      <c r="J67" s="591" t="s">
        <v>1998</v>
      </c>
      <c r="K67" s="586"/>
      <c r="L67" s="587" t="s">
        <v>1986</v>
      </c>
      <c r="M67" s="591" t="s">
        <v>1995</v>
      </c>
    </row>
    <row r="68" spans="1:13" x14ac:dyDescent="0.2">
      <c r="A68" s="587" t="s">
        <v>1985</v>
      </c>
      <c r="B68" s="589">
        <v>1.67</v>
      </c>
      <c r="F68" s="587" t="s">
        <v>1987</v>
      </c>
      <c r="G68" s="593" t="s">
        <v>2003</v>
      </c>
      <c r="H68" s="586"/>
      <c r="I68" s="587" t="s">
        <v>1987</v>
      </c>
      <c r="J68" s="593" t="s">
        <v>2003</v>
      </c>
      <c r="K68" s="586"/>
      <c r="L68" s="587" t="s">
        <v>1987</v>
      </c>
      <c r="M68" s="593" t="s">
        <v>2004</v>
      </c>
    </row>
    <row r="69" spans="1:13" x14ac:dyDescent="0.2">
      <c r="A69" s="587" t="s">
        <v>1989</v>
      </c>
      <c r="B69" s="589">
        <v>0.72</v>
      </c>
      <c r="F69" s="587" t="s">
        <v>1988</v>
      </c>
      <c r="G69" s="595" t="s">
        <v>2017</v>
      </c>
      <c r="H69" s="586"/>
      <c r="I69" s="587" t="s">
        <v>1988</v>
      </c>
      <c r="J69" s="595" t="s">
        <v>2020</v>
      </c>
      <c r="K69" s="586"/>
      <c r="L69" s="587" t="s">
        <v>1988</v>
      </c>
      <c r="M69" s="595" t="s">
        <v>2010</v>
      </c>
    </row>
    <row r="70" spans="1:13" x14ac:dyDescent="0.2">
      <c r="A70" s="587" t="s">
        <v>1986</v>
      </c>
      <c r="B70" s="591" t="s">
        <v>1997</v>
      </c>
      <c r="F70" s="587" t="s">
        <v>1990</v>
      </c>
      <c r="G70" s="596">
        <v>2602000000</v>
      </c>
      <c r="H70" s="586"/>
      <c r="I70" s="587" t="s">
        <v>1990</v>
      </c>
      <c r="J70" s="596">
        <v>10173800000</v>
      </c>
      <c r="K70" s="586"/>
      <c r="L70" s="587" t="s">
        <v>1990</v>
      </c>
      <c r="M70" s="596">
        <v>13066527872</v>
      </c>
    </row>
    <row r="71" spans="1:13" x14ac:dyDescent="0.2">
      <c r="A71" s="587" t="s">
        <v>1987</v>
      </c>
      <c r="B71" s="593" t="s">
        <v>2003</v>
      </c>
      <c r="F71" s="587" t="s">
        <v>1991</v>
      </c>
      <c r="G71" s="597">
        <v>2547966587</v>
      </c>
      <c r="H71" s="586"/>
      <c r="I71" s="587" t="s">
        <v>1991</v>
      </c>
      <c r="J71" s="597">
        <v>10173800000</v>
      </c>
      <c r="K71" s="586"/>
      <c r="L71" s="587" t="s">
        <v>1991</v>
      </c>
      <c r="M71" s="597">
        <v>11680962351</v>
      </c>
    </row>
    <row r="72" spans="1:13" x14ac:dyDescent="0.2">
      <c r="A72" s="587" t="s">
        <v>1988</v>
      </c>
      <c r="B72" s="595" t="s">
        <v>2026</v>
      </c>
      <c r="F72" s="585"/>
      <c r="G72" s="585"/>
      <c r="H72" s="586"/>
      <c r="I72" s="585"/>
      <c r="J72" s="585"/>
      <c r="K72" s="586"/>
      <c r="L72" s="585"/>
      <c r="M72" s="585"/>
    </row>
    <row r="73" spans="1:13" x14ac:dyDescent="0.2">
      <c r="A73" s="587" t="s">
        <v>1990</v>
      </c>
      <c r="B73" s="597">
        <v>65024384341</v>
      </c>
      <c r="F73" s="634" t="s">
        <v>377</v>
      </c>
      <c r="G73" s="634"/>
      <c r="H73" s="586"/>
      <c r="I73" s="634" t="s">
        <v>941</v>
      </c>
      <c r="J73" s="634"/>
      <c r="K73" s="586"/>
      <c r="L73" s="635"/>
      <c r="M73" s="635"/>
    </row>
    <row r="74" spans="1:13" x14ac:dyDescent="0.2">
      <c r="A74" s="587" t="s">
        <v>1991</v>
      </c>
      <c r="B74" s="597">
        <v>69220769548.059998</v>
      </c>
      <c r="F74" s="587" t="s">
        <v>1984</v>
      </c>
      <c r="G74" s="588">
        <v>5</v>
      </c>
      <c r="H74" s="586"/>
      <c r="I74" s="587" t="s">
        <v>1984</v>
      </c>
      <c r="J74" s="588">
        <v>59</v>
      </c>
      <c r="K74" s="586"/>
      <c r="L74" s="585"/>
      <c r="M74" s="585"/>
    </row>
    <row r="75" spans="1:13" x14ac:dyDescent="0.2">
      <c r="A75" s="614" t="s">
        <v>866</v>
      </c>
      <c r="B75" s="615"/>
      <c r="F75" s="587" t="s">
        <v>1985</v>
      </c>
      <c r="G75" s="589">
        <v>0.62</v>
      </c>
      <c r="H75" s="586"/>
      <c r="I75" s="587" t="s">
        <v>1985</v>
      </c>
      <c r="J75" s="589">
        <v>6.7</v>
      </c>
      <c r="K75" s="586"/>
      <c r="L75" s="585"/>
      <c r="M75" s="585"/>
    </row>
    <row r="76" spans="1:13" x14ac:dyDescent="0.2">
      <c r="A76" s="587" t="s">
        <v>1984</v>
      </c>
      <c r="B76" s="588">
        <v>32</v>
      </c>
      <c r="F76" s="587" t="s">
        <v>1989</v>
      </c>
      <c r="G76" s="589">
        <v>0.66</v>
      </c>
      <c r="H76" s="586"/>
      <c r="I76" s="587" t="s">
        <v>1989</v>
      </c>
      <c r="J76" s="589">
        <v>3.03</v>
      </c>
      <c r="K76" s="586"/>
      <c r="L76" s="585"/>
      <c r="M76" s="585"/>
    </row>
    <row r="77" spans="1:13" x14ac:dyDescent="0.2">
      <c r="A77" s="587" t="s">
        <v>1985</v>
      </c>
      <c r="B77" s="589">
        <v>1.46</v>
      </c>
      <c r="F77" s="587" t="s">
        <v>1986</v>
      </c>
      <c r="G77" s="591" t="s">
        <v>1994</v>
      </c>
      <c r="H77" s="586"/>
      <c r="I77" s="587" t="s">
        <v>1986</v>
      </c>
      <c r="J77" s="591" t="s">
        <v>2038</v>
      </c>
      <c r="K77" s="586"/>
      <c r="L77" s="585"/>
      <c r="M77" s="585"/>
    </row>
    <row r="78" spans="1:13" x14ac:dyDescent="0.2">
      <c r="A78" s="587" t="s">
        <v>1989</v>
      </c>
      <c r="B78" s="589">
        <v>0.8</v>
      </c>
      <c r="F78" s="587" t="s">
        <v>1987</v>
      </c>
      <c r="G78" s="593" t="s">
        <v>2003</v>
      </c>
      <c r="H78" s="586"/>
      <c r="I78" s="587" t="s">
        <v>1987</v>
      </c>
      <c r="J78" s="593" t="s">
        <v>2003</v>
      </c>
      <c r="K78" s="586"/>
      <c r="L78" s="585"/>
      <c r="M78" s="585"/>
    </row>
    <row r="79" spans="1:13" x14ac:dyDescent="0.2">
      <c r="A79" s="587" t="s">
        <v>1986</v>
      </c>
      <c r="B79" s="591" t="s">
        <v>1994</v>
      </c>
      <c r="F79" s="587" t="s">
        <v>1988</v>
      </c>
      <c r="G79" s="595" t="s">
        <v>2022</v>
      </c>
      <c r="H79" s="586"/>
      <c r="I79" s="587" t="s">
        <v>1988</v>
      </c>
      <c r="J79" s="595" t="s">
        <v>2021</v>
      </c>
      <c r="K79" s="586"/>
      <c r="L79" s="585"/>
      <c r="M79" s="585"/>
    </row>
    <row r="80" spans="1:13" x14ac:dyDescent="0.2">
      <c r="A80" s="587" t="s">
        <v>1987</v>
      </c>
      <c r="B80" s="593" t="s">
        <v>2005</v>
      </c>
      <c r="F80" s="587" t="s">
        <v>1990</v>
      </c>
      <c r="G80" s="596">
        <v>15221212746</v>
      </c>
      <c r="H80" s="586"/>
      <c r="I80" s="587" t="s">
        <v>1990</v>
      </c>
      <c r="J80" s="599">
        <v>14357636437</v>
      </c>
      <c r="K80" s="586"/>
      <c r="L80" s="585"/>
      <c r="M80" s="585"/>
    </row>
    <row r="81" spans="1:13" x14ac:dyDescent="0.2">
      <c r="A81" s="587" t="s">
        <v>1988</v>
      </c>
      <c r="B81" s="595" t="s">
        <v>2027</v>
      </c>
      <c r="F81" s="598" t="s">
        <v>1991</v>
      </c>
      <c r="G81" s="599">
        <v>760256858</v>
      </c>
      <c r="H81" s="586"/>
      <c r="I81" s="598" t="s">
        <v>1991</v>
      </c>
      <c r="J81" s="599">
        <v>1371387195</v>
      </c>
      <c r="K81" s="586"/>
      <c r="L81" s="585"/>
      <c r="M81" s="585"/>
    </row>
    <row r="82" spans="1:13" x14ac:dyDescent="0.2">
      <c r="A82" s="587" t="s">
        <v>1990</v>
      </c>
      <c r="B82" s="597">
        <v>36650525585</v>
      </c>
    </row>
    <row r="83" spans="1:13" x14ac:dyDescent="0.2">
      <c r="A83" s="587" t="s">
        <v>1991</v>
      </c>
      <c r="B83" s="597">
        <v>40618746590</v>
      </c>
    </row>
    <row r="84" spans="1:13" x14ac:dyDescent="0.2">
      <c r="A84" s="634" t="s">
        <v>1862</v>
      </c>
      <c r="B84" s="634"/>
    </row>
    <row r="85" spans="1:13" x14ac:dyDescent="0.2">
      <c r="A85" s="587" t="s">
        <v>1984</v>
      </c>
      <c r="B85" s="588">
        <v>12</v>
      </c>
    </row>
    <row r="86" spans="1:13" x14ac:dyDescent="0.2">
      <c r="A86" s="587" t="s">
        <v>1985</v>
      </c>
      <c r="B86" s="589">
        <v>0.95</v>
      </c>
    </row>
    <row r="87" spans="1:13" x14ac:dyDescent="0.2">
      <c r="A87" s="587" t="s">
        <v>1989</v>
      </c>
      <c r="B87" s="589">
        <v>0.93</v>
      </c>
    </row>
    <row r="88" spans="1:13" x14ac:dyDescent="0.2">
      <c r="A88" s="587" t="s">
        <v>1986</v>
      </c>
      <c r="B88" s="591" t="s">
        <v>1995</v>
      </c>
    </row>
    <row r="89" spans="1:13" x14ac:dyDescent="0.2">
      <c r="A89" s="587" t="s">
        <v>1987</v>
      </c>
      <c r="B89" s="593" t="s">
        <v>2004</v>
      </c>
    </row>
    <row r="90" spans="1:13" x14ac:dyDescent="0.2">
      <c r="A90" s="587" t="s">
        <v>1988</v>
      </c>
      <c r="B90" s="595" t="s">
        <v>2028</v>
      </c>
    </row>
    <row r="91" spans="1:13" x14ac:dyDescent="0.2">
      <c r="A91" s="587" t="s">
        <v>1990</v>
      </c>
      <c r="B91" s="597">
        <v>15425012391</v>
      </c>
    </row>
    <row r="92" spans="1:13" x14ac:dyDescent="0.2">
      <c r="A92" s="587" t="s">
        <v>1991</v>
      </c>
      <c r="B92" s="597">
        <v>13818246870.1</v>
      </c>
    </row>
  </sheetData>
  <mergeCells count="25">
    <mergeCell ref="F3:G3"/>
    <mergeCell ref="F13:G13"/>
    <mergeCell ref="F23:G23"/>
    <mergeCell ref="F33:G33"/>
    <mergeCell ref="F43:G43"/>
    <mergeCell ref="L3:M3"/>
    <mergeCell ref="L13:M13"/>
    <mergeCell ref="L23:M23"/>
    <mergeCell ref="L33:M33"/>
    <mergeCell ref="L43:M43"/>
    <mergeCell ref="I3:J3"/>
    <mergeCell ref="I13:J13"/>
    <mergeCell ref="I23:J23"/>
    <mergeCell ref="I33:J33"/>
    <mergeCell ref="I43:J43"/>
    <mergeCell ref="F73:G73"/>
    <mergeCell ref="I73:J73"/>
    <mergeCell ref="L73:M73"/>
    <mergeCell ref="F53:G53"/>
    <mergeCell ref="I53:J53"/>
    <mergeCell ref="L53:M53"/>
    <mergeCell ref="F63:G63"/>
    <mergeCell ref="I63:J63"/>
    <mergeCell ref="L63:M63"/>
    <mergeCell ref="A84:B84"/>
  </mergeCells>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H389"/>
  <sheetViews>
    <sheetView zoomScale="120" zoomScaleNormal="120" workbookViewId="0">
      <pane ySplit="1" topLeftCell="A2" activePane="bottomLeft" state="frozen"/>
      <selection pane="bottomLeft" activeCell="AI106" sqref="AI106"/>
    </sheetView>
  </sheetViews>
  <sheetFormatPr baseColWidth="10" defaultRowHeight="14" x14ac:dyDescent="0.2"/>
  <cols>
    <col min="1" max="1" width="25.5" style="376" bestFit="1" customWidth="1"/>
    <col min="2" max="2" width="77.33203125" style="376" bestFit="1" customWidth="1"/>
    <col min="3" max="3" width="69.5" style="376" bestFit="1" customWidth="1"/>
    <col min="4" max="4" width="72.1640625" style="376" bestFit="1" customWidth="1"/>
    <col min="5" max="5" width="23.1640625" style="376" bestFit="1" customWidth="1"/>
    <col min="6" max="6" width="102.83203125" style="376" bestFit="1" customWidth="1"/>
    <col min="7" max="7" width="87.6640625" style="376" bestFit="1" customWidth="1"/>
    <col min="8" max="8" width="21.33203125" style="376" bestFit="1" customWidth="1"/>
    <col min="9" max="9" width="128.5" style="376" bestFit="1" customWidth="1"/>
    <col min="10" max="10" width="22.6640625" style="376" bestFit="1" customWidth="1"/>
    <col min="11" max="11" width="108.1640625" style="376" bestFit="1" customWidth="1"/>
    <col min="12" max="12" width="108.5" style="376" bestFit="1" customWidth="1"/>
    <col min="13" max="13" width="44.33203125" style="376" bestFit="1" customWidth="1"/>
    <col min="14" max="14" width="21.5" style="376" bestFit="1" customWidth="1"/>
    <col min="15" max="15" width="9.6640625" style="376" bestFit="1" customWidth="1"/>
    <col min="16" max="16" width="60" style="376" bestFit="1" customWidth="1"/>
    <col min="17" max="17" width="26.6640625" style="376" bestFit="1" customWidth="1"/>
    <col min="18" max="18" width="44.6640625" style="376" bestFit="1" customWidth="1"/>
    <col min="19" max="19" width="33.5" style="376" bestFit="1" customWidth="1"/>
    <col min="20" max="20" width="20.5" style="376" bestFit="1" customWidth="1"/>
    <col min="21" max="21" width="32.5" style="376" bestFit="1" customWidth="1"/>
    <col min="22" max="22" width="33.5" style="376" bestFit="1" customWidth="1"/>
    <col min="23" max="23" width="37.83203125" style="376" bestFit="1" customWidth="1"/>
    <col min="24" max="24" width="36.83203125" style="376" bestFit="1" customWidth="1"/>
    <col min="25" max="25" width="43" style="376" bestFit="1" customWidth="1"/>
    <col min="26" max="26" width="20.5" style="376" bestFit="1" customWidth="1"/>
    <col min="27" max="27" width="43" style="376" bestFit="1" customWidth="1"/>
    <col min="28" max="28" width="17.5" style="376" bestFit="1" customWidth="1"/>
    <col min="29" max="29" width="14.5" style="376" bestFit="1" customWidth="1"/>
    <col min="30" max="30" width="22" style="376" bestFit="1" customWidth="1"/>
    <col min="31" max="31" width="32.83203125" style="376" bestFit="1" customWidth="1"/>
    <col min="32" max="32" width="43.83203125" style="376" bestFit="1" customWidth="1"/>
    <col min="33" max="33" width="31.33203125" style="376" bestFit="1" customWidth="1"/>
    <col min="34" max="34" width="49" style="376" bestFit="1" customWidth="1"/>
    <col min="35" max="16384" width="10.83203125" style="376"/>
  </cols>
  <sheetData>
    <row r="1" spans="1:34" ht="28" x14ac:dyDescent="0.2">
      <c r="A1" s="7" t="s">
        <v>38</v>
      </c>
      <c r="B1" s="25" t="s">
        <v>2</v>
      </c>
      <c r="C1" s="25" t="s">
        <v>4</v>
      </c>
      <c r="D1" s="25" t="s">
        <v>5</v>
      </c>
      <c r="E1" s="7" t="s">
        <v>6</v>
      </c>
      <c r="F1" s="7" t="s">
        <v>7</v>
      </c>
      <c r="G1" s="7" t="s">
        <v>8</v>
      </c>
      <c r="H1" s="7" t="s">
        <v>9</v>
      </c>
      <c r="I1" s="7" t="s">
        <v>10</v>
      </c>
      <c r="J1" s="7" t="s">
        <v>11</v>
      </c>
      <c r="K1" s="7" t="s">
        <v>12</v>
      </c>
      <c r="L1" s="7" t="s">
        <v>13</v>
      </c>
      <c r="M1" s="7" t="s">
        <v>14</v>
      </c>
      <c r="N1" s="7" t="s">
        <v>15</v>
      </c>
      <c r="O1" s="7" t="s">
        <v>16</v>
      </c>
      <c r="P1" s="7" t="s">
        <v>17</v>
      </c>
      <c r="Q1" s="7" t="s">
        <v>39</v>
      </c>
      <c r="R1" s="7" t="s">
        <v>19</v>
      </c>
      <c r="S1" s="7" t="s">
        <v>20</v>
      </c>
      <c r="T1" s="7" t="s">
        <v>40</v>
      </c>
      <c r="U1" s="7" t="s">
        <v>22</v>
      </c>
      <c r="V1" s="7" t="s">
        <v>23</v>
      </c>
      <c r="W1" s="7" t="s">
        <v>24</v>
      </c>
      <c r="X1" s="7" t="s">
        <v>25</v>
      </c>
      <c r="Y1" s="7" t="s">
        <v>41</v>
      </c>
      <c r="Z1" s="7" t="s">
        <v>42</v>
      </c>
      <c r="AA1" s="7" t="s">
        <v>43</v>
      </c>
      <c r="AB1" s="7" t="s">
        <v>30</v>
      </c>
      <c r="AC1" s="7" t="s">
        <v>2034</v>
      </c>
      <c r="AD1" s="7" t="s">
        <v>31</v>
      </c>
      <c r="AE1" s="7" t="s">
        <v>44</v>
      </c>
      <c r="AF1" s="7" t="s">
        <v>33</v>
      </c>
      <c r="AG1" s="7" t="s">
        <v>45</v>
      </c>
      <c r="AH1" s="7" t="s">
        <v>46</v>
      </c>
    </row>
    <row r="2" spans="1:34" s="377" customFormat="1" x14ac:dyDescent="0.2">
      <c r="A2" s="300" t="s">
        <v>60</v>
      </c>
      <c r="B2" s="303" t="s">
        <v>107</v>
      </c>
      <c r="C2" s="37" t="s">
        <v>108</v>
      </c>
      <c r="D2" s="37" t="s">
        <v>109</v>
      </c>
      <c r="E2" s="37" t="s">
        <v>110</v>
      </c>
      <c r="F2" s="37" t="s">
        <v>109</v>
      </c>
      <c r="G2" s="37" t="s">
        <v>111</v>
      </c>
      <c r="H2" s="302">
        <v>120</v>
      </c>
      <c r="I2" s="302" t="s">
        <v>112</v>
      </c>
      <c r="J2" s="302">
        <v>4101017</v>
      </c>
      <c r="K2" s="302" t="s">
        <v>113</v>
      </c>
      <c r="L2" s="37" t="s">
        <v>120</v>
      </c>
      <c r="M2" s="304" t="s">
        <v>121</v>
      </c>
      <c r="N2" s="382">
        <v>4.3999999999999997E-2</v>
      </c>
      <c r="O2" s="305">
        <v>2020</v>
      </c>
      <c r="P2" s="305" t="s">
        <v>122</v>
      </c>
      <c r="Q2" s="399">
        <v>1</v>
      </c>
      <c r="R2" s="300">
        <v>1</v>
      </c>
      <c r="S2" s="11">
        <v>0</v>
      </c>
      <c r="T2" s="12">
        <f>+S2/R2</f>
        <v>0</v>
      </c>
      <c r="U2" s="11" t="s">
        <v>142</v>
      </c>
      <c r="V2" s="11">
        <v>0</v>
      </c>
      <c r="W2" s="11">
        <v>0</v>
      </c>
      <c r="X2" s="11">
        <v>0</v>
      </c>
      <c r="Y2" s="11">
        <f>+U2+V2+W2+X2</f>
        <v>0</v>
      </c>
      <c r="Z2" s="12">
        <f>+Y2/R2</f>
        <v>0</v>
      </c>
      <c r="AA2" s="11">
        <f>S2+Y2</f>
        <v>0</v>
      </c>
      <c r="AB2" s="12">
        <f>+Y2/Q2</f>
        <v>0</v>
      </c>
      <c r="AC2" s="763">
        <v>0</v>
      </c>
      <c r="AD2" s="13">
        <f>AA2/R2</f>
        <v>0</v>
      </c>
      <c r="AE2" s="445">
        <v>4500000000</v>
      </c>
      <c r="AF2" s="24" t="s">
        <v>141</v>
      </c>
      <c r="AG2" s="445">
        <v>0</v>
      </c>
      <c r="AH2" s="13">
        <f>+AG2/AE2</f>
        <v>0</v>
      </c>
    </row>
    <row r="3" spans="1:34" s="377" customFormat="1" ht="28" x14ac:dyDescent="0.2">
      <c r="A3" s="300" t="s">
        <v>60</v>
      </c>
      <c r="B3" s="303" t="s">
        <v>107</v>
      </c>
      <c r="C3" s="37" t="s">
        <v>108</v>
      </c>
      <c r="D3" s="37" t="s">
        <v>109</v>
      </c>
      <c r="E3" s="37" t="s">
        <v>110</v>
      </c>
      <c r="F3" s="37" t="s">
        <v>109</v>
      </c>
      <c r="G3" s="37" t="s">
        <v>111</v>
      </c>
      <c r="H3" s="302">
        <v>121</v>
      </c>
      <c r="I3" s="302" t="s">
        <v>114</v>
      </c>
      <c r="J3" s="302">
        <v>4101018</v>
      </c>
      <c r="K3" s="302" t="s">
        <v>115</v>
      </c>
      <c r="L3" s="37" t="s">
        <v>123</v>
      </c>
      <c r="M3" s="304" t="s">
        <v>121</v>
      </c>
      <c r="N3" s="382">
        <v>4.3999999999999997E-2</v>
      </c>
      <c r="O3" s="305">
        <v>2020</v>
      </c>
      <c r="P3" s="305" t="s">
        <v>122</v>
      </c>
      <c r="Q3" s="399">
        <v>1</v>
      </c>
      <c r="R3" s="300">
        <v>1</v>
      </c>
      <c r="S3" s="11">
        <v>0</v>
      </c>
      <c r="T3" s="12">
        <f t="shared" ref="T3:T13" si="0">+S3/R3</f>
        <v>0</v>
      </c>
      <c r="U3" s="11" t="s">
        <v>142</v>
      </c>
      <c r="V3" s="11">
        <v>0</v>
      </c>
      <c r="W3" s="11">
        <v>0</v>
      </c>
      <c r="X3" s="11">
        <v>0</v>
      </c>
      <c r="Y3" s="11">
        <f t="shared" ref="Y3:Y66" si="1">+U3+V3+W3+X3</f>
        <v>0</v>
      </c>
      <c r="Z3" s="12">
        <f t="shared" ref="Z3:Z66" si="2">+Y3/R3</f>
        <v>0</v>
      </c>
      <c r="AA3" s="11">
        <f t="shared" ref="AA3:AA66" si="3">S3+Y3</f>
        <v>0</v>
      </c>
      <c r="AB3" s="12">
        <f>+Y3/Q3</f>
        <v>0</v>
      </c>
      <c r="AC3" s="763">
        <v>0</v>
      </c>
      <c r="AD3" s="13">
        <f t="shared" ref="AD3:AD66" si="4">AA3/R3</f>
        <v>0</v>
      </c>
      <c r="AE3" s="445">
        <v>500000000</v>
      </c>
      <c r="AF3" s="24" t="s">
        <v>141</v>
      </c>
      <c r="AG3" s="445">
        <v>0</v>
      </c>
      <c r="AH3" s="13">
        <f t="shared" ref="AH3:AH59" si="5">+AG3/AE3</f>
        <v>0</v>
      </c>
    </row>
    <row r="4" spans="1:34" s="377" customFormat="1" x14ac:dyDescent="0.2">
      <c r="A4" s="300" t="s">
        <v>60</v>
      </c>
      <c r="B4" s="303" t="s">
        <v>107</v>
      </c>
      <c r="C4" s="37" t="s">
        <v>108</v>
      </c>
      <c r="D4" s="37" t="s">
        <v>109</v>
      </c>
      <c r="E4" s="37" t="s">
        <v>110</v>
      </c>
      <c r="F4" s="37" t="s">
        <v>109</v>
      </c>
      <c r="G4" s="37" t="s">
        <v>116</v>
      </c>
      <c r="H4" s="302">
        <v>122</v>
      </c>
      <c r="I4" s="302" t="s">
        <v>117</v>
      </c>
      <c r="J4" s="302">
        <v>4101018</v>
      </c>
      <c r="K4" s="302" t="s">
        <v>115</v>
      </c>
      <c r="L4" s="37" t="s">
        <v>124</v>
      </c>
      <c r="M4" s="304" t="s">
        <v>121</v>
      </c>
      <c r="N4" s="382">
        <v>4.3999999999999997E-2</v>
      </c>
      <c r="O4" s="305">
        <v>2020</v>
      </c>
      <c r="P4" s="305" t="s">
        <v>122</v>
      </c>
      <c r="Q4" s="399">
        <v>2</v>
      </c>
      <c r="R4" s="300">
        <v>4</v>
      </c>
      <c r="S4" s="11">
        <v>0</v>
      </c>
      <c r="T4" s="12">
        <f t="shared" si="0"/>
        <v>0</v>
      </c>
      <c r="U4" s="11" t="s">
        <v>142</v>
      </c>
      <c r="V4" s="11">
        <v>0</v>
      </c>
      <c r="W4" s="11">
        <v>0</v>
      </c>
      <c r="X4" s="11">
        <v>0</v>
      </c>
      <c r="Y4" s="11">
        <f t="shared" si="1"/>
        <v>0</v>
      </c>
      <c r="Z4" s="12">
        <f t="shared" si="2"/>
        <v>0</v>
      </c>
      <c r="AA4" s="11">
        <f t="shared" si="3"/>
        <v>0</v>
      </c>
      <c r="AB4" s="12">
        <f>+Y4/Q4</f>
        <v>0</v>
      </c>
      <c r="AC4" s="763">
        <v>0</v>
      </c>
      <c r="AD4" s="13">
        <f t="shared" si="4"/>
        <v>0</v>
      </c>
      <c r="AE4" s="445">
        <v>20000000</v>
      </c>
      <c r="AF4" s="24" t="s">
        <v>141</v>
      </c>
      <c r="AG4" s="445">
        <v>0</v>
      </c>
      <c r="AH4" s="13">
        <f t="shared" si="5"/>
        <v>0</v>
      </c>
    </row>
    <row r="5" spans="1:34" s="377" customFormat="1" ht="70" x14ac:dyDescent="0.2">
      <c r="A5" s="300" t="s">
        <v>60</v>
      </c>
      <c r="B5" s="383" t="s">
        <v>61</v>
      </c>
      <c r="C5" s="37" t="s">
        <v>62</v>
      </c>
      <c r="D5" s="37" t="s">
        <v>63</v>
      </c>
      <c r="E5" s="37">
        <v>2402</v>
      </c>
      <c r="F5" s="37" t="s">
        <v>64</v>
      </c>
      <c r="G5" s="37" t="s">
        <v>65</v>
      </c>
      <c r="H5" s="302">
        <v>280</v>
      </c>
      <c r="I5" s="302" t="s">
        <v>118</v>
      </c>
      <c r="J5" s="302">
        <v>2402041</v>
      </c>
      <c r="K5" s="302" t="s">
        <v>119</v>
      </c>
      <c r="L5" s="37" t="s">
        <v>119</v>
      </c>
      <c r="M5" s="37" t="s">
        <v>125</v>
      </c>
      <c r="N5" s="305">
        <v>3.4</v>
      </c>
      <c r="O5" s="305">
        <v>2023</v>
      </c>
      <c r="P5" s="305" t="s">
        <v>126</v>
      </c>
      <c r="Q5" s="399">
        <v>50</v>
      </c>
      <c r="R5" s="300">
        <v>200</v>
      </c>
      <c r="S5" s="11">
        <v>82</v>
      </c>
      <c r="T5" s="12">
        <f>+S5/R5</f>
        <v>0.41</v>
      </c>
      <c r="U5" s="11">
        <v>5.66</v>
      </c>
      <c r="V5" s="11">
        <f>16.81-5.66</f>
        <v>11.149999999999999</v>
      </c>
      <c r="W5" s="11">
        <v>14.5</v>
      </c>
      <c r="X5" s="11">
        <v>5</v>
      </c>
      <c r="Y5" s="11">
        <f t="shared" si="1"/>
        <v>36.31</v>
      </c>
      <c r="Z5" s="12">
        <f t="shared" si="2"/>
        <v>0.18155000000000002</v>
      </c>
      <c r="AA5" s="11">
        <f t="shared" si="3"/>
        <v>118.31</v>
      </c>
      <c r="AB5" s="12">
        <f t="shared" ref="AB5:AB68" si="6">+Y5/Q5</f>
        <v>0.72620000000000007</v>
      </c>
      <c r="AC5" s="766">
        <v>0.72620000000000007</v>
      </c>
      <c r="AD5" s="13">
        <f t="shared" si="4"/>
        <v>0.59155000000000002</v>
      </c>
      <c r="AE5" s="445">
        <v>278000000000</v>
      </c>
      <c r="AF5" s="24" t="s">
        <v>147</v>
      </c>
      <c r="AG5" s="14">
        <v>66229293514</v>
      </c>
      <c r="AH5" s="13">
        <f t="shared" si="5"/>
        <v>0.23823486875539568</v>
      </c>
    </row>
    <row r="6" spans="1:34" s="377" customFormat="1" ht="28" x14ac:dyDescent="0.2">
      <c r="A6" s="300" t="s">
        <v>60</v>
      </c>
      <c r="B6" s="383" t="s">
        <v>61</v>
      </c>
      <c r="C6" s="37" t="s">
        <v>62</v>
      </c>
      <c r="D6" s="37" t="s">
        <v>63</v>
      </c>
      <c r="E6" s="37">
        <v>2402</v>
      </c>
      <c r="F6" s="37" t="s">
        <v>64</v>
      </c>
      <c r="G6" s="37" t="s">
        <v>65</v>
      </c>
      <c r="H6" s="302">
        <v>281</v>
      </c>
      <c r="I6" s="302" t="s">
        <v>66</v>
      </c>
      <c r="J6" s="302">
        <v>2402006</v>
      </c>
      <c r="K6" s="302" t="s">
        <v>67</v>
      </c>
      <c r="L6" s="37" t="s">
        <v>67</v>
      </c>
      <c r="M6" s="37" t="s">
        <v>125</v>
      </c>
      <c r="N6" s="305">
        <v>3.4</v>
      </c>
      <c r="O6" s="305">
        <v>2023</v>
      </c>
      <c r="P6" s="305" t="s">
        <v>126</v>
      </c>
      <c r="Q6" s="399">
        <v>4</v>
      </c>
      <c r="R6" s="300">
        <v>12</v>
      </c>
      <c r="S6" s="11">
        <v>0</v>
      </c>
      <c r="T6" s="12">
        <f t="shared" si="0"/>
        <v>0</v>
      </c>
      <c r="U6" s="11" t="s">
        <v>142</v>
      </c>
      <c r="V6" s="11">
        <v>0</v>
      </c>
      <c r="W6" s="11">
        <v>0</v>
      </c>
      <c r="X6" s="11">
        <v>4</v>
      </c>
      <c r="Y6" s="11">
        <f t="shared" si="1"/>
        <v>4</v>
      </c>
      <c r="Z6" s="12">
        <f t="shared" si="2"/>
        <v>0.33333333333333331</v>
      </c>
      <c r="AA6" s="11">
        <f t="shared" si="3"/>
        <v>4</v>
      </c>
      <c r="AB6" s="12">
        <f t="shared" si="6"/>
        <v>1</v>
      </c>
      <c r="AC6" s="766">
        <v>1</v>
      </c>
      <c r="AD6" s="13">
        <f t="shared" si="4"/>
        <v>0.33333333333333331</v>
      </c>
      <c r="AE6" s="445">
        <v>30000000000</v>
      </c>
      <c r="AF6" s="24" t="s">
        <v>146</v>
      </c>
      <c r="AG6" s="14">
        <v>26402193831</v>
      </c>
      <c r="AH6" s="13">
        <f t="shared" si="5"/>
        <v>0.88007312770000001</v>
      </c>
    </row>
    <row r="7" spans="1:34" s="377" customFormat="1" ht="28" x14ac:dyDescent="0.2">
      <c r="A7" s="300" t="s">
        <v>60</v>
      </c>
      <c r="B7" s="383" t="s">
        <v>61</v>
      </c>
      <c r="C7" s="37" t="s">
        <v>62</v>
      </c>
      <c r="D7" s="37" t="s">
        <v>63</v>
      </c>
      <c r="E7" s="37">
        <v>2402</v>
      </c>
      <c r="F7" s="37" t="s">
        <v>64</v>
      </c>
      <c r="G7" s="37" t="s">
        <v>65</v>
      </c>
      <c r="H7" s="302">
        <v>282</v>
      </c>
      <c r="I7" s="302" t="s">
        <v>68</v>
      </c>
      <c r="J7" s="302">
        <v>2402113</v>
      </c>
      <c r="K7" s="302" t="s">
        <v>69</v>
      </c>
      <c r="L7" s="37" t="s">
        <v>127</v>
      </c>
      <c r="M7" s="37" t="s">
        <v>125</v>
      </c>
      <c r="N7" s="305">
        <v>3.4</v>
      </c>
      <c r="O7" s="305">
        <v>2023</v>
      </c>
      <c r="P7" s="305" t="s">
        <v>126</v>
      </c>
      <c r="Q7" s="399">
        <v>10</v>
      </c>
      <c r="R7" s="300">
        <v>30</v>
      </c>
      <c r="S7" s="11">
        <v>0</v>
      </c>
      <c r="T7" s="12">
        <f t="shared" si="0"/>
        <v>0</v>
      </c>
      <c r="U7" s="11">
        <v>1.7</v>
      </c>
      <c r="V7" s="11">
        <f>6.3-1.7</f>
        <v>4.5999999999999996</v>
      </c>
      <c r="W7" s="11">
        <v>4</v>
      </c>
      <c r="X7" s="11">
        <v>5</v>
      </c>
      <c r="Y7" s="11">
        <f t="shared" si="1"/>
        <v>15.3</v>
      </c>
      <c r="Z7" s="12">
        <f t="shared" si="2"/>
        <v>0.51</v>
      </c>
      <c r="AA7" s="11">
        <f t="shared" si="3"/>
        <v>15.3</v>
      </c>
      <c r="AB7" s="12">
        <f t="shared" si="6"/>
        <v>1.53</v>
      </c>
      <c r="AC7" s="766">
        <v>1.53</v>
      </c>
      <c r="AD7" s="13">
        <f t="shared" si="4"/>
        <v>0.51</v>
      </c>
      <c r="AE7" s="445">
        <v>30000000000</v>
      </c>
      <c r="AF7" s="24" t="s">
        <v>143</v>
      </c>
      <c r="AG7" s="14">
        <v>66229293514</v>
      </c>
      <c r="AH7" s="13">
        <f t="shared" si="5"/>
        <v>2.2076431171333333</v>
      </c>
    </row>
    <row r="8" spans="1:34" s="377" customFormat="1" x14ac:dyDescent="0.2">
      <c r="A8" s="300" t="s">
        <v>60</v>
      </c>
      <c r="B8" s="383" t="s">
        <v>61</v>
      </c>
      <c r="C8" s="37" t="s">
        <v>62</v>
      </c>
      <c r="D8" s="37" t="s">
        <v>63</v>
      </c>
      <c r="E8" s="37">
        <v>2402</v>
      </c>
      <c r="F8" s="37" t="s">
        <v>64</v>
      </c>
      <c r="G8" s="37" t="s">
        <v>65</v>
      </c>
      <c r="H8" s="302">
        <v>283</v>
      </c>
      <c r="I8" s="302" t="s">
        <v>70</v>
      </c>
      <c r="J8" s="302" t="s">
        <v>71</v>
      </c>
      <c r="K8" s="302" t="s">
        <v>72</v>
      </c>
      <c r="L8" s="37" t="s">
        <v>128</v>
      </c>
      <c r="M8" s="37" t="s">
        <v>129</v>
      </c>
      <c r="N8" s="305">
        <v>3.4</v>
      </c>
      <c r="O8" s="305">
        <v>2023</v>
      </c>
      <c r="P8" s="305" t="s">
        <v>126</v>
      </c>
      <c r="Q8" s="399">
        <v>2</v>
      </c>
      <c r="R8" s="300">
        <v>3</v>
      </c>
      <c r="S8" s="11">
        <v>0</v>
      </c>
      <c r="T8" s="12">
        <f t="shared" si="0"/>
        <v>0</v>
      </c>
      <c r="U8" s="11">
        <v>0</v>
      </c>
      <c r="V8" s="11">
        <v>0</v>
      </c>
      <c r="W8" s="11">
        <v>4</v>
      </c>
      <c r="X8" s="11">
        <v>0</v>
      </c>
      <c r="Y8" s="11">
        <f t="shared" si="1"/>
        <v>4</v>
      </c>
      <c r="Z8" s="12">
        <f t="shared" si="2"/>
        <v>1.3333333333333333</v>
      </c>
      <c r="AA8" s="11">
        <f t="shared" si="3"/>
        <v>4</v>
      </c>
      <c r="AB8" s="12">
        <f t="shared" si="6"/>
        <v>2</v>
      </c>
      <c r="AC8" s="766">
        <v>2</v>
      </c>
      <c r="AD8" s="13">
        <f t="shared" si="4"/>
        <v>1.3333333333333333</v>
      </c>
      <c r="AE8" s="445">
        <v>7000000000</v>
      </c>
      <c r="AF8" s="24" t="s">
        <v>144</v>
      </c>
      <c r="AG8" s="14">
        <v>9799496654</v>
      </c>
      <c r="AH8" s="13">
        <f t="shared" si="5"/>
        <v>1.3999280934285714</v>
      </c>
    </row>
    <row r="9" spans="1:34" s="377" customFormat="1" x14ac:dyDescent="0.2">
      <c r="A9" s="300" t="s">
        <v>60</v>
      </c>
      <c r="B9" s="303" t="s">
        <v>75</v>
      </c>
      <c r="C9" s="37" t="s">
        <v>76</v>
      </c>
      <c r="D9" s="37" t="s">
        <v>77</v>
      </c>
      <c r="E9" s="37" t="s">
        <v>78</v>
      </c>
      <c r="F9" s="37" t="s">
        <v>79</v>
      </c>
      <c r="G9" s="37" t="s">
        <v>80</v>
      </c>
      <c r="H9" s="302">
        <v>285</v>
      </c>
      <c r="I9" s="302" t="s">
        <v>81</v>
      </c>
      <c r="J9" s="302" t="s">
        <v>82</v>
      </c>
      <c r="K9" s="302" t="s">
        <v>83</v>
      </c>
      <c r="L9" s="37" t="s">
        <v>132</v>
      </c>
      <c r="M9" s="300" t="s">
        <v>133</v>
      </c>
      <c r="N9" s="305">
        <v>31.96</v>
      </c>
      <c r="O9" s="305">
        <v>2016</v>
      </c>
      <c r="P9" s="305" t="s">
        <v>122</v>
      </c>
      <c r="Q9" s="399">
        <v>15</v>
      </c>
      <c r="R9" s="300">
        <v>15</v>
      </c>
      <c r="S9" s="11">
        <v>0</v>
      </c>
      <c r="T9" s="12">
        <f t="shared" si="0"/>
        <v>0</v>
      </c>
      <c r="U9" s="11" t="s">
        <v>142</v>
      </c>
      <c r="V9" s="11">
        <v>0</v>
      </c>
      <c r="W9" s="11">
        <v>0</v>
      </c>
      <c r="X9" s="11">
        <v>0</v>
      </c>
      <c r="Y9" s="11">
        <f t="shared" si="1"/>
        <v>0</v>
      </c>
      <c r="Z9" s="12">
        <f t="shared" si="2"/>
        <v>0</v>
      </c>
      <c r="AA9" s="11">
        <f t="shared" si="3"/>
        <v>0</v>
      </c>
      <c r="AB9" s="12">
        <f t="shared" si="6"/>
        <v>0</v>
      </c>
      <c r="AC9" s="763">
        <v>0</v>
      </c>
      <c r="AD9" s="13">
        <f t="shared" si="4"/>
        <v>0</v>
      </c>
      <c r="AE9" s="445">
        <v>14000000000</v>
      </c>
      <c r="AF9" s="24" t="s">
        <v>141</v>
      </c>
      <c r="AG9" s="14">
        <v>84500000</v>
      </c>
      <c r="AH9" s="13">
        <f t="shared" si="5"/>
        <v>6.0357142857142857E-3</v>
      </c>
    </row>
    <row r="10" spans="1:34" s="377" customFormat="1" ht="28" x14ac:dyDescent="0.2">
      <c r="A10" s="300" t="s">
        <v>60</v>
      </c>
      <c r="B10" s="303" t="s">
        <v>75</v>
      </c>
      <c r="C10" s="37" t="s">
        <v>84</v>
      </c>
      <c r="D10" s="37" t="s">
        <v>85</v>
      </c>
      <c r="E10" s="37" t="s">
        <v>78</v>
      </c>
      <c r="F10" s="37" t="s">
        <v>79</v>
      </c>
      <c r="G10" s="37" t="s">
        <v>86</v>
      </c>
      <c r="H10" s="302">
        <v>286</v>
      </c>
      <c r="I10" s="302" t="s">
        <v>87</v>
      </c>
      <c r="J10" s="302" t="s">
        <v>88</v>
      </c>
      <c r="K10" s="302" t="s">
        <v>89</v>
      </c>
      <c r="L10" s="37" t="s">
        <v>134</v>
      </c>
      <c r="M10" s="304" t="s">
        <v>135</v>
      </c>
      <c r="N10" s="305" t="s">
        <v>136</v>
      </c>
      <c r="O10" s="305">
        <v>2019</v>
      </c>
      <c r="P10" s="305" t="s">
        <v>122</v>
      </c>
      <c r="Q10" s="399">
        <v>1</v>
      </c>
      <c r="R10" s="300">
        <v>2</v>
      </c>
      <c r="S10" s="11">
        <v>0.47</v>
      </c>
      <c r="T10" s="12">
        <f t="shared" si="0"/>
        <v>0.23499999999999999</v>
      </c>
      <c r="U10" s="11">
        <v>0</v>
      </c>
      <c r="V10" s="11">
        <v>0</v>
      </c>
      <c r="W10" s="11">
        <v>0</v>
      </c>
      <c r="X10" s="11">
        <f>2-S10</f>
        <v>1.53</v>
      </c>
      <c r="Y10" s="11">
        <f t="shared" si="1"/>
        <v>1.53</v>
      </c>
      <c r="Z10" s="12">
        <f t="shared" si="2"/>
        <v>0.76500000000000001</v>
      </c>
      <c r="AA10" s="11">
        <f t="shared" si="3"/>
        <v>2</v>
      </c>
      <c r="AB10" s="12">
        <f t="shared" si="6"/>
        <v>1.53</v>
      </c>
      <c r="AC10" s="766">
        <v>1.53</v>
      </c>
      <c r="AD10" s="13">
        <f t="shared" si="4"/>
        <v>1</v>
      </c>
      <c r="AE10" s="445">
        <v>37000000000</v>
      </c>
      <c r="AF10" s="24" t="s">
        <v>145</v>
      </c>
      <c r="AG10" s="14">
        <v>25200344066</v>
      </c>
      <c r="AH10" s="13">
        <f t="shared" si="5"/>
        <v>0.68109038016216217</v>
      </c>
    </row>
    <row r="11" spans="1:34" s="377" customFormat="1" x14ac:dyDescent="0.2">
      <c r="A11" s="300" t="s">
        <v>60</v>
      </c>
      <c r="B11" s="387" t="s">
        <v>90</v>
      </c>
      <c r="C11" s="302" t="s">
        <v>91</v>
      </c>
      <c r="D11" s="302" t="s">
        <v>92</v>
      </c>
      <c r="E11" s="302">
        <v>4301</v>
      </c>
      <c r="F11" s="302" t="s">
        <v>93</v>
      </c>
      <c r="G11" s="303" t="s">
        <v>94</v>
      </c>
      <c r="H11" s="302">
        <v>287</v>
      </c>
      <c r="I11" s="302" t="s">
        <v>95</v>
      </c>
      <c r="J11" s="302" t="s">
        <v>96</v>
      </c>
      <c r="K11" s="302" t="s">
        <v>97</v>
      </c>
      <c r="L11" s="302" t="s">
        <v>137</v>
      </c>
      <c r="M11" s="304" t="s">
        <v>135</v>
      </c>
      <c r="N11" s="300">
        <v>5</v>
      </c>
      <c r="O11" s="300">
        <v>2023</v>
      </c>
      <c r="P11" s="300" t="s">
        <v>138</v>
      </c>
      <c r="Q11" s="399">
        <v>0</v>
      </c>
      <c r="R11" s="300">
        <v>1</v>
      </c>
      <c r="S11" s="11">
        <v>0.95</v>
      </c>
      <c r="T11" s="12">
        <f t="shared" si="0"/>
        <v>0.95</v>
      </c>
      <c r="U11" s="26">
        <f>1-S11</f>
        <v>5.0000000000000044E-2</v>
      </c>
      <c r="V11" s="11">
        <v>0</v>
      </c>
      <c r="W11" s="11">
        <v>0</v>
      </c>
      <c r="X11" s="11">
        <v>0</v>
      </c>
      <c r="Y11" s="26">
        <f t="shared" si="1"/>
        <v>5.0000000000000044E-2</v>
      </c>
      <c r="Z11" s="12">
        <f t="shared" si="2"/>
        <v>5.0000000000000044E-2</v>
      </c>
      <c r="AA11" s="11">
        <f t="shared" si="3"/>
        <v>1</v>
      </c>
      <c r="AB11" s="12">
        <v>0.05</v>
      </c>
      <c r="AC11" s="763">
        <v>0.05</v>
      </c>
      <c r="AD11" s="13">
        <f t="shared" si="4"/>
        <v>1</v>
      </c>
      <c r="AE11" s="445">
        <v>0</v>
      </c>
      <c r="AF11" s="24" t="s">
        <v>141</v>
      </c>
      <c r="AG11" s="14">
        <v>1800000000</v>
      </c>
      <c r="AH11" s="13">
        <v>0</v>
      </c>
    </row>
    <row r="12" spans="1:34" s="377" customFormat="1" ht="28" x14ac:dyDescent="0.2">
      <c r="A12" s="300" t="s">
        <v>60</v>
      </c>
      <c r="B12" s="387" t="s">
        <v>90</v>
      </c>
      <c r="C12" s="302" t="s">
        <v>91</v>
      </c>
      <c r="D12" s="302" t="s">
        <v>92</v>
      </c>
      <c r="E12" s="302">
        <v>4301</v>
      </c>
      <c r="F12" s="302" t="s">
        <v>93</v>
      </c>
      <c r="G12" s="303" t="s">
        <v>94</v>
      </c>
      <c r="H12" s="302">
        <v>288</v>
      </c>
      <c r="I12" s="302" t="s">
        <v>98</v>
      </c>
      <c r="J12" s="302" t="s">
        <v>99</v>
      </c>
      <c r="K12" s="302" t="s">
        <v>100</v>
      </c>
      <c r="L12" s="302" t="s">
        <v>100</v>
      </c>
      <c r="M12" s="304" t="s">
        <v>135</v>
      </c>
      <c r="N12" s="300">
        <v>5</v>
      </c>
      <c r="O12" s="300">
        <v>2023</v>
      </c>
      <c r="P12" s="300" t="s">
        <v>138</v>
      </c>
      <c r="Q12" s="399">
        <v>0</v>
      </c>
      <c r="R12" s="300">
        <v>1</v>
      </c>
      <c r="S12" s="11">
        <v>0.75</v>
      </c>
      <c r="T12" s="12">
        <f t="shared" si="0"/>
        <v>0.75</v>
      </c>
      <c r="U12" s="11">
        <v>0</v>
      </c>
      <c r="V12" s="11">
        <v>0</v>
      </c>
      <c r="W12" s="26">
        <f>1-S12</f>
        <v>0.25</v>
      </c>
      <c r="X12" s="11">
        <v>0</v>
      </c>
      <c r="Y12" s="26">
        <f t="shared" si="1"/>
        <v>0.25</v>
      </c>
      <c r="Z12" s="12">
        <f t="shared" si="2"/>
        <v>0.25</v>
      </c>
      <c r="AA12" s="11">
        <f t="shared" si="3"/>
        <v>1</v>
      </c>
      <c r="AB12" s="12">
        <v>0.25</v>
      </c>
      <c r="AC12" s="763">
        <v>0.25</v>
      </c>
      <c r="AD12" s="13">
        <f t="shared" si="4"/>
        <v>1</v>
      </c>
      <c r="AE12" s="445">
        <v>0</v>
      </c>
      <c r="AF12" s="24" t="s">
        <v>146</v>
      </c>
      <c r="AG12" s="14">
        <v>8586735761</v>
      </c>
      <c r="AH12" s="13">
        <v>0</v>
      </c>
    </row>
    <row r="13" spans="1:34" s="377" customFormat="1" ht="28" x14ac:dyDescent="0.2">
      <c r="A13" s="300" t="s">
        <v>60</v>
      </c>
      <c r="B13" s="387" t="s">
        <v>90</v>
      </c>
      <c r="C13" s="37" t="s">
        <v>101</v>
      </c>
      <c r="D13" s="37" t="s">
        <v>102</v>
      </c>
      <c r="E13" s="302">
        <v>4102</v>
      </c>
      <c r="F13" s="302" t="s">
        <v>103</v>
      </c>
      <c r="G13" s="37" t="s">
        <v>104</v>
      </c>
      <c r="H13" s="302">
        <v>289</v>
      </c>
      <c r="I13" s="302" t="s">
        <v>105</v>
      </c>
      <c r="J13" s="302">
        <v>4102004</v>
      </c>
      <c r="K13" s="302" t="s">
        <v>106</v>
      </c>
      <c r="L13" s="302" t="s">
        <v>139</v>
      </c>
      <c r="M13" s="37" t="s">
        <v>140</v>
      </c>
      <c r="N13" s="300">
        <v>9</v>
      </c>
      <c r="O13" s="300">
        <v>2023</v>
      </c>
      <c r="P13" s="300" t="s">
        <v>141</v>
      </c>
      <c r="Q13" s="399">
        <v>5</v>
      </c>
      <c r="R13" s="300">
        <v>12</v>
      </c>
      <c r="S13" s="11">
        <v>0</v>
      </c>
      <c r="T13" s="12">
        <f t="shared" si="0"/>
        <v>0</v>
      </c>
      <c r="U13" s="11" t="s">
        <v>142</v>
      </c>
      <c r="V13" s="11">
        <v>0</v>
      </c>
      <c r="W13" s="11">
        <v>0</v>
      </c>
      <c r="X13" s="11">
        <v>0</v>
      </c>
      <c r="Y13" s="11">
        <f t="shared" si="1"/>
        <v>0</v>
      </c>
      <c r="Z13" s="12">
        <f t="shared" si="2"/>
        <v>0</v>
      </c>
      <c r="AA13" s="11">
        <f t="shared" si="3"/>
        <v>0</v>
      </c>
      <c r="AB13" s="12">
        <f t="shared" si="6"/>
        <v>0</v>
      </c>
      <c r="AC13" s="763">
        <v>0</v>
      </c>
      <c r="AD13" s="13">
        <f t="shared" si="4"/>
        <v>0</v>
      </c>
      <c r="AE13" s="445">
        <v>20000000000</v>
      </c>
      <c r="AF13" s="24" t="s">
        <v>141</v>
      </c>
      <c r="AG13" s="14">
        <v>752526764</v>
      </c>
      <c r="AH13" s="13">
        <f t="shared" si="5"/>
        <v>3.7626338199999998E-2</v>
      </c>
    </row>
    <row r="14" spans="1:34" s="377" customFormat="1" x14ac:dyDescent="0.2">
      <c r="A14" s="300" t="s">
        <v>173</v>
      </c>
      <c r="B14" s="383" t="s">
        <v>61</v>
      </c>
      <c r="C14" s="302" t="s">
        <v>174</v>
      </c>
      <c r="D14" s="302" t="s">
        <v>175</v>
      </c>
      <c r="E14" s="302" t="s">
        <v>176</v>
      </c>
      <c r="F14" s="37" t="s">
        <v>177</v>
      </c>
      <c r="G14" s="305" t="s">
        <v>178</v>
      </c>
      <c r="H14" s="302">
        <v>11</v>
      </c>
      <c r="I14" s="302" t="s">
        <v>179</v>
      </c>
      <c r="J14" s="302">
        <v>1702022</v>
      </c>
      <c r="K14" s="302" t="s">
        <v>180</v>
      </c>
      <c r="L14" s="302" t="s">
        <v>181</v>
      </c>
      <c r="M14" s="304" t="s">
        <v>121</v>
      </c>
      <c r="N14" s="300">
        <v>0</v>
      </c>
      <c r="O14" s="300" t="s">
        <v>141</v>
      </c>
      <c r="P14" s="300" t="s">
        <v>141</v>
      </c>
      <c r="Q14" s="399">
        <v>1</v>
      </c>
      <c r="R14" s="300">
        <v>1</v>
      </c>
      <c r="S14" s="11">
        <v>0</v>
      </c>
      <c r="T14" s="12">
        <v>0</v>
      </c>
      <c r="U14" s="11" t="s">
        <v>142</v>
      </c>
      <c r="V14" s="11">
        <v>1</v>
      </c>
      <c r="W14" s="388">
        <v>0</v>
      </c>
      <c r="X14" s="11">
        <v>0</v>
      </c>
      <c r="Y14" s="11">
        <f t="shared" si="1"/>
        <v>1</v>
      </c>
      <c r="Z14" s="12">
        <f t="shared" si="2"/>
        <v>1</v>
      </c>
      <c r="AA14" s="11">
        <f t="shared" si="3"/>
        <v>1</v>
      </c>
      <c r="AB14" s="12">
        <f t="shared" si="6"/>
        <v>1</v>
      </c>
      <c r="AC14" s="766">
        <v>1</v>
      </c>
      <c r="AD14" s="13">
        <f t="shared" si="4"/>
        <v>1</v>
      </c>
      <c r="AE14" s="445">
        <v>0</v>
      </c>
      <c r="AF14" s="24" t="s">
        <v>141</v>
      </c>
      <c r="AG14" s="445">
        <v>0</v>
      </c>
      <c r="AH14" s="13">
        <v>0</v>
      </c>
    </row>
    <row r="15" spans="1:34" s="377" customFormat="1" x14ac:dyDescent="0.2">
      <c r="A15" s="300" t="s">
        <v>173</v>
      </c>
      <c r="B15" s="383" t="s">
        <v>61</v>
      </c>
      <c r="C15" s="302" t="s">
        <v>174</v>
      </c>
      <c r="D15" s="302" t="s">
        <v>175</v>
      </c>
      <c r="E15" s="302" t="s">
        <v>176</v>
      </c>
      <c r="F15" s="37" t="s">
        <v>182</v>
      </c>
      <c r="G15" s="37" t="s">
        <v>178</v>
      </c>
      <c r="H15" s="37">
        <v>12</v>
      </c>
      <c r="I15" s="37" t="s">
        <v>183</v>
      </c>
      <c r="J15" s="302">
        <v>1702022</v>
      </c>
      <c r="K15" s="302" t="s">
        <v>184</v>
      </c>
      <c r="L15" s="302" t="s">
        <v>185</v>
      </c>
      <c r="M15" s="300" t="s">
        <v>133</v>
      </c>
      <c r="N15" s="389">
        <v>6900</v>
      </c>
      <c r="O15" s="300">
        <v>2023</v>
      </c>
      <c r="P15" s="300" t="s">
        <v>186</v>
      </c>
      <c r="Q15" s="399">
        <v>250</v>
      </c>
      <c r="R15" s="300">
        <v>1000</v>
      </c>
      <c r="S15" s="11">
        <v>0</v>
      </c>
      <c r="T15" s="12">
        <v>0</v>
      </c>
      <c r="U15" s="11" t="s">
        <v>142</v>
      </c>
      <c r="V15" s="11">
        <v>0</v>
      </c>
      <c r="W15" s="388">
        <v>0</v>
      </c>
      <c r="X15" s="11">
        <v>0</v>
      </c>
      <c r="Y15" s="11">
        <f t="shared" si="1"/>
        <v>0</v>
      </c>
      <c r="Z15" s="12">
        <f t="shared" si="2"/>
        <v>0</v>
      </c>
      <c r="AA15" s="11">
        <f t="shared" si="3"/>
        <v>0</v>
      </c>
      <c r="AB15" s="12">
        <f t="shared" si="6"/>
        <v>0</v>
      </c>
      <c r="AC15" s="763">
        <v>0</v>
      </c>
      <c r="AD15" s="13">
        <f t="shared" si="4"/>
        <v>0</v>
      </c>
      <c r="AE15" s="445">
        <v>4550000001</v>
      </c>
      <c r="AF15" s="24" t="s">
        <v>187</v>
      </c>
      <c r="AG15" s="445">
        <v>0</v>
      </c>
      <c r="AH15" s="13">
        <f t="shared" si="5"/>
        <v>0</v>
      </c>
    </row>
    <row r="16" spans="1:34" s="377" customFormat="1" x14ac:dyDescent="0.2">
      <c r="A16" s="300" t="s">
        <v>173</v>
      </c>
      <c r="B16" s="383" t="s">
        <v>61</v>
      </c>
      <c r="C16" s="302" t="s">
        <v>174</v>
      </c>
      <c r="D16" s="302" t="s">
        <v>175</v>
      </c>
      <c r="E16" s="302" t="s">
        <v>176</v>
      </c>
      <c r="F16" s="37" t="s">
        <v>177</v>
      </c>
      <c r="G16" s="37" t="s">
        <v>178</v>
      </c>
      <c r="H16" s="37">
        <v>13</v>
      </c>
      <c r="I16" s="37" t="s">
        <v>188</v>
      </c>
      <c r="J16" s="302">
        <v>1702014</v>
      </c>
      <c r="K16" s="302" t="s">
        <v>189</v>
      </c>
      <c r="L16" s="302" t="s">
        <v>190</v>
      </c>
      <c r="M16" s="304" t="s">
        <v>121</v>
      </c>
      <c r="N16" s="390" t="s">
        <v>141</v>
      </c>
      <c r="O16" s="300" t="s">
        <v>141</v>
      </c>
      <c r="P16" s="300" t="s">
        <v>141</v>
      </c>
      <c r="Q16" s="399">
        <v>2</v>
      </c>
      <c r="R16" s="300">
        <v>5</v>
      </c>
      <c r="S16" s="11">
        <v>0</v>
      </c>
      <c r="T16" s="12">
        <v>0</v>
      </c>
      <c r="U16" s="11" t="s">
        <v>142</v>
      </c>
      <c r="V16" s="11">
        <v>0</v>
      </c>
      <c r="W16" s="388">
        <v>0</v>
      </c>
      <c r="X16" s="11">
        <v>0</v>
      </c>
      <c r="Y16" s="11">
        <f t="shared" si="1"/>
        <v>0</v>
      </c>
      <c r="Z16" s="12">
        <f t="shared" si="2"/>
        <v>0</v>
      </c>
      <c r="AA16" s="11">
        <f t="shared" si="3"/>
        <v>0</v>
      </c>
      <c r="AB16" s="12">
        <f t="shared" si="6"/>
        <v>0</v>
      </c>
      <c r="AC16" s="763">
        <v>0</v>
      </c>
      <c r="AD16" s="13">
        <f t="shared" si="4"/>
        <v>0</v>
      </c>
      <c r="AE16" s="445">
        <v>0</v>
      </c>
      <c r="AF16" s="24" t="s">
        <v>141</v>
      </c>
      <c r="AG16" s="445">
        <v>0</v>
      </c>
      <c r="AH16" s="13">
        <v>0</v>
      </c>
    </row>
    <row r="17" spans="1:34" s="377" customFormat="1" x14ac:dyDescent="0.2">
      <c r="A17" s="300" t="s">
        <v>173</v>
      </c>
      <c r="B17" s="383" t="s">
        <v>61</v>
      </c>
      <c r="C17" s="302" t="s">
        <v>174</v>
      </c>
      <c r="D17" s="302" t="s">
        <v>175</v>
      </c>
      <c r="E17" s="302" t="s">
        <v>176</v>
      </c>
      <c r="F17" s="37" t="s">
        <v>177</v>
      </c>
      <c r="G17" s="37" t="s">
        <v>178</v>
      </c>
      <c r="H17" s="37">
        <v>14</v>
      </c>
      <c r="I17" s="37" t="s">
        <v>191</v>
      </c>
      <c r="J17" s="302">
        <v>1702016</v>
      </c>
      <c r="K17" s="302" t="s">
        <v>192</v>
      </c>
      <c r="L17" s="302" t="s">
        <v>193</v>
      </c>
      <c r="M17" s="304" t="s">
        <v>121</v>
      </c>
      <c r="N17" s="300">
        <v>1</v>
      </c>
      <c r="O17" s="300">
        <v>2023</v>
      </c>
      <c r="P17" s="300" t="s">
        <v>186</v>
      </c>
      <c r="Q17" s="399">
        <v>7</v>
      </c>
      <c r="R17" s="300">
        <v>20</v>
      </c>
      <c r="S17" s="11">
        <v>0</v>
      </c>
      <c r="T17" s="12">
        <v>0</v>
      </c>
      <c r="U17" s="11" t="s">
        <v>142</v>
      </c>
      <c r="V17" s="11">
        <v>8</v>
      </c>
      <c r="W17" s="388">
        <v>0</v>
      </c>
      <c r="X17" s="11">
        <v>0</v>
      </c>
      <c r="Y17" s="11">
        <f t="shared" si="1"/>
        <v>8</v>
      </c>
      <c r="Z17" s="12">
        <f t="shared" si="2"/>
        <v>0.4</v>
      </c>
      <c r="AA17" s="11">
        <f t="shared" si="3"/>
        <v>8</v>
      </c>
      <c r="AB17" s="12">
        <f t="shared" si="6"/>
        <v>1.1428571428571428</v>
      </c>
      <c r="AC17" s="766">
        <v>1.1428571428571428</v>
      </c>
      <c r="AD17" s="13">
        <f t="shared" si="4"/>
        <v>0.4</v>
      </c>
      <c r="AE17" s="445">
        <v>0</v>
      </c>
      <c r="AF17" s="24" t="s">
        <v>141</v>
      </c>
      <c r="AG17" s="445">
        <v>0</v>
      </c>
      <c r="AH17" s="13">
        <v>0</v>
      </c>
    </row>
    <row r="18" spans="1:34" s="377" customFormat="1" x14ac:dyDescent="0.2">
      <c r="A18" s="300" t="s">
        <v>173</v>
      </c>
      <c r="B18" s="383" t="s">
        <v>61</v>
      </c>
      <c r="C18" s="300" t="s">
        <v>174</v>
      </c>
      <c r="D18" s="302" t="s">
        <v>194</v>
      </c>
      <c r="E18" s="303" t="s">
        <v>176</v>
      </c>
      <c r="F18" s="37" t="s">
        <v>199</v>
      </c>
      <c r="G18" s="37" t="s">
        <v>178</v>
      </c>
      <c r="H18" s="37">
        <v>16</v>
      </c>
      <c r="I18" s="37" t="s">
        <v>200</v>
      </c>
      <c r="J18" s="302">
        <v>1708041</v>
      </c>
      <c r="K18" s="302" t="s">
        <v>201</v>
      </c>
      <c r="L18" s="302" t="s">
        <v>202</v>
      </c>
      <c r="M18" s="304" t="s">
        <v>121</v>
      </c>
      <c r="N18" s="389">
        <v>11565</v>
      </c>
      <c r="O18" s="300">
        <v>2023</v>
      </c>
      <c r="P18" s="300" t="s">
        <v>203</v>
      </c>
      <c r="Q18" s="399">
        <v>1000</v>
      </c>
      <c r="R18" s="391">
        <v>4000</v>
      </c>
      <c r="S18" s="11">
        <v>0</v>
      </c>
      <c r="T18" s="12">
        <v>0</v>
      </c>
      <c r="U18" s="11" t="s">
        <v>142</v>
      </c>
      <c r="V18" s="11">
        <v>0</v>
      </c>
      <c r="W18" s="36">
        <v>5568</v>
      </c>
      <c r="X18" s="11">
        <v>0</v>
      </c>
      <c r="Y18" s="11">
        <f t="shared" si="1"/>
        <v>5568</v>
      </c>
      <c r="Z18" s="12">
        <f t="shared" si="2"/>
        <v>1.3919999999999999</v>
      </c>
      <c r="AA18" s="11">
        <f t="shared" si="3"/>
        <v>5568</v>
      </c>
      <c r="AB18" s="12">
        <f t="shared" si="6"/>
        <v>5.5679999999999996</v>
      </c>
      <c r="AC18" s="766">
        <v>5.5679999999999996</v>
      </c>
      <c r="AD18" s="13">
        <f t="shared" si="4"/>
        <v>1.3919999999999999</v>
      </c>
      <c r="AE18" s="445">
        <v>0</v>
      </c>
      <c r="AF18" s="24" t="s">
        <v>204</v>
      </c>
      <c r="AG18" s="445">
        <v>6346929808</v>
      </c>
      <c r="AH18" s="13">
        <v>0</v>
      </c>
    </row>
    <row r="19" spans="1:34" s="377" customFormat="1" x14ac:dyDescent="0.2">
      <c r="A19" s="300" t="s">
        <v>173</v>
      </c>
      <c r="B19" s="383" t="s">
        <v>61</v>
      </c>
      <c r="C19" s="300" t="s">
        <v>174</v>
      </c>
      <c r="D19" s="300" t="s">
        <v>205</v>
      </c>
      <c r="E19" s="302" t="s">
        <v>176</v>
      </c>
      <c r="F19" s="37" t="s">
        <v>206</v>
      </c>
      <c r="G19" s="37" t="s">
        <v>178</v>
      </c>
      <c r="H19" s="37">
        <v>17</v>
      </c>
      <c r="I19" s="37" t="s">
        <v>207</v>
      </c>
      <c r="J19" s="302">
        <v>1702007</v>
      </c>
      <c r="K19" s="302" t="s">
        <v>208</v>
      </c>
      <c r="L19" s="302" t="s">
        <v>209</v>
      </c>
      <c r="M19" s="304" t="s">
        <v>121</v>
      </c>
      <c r="N19" s="300">
        <v>30</v>
      </c>
      <c r="O19" s="300">
        <v>2023</v>
      </c>
      <c r="P19" s="300" t="s">
        <v>186</v>
      </c>
      <c r="Q19" s="399">
        <v>7</v>
      </c>
      <c r="R19" s="300">
        <v>20</v>
      </c>
      <c r="S19" s="11">
        <v>1</v>
      </c>
      <c r="T19" s="12">
        <v>0.05</v>
      </c>
      <c r="U19" s="11">
        <v>0</v>
      </c>
      <c r="V19" s="11">
        <v>0</v>
      </c>
      <c r="W19" s="388">
        <v>0</v>
      </c>
      <c r="X19" s="11">
        <v>1</v>
      </c>
      <c r="Y19" s="11">
        <f t="shared" si="1"/>
        <v>1</v>
      </c>
      <c r="Z19" s="12">
        <f t="shared" si="2"/>
        <v>0.05</v>
      </c>
      <c r="AA19" s="11">
        <f t="shared" si="3"/>
        <v>2</v>
      </c>
      <c r="AB19" s="12">
        <f t="shared" si="6"/>
        <v>0.14285714285714285</v>
      </c>
      <c r="AC19" s="763">
        <v>0.14285714285714285</v>
      </c>
      <c r="AD19" s="13">
        <f t="shared" si="4"/>
        <v>0.1</v>
      </c>
      <c r="AE19" s="445">
        <v>456000000</v>
      </c>
      <c r="AF19" s="300" t="s">
        <v>210</v>
      </c>
      <c r="AG19" s="445">
        <v>156000000</v>
      </c>
      <c r="AH19" s="13">
        <f t="shared" si="5"/>
        <v>0.34210526315789475</v>
      </c>
    </row>
    <row r="20" spans="1:34" s="377" customFormat="1" x14ac:dyDescent="0.2">
      <c r="A20" s="300" t="s">
        <v>173</v>
      </c>
      <c r="B20" s="383" t="s">
        <v>61</v>
      </c>
      <c r="C20" s="300" t="s">
        <v>174</v>
      </c>
      <c r="D20" s="300" t="s">
        <v>205</v>
      </c>
      <c r="E20" s="302" t="s">
        <v>176</v>
      </c>
      <c r="F20" s="37" t="s">
        <v>206</v>
      </c>
      <c r="G20" s="37" t="s">
        <v>178</v>
      </c>
      <c r="H20" s="37">
        <v>18</v>
      </c>
      <c r="I20" s="37" t="s">
        <v>211</v>
      </c>
      <c r="J20" s="302">
        <v>1702038</v>
      </c>
      <c r="K20" s="302" t="s">
        <v>212</v>
      </c>
      <c r="L20" s="302" t="s">
        <v>213</v>
      </c>
      <c r="M20" s="304" t="s">
        <v>121</v>
      </c>
      <c r="N20" s="300">
        <v>10</v>
      </c>
      <c r="O20" s="300">
        <v>2023</v>
      </c>
      <c r="P20" s="300" t="s">
        <v>186</v>
      </c>
      <c r="Q20" s="399">
        <v>5</v>
      </c>
      <c r="R20" s="300">
        <v>15</v>
      </c>
      <c r="S20" s="11">
        <v>2</v>
      </c>
      <c r="T20" s="12">
        <v>0.13333333333333333</v>
      </c>
      <c r="U20" s="11">
        <v>1</v>
      </c>
      <c r="V20" s="11">
        <v>1</v>
      </c>
      <c r="W20" s="388">
        <v>1</v>
      </c>
      <c r="X20" s="11">
        <v>2</v>
      </c>
      <c r="Y20" s="11">
        <f t="shared" si="1"/>
        <v>5</v>
      </c>
      <c r="Z20" s="12">
        <f t="shared" si="2"/>
        <v>0.33333333333333331</v>
      </c>
      <c r="AA20" s="11">
        <f t="shared" si="3"/>
        <v>7</v>
      </c>
      <c r="AB20" s="12">
        <f t="shared" si="6"/>
        <v>1</v>
      </c>
      <c r="AC20" s="766">
        <v>1</v>
      </c>
      <c r="AD20" s="13">
        <f t="shared" si="4"/>
        <v>0.46666666666666667</v>
      </c>
      <c r="AE20" s="445">
        <v>340000000</v>
      </c>
      <c r="AF20" s="24" t="s">
        <v>210</v>
      </c>
      <c r="AG20" s="14">
        <v>253410000</v>
      </c>
      <c r="AH20" s="13">
        <f t="shared" si="5"/>
        <v>0.74532352941176472</v>
      </c>
    </row>
    <row r="21" spans="1:34" s="377" customFormat="1" x14ac:dyDescent="0.2">
      <c r="A21" s="300" t="s">
        <v>173</v>
      </c>
      <c r="B21" s="383" t="s">
        <v>61</v>
      </c>
      <c r="C21" s="300" t="s">
        <v>174</v>
      </c>
      <c r="D21" s="300" t="s">
        <v>205</v>
      </c>
      <c r="E21" s="302" t="s">
        <v>176</v>
      </c>
      <c r="F21" s="37" t="s">
        <v>206</v>
      </c>
      <c r="G21" s="37" t="s">
        <v>178</v>
      </c>
      <c r="H21" s="37">
        <v>19</v>
      </c>
      <c r="I21" s="37" t="s">
        <v>214</v>
      </c>
      <c r="J21" s="302">
        <v>1702038</v>
      </c>
      <c r="K21" s="302" t="s">
        <v>212</v>
      </c>
      <c r="L21" s="302" t="s">
        <v>215</v>
      </c>
      <c r="M21" s="304" t="s">
        <v>121</v>
      </c>
      <c r="N21" s="300">
        <v>4</v>
      </c>
      <c r="O21" s="300">
        <v>2023</v>
      </c>
      <c r="P21" s="300" t="s">
        <v>186</v>
      </c>
      <c r="Q21" s="399">
        <v>2</v>
      </c>
      <c r="R21" s="300">
        <v>7</v>
      </c>
      <c r="S21" s="11">
        <v>2</v>
      </c>
      <c r="T21" s="12">
        <v>0.2857142857142857</v>
      </c>
      <c r="U21" s="11" t="s">
        <v>142</v>
      </c>
      <c r="V21" s="11">
        <v>1</v>
      </c>
      <c r="W21" s="388">
        <v>0</v>
      </c>
      <c r="X21" s="11">
        <v>1</v>
      </c>
      <c r="Y21" s="11">
        <f t="shared" si="1"/>
        <v>2</v>
      </c>
      <c r="Z21" s="12">
        <f t="shared" si="2"/>
        <v>0.2857142857142857</v>
      </c>
      <c r="AA21" s="11">
        <f t="shared" si="3"/>
        <v>4</v>
      </c>
      <c r="AB21" s="12">
        <f t="shared" si="6"/>
        <v>1</v>
      </c>
      <c r="AC21" s="766">
        <v>1</v>
      </c>
      <c r="AD21" s="13">
        <f t="shared" si="4"/>
        <v>0.5714285714285714</v>
      </c>
      <c r="AE21" s="445">
        <v>0</v>
      </c>
      <c r="AF21" s="24" t="s">
        <v>141</v>
      </c>
      <c r="AG21" s="445">
        <v>17430000</v>
      </c>
      <c r="AH21" s="13">
        <v>0</v>
      </c>
    </row>
    <row r="22" spans="1:34" s="377" customFormat="1" x14ac:dyDescent="0.2">
      <c r="A22" s="300" t="s">
        <v>173</v>
      </c>
      <c r="B22" s="383" t="s">
        <v>61</v>
      </c>
      <c r="C22" s="300" t="s">
        <v>174</v>
      </c>
      <c r="D22" s="300" t="s">
        <v>205</v>
      </c>
      <c r="E22" s="302" t="s">
        <v>176</v>
      </c>
      <c r="F22" s="37" t="s">
        <v>206</v>
      </c>
      <c r="G22" s="37" t="s">
        <v>178</v>
      </c>
      <c r="H22" s="37">
        <v>20</v>
      </c>
      <c r="I22" s="37" t="s">
        <v>216</v>
      </c>
      <c r="J22" s="302">
        <v>1709001</v>
      </c>
      <c r="K22" s="302" t="s">
        <v>217</v>
      </c>
      <c r="L22" s="302" t="s">
        <v>218</v>
      </c>
      <c r="M22" s="304" t="s">
        <v>121</v>
      </c>
      <c r="N22" s="389">
        <v>4000000</v>
      </c>
      <c r="O22" s="300">
        <v>2023</v>
      </c>
      <c r="P22" s="300" t="s">
        <v>219</v>
      </c>
      <c r="Q22" s="399">
        <v>1500000</v>
      </c>
      <c r="R22" s="389">
        <v>5000000</v>
      </c>
      <c r="S22" s="11">
        <v>400000</v>
      </c>
      <c r="T22" s="12">
        <v>0.08</v>
      </c>
      <c r="U22" s="11" t="s">
        <v>142</v>
      </c>
      <c r="V22" s="11">
        <v>0</v>
      </c>
      <c r="W22" s="388">
        <v>0</v>
      </c>
      <c r="X22" s="11" t="s">
        <v>220</v>
      </c>
      <c r="Y22" s="11">
        <f t="shared" si="1"/>
        <v>1730000</v>
      </c>
      <c r="Z22" s="12">
        <f t="shared" si="2"/>
        <v>0.34599999999999997</v>
      </c>
      <c r="AA22" s="11">
        <f t="shared" si="3"/>
        <v>2130000</v>
      </c>
      <c r="AB22" s="12">
        <f t="shared" si="6"/>
        <v>1.1533333333333333</v>
      </c>
      <c r="AC22" s="766">
        <v>1.1533333333333333</v>
      </c>
      <c r="AD22" s="13">
        <f t="shared" si="4"/>
        <v>0.42599999999999999</v>
      </c>
      <c r="AE22" s="445">
        <v>0</v>
      </c>
      <c r="AF22" s="24" t="s">
        <v>141</v>
      </c>
      <c r="AG22" s="445">
        <v>0</v>
      </c>
      <c r="AH22" s="13">
        <v>0</v>
      </c>
    </row>
    <row r="23" spans="1:34" s="377" customFormat="1" x14ac:dyDescent="0.2">
      <c r="A23" s="300" t="s">
        <v>173</v>
      </c>
      <c r="B23" s="301" t="s">
        <v>107</v>
      </c>
      <c r="C23" s="37" t="s">
        <v>222</v>
      </c>
      <c r="D23" s="37" t="s">
        <v>223</v>
      </c>
      <c r="E23" s="37" t="s">
        <v>224</v>
      </c>
      <c r="F23" s="37" t="s">
        <v>225</v>
      </c>
      <c r="G23" s="37" t="s">
        <v>226</v>
      </c>
      <c r="H23" s="37">
        <v>124</v>
      </c>
      <c r="I23" s="37" t="s">
        <v>227</v>
      </c>
      <c r="J23" s="38">
        <v>4103005</v>
      </c>
      <c r="K23" s="302" t="s">
        <v>228</v>
      </c>
      <c r="L23" s="37" t="s">
        <v>229</v>
      </c>
      <c r="M23" s="304" t="s">
        <v>121</v>
      </c>
      <c r="N23" s="300">
        <v>1365</v>
      </c>
      <c r="O23" s="300">
        <v>2023</v>
      </c>
      <c r="P23" s="300" t="s">
        <v>230</v>
      </c>
      <c r="Q23" s="494">
        <v>50</v>
      </c>
      <c r="R23" s="305">
        <v>200</v>
      </c>
      <c r="S23" s="11">
        <v>0</v>
      </c>
      <c r="T23" s="12">
        <v>0</v>
      </c>
      <c r="U23" s="11" t="s">
        <v>142</v>
      </c>
      <c r="V23" s="11">
        <v>0</v>
      </c>
      <c r="W23" s="388">
        <v>0</v>
      </c>
      <c r="X23" s="11">
        <v>57</v>
      </c>
      <c r="Y23" s="11">
        <f t="shared" si="1"/>
        <v>57</v>
      </c>
      <c r="Z23" s="12">
        <f t="shared" si="2"/>
        <v>0.28499999999999998</v>
      </c>
      <c r="AA23" s="11">
        <f t="shared" si="3"/>
        <v>57</v>
      </c>
      <c r="AB23" s="12">
        <f t="shared" si="6"/>
        <v>1.1399999999999999</v>
      </c>
      <c r="AC23" s="766">
        <v>1.1399999999999999</v>
      </c>
      <c r="AD23" s="13">
        <f t="shared" si="4"/>
        <v>0.28499999999999998</v>
      </c>
      <c r="AE23" s="445">
        <v>408000</v>
      </c>
      <c r="AF23" s="24" t="s">
        <v>210</v>
      </c>
      <c r="AG23" s="445">
        <v>394916667</v>
      </c>
      <c r="AH23" s="13">
        <f t="shared" si="5"/>
        <v>967.93300735294122</v>
      </c>
    </row>
    <row r="24" spans="1:34" s="377" customFormat="1" x14ac:dyDescent="0.2">
      <c r="A24" s="300" t="s">
        <v>173</v>
      </c>
      <c r="B24" s="301" t="s">
        <v>107</v>
      </c>
      <c r="C24" s="37" t="s">
        <v>222</v>
      </c>
      <c r="D24" s="37" t="s">
        <v>223</v>
      </c>
      <c r="E24" s="37" t="s">
        <v>110</v>
      </c>
      <c r="F24" s="37" t="s">
        <v>225</v>
      </c>
      <c r="G24" s="37" t="s">
        <v>226</v>
      </c>
      <c r="H24" s="37">
        <v>125</v>
      </c>
      <c r="I24" s="37" t="s">
        <v>231</v>
      </c>
      <c r="J24" s="38" t="s">
        <v>232</v>
      </c>
      <c r="K24" s="302" t="s">
        <v>233</v>
      </c>
      <c r="L24" s="37" t="s">
        <v>234</v>
      </c>
      <c r="M24" s="304" t="s">
        <v>121</v>
      </c>
      <c r="N24" s="300">
        <v>10</v>
      </c>
      <c r="O24" s="300">
        <v>2023</v>
      </c>
      <c r="P24" s="300" t="s">
        <v>230</v>
      </c>
      <c r="Q24" s="494">
        <v>20</v>
      </c>
      <c r="R24" s="305">
        <v>50</v>
      </c>
      <c r="S24" s="11">
        <v>0</v>
      </c>
      <c r="T24" s="12">
        <v>0</v>
      </c>
      <c r="U24" s="11" t="s">
        <v>142</v>
      </c>
      <c r="V24" s="11">
        <v>0</v>
      </c>
      <c r="W24" s="388">
        <v>0</v>
      </c>
      <c r="X24" s="11">
        <v>90</v>
      </c>
      <c r="Y24" s="11">
        <f t="shared" si="1"/>
        <v>90</v>
      </c>
      <c r="Z24" s="12">
        <f t="shared" si="2"/>
        <v>1.8</v>
      </c>
      <c r="AA24" s="11">
        <f t="shared" si="3"/>
        <v>90</v>
      </c>
      <c r="AB24" s="12">
        <f t="shared" si="6"/>
        <v>4.5</v>
      </c>
      <c r="AC24" s="766">
        <v>4.5</v>
      </c>
      <c r="AD24" s="13">
        <f t="shared" si="4"/>
        <v>1.8</v>
      </c>
      <c r="AE24" s="445">
        <v>0</v>
      </c>
      <c r="AF24" s="24" t="s">
        <v>141</v>
      </c>
      <c r="AG24" s="445">
        <v>0</v>
      </c>
      <c r="AH24" s="13">
        <v>0</v>
      </c>
    </row>
    <row r="25" spans="1:34" s="377" customFormat="1" x14ac:dyDescent="0.2">
      <c r="A25" s="300" t="s">
        <v>173</v>
      </c>
      <c r="B25" s="301" t="s">
        <v>107</v>
      </c>
      <c r="C25" s="37" t="s">
        <v>222</v>
      </c>
      <c r="D25" s="37" t="s">
        <v>223</v>
      </c>
      <c r="E25" s="37" t="s">
        <v>224</v>
      </c>
      <c r="F25" s="37" t="s">
        <v>225</v>
      </c>
      <c r="G25" s="37" t="s">
        <v>116</v>
      </c>
      <c r="H25" s="37">
        <v>130</v>
      </c>
      <c r="I25" s="37" t="s">
        <v>235</v>
      </c>
      <c r="J25" s="38">
        <v>4101042</v>
      </c>
      <c r="K25" s="302" t="s">
        <v>236</v>
      </c>
      <c r="L25" s="37" t="s">
        <v>237</v>
      </c>
      <c r="M25" s="304" t="s">
        <v>121</v>
      </c>
      <c r="N25" s="300">
        <v>926</v>
      </c>
      <c r="O25" s="300">
        <v>2023</v>
      </c>
      <c r="P25" s="300" t="s">
        <v>230</v>
      </c>
      <c r="Q25" s="494">
        <v>500</v>
      </c>
      <c r="R25" s="305">
        <v>1500</v>
      </c>
      <c r="S25" s="11">
        <v>0</v>
      </c>
      <c r="T25" s="12">
        <v>0</v>
      </c>
      <c r="U25" s="11" t="s">
        <v>142</v>
      </c>
      <c r="V25" s="11">
        <v>0</v>
      </c>
      <c r="W25" s="388">
        <v>0</v>
      </c>
      <c r="X25" s="11">
        <v>0</v>
      </c>
      <c r="Y25" s="11">
        <f t="shared" si="1"/>
        <v>0</v>
      </c>
      <c r="Z25" s="12">
        <f t="shared" si="2"/>
        <v>0</v>
      </c>
      <c r="AA25" s="11">
        <f t="shared" si="3"/>
        <v>0</v>
      </c>
      <c r="AB25" s="12">
        <f>+Y25/Q25</f>
        <v>0</v>
      </c>
      <c r="AC25" s="763">
        <v>0</v>
      </c>
      <c r="AD25" s="13">
        <f t="shared" si="4"/>
        <v>0</v>
      </c>
      <c r="AE25" s="445">
        <v>0</v>
      </c>
      <c r="AF25" s="24" t="s">
        <v>141</v>
      </c>
      <c r="AG25" s="445">
        <v>0</v>
      </c>
      <c r="AH25" s="13">
        <v>0</v>
      </c>
    </row>
    <row r="26" spans="1:34" s="377" customFormat="1" x14ac:dyDescent="0.2">
      <c r="A26" s="300" t="s">
        <v>173</v>
      </c>
      <c r="B26" s="301" t="s">
        <v>107</v>
      </c>
      <c r="C26" s="37" t="s">
        <v>222</v>
      </c>
      <c r="D26" s="37" t="s">
        <v>238</v>
      </c>
      <c r="E26" s="302">
        <v>1704</v>
      </c>
      <c r="F26" s="302" t="s">
        <v>239</v>
      </c>
      <c r="G26" s="302" t="s">
        <v>178</v>
      </c>
      <c r="H26" s="37">
        <v>290</v>
      </c>
      <c r="I26" s="302" t="s">
        <v>240</v>
      </c>
      <c r="J26" s="38" t="s">
        <v>241</v>
      </c>
      <c r="K26" s="302" t="s">
        <v>242</v>
      </c>
      <c r="L26" s="37" t="s">
        <v>243</v>
      </c>
      <c r="M26" s="304" t="s">
        <v>121</v>
      </c>
      <c r="N26" s="390" t="s">
        <v>141</v>
      </c>
      <c r="O26" s="300" t="s">
        <v>141</v>
      </c>
      <c r="P26" s="300" t="s">
        <v>141</v>
      </c>
      <c r="Q26" s="399">
        <v>1</v>
      </c>
      <c r="R26" s="300">
        <v>4</v>
      </c>
      <c r="S26" s="11">
        <v>0</v>
      </c>
      <c r="T26" s="12">
        <v>0</v>
      </c>
      <c r="U26" s="11" t="s">
        <v>142</v>
      </c>
      <c r="V26" s="11">
        <v>0</v>
      </c>
      <c r="W26" s="388">
        <v>2</v>
      </c>
      <c r="X26" s="11">
        <v>0</v>
      </c>
      <c r="Y26" s="11">
        <f t="shared" si="1"/>
        <v>2</v>
      </c>
      <c r="Z26" s="12">
        <f t="shared" si="2"/>
        <v>0.5</v>
      </c>
      <c r="AA26" s="11">
        <f t="shared" si="3"/>
        <v>2</v>
      </c>
      <c r="AB26" s="12">
        <f t="shared" si="6"/>
        <v>2</v>
      </c>
      <c r="AC26" s="766">
        <v>2</v>
      </c>
      <c r="AD26" s="13">
        <f t="shared" si="4"/>
        <v>0.5</v>
      </c>
      <c r="AE26" s="445">
        <v>0</v>
      </c>
      <c r="AF26" s="24" t="s">
        <v>141</v>
      </c>
      <c r="AG26" s="445">
        <v>0</v>
      </c>
      <c r="AH26" s="13">
        <v>0</v>
      </c>
    </row>
    <row r="27" spans="1:34" s="377" customFormat="1" x14ac:dyDescent="0.2">
      <c r="A27" s="300" t="s">
        <v>173</v>
      </c>
      <c r="B27" s="301" t="s">
        <v>107</v>
      </c>
      <c r="C27" s="37" t="s">
        <v>222</v>
      </c>
      <c r="D27" s="37" t="s">
        <v>238</v>
      </c>
      <c r="E27" s="303" t="s">
        <v>244</v>
      </c>
      <c r="F27" s="302" t="s">
        <v>239</v>
      </c>
      <c r="G27" s="302" t="s">
        <v>178</v>
      </c>
      <c r="H27" s="37">
        <v>291</v>
      </c>
      <c r="I27" s="302" t="s">
        <v>245</v>
      </c>
      <c r="J27" s="38" t="s">
        <v>246</v>
      </c>
      <c r="K27" s="302" t="s">
        <v>247</v>
      </c>
      <c r="L27" s="37" t="s">
        <v>248</v>
      </c>
      <c r="M27" s="304" t="s">
        <v>121</v>
      </c>
      <c r="N27" s="390" t="s">
        <v>141</v>
      </c>
      <c r="O27" s="300" t="s">
        <v>141</v>
      </c>
      <c r="P27" s="300" t="s">
        <v>141</v>
      </c>
      <c r="Q27" s="399">
        <v>50</v>
      </c>
      <c r="R27" s="300">
        <v>150</v>
      </c>
      <c r="S27" s="11">
        <v>0</v>
      </c>
      <c r="T27" s="12">
        <v>0</v>
      </c>
      <c r="U27" s="11" t="s">
        <v>142</v>
      </c>
      <c r="V27" s="11">
        <v>0</v>
      </c>
      <c r="W27" s="388">
        <v>0</v>
      </c>
      <c r="X27" s="11">
        <v>146</v>
      </c>
      <c r="Y27" s="11">
        <f t="shared" si="1"/>
        <v>146</v>
      </c>
      <c r="Z27" s="12">
        <f t="shared" si="2"/>
        <v>0.97333333333333338</v>
      </c>
      <c r="AA27" s="11">
        <f t="shared" si="3"/>
        <v>146</v>
      </c>
      <c r="AB27" s="12">
        <f t="shared" si="6"/>
        <v>2.92</v>
      </c>
      <c r="AC27" s="766">
        <v>2.92</v>
      </c>
      <c r="AD27" s="13">
        <f t="shared" si="4"/>
        <v>0.97333333333333338</v>
      </c>
      <c r="AE27" s="445">
        <v>0</v>
      </c>
      <c r="AF27" s="24" t="s">
        <v>141</v>
      </c>
      <c r="AG27" s="445">
        <v>0</v>
      </c>
      <c r="AH27" s="13">
        <v>0</v>
      </c>
    </row>
    <row r="28" spans="1:34" s="377" customFormat="1" x14ac:dyDescent="0.2">
      <c r="A28" s="300" t="s">
        <v>173</v>
      </c>
      <c r="B28" s="301" t="s">
        <v>107</v>
      </c>
      <c r="C28" s="37" t="s">
        <v>222</v>
      </c>
      <c r="D28" s="37" t="s">
        <v>238</v>
      </c>
      <c r="E28" s="303" t="s">
        <v>244</v>
      </c>
      <c r="F28" s="302" t="s">
        <v>239</v>
      </c>
      <c r="G28" s="302" t="s">
        <v>178</v>
      </c>
      <c r="H28" s="37">
        <v>336</v>
      </c>
      <c r="I28" s="302" t="s">
        <v>245</v>
      </c>
      <c r="J28" s="302" t="s">
        <v>249</v>
      </c>
      <c r="K28" s="302" t="s">
        <v>250</v>
      </c>
      <c r="L28" s="302" t="s">
        <v>251</v>
      </c>
      <c r="M28" s="304" t="s">
        <v>121</v>
      </c>
      <c r="N28" s="390" t="s">
        <v>141</v>
      </c>
      <c r="O28" s="300" t="s">
        <v>141</v>
      </c>
      <c r="P28" s="300" t="s">
        <v>141</v>
      </c>
      <c r="Q28" s="399">
        <v>130</v>
      </c>
      <c r="R28" s="300">
        <v>400</v>
      </c>
      <c r="S28" s="11">
        <v>0</v>
      </c>
      <c r="T28" s="12">
        <v>0</v>
      </c>
      <c r="U28" s="11">
        <v>152</v>
      </c>
      <c r="V28" s="11">
        <v>0</v>
      </c>
      <c r="W28" s="388">
        <v>0</v>
      </c>
      <c r="X28" s="11">
        <v>0</v>
      </c>
      <c r="Y28" s="11">
        <f t="shared" si="1"/>
        <v>152</v>
      </c>
      <c r="Z28" s="12">
        <f t="shared" si="2"/>
        <v>0.38</v>
      </c>
      <c r="AA28" s="11">
        <f t="shared" si="3"/>
        <v>152</v>
      </c>
      <c r="AB28" s="12">
        <f t="shared" si="6"/>
        <v>1.1692307692307693</v>
      </c>
      <c r="AC28" s="766">
        <v>1.1692307692307693</v>
      </c>
      <c r="AD28" s="13">
        <f t="shared" si="4"/>
        <v>0.38</v>
      </c>
      <c r="AE28" s="445">
        <v>0</v>
      </c>
      <c r="AF28" s="24" t="s">
        <v>141</v>
      </c>
      <c r="AG28" s="445">
        <v>0</v>
      </c>
      <c r="AH28" s="13">
        <v>0</v>
      </c>
    </row>
    <row r="29" spans="1:34" s="377" customFormat="1" ht="28" x14ac:dyDescent="0.2">
      <c r="A29" s="300" t="s">
        <v>138</v>
      </c>
      <c r="B29" s="387" t="s">
        <v>90</v>
      </c>
      <c r="C29" s="301" t="s">
        <v>281</v>
      </c>
      <c r="D29" s="302" t="s">
        <v>282</v>
      </c>
      <c r="E29" s="302">
        <v>4302</v>
      </c>
      <c r="F29" s="302" t="s">
        <v>283</v>
      </c>
      <c r="G29" s="37" t="s">
        <v>284</v>
      </c>
      <c r="H29" s="37">
        <v>174</v>
      </c>
      <c r="I29" s="302" t="s">
        <v>285</v>
      </c>
      <c r="J29" s="358" t="s">
        <v>286</v>
      </c>
      <c r="K29" s="302" t="s">
        <v>287</v>
      </c>
      <c r="L29" s="302" t="s">
        <v>288</v>
      </c>
      <c r="M29" s="380" t="s">
        <v>279</v>
      </c>
      <c r="N29" s="381">
        <v>826</v>
      </c>
      <c r="O29" s="381">
        <v>2023</v>
      </c>
      <c r="P29" s="381" t="s">
        <v>138</v>
      </c>
      <c r="Q29" s="496">
        <v>909</v>
      </c>
      <c r="R29" s="380">
        <v>889</v>
      </c>
      <c r="S29" s="302">
        <v>466</v>
      </c>
      <c r="T29" s="12">
        <f>+S29/R29</f>
        <v>0.5241844769403825</v>
      </c>
      <c r="U29" s="301">
        <v>0</v>
      </c>
      <c r="V29" s="301">
        <v>483</v>
      </c>
      <c r="W29" s="392">
        <v>166</v>
      </c>
      <c r="X29" s="392">
        <v>161</v>
      </c>
      <c r="Y29" s="11">
        <f t="shared" si="1"/>
        <v>810</v>
      </c>
      <c r="Z29" s="12">
        <f t="shared" si="2"/>
        <v>0.91113610798650169</v>
      </c>
      <c r="AA29" s="11">
        <f t="shared" si="3"/>
        <v>1276</v>
      </c>
      <c r="AB29" s="12">
        <f t="shared" si="6"/>
        <v>0.8910891089108911</v>
      </c>
      <c r="AC29" s="766">
        <v>0.8910891089108911</v>
      </c>
      <c r="AD29" s="13">
        <f t="shared" si="4"/>
        <v>1.4353205849268842</v>
      </c>
      <c r="AE29" s="449">
        <v>206000206</v>
      </c>
      <c r="AF29" s="363" t="s">
        <v>144</v>
      </c>
      <c r="AG29" s="445">
        <v>237331578</v>
      </c>
      <c r="AH29" s="13">
        <f t="shared" si="5"/>
        <v>1.1520938867410646</v>
      </c>
    </row>
    <row r="30" spans="1:34" s="377" customFormat="1" ht="28" x14ac:dyDescent="0.2">
      <c r="A30" s="300" t="s">
        <v>138</v>
      </c>
      <c r="B30" s="387" t="s">
        <v>90</v>
      </c>
      <c r="C30" s="301" t="s">
        <v>281</v>
      </c>
      <c r="D30" s="302" t="s">
        <v>282</v>
      </c>
      <c r="E30" s="302">
        <v>4302</v>
      </c>
      <c r="F30" s="302" t="s">
        <v>283</v>
      </c>
      <c r="G30" s="37" t="s">
        <v>284</v>
      </c>
      <c r="H30" s="37">
        <v>175</v>
      </c>
      <c r="I30" s="302" t="s">
        <v>289</v>
      </c>
      <c r="J30" s="358" t="s">
        <v>290</v>
      </c>
      <c r="K30" s="302" t="s">
        <v>291</v>
      </c>
      <c r="L30" s="302" t="s">
        <v>292</v>
      </c>
      <c r="M30" s="380" t="s">
        <v>279</v>
      </c>
      <c r="N30" s="393">
        <v>228</v>
      </c>
      <c r="O30" s="381">
        <v>2023</v>
      </c>
      <c r="P30" s="381" t="s">
        <v>138</v>
      </c>
      <c r="Q30" s="496">
        <v>230</v>
      </c>
      <c r="R30" s="380">
        <v>235</v>
      </c>
      <c r="S30" s="302">
        <v>292</v>
      </c>
      <c r="T30" s="12">
        <f t="shared" ref="T30:T93" si="7">+S30/R30</f>
        <v>1.2425531914893617</v>
      </c>
      <c r="U30" s="301">
        <v>0</v>
      </c>
      <c r="V30" s="301">
        <v>483</v>
      </c>
      <c r="W30" s="301">
        <v>166</v>
      </c>
      <c r="X30" s="301">
        <v>161</v>
      </c>
      <c r="Y30" s="11">
        <f t="shared" si="1"/>
        <v>810</v>
      </c>
      <c r="Z30" s="12">
        <f t="shared" si="2"/>
        <v>3.4468085106382977</v>
      </c>
      <c r="AA30" s="11">
        <f t="shared" si="3"/>
        <v>1102</v>
      </c>
      <c r="AB30" s="12">
        <f t="shared" si="6"/>
        <v>3.5217391304347827</v>
      </c>
      <c r="AC30" s="766">
        <v>3.5217391304347827</v>
      </c>
      <c r="AD30" s="13">
        <f t="shared" si="4"/>
        <v>4.6893617021276599</v>
      </c>
      <c r="AE30" s="449">
        <v>103001047.51000001</v>
      </c>
      <c r="AF30" s="363" t="s">
        <v>293</v>
      </c>
      <c r="AG30" s="445"/>
      <c r="AH30" s="13">
        <f t="shared" si="5"/>
        <v>0</v>
      </c>
    </row>
    <row r="31" spans="1:34" s="377" customFormat="1" ht="28" x14ac:dyDescent="0.2">
      <c r="A31" s="300" t="s">
        <v>138</v>
      </c>
      <c r="B31" s="387" t="s">
        <v>90</v>
      </c>
      <c r="C31" s="301" t="s">
        <v>281</v>
      </c>
      <c r="D31" s="302" t="s">
        <v>282</v>
      </c>
      <c r="E31" s="302">
        <v>4302</v>
      </c>
      <c r="F31" s="302" t="s">
        <v>283</v>
      </c>
      <c r="G31" s="37" t="s">
        <v>284</v>
      </c>
      <c r="H31" s="37">
        <v>176</v>
      </c>
      <c r="I31" s="302" t="s">
        <v>294</v>
      </c>
      <c r="J31" s="358" t="s">
        <v>290</v>
      </c>
      <c r="K31" s="302" t="s">
        <v>291</v>
      </c>
      <c r="L31" s="302" t="s">
        <v>295</v>
      </c>
      <c r="M31" s="380" t="s">
        <v>279</v>
      </c>
      <c r="N31" s="381">
        <v>228</v>
      </c>
      <c r="O31" s="381">
        <v>2023</v>
      </c>
      <c r="P31" s="381" t="s">
        <v>138</v>
      </c>
      <c r="Q31" s="496">
        <v>230</v>
      </c>
      <c r="R31" s="380">
        <v>235</v>
      </c>
      <c r="S31" s="302">
        <v>292</v>
      </c>
      <c r="T31" s="12">
        <f t="shared" si="7"/>
        <v>1.2425531914893617</v>
      </c>
      <c r="U31" s="301">
        <v>0</v>
      </c>
      <c r="V31" s="301">
        <v>164</v>
      </c>
      <c r="W31" s="301">
        <v>166</v>
      </c>
      <c r="X31" s="301">
        <v>161</v>
      </c>
      <c r="Y31" s="11">
        <f t="shared" si="1"/>
        <v>491</v>
      </c>
      <c r="Z31" s="12">
        <f t="shared" si="2"/>
        <v>2.0893617021276594</v>
      </c>
      <c r="AA31" s="11">
        <f t="shared" si="3"/>
        <v>783</v>
      </c>
      <c r="AB31" s="12">
        <f t="shared" si="6"/>
        <v>2.1347826086956521</v>
      </c>
      <c r="AC31" s="766">
        <v>2.1347826086956521</v>
      </c>
      <c r="AD31" s="13">
        <f t="shared" si="4"/>
        <v>3.3319148936170211</v>
      </c>
      <c r="AE31" s="449">
        <v>107269350</v>
      </c>
      <c r="AF31" s="363" t="s">
        <v>144</v>
      </c>
      <c r="AG31" s="445"/>
      <c r="AH31" s="13">
        <f t="shared" si="5"/>
        <v>0</v>
      </c>
    </row>
    <row r="32" spans="1:34" s="377" customFormat="1" ht="28" x14ac:dyDescent="0.2">
      <c r="A32" s="300" t="s">
        <v>138</v>
      </c>
      <c r="B32" s="387" t="s">
        <v>90</v>
      </c>
      <c r="C32" s="301" t="s">
        <v>281</v>
      </c>
      <c r="D32" s="302" t="s">
        <v>282</v>
      </c>
      <c r="E32" s="302">
        <v>4302</v>
      </c>
      <c r="F32" s="302" t="s">
        <v>283</v>
      </c>
      <c r="G32" s="37" t="s">
        <v>284</v>
      </c>
      <c r="H32" s="37">
        <v>177</v>
      </c>
      <c r="I32" s="302" t="s">
        <v>296</v>
      </c>
      <c r="J32" s="358" t="s">
        <v>297</v>
      </c>
      <c r="K32" s="302" t="s">
        <v>298</v>
      </c>
      <c r="L32" s="302" t="s">
        <v>299</v>
      </c>
      <c r="M32" s="380" t="s">
        <v>279</v>
      </c>
      <c r="N32" s="381">
        <v>16</v>
      </c>
      <c r="O32" s="381">
        <v>2023</v>
      </c>
      <c r="P32" s="381" t="s">
        <v>138</v>
      </c>
      <c r="Q32" s="496">
        <v>32</v>
      </c>
      <c r="R32" s="380">
        <v>118</v>
      </c>
      <c r="S32" s="302">
        <v>124</v>
      </c>
      <c r="T32" s="12">
        <f t="shared" si="7"/>
        <v>1.0508474576271187</v>
      </c>
      <c r="U32" s="301">
        <v>0</v>
      </c>
      <c r="V32" s="301">
        <v>268</v>
      </c>
      <c r="W32" s="301">
        <v>166</v>
      </c>
      <c r="X32" s="301">
        <v>161</v>
      </c>
      <c r="Y32" s="11">
        <f t="shared" si="1"/>
        <v>595</v>
      </c>
      <c r="Z32" s="12">
        <f t="shared" si="2"/>
        <v>5.0423728813559325</v>
      </c>
      <c r="AA32" s="11">
        <f t="shared" si="3"/>
        <v>719</v>
      </c>
      <c r="AB32" s="12">
        <f t="shared" si="6"/>
        <v>18.59375</v>
      </c>
      <c r="AC32" s="766">
        <v>18.59375</v>
      </c>
      <c r="AD32" s="13">
        <f t="shared" si="4"/>
        <v>6.093220338983051</v>
      </c>
      <c r="AE32" s="449">
        <v>206000000</v>
      </c>
      <c r="AF32" s="363" t="s">
        <v>144</v>
      </c>
      <c r="AG32" s="445">
        <v>0</v>
      </c>
      <c r="AH32" s="13">
        <f t="shared" si="5"/>
        <v>0</v>
      </c>
    </row>
    <row r="33" spans="1:34" s="377" customFormat="1" ht="28" x14ac:dyDescent="0.2">
      <c r="A33" s="300" t="s">
        <v>138</v>
      </c>
      <c r="B33" s="387" t="s">
        <v>90</v>
      </c>
      <c r="C33" s="301" t="s">
        <v>281</v>
      </c>
      <c r="D33" s="302" t="s">
        <v>282</v>
      </c>
      <c r="E33" s="302">
        <v>4302</v>
      </c>
      <c r="F33" s="302" t="s">
        <v>283</v>
      </c>
      <c r="G33" s="37" t="s">
        <v>284</v>
      </c>
      <c r="H33" s="37">
        <v>178</v>
      </c>
      <c r="I33" s="302" t="s">
        <v>300</v>
      </c>
      <c r="J33" s="358" t="s">
        <v>301</v>
      </c>
      <c r="K33" s="302" t="s">
        <v>302</v>
      </c>
      <c r="L33" s="302" t="s">
        <v>303</v>
      </c>
      <c r="M33" s="380" t="s">
        <v>279</v>
      </c>
      <c r="N33" s="381">
        <v>37</v>
      </c>
      <c r="O33" s="381">
        <v>2023</v>
      </c>
      <c r="P33" s="381" t="s">
        <v>138</v>
      </c>
      <c r="Q33" s="496">
        <v>37</v>
      </c>
      <c r="R33" s="380">
        <v>151</v>
      </c>
      <c r="S33" s="302">
        <v>21</v>
      </c>
      <c r="T33" s="12">
        <f t="shared" si="7"/>
        <v>0.13907284768211919</v>
      </c>
      <c r="U33" s="301">
        <v>0</v>
      </c>
      <c r="V33" s="301">
        <v>15</v>
      </c>
      <c r="W33" s="301">
        <v>13</v>
      </c>
      <c r="X33" s="301">
        <v>4</v>
      </c>
      <c r="Y33" s="11">
        <f t="shared" si="1"/>
        <v>32</v>
      </c>
      <c r="Z33" s="12">
        <f t="shared" si="2"/>
        <v>0.2119205298013245</v>
      </c>
      <c r="AA33" s="11">
        <f t="shared" si="3"/>
        <v>53</v>
      </c>
      <c r="AB33" s="12">
        <f t="shared" si="6"/>
        <v>0.86486486486486491</v>
      </c>
      <c r="AC33" s="766">
        <v>0.86486486486486491</v>
      </c>
      <c r="AD33" s="13">
        <f t="shared" si="4"/>
        <v>0.35099337748344372</v>
      </c>
      <c r="AE33" s="449">
        <v>153934272.5</v>
      </c>
      <c r="AF33" s="363" t="s">
        <v>304</v>
      </c>
      <c r="AG33" s="445">
        <v>81000000</v>
      </c>
      <c r="AH33" s="13">
        <f t="shared" si="5"/>
        <v>0.52619860856522382</v>
      </c>
    </row>
    <row r="34" spans="1:34" s="377" customFormat="1" ht="28" x14ac:dyDescent="0.2">
      <c r="A34" s="300" t="s">
        <v>138</v>
      </c>
      <c r="B34" s="387" t="s">
        <v>90</v>
      </c>
      <c r="C34" s="301" t="s">
        <v>281</v>
      </c>
      <c r="D34" s="302" t="s">
        <v>282</v>
      </c>
      <c r="E34" s="302">
        <v>4302</v>
      </c>
      <c r="F34" s="302" t="s">
        <v>283</v>
      </c>
      <c r="G34" s="37" t="s">
        <v>284</v>
      </c>
      <c r="H34" s="37">
        <v>179</v>
      </c>
      <c r="I34" s="302" t="s">
        <v>300</v>
      </c>
      <c r="J34" s="358" t="s">
        <v>301</v>
      </c>
      <c r="K34" s="302" t="s">
        <v>302</v>
      </c>
      <c r="L34" s="302" t="s">
        <v>305</v>
      </c>
      <c r="M34" s="380" t="s">
        <v>279</v>
      </c>
      <c r="N34" s="381">
        <v>21</v>
      </c>
      <c r="O34" s="381">
        <v>2023</v>
      </c>
      <c r="P34" s="381" t="s">
        <v>138</v>
      </c>
      <c r="Q34" s="496">
        <v>6</v>
      </c>
      <c r="R34" s="380">
        <v>25</v>
      </c>
      <c r="S34" s="302">
        <v>22</v>
      </c>
      <c r="T34" s="12">
        <f t="shared" si="7"/>
        <v>0.88</v>
      </c>
      <c r="U34" s="301">
        <v>0</v>
      </c>
      <c r="V34" s="301">
        <v>15</v>
      </c>
      <c r="W34" s="301">
        <v>13</v>
      </c>
      <c r="X34" s="301">
        <v>4</v>
      </c>
      <c r="Y34" s="11">
        <f t="shared" si="1"/>
        <v>32</v>
      </c>
      <c r="Z34" s="12">
        <f t="shared" si="2"/>
        <v>1.28</v>
      </c>
      <c r="AA34" s="11">
        <f t="shared" si="3"/>
        <v>54</v>
      </c>
      <c r="AB34" s="12">
        <f t="shared" si="6"/>
        <v>5.333333333333333</v>
      </c>
      <c r="AC34" s="766">
        <v>5.333333333333333</v>
      </c>
      <c r="AD34" s="13">
        <f t="shared" si="4"/>
        <v>2.16</v>
      </c>
      <c r="AE34" s="449">
        <v>103000000</v>
      </c>
      <c r="AF34" s="363" t="s">
        <v>144</v>
      </c>
      <c r="AG34" s="445">
        <v>81000000</v>
      </c>
      <c r="AH34" s="13">
        <f t="shared" si="5"/>
        <v>0.78640776699029125</v>
      </c>
    </row>
    <row r="35" spans="1:34" s="377" customFormat="1" ht="28" x14ac:dyDescent="0.2">
      <c r="A35" s="300" t="s">
        <v>138</v>
      </c>
      <c r="B35" s="387" t="s">
        <v>90</v>
      </c>
      <c r="C35" s="301" t="s">
        <v>281</v>
      </c>
      <c r="D35" s="302" t="s">
        <v>282</v>
      </c>
      <c r="E35" s="302">
        <v>4302</v>
      </c>
      <c r="F35" s="302" t="s">
        <v>283</v>
      </c>
      <c r="G35" s="37" t="s">
        <v>284</v>
      </c>
      <c r="H35" s="37">
        <v>180</v>
      </c>
      <c r="I35" s="302" t="s">
        <v>306</v>
      </c>
      <c r="J35" s="358" t="s">
        <v>307</v>
      </c>
      <c r="K35" s="302" t="s">
        <v>308</v>
      </c>
      <c r="L35" s="302" t="s">
        <v>309</v>
      </c>
      <c r="M35" s="380" t="s">
        <v>279</v>
      </c>
      <c r="N35" s="381">
        <v>826</v>
      </c>
      <c r="O35" s="381">
        <v>2023</v>
      </c>
      <c r="P35" s="381" t="s">
        <v>138</v>
      </c>
      <c r="Q35" s="496">
        <v>909</v>
      </c>
      <c r="R35" s="380">
        <v>848</v>
      </c>
      <c r="S35" s="302">
        <v>390</v>
      </c>
      <c r="T35" s="12">
        <f t="shared" si="7"/>
        <v>0.45990566037735847</v>
      </c>
      <c r="U35" s="301">
        <v>0</v>
      </c>
      <c r="V35" s="301">
        <v>268</v>
      </c>
      <c r="W35" s="301">
        <v>155</v>
      </c>
      <c r="X35" s="301">
        <v>150</v>
      </c>
      <c r="Y35" s="11">
        <f t="shared" si="1"/>
        <v>573</v>
      </c>
      <c r="Z35" s="12">
        <f t="shared" si="2"/>
        <v>0.6757075471698113</v>
      </c>
      <c r="AA35" s="11">
        <f t="shared" si="3"/>
        <v>963</v>
      </c>
      <c r="AB35" s="12">
        <f t="shared" si="6"/>
        <v>0.63036303630363033</v>
      </c>
      <c r="AC35" s="764">
        <v>0.63036303630363033</v>
      </c>
      <c r="AD35" s="13">
        <f t="shared" si="4"/>
        <v>1.1356132075471699</v>
      </c>
      <c r="AE35" s="449">
        <v>271471159.99000001</v>
      </c>
      <c r="AF35" s="363" t="s">
        <v>144</v>
      </c>
      <c r="AG35" s="445">
        <v>0</v>
      </c>
      <c r="AH35" s="13">
        <f t="shared" si="5"/>
        <v>0</v>
      </c>
    </row>
    <row r="36" spans="1:34" s="377" customFormat="1" ht="42" x14ac:dyDescent="0.2">
      <c r="A36" s="300" t="s">
        <v>138</v>
      </c>
      <c r="B36" s="387" t="s">
        <v>90</v>
      </c>
      <c r="C36" s="301" t="s">
        <v>281</v>
      </c>
      <c r="D36" s="302" t="s">
        <v>282</v>
      </c>
      <c r="E36" s="302">
        <v>4302</v>
      </c>
      <c r="F36" s="302" t="s">
        <v>310</v>
      </c>
      <c r="G36" s="37" t="s">
        <v>284</v>
      </c>
      <c r="H36" s="37">
        <v>181</v>
      </c>
      <c r="I36" s="302" t="s">
        <v>311</v>
      </c>
      <c r="J36" s="358" t="s">
        <v>312</v>
      </c>
      <c r="K36" s="302" t="s">
        <v>313</v>
      </c>
      <c r="L36" s="302" t="s">
        <v>314</v>
      </c>
      <c r="M36" s="380" t="s">
        <v>279</v>
      </c>
      <c r="N36" s="381">
        <v>826</v>
      </c>
      <c r="O36" s="381">
        <v>2023</v>
      </c>
      <c r="P36" s="381" t="s">
        <v>138</v>
      </c>
      <c r="Q36" s="496">
        <v>200</v>
      </c>
      <c r="R36" s="380">
        <v>2076</v>
      </c>
      <c r="S36" s="302">
        <v>239</v>
      </c>
      <c r="T36" s="12">
        <f t="shared" si="7"/>
        <v>0.11512524084778419</v>
      </c>
      <c r="U36" s="301">
        <v>0</v>
      </c>
      <c r="V36" s="301">
        <v>13</v>
      </c>
      <c r="W36" s="301">
        <v>7</v>
      </c>
      <c r="X36" s="301">
        <v>4</v>
      </c>
      <c r="Y36" s="11">
        <f t="shared" si="1"/>
        <v>24</v>
      </c>
      <c r="Z36" s="12">
        <f t="shared" si="2"/>
        <v>1.1560693641618497E-2</v>
      </c>
      <c r="AA36" s="11">
        <f t="shared" si="3"/>
        <v>263</v>
      </c>
      <c r="AB36" s="12">
        <f t="shared" si="6"/>
        <v>0.12</v>
      </c>
      <c r="AC36" s="763">
        <v>0.12</v>
      </c>
      <c r="AD36" s="13">
        <f t="shared" si="4"/>
        <v>0.12668593448940269</v>
      </c>
      <c r="AE36" s="449">
        <v>242240919.77000001</v>
      </c>
      <c r="AF36" s="363" t="s">
        <v>144</v>
      </c>
      <c r="AG36" s="445">
        <v>81000000</v>
      </c>
      <c r="AH36" s="13">
        <f t="shared" si="5"/>
        <v>0.33437785852574742</v>
      </c>
    </row>
    <row r="37" spans="1:34" s="377" customFormat="1" ht="28" x14ac:dyDescent="0.2">
      <c r="A37" s="300" t="s">
        <v>138</v>
      </c>
      <c r="B37" s="387" t="s">
        <v>90</v>
      </c>
      <c r="C37" s="301" t="s">
        <v>281</v>
      </c>
      <c r="D37" s="302" t="s">
        <v>315</v>
      </c>
      <c r="E37" s="302">
        <v>4301</v>
      </c>
      <c r="F37" s="302" t="s">
        <v>283</v>
      </c>
      <c r="G37" s="37" t="s">
        <v>284</v>
      </c>
      <c r="H37" s="37">
        <v>182</v>
      </c>
      <c r="I37" s="302" t="s">
        <v>316</v>
      </c>
      <c r="J37" s="358" t="s">
        <v>317</v>
      </c>
      <c r="K37" s="302" t="s">
        <v>318</v>
      </c>
      <c r="L37" s="302" t="s">
        <v>319</v>
      </c>
      <c r="M37" s="380" t="s">
        <v>279</v>
      </c>
      <c r="N37" s="381">
        <v>1</v>
      </c>
      <c r="O37" s="381">
        <v>2023</v>
      </c>
      <c r="P37" s="381" t="s">
        <v>138</v>
      </c>
      <c r="Q37" s="496">
        <v>0</v>
      </c>
      <c r="R37" s="380">
        <v>2</v>
      </c>
      <c r="S37" s="302">
        <v>2</v>
      </c>
      <c r="T37" s="12">
        <f t="shared" si="7"/>
        <v>1</v>
      </c>
      <c r="U37" s="301">
        <v>0</v>
      </c>
      <c r="V37" s="301">
        <v>0</v>
      </c>
      <c r="W37" s="301">
        <v>1</v>
      </c>
      <c r="X37" s="301">
        <v>0</v>
      </c>
      <c r="Y37" s="26">
        <f t="shared" si="1"/>
        <v>1</v>
      </c>
      <c r="Z37" s="12">
        <f t="shared" si="2"/>
        <v>0.5</v>
      </c>
      <c r="AA37" s="11">
        <f t="shared" si="3"/>
        <v>3</v>
      </c>
      <c r="AB37" s="12">
        <v>0.5</v>
      </c>
      <c r="AC37" s="763">
        <v>0.5</v>
      </c>
      <c r="AD37" s="13">
        <f t="shared" si="4"/>
        <v>1.5</v>
      </c>
      <c r="AE37" s="449">
        <v>2304249790.5700002</v>
      </c>
      <c r="AF37" s="363" t="s">
        <v>144</v>
      </c>
      <c r="AG37" s="445">
        <v>0</v>
      </c>
      <c r="AH37" s="13">
        <f t="shared" si="5"/>
        <v>0</v>
      </c>
    </row>
    <row r="38" spans="1:34" s="377" customFormat="1" ht="28" x14ac:dyDescent="0.2">
      <c r="A38" s="300" t="s">
        <v>138</v>
      </c>
      <c r="B38" s="387" t="s">
        <v>90</v>
      </c>
      <c r="C38" s="301" t="s">
        <v>281</v>
      </c>
      <c r="D38" s="302" t="s">
        <v>315</v>
      </c>
      <c r="E38" s="302">
        <v>4302</v>
      </c>
      <c r="F38" s="302" t="s">
        <v>283</v>
      </c>
      <c r="G38" s="37" t="s">
        <v>284</v>
      </c>
      <c r="H38" s="37">
        <v>183</v>
      </c>
      <c r="I38" s="302" t="s">
        <v>316</v>
      </c>
      <c r="J38" s="358" t="s">
        <v>320</v>
      </c>
      <c r="K38" s="302" t="s">
        <v>321</v>
      </c>
      <c r="L38" s="302" t="s">
        <v>321</v>
      </c>
      <c r="M38" s="380" t="s">
        <v>279</v>
      </c>
      <c r="N38" s="381">
        <v>0</v>
      </c>
      <c r="O38" s="381">
        <v>2023</v>
      </c>
      <c r="P38" s="381" t="s">
        <v>138</v>
      </c>
      <c r="Q38" s="496">
        <v>0</v>
      </c>
      <c r="R38" s="380">
        <v>1</v>
      </c>
      <c r="S38" s="302">
        <v>0</v>
      </c>
      <c r="T38" s="12">
        <f t="shared" si="7"/>
        <v>0</v>
      </c>
      <c r="U38" s="301">
        <v>0</v>
      </c>
      <c r="V38" s="301">
        <v>0</v>
      </c>
      <c r="W38" s="301">
        <v>0</v>
      </c>
      <c r="X38" s="301">
        <v>0</v>
      </c>
      <c r="Y38" s="26">
        <f t="shared" si="1"/>
        <v>0</v>
      </c>
      <c r="Z38" s="12">
        <f t="shared" si="2"/>
        <v>0</v>
      </c>
      <c r="AA38" s="11">
        <f t="shared" si="3"/>
        <v>0</v>
      </c>
      <c r="AB38" s="12">
        <v>0</v>
      </c>
      <c r="AC38" s="763">
        <v>0</v>
      </c>
      <c r="AD38" s="13">
        <f t="shared" si="4"/>
        <v>0</v>
      </c>
      <c r="AE38" s="449">
        <v>2060000000</v>
      </c>
      <c r="AF38" s="363" t="s">
        <v>144</v>
      </c>
      <c r="AG38" s="445">
        <v>0</v>
      </c>
      <c r="AH38" s="13">
        <f t="shared" ref="AH38:AH39" si="8">AG38/AE38</f>
        <v>0</v>
      </c>
    </row>
    <row r="39" spans="1:34" s="377" customFormat="1" ht="42" x14ac:dyDescent="0.2">
      <c r="A39" s="300" t="s">
        <v>138</v>
      </c>
      <c r="B39" s="387" t="s">
        <v>90</v>
      </c>
      <c r="C39" s="301" t="s">
        <v>281</v>
      </c>
      <c r="D39" s="302" t="s">
        <v>315</v>
      </c>
      <c r="E39" s="302">
        <v>4302</v>
      </c>
      <c r="F39" s="302" t="s">
        <v>283</v>
      </c>
      <c r="G39" s="37" t="s">
        <v>284</v>
      </c>
      <c r="H39" s="37">
        <v>184</v>
      </c>
      <c r="I39" s="302" t="s">
        <v>322</v>
      </c>
      <c r="J39" s="358" t="s">
        <v>323</v>
      </c>
      <c r="K39" s="302" t="s">
        <v>318</v>
      </c>
      <c r="L39" s="302" t="s">
        <v>324</v>
      </c>
      <c r="M39" s="380" t="s">
        <v>279</v>
      </c>
      <c r="N39" s="381">
        <v>0</v>
      </c>
      <c r="O39" s="381">
        <v>2023</v>
      </c>
      <c r="P39" s="381" t="s">
        <v>138</v>
      </c>
      <c r="Q39" s="496">
        <v>0</v>
      </c>
      <c r="R39" s="380">
        <v>1</v>
      </c>
      <c r="S39" s="302">
        <v>0</v>
      </c>
      <c r="T39" s="12">
        <f t="shared" si="7"/>
        <v>0</v>
      </c>
      <c r="U39" s="301">
        <v>0</v>
      </c>
      <c r="V39" s="301">
        <v>0</v>
      </c>
      <c r="W39" s="301">
        <v>0</v>
      </c>
      <c r="X39" s="301">
        <v>0</v>
      </c>
      <c r="Y39" s="26">
        <f t="shared" si="1"/>
        <v>0</v>
      </c>
      <c r="Z39" s="12">
        <f t="shared" si="2"/>
        <v>0</v>
      </c>
      <c r="AA39" s="11">
        <f t="shared" si="3"/>
        <v>0</v>
      </c>
      <c r="AB39" s="12">
        <v>0</v>
      </c>
      <c r="AC39" s="763">
        <v>0</v>
      </c>
      <c r="AD39" s="13">
        <f t="shared" si="4"/>
        <v>0</v>
      </c>
      <c r="AE39" s="449">
        <v>1404287696.3900001</v>
      </c>
      <c r="AF39" s="363" t="s">
        <v>144</v>
      </c>
      <c r="AG39" s="445">
        <v>0</v>
      </c>
      <c r="AH39" s="13"/>
    </row>
    <row r="40" spans="1:34" s="377" customFormat="1" ht="42" x14ac:dyDescent="0.2">
      <c r="A40" s="300" t="s">
        <v>138</v>
      </c>
      <c r="B40" s="387" t="s">
        <v>90</v>
      </c>
      <c r="C40" s="301" t="s">
        <v>281</v>
      </c>
      <c r="D40" s="302" t="s">
        <v>315</v>
      </c>
      <c r="E40" s="302">
        <v>4301</v>
      </c>
      <c r="F40" s="302" t="s">
        <v>310</v>
      </c>
      <c r="G40" s="37" t="s">
        <v>284</v>
      </c>
      <c r="H40" s="37">
        <v>185</v>
      </c>
      <c r="I40" s="302" t="s">
        <v>322</v>
      </c>
      <c r="J40" s="358" t="s">
        <v>317</v>
      </c>
      <c r="K40" s="302" t="s">
        <v>318</v>
      </c>
      <c r="L40" s="302" t="s">
        <v>325</v>
      </c>
      <c r="M40" s="380" t="s">
        <v>279</v>
      </c>
      <c r="N40" s="381">
        <v>5</v>
      </c>
      <c r="O40" s="381">
        <v>2023</v>
      </c>
      <c r="P40" s="381" t="s">
        <v>138</v>
      </c>
      <c r="Q40" s="496">
        <v>7</v>
      </c>
      <c r="R40" s="380">
        <v>23</v>
      </c>
      <c r="S40" s="302">
        <v>2</v>
      </c>
      <c r="T40" s="12">
        <f t="shared" si="7"/>
        <v>8.6956521739130432E-2</v>
      </c>
      <c r="U40" s="301">
        <v>1</v>
      </c>
      <c r="V40" s="301">
        <v>7</v>
      </c>
      <c r="W40" s="301">
        <v>8</v>
      </c>
      <c r="X40" s="301">
        <v>0</v>
      </c>
      <c r="Y40" s="26">
        <f t="shared" si="1"/>
        <v>16</v>
      </c>
      <c r="Z40" s="12">
        <f t="shared" si="2"/>
        <v>0.69565217391304346</v>
      </c>
      <c r="AA40" s="11">
        <f t="shared" si="3"/>
        <v>18</v>
      </c>
      <c r="AB40" s="12">
        <f t="shared" si="6"/>
        <v>2.2857142857142856</v>
      </c>
      <c r="AC40" s="766">
        <v>2.2857142857142856</v>
      </c>
      <c r="AD40" s="13">
        <f t="shared" si="4"/>
        <v>0.78260869565217395</v>
      </c>
      <c r="AE40" s="449">
        <v>2622794829.4099998</v>
      </c>
      <c r="AF40" s="363" t="s">
        <v>144</v>
      </c>
      <c r="AG40" s="445">
        <v>0</v>
      </c>
      <c r="AH40" s="13">
        <f t="shared" si="5"/>
        <v>0</v>
      </c>
    </row>
    <row r="41" spans="1:34" s="377" customFormat="1" ht="28" x14ac:dyDescent="0.2">
      <c r="A41" s="300" t="s">
        <v>138</v>
      </c>
      <c r="B41" s="387" t="s">
        <v>90</v>
      </c>
      <c r="C41" s="301" t="s">
        <v>281</v>
      </c>
      <c r="D41" s="302" t="s">
        <v>326</v>
      </c>
      <c r="E41" s="302">
        <v>4301</v>
      </c>
      <c r="F41" s="302" t="s">
        <v>310</v>
      </c>
      <c r="G41" s="37" t="s">
        <v>284</v>
      </c>
      <c r="H41" s="37">
        <v>186</v>
      </c>
      <c r="I41" s="302" t="s">
        <v>327</v>
      </c>
      <c r="J41" s="358" t="s">
        <v>328</v>
      </c>
      <c r="K41" s="302" t="s">
        <v>329</v>
      </c>
      <c r="L41" s="302" t="s">
        <v>330</v>
      </c>
      <c r="M41" s="380" t="s">
        <v>279</v>
      </c>
      <c r="N41" s="381">
        <v>200</v>
      </c>
      <c r="O41" s="381">
        <v>2023</v>
      </c>
      <c r="P41" s="381" t="s">
        <v>138</v>
      </c>
      <c r="Q41" s="496">
        <v>310</v>
      </c>
      <c r="R41" s="380">
        <v>1040</v>
      </c>
      <c r="S41" s="302">
        <v>200</v>
      </c>
      <c r="T41" s="12">
        <f t="shared" si="7"/>
        <v>0.19230769230769232</v>
      </c>
      <c r="U41" s="301">
        <v>0</v>
      </c>
      <c r="V41" s="301">
        <v>0</v>
      </c>
      <c r="W41" s="301">
        <v>0</v>
      </c>
      <c r="X41" s="301">
        <v>0</v>
      </c>
      <c r="Y41" s="11">
        <f t="shared" si="1"/>
        <v>0</v>
      </c>
      <c r="Z41" s="12">
        <f t="shared" si="2"/>
        <v>0</v>
      </c>
      <c r="AA41" s="11">
        <f t="shared" si="3"/>
        <v>200</v>
      </c>
      <c r="AB41" s="12">
        <f t="shared" si="6"/>
        <v>0</v>
      </c>
      <c r="AC41" s="763">
        <v>0</v>
      </c>
      <c r="AD41" s="13">
        <f t="shared" si="4"/>
        <v>0.19230769230769232</v>
      </c>
      <c r="AE41" s="449">
        <v>300000000</v>
      </c>
      <c r="AF41" s="366"/>
      <c r="AG41" s="445">
        <v>0</v>
      </c>
      <c r="AH41" s="13">
        <f t="shared" si="5"/>
        <v>0</v>
      </c>
    </row>
    <row r="42" spans="1:34" s="377" customFormat="1" ht="28" x14ac:dyDescent="0.2">
      <c r="A42" s="300" t="s">
        <v>138</v>
      </c>
      <c r="B42" s="387" t="s">
        <v>90</v>
      </c>
      <c r="C42" s="301" t="s">
        <v>281</v>
      </c>
      <c r="D42" s="302" t="s">
        <v>326</v>
      </c>
      <c r="E42" s="302">
        <v>4301</v>
      </c>
      <c r="F42" s="302" t="s">
        <v>310</v>
      </c>
      <c r="G42" s="37" t="s">
        <v>284</v>
      </c>
      <c r="H42" s="37">
        <v>187</v>
      </c>
      <c r="I42" s="302" t="s">
        <v>331</v>
      </c>
      <c r="J42" s="358" t="s">
        <v>328</v>
      </c>
      <c r="K42" s="302" t="s">
        <v>329</v>
      </c>
      <c r="L42" s="302" t="s">
        <v>332</v>
      </c>
      <c r="M42" s="380" t="s">
        <v>279</v>
      </c>
      <c r="N42" s="381">
        <v>12</v>
      </c>
      <c r="O42" s="381">
        <v>2023</v>
      </c>
      <c r="P42" s="381" t="s">
        <v>138</v>
      </c>
      <c r="Q42" s="496">
        <v>24</v>
      </c>
      <c r="R42" s="380">
        <v>22</v>
      </c>
      <c r="S42" s="302">
        <v>5</v>
      </c>
      <c r="T42" s="12">
        <f t="shared" si="7"/>
        <v>0.22727272727272727</v>
      </c>
      <c r="U42" s="301">
        <v>0</v>
      </c>
      <c r="V42" s="301">
        <v>0</v>
      </c>
      <c r="W42" s="11">
        <v>0</v>
      </c>
      <c r="X42" s="301">
        <v>0</v>
      </c>
      <c r="Y42" s="11">
        <f t="shared" si="1"/>
        <v>0</v>
      </c>
      <c r="Z42" s="12">
        <f t="shared" si="2"/>
        <v>0</v>
      </c>
      <c r="AA42" s="11">
        <f t="shared" si="3"/>
        <v>5</v>
      </c>
      <c r="AB42" s="12">
        <f t="shared" si="6"/>
        <v>0</v>
      </c>
      <c r="AC42" s="763">
        <v>0</v>
      </c>
      <c r="AD42" s="13">
        <f t="shared" si="4"/>
        <v>0.22727272727272727</v>
      </c>
      <c r="AE42" s="449">
        <v>68635448</v>
      </c>
      <c r="AF42" s="366"/>
      <c r="AG42" s="445">
        <v>0</v>
      </c>
      <c r="AH42" s="13">
        <f t="shared" si="5"/>
        <v>0</v>
      </c>
    </row>
    <row r="43" spans="1:34" s="377" customFormat="1" ht="28" x14ac:dyDescent="0.2">
      <c r="A43" s="300" t="s">
        <v>138</v>
      </c>
      <c r="B43" s="387" t="s">
        <v>90</v>
      </c>
      <c r="C43" s="301" t="s">
        <v>281</v>
      </c>
      <c r="D43" s="302" t="s">
        <v>326</v>
      </c>
      <c r="E43" s="302">
        <v>4301</v>
      </c>
      <c r="F43" s="302" t="s">
        <v>310</v>
      </c>
      <c r="G43" s="37" t="s">
        <v>284</v>
      </c>
      <c r="H43" s="37">
        <v>188</v>
      </c>
      <c r="I43" s="302" t="s">
        <v>333</v>
      </c>
      <c r="J43" s="358" t="s">
        <v>328</v>
      </c>
      <c r="K43" s="302" t="s">
        <v>329</v>
      </c>
      <c r="L43" s="302" t="s">
        <v>334</v>
      </c>
      <c r="M43" s="380" t="s">
        <v>279</v>
      </c>
      <c r="N43" s="381">
        <v>0</v>
      </c>
      <c r="O43" s="381">
        <v>2023</v>
      </c>
      <c r="P43" s="381" t="s">
        <v>138</v>
      </c>
      <c r="Q43" s="496">
        <v>5</v>
      </c>
      <c r="R43" s="380">
        <v>5</v>
      </c>
      <c r="S43" s="302">
        <v>2</v>
      </c>
      <c r="T43" s="12">
        <f t="shared" si="7"/>
        <v>0.4</v>
      </c>
      <c r="U43" s="301">
        <v>0</v>
      </c>
      <c r="V43" s="301">
        <v>0</v>
      </c>
      <c r="W43" s="11">
        <v>0</v>
      </c>
      <c r="X43" s="301">
        <v>0</v>
      </c>
      <c r="Y43" s="11">
        <f t="shared" si="1"/>
        <v>0</v>
      </c>
      <c r="Z43" s="12">
        <f t="shared" si="2"/>
        <v>0</v>
      </c>
      <c r="AA43" s="11">
        <f t="shared" si="3"/>
        <v>2</v>
      </c>
      <c r="AB43" s="12">
        <f t="shared" si="6"/>
        <v>0</v>
      </c>
      <c r="AC43" s="763">
        <v>0</v>
      </c>
      <c r="AD43" s="13">
        <f t="shared" si="4"/>
        <v>0.4</v>
      </c>
      <c r="AE43" s="449">
        <v>296022023</v>
      </c>
      <c r="AF43" s="366"/>
      <c r="AG43" s="445">
        <v>0</v>
      </c>
      <c r="AH43" s="13">
        <f t="shared" si="5"/>
        <v>0</v>
      </c>
    </row>
    <row r="44" spans="1:34" s="377" customFormat="1" x14ac:dyDescent="0.2">
      <c r="A44" s="300" t="s">
        <v>138</v>
      </c>
      <c r="B44" s="387" t="s">
        <v>90</v>
      </c>
      <c r="C44" s="301" t="s">
        <v>281</v>
      </c>
      <c r="D44" s="302" t="s">
        <v>326</v>
      </c>
      <c r="E44" s="302">
        <v>4301</v>
      </c>
      <c r="F44" s="302" t="s">
        <v>310</v>
      </c>
      <c r="G44" s="37" t="s">
        <v>284</v>
      </c>
      <c r="H44" s="37">
        <v>189</v>
      </c>
      <c r="I44" s="302" t="s">
        <v>335</v>
      </c>
      <c r="J44" s="358" t="s">
        <v>336</v>
      </c>
      <c r="K44" s="302" t="s">
        <v>337</v>
      </c>
      <c r="L44" s="302" t="s">
        <v>338</v>
      </c>
      <c r="M44" s="380" t="s">
        <v>279</v>
      </c>
      <c r="N44" s="381">
        <v>484</v>
      </c>
      <c r="O44" s="381">
        <v>2023</v>
      </c>
      <c r="P44" s="381" t="s">
        <v>138</v>
      </c>
      <c r="Q44" s="496">
        <v>830</v>
      </c>
      <c r="R44" s="380">
        <v>3186</v>
      </c>
      <c r="S44" s="302">
        <v>2000</v>
      </c>
      <c r="T44" s="12">
        <f t="shared" si="7"/>
        <v>0.62774639045825487</v>
      </c>
      <c r="U44" s="301">
        <v>210</v>
      </c>
      <c r="V44" s="301">
        <v>90</v>
      </c>
      <c r="W44" s="301">
        <v>200</v>
      </c>
      <c r="X44" s="301">
        <v>0</v>
      </c>
      <c r="Y44" s="11">
        <f t="shared" si="1"/>
        <v>500</v>
      </c>
      <c r="Z44" s="12">
        <f t="shared" si="2"/>
        <v>0.15693659761456372</v>
      </c>
      <c r="AA44" s="11">
        <f t="shared" si="3"/>
        <v>2500</v>
      </c>
      <c r="AB44" s="12">
        <f t="shared" si="6"/>
        <v>0.60240963855421692</v>
      </c>
      <c r="AC44" s="764">
        <v>0.60240963855421692</v>
      </c>
      <c r="AD44" s="13">
        <f t="shared" si="4"/>
        <v>0.78468298807281855</v>
      </c>
      <c r="AE44" s="449">
        <v>2788263</v>
      </c>
      <c r="AF44" s="366"/>
      <c r="AG44" s="445">
        <v>0</v>
      </c>
      <c r="AH44" s="13">
        <f t="shared" si="5"/>
        <v>0</v>
      </c>
    </row>
    <row r="45" spans="1:34" s="377" customFormat="1" x14ac:dyDescent="0.2">
      <c r="A45" s="300" t="s">
        <v>138</v>
      </c>
      <c r="B45" s="387" t="s">
        <v>90</v>
      </c>
      <c r="C45" s="301" t="s">
        <v>281</v>
      </c>
      <c r="D45" s="302" t="s">
        <v>326</v>
      </c>
      <c r="E45" s="302">
        <v>4301</v>
      </c>
      <c r="F45" s="302" t="s">
        <v>310</v>
      </c>
      <c r="G45" s="37" t="s">
        <v>284</v>
      </c>
      <c r="H45" s="37">
        <v>190</v>
      </c>
      <c r="I45" s="302" t="s">
        <v>339</v>
      </c>
      <c r="J45" s="358" t="s">
        <v>340</v>
      </c>
      <c r="K45" s="302" t="s">
        <v>341</v>
      </c>
      <c r="L45" s="302" t="s">
        <v>342</v>
      </c>
      <c r="M45" s="380" t="s">
        <v>279</v>
      </c>
      <c r="N45" s="381">
        <v>0</v>
      </c>
      <c r="O45" s="381">
        <v>2023</v>
      </c>
      <c r="P45" s="381" t="s">
        <v>138</v>
      </c>
      <c r="Q45" s="496">
        <v>400</v>
      </c>
      <c r="R45" s="380">
        <v>1600</v>
      </c>
      <c r="S45" s="302">
        <v>0</v>
      </c>
      <c r="T45" s="12">
        <f t="shared" si="7"/>
        <v>0</v>
      </c>
      <c r="U45" s="301">
        <v>120</v>
      </c>
      <c r="V45" s="301">
        <v>90</v>
      </c>
      <c r="W45" s="301">
        <v>200</v>
      </c>
      <c r="X45" s="301">
        <v>0</v>
      </c>
      <c r="Y45" s="11">
        <f t="shared" si="1"/>
        <v>410</v>
      </c>
      <c r="Z45" s="12">
        <f t="shared" si="2"/>
        <v>0.25624999999999998</v>
      </c>
      <c r="AA45" s="11">
        <f t="shared" si="3"/>
        <v>410</v>
      </c>
      <c r="AB45" s="12">
        <f t="shared" si="6"/>
        <v>1.0249999999999999</v>
      </c>
      <c r="AC45" s="766">
        <v>1.0249999999999999</v>
      </c>
      <c r="AD45" s="13">
        <f t="shared" si="4"/>
        <v>0.25624999999999998</v>
      </c>
      <c r="AE45" s="449">
        <v>900000000</v>
      </c>
      <c r="AF45" s="366"/>
      <c r="AG45" s="445">
        <v>0</v>
      </c>
      <c r="AH45" s="13">
        <f t="shared" si="5"/>
        <v>0</v>
      </c>
    </row>
    <row r="46" spans="1:34" s="377" customFormat="1" x14ac:dyDescent="0.2">
      <c r="A46" s="300" t="s">
        <v>138</v>
      </c>
      <c r="B46" s="387" t="s">
        <v>90</v>
      </c>
      <c r="C46" s="301" t="s">
        <v>281</v>
      </c>
      <c r="D46" s="302" t="s">
        <v>326</v>
      </c>
      <c r="E46" s="302">
        <v>4301</v>
      </c>
      <c r="F46" s="302" t="s">
        <v>310</v>
      </c>
      <c r="G46" s="37" t="s">
        <v>284</v>
      </c>
      <c r="H46" s="37">
        <v>191</v>
      </c>
      <c r="I46" s="302" t="s">
        <v>339</v>
      </c>
      <c r="J46" s="358" t="s">
        <v>340</v>
      </c>
      <c r="K46" s="302" t="s">
        <v>341</v>
      </c>
      <c r="L46" s="302" t="s">
        <v>343</v>
      </c>
      <c r="M46" s="380" t="s">
        <v>279</v>
      </c>
      <c r="N46" s="381">
        <v>0</v>
      </c>
      <c r="O46" s="381">
        <v>2023</v>
      </c>
      <c r="P46" s="381" t="s">
        <v>138</v>
      </c>
      <c r="Q46" s="496">
        <v>4</v>
      </c>
      <c r="R46" s="380">
        <v>16</v>
      </c>
      <c r="S46" s="302">
        <v>0</v>
      </c>
      <c r="T46" s="12">
        <f t="shared" si="7"/>
        <v>0</v>
      </c>
      <c r="U46" s="301">
        <v>3</v>
      </c>
      <c r="V46" s="301">
        <v>4</v>
      </c>
      <c r="W46" s="301">
        <v>1</v>
      </c>
      <c r="X46" s="301">
        <v>0</v>
      </c>
      <c r="Y46" s="11">
        <f t="shared" si="1"/>
        <v>8</v>
      </c>
      <c r="Z46" s="12">
        <f t="shared" si="2"/>
        <v>0.5</v>
      </c>
      <c r="AA46" s="11">
        <f t="shared" si="3"/>
        <v>8</v>
      </c>
      <c r="AB46" s="12">
        <f t="shared" si="6"/>
        <v>2</v>
      </c>
      <c r="AC46" s="766">
        <v>2</v>
      </c>
      <c r="AD46" s="13">
        <f t="shared" si="4"/>
        <v>0.5</v>
      </c>
      <c r="AE46" s="449">
        <v>200000000</v>
      </c>
      <c r="AF46" s="366"/>
      <c r="AG46" s="445">
        <v>0</v>
      </c>
      <c r="AH46" s="13">
        <f t="shared" si="5"/>
        <v>0</v>
      </c>
    </row>
    <row r="47" spans="1:34" s="377" customFormat="1" ht="42" x14ac:dyDescent="0.2">
      <c r="A47" s="300" t="s">
        <v>138</v>
      </c>
      <c r="B47" s="387" t="s">
        <v>90</v>
      </c>
      <c r="C47" s="301" t="s">
        <v>281</v>
      </c>
      <c r="D47" s="302" t="s">
        <v>326</v>
      </c>
      <c r="E47" s="302">
        <v>4301</v>
      </c>
      <c r="F47" s="302" t="s">
        <v>310</v>
      </c>
      <c r="G47" s="37" t="s">
        <v>284</v>
      </c>
      <c r="H47" s="37">
        <v>192</v>
      </c>
      <c r="I47" s="302" t="s">
        <v>344</v>
      </c>
      <c r="J47" s="358" t="s">
        <v>345</v>
      </c>
      <c r="K47" s="302" t="s">
        <v>346</v>
      </c>
      <c r="L47" s="302" t="s">
        <v>347</v>
      </c>
      <c r="M47" s="380" t="s">
        <v>279</v>
      </c>
      <c r="N47" s="381">
        <v>36</v>
      </c>
      <c r="O47" s="381">
        <v>2023</v>
      </c>
      <c r="P47" s="381" t="s">
        <v>138</v>
      </c>
      <c r="Q47" s="496">
        <v>23</v>
      </c>
      <c r="R47" s="380">
        <v>23</v>
      </c>
      <c r="S47" s="302">
        <v>41</v>
      </c>
      <c r="T47" s="12">
        <f t="shared" si="7"/>
        <v>1.7826086956521738</v>
      </c>
      <c r="U47" s="301">
        <v>0</v>
      </c>
      <c r="V47" s="301">
        <v>45</v>
      </c>
      <c r="W47" s="301">
        <v>33</v>
      </c>
      <c r="X47" s="301">
        <v>0</v>
      </c>
      <c r="Y47" s="11">
        <f t="shared" si="1"/>
        <v>78</v>
      </c>
      <c r="Z47" s="12">
        <f t="shared" si="2"/>
        <v>3.3913043478260869</v>
      </c>
      <c r="AA47" s="11">
        <f t="shared" si="3"/>
        <v>119</v>
      </c>
      <c r="AB47" s="12">
        <f t="shared" si="6"/>
        <v>3.3913043478260869</v>
      </c>
      <c r="AC47" s="766">
        <v>3.3913043478260869</v>
      </c>
      <c r="AD47" s="13">
        <f t="shared" si="4"/>
        <v>5.1739130434782608</v>
      </c>
      <c r="AE47" s="449">
        <v>100</v>
      </c>
      <c r="AF47" s="366"/>
      <c r="AG47" s="445">
        <v>0</v>
      </c>
      <c r="AH47" s="13">
        <f t="shared" si="5"/>
        <v>0</v>
      </c>
    </row>
    <row r="48" spans="1:34" s="377" customFormat="1" ht="42" x14ac:dyDescent="0.2">
      <c r="A48" s="300" t="s">
        <v>138</v>
      </c>
      <c r="B48" s="387" t="s">
        <v>90</v>
      </c>
      <c r="C48" s="301" t="s">
        <v>281</v>
      </c>
      <c r="D48" s="302" t="s">
        <v>326</v>
      </c>
      <c r="E48" s="302">
        <v>4301</v>
      </c>
      <c r="F48" s="302" t="s">
        <v>310</v>
      </c>
      <c r="G48" s="37" t="s">
        <v>284</v>
      </c>
      <c r="H48" s="37">
        <v>193</v>
      </c>
      <c r="I48" s="302" t="s">
        <v>348</v>
      </c>
      <c r="J48" s="358" t="s">
        <v>345</v>
      </c>
      <c r="K48" s="302" t="s">
        <v>346</v>
      </c>
      <c r="L48" s="302" t="s">
        <v>349</v>
      </c>
      <c r="M48" s="380" t="s">
        <v>279</v>
      </c>
      <c r="N48" s="381">
        <v>352</v>
      </c>
      <c r="O48" s="381">
        <v>2023</v>
      </c>
      <c r="P48" s="381" t="s">
        <v>138</v>
      </c>
      <c r="Q48" s="496">
        <v>410</v>
      </c>
      <c r="R48" s="380">
        <v>420</v>
      </c>
      <c r="S48" s="302">
        <v>305</v>
      </c>
      <c r="T48" s="12">
        <f t="shared" si="7"/>
        <v>0.72619047619047616</v>
      </c>
      <c r="U48" s="301">
        <v>0</v>
      </c>
      <c r="V48" s="301">
        <v>247</v>
      </c>
      <c r="W48" s="301">
        <v>205</v>
      </c>
      <c r="X48" s="301">
        <v>0</v>
      </c>
      <c r="Y48" s="11">
        <f t="shared" si="1"/>
        <v>452</v>
      </c>
      <c r="Z48" s="12">
        <f t="shared" si="2"/>
        <v>1.0761904761904761</v>
      </c>
      <c r="AA48" s="11">
        <f t="shared" si="3"/>
        <v>757</v>
      </c>
      <c r="AB48" s="12">
        <f t="shared" si="6"/>
        <v>1.102439024390244</v>
      </c>
      <c r="AC48" s="766">
        <v>1.102439024390244</v>
      </c>
      <c r="AD48" s="13">
        <f t="shared" si="4"/>
        <v>1.8023809523809524</v>
      </c>
      <c r="AE48" s="449">
        <v>400000000</v>
      </c>
      <c r="AF48" s="366"/>
      <c r="AG48" s="445">
        <v>0</v>
      </c>
      <c r="AH48" s="13">
        <f t="shared" si="5"/>
        <v>0</v>
      </c>
    </row>
    <row r="49" spans="1:34" s="377" customFormat="1" ht="42" x14ac:dyDescent="0.2">
      <c r="A49" s="300" t="s">
        <v>138</v>
      </c>
      <c r="B49" s="387" t="s">
        <v>90</v>
      </c>
      <c r="C49" s="301" t="s">
        <v>281</v>
      </c>
      <c r="D49" s="302" t="s">
        <v>326</v>
      </c>
      <c r="E49" s="302">
        <v>4301</v>
      </c>
      <c r="F49" s="302" t="s">
        <v>310</v>
      </c>
      <c r="G49" s="37" t="s">
        <v>284</v>
      </c>
      <c r="H49" s="37">
        <v>194</v>
      </c>
      <c r="I49" s="302" t="s">
        <v>348</v>
      </c>
      <c r="J49" s="358" t="s">
        <v>345</v>
      </c>
      <c r="K49" s="302" t="s">
        <v>346</v>
      </c>
      <c r="L49" s="302" t="s">
        <v>350</v>
      </c>
      <c r="M49" s="380" t="s">
        <v>279</v>
      </c>
      <c r="N49" s="381">
        <v>3000</v>
      </c>
      <c r="O49" s="381">
        <v>2023</v>
      </c>
      <c r="P49" s="381" t="s">
        <v>138</v>
      </c>
      <c r="Q49" s="496">
        <v>1750</v>
      </c>
      <c r="R49" s="380">
        <v>7000</v>
      </c>
      <c r="S49" s="302">
        <v>0</v>
      </c>
      <c r="T49" s="12">
        <f t="shared" si="7"/>
        <v>0</v>
      </c>
      <c r="U49" s="301">
        <v>910</v>
      </c>
      <c r="V49" s="301">
        <v>1050</v>
      </c>
      <c r="W49" s="301">
        <v>792</v>
      </c>
      <c r="X49" s="301">
        <v>5485</v>
      </c>
      <c r="Y49" s="11">
        <f t="shared" si="1"/>
        <v>8237</v>
      </c>
      <c r="Z49" s="12">
        <f t="shared" si="2"/>
        <v>1.1767142857142858</v>
      </c>
      <c r="AA49" s="11">
        <f t="shared" si="3"/>
        <v>8237</v>
      </c>
      <c r="AB49" s="12">
        <f t="shared" si="6"/>
        <v>4.7068571428571433</v>
      </c>
      <c r="AC49" s="766">
        <v>4.7068571428571433</v>
      </c>
      <c r="AD49" s="13">
        <f t="shared" si="4"/>
        <v>1.1767142857142858</v>
      </c>
      <c r="AE49" s="449">
        <v>300000000</v>
      </c>
      <c r="AF49" s="377">
        <v>0</v>
      </c>
      <c r="AG49" s="445"/>
      <c r="AH49" s="13">
        <f t="shared" si="5"/>
        <v>0</v>
      </c>
    </row>
    <row r="50" spans="1:34" s="377" customFormat="1" ht="42" x14ac:dyDescent="0.2">
      <c r="A50" s="300" t="s">
        <v>138</v>
      </c>
      <c r="B50" s="387" t="s">
        <v>90</v>
      </c>
      <c r="C50" s="301" t="s">
        <v>281</v>
      </c>
      <c r="D50" s="302" t="s">
        <v>326</v>
      </c>
      <c r="E50" s="302">
        <v>4301</v>
      </c>
      <c r="F50" s="302" t="s">
        <v>310</v>
      </c>
      <c r="G50" s="37" t="s">
        <v>284</v>
      </c>
      <c r="H50" s="37">
        <v>195</v>
      </c>
      <c r="I50" s="302" t="s">
        <v>348</v>
      </c>
      <c r="J50" s="358" t="s">
        <v>345</v>
      </c>
      <c r="K50" s="302" t="s">
        <v>346</v>
      </c>
      <c r="L50" s="302" t="s">
        <v>351</v>
      </c>
      <c r="M50" s="380" t="s">
        <v>279</v>
      </c>
      <c r="N50" s="381">
        <v>0</v>
      </c>
      <c r="O50" s="381">
        <v>2023</v>
      </c>
      <c r="P50" s="381" t="s">
        <v>138</v>
      </c>
      <c r="Q50" s="496">
        <v>6</v>
      </c>
      <c r="R50" s="380">
        <v>25</v>
      </c>
      <c r="S50" s="302">
        <v>3</v>
      </c>
      <c r="T50" s="12">
        <f t="shared" si="7"/>
        <v>0.12</v>
      </c>
      <c r="U50" s="301">
        <v>4</v>
      </c>
      <c r="V50" s="301">
        <v>1</v>
      </c>
      <c r="W50" s="301">
        <v>3</v>
      </c>
      <c r="X50" s="301">
        <v>10</v>
      </c>
      <c r="Y50" s="11">
        <f t="shared" si="1"/>
        <v>18</v>
      </c>
      <c r="Z50" s="12">
        <f t="shared" si="2"/>
        <v>0.72</v>
      </c>
      <c r="AA50" s="11">
        <f t="shared" si="3"/>
        <v>21</v>
      </c>
      <c r="AB50" s="12">
        <f t="shared" si="6"/>
        <v>3</v>
      </c>
      <c r="AC50" s="766">
        <v>3</v>
      </c>
      <c r="AD50" s="13">
        <f t="shared" si="4"/>
        <v>0.84</v>
      </c>
      <c r="AE50" s="449">
        <v>100000000</v>
      </c>
      <c r="AG50" s="445"/>
      <c r="AH50" s="13">
        <f t="shared" si="5"/>
        <v>0</v>
      </c>
    </row>
    <row r="51" spans="1:34" s="377" customFormat="1" ht="42" x14ac:dyDescent="0.2">
      <c r="A51" s="300" t="s">
        <v>138</v>
      </c>
      <c r="B51" s="387" t="s">
        <v>90</v>
      </c>
      <c r="C51" s="301" t="s">
        <v>281</v>
      </c>
      <c r="D51" s="302" t="s">
        <v>326</v>
      </c>
      <c r="E51" s="302">
        <v>4301</v>
      </c>
      <c r="F51" s="302" t="s">
        <v>310</v>
      </c>
      <c r="G51" s="37" t="s">
        <v>284</v>
      </c>
      <c r="H51" s="37">
        <v>196</v>
      </c>
      <c r="I51" s="302" t="s">
        <v>348</v>
      </c>
      <c r="J51" s="358" t="s">
        <v>345</v>
      </c>
      <c r="K51" s="302" t="s">
        <v>346</v>
      </c>
      <c r="L51" s="302" t="s">
        <v>352</v>
      </c>
      <c r="M51" s="380" t="s">
        <v>279</v>
      </c>
      <c r="N51" s="381">
        <v>0</v>
      </c>
      <c r="O51" s="300" t="s">
        <v>141</v>
      </c>
      <c r="P51" s="381" t="s">
        <v>138</v>
      </c>
      <c r="Q51" s="496">
        <v>1</v>
      </c>
      <c r="R51" s="380">
        <v>2</v>
      </c>
      <c r="S51" s="302">
        <v>0</v>
      </c>
      <c r="T51" s="12">
        <f t="shared" si="7"/>
        <v>0</v>
      </c>
      <c r="U51" s="301">
        <v>4</v>
      </c>
      <c r="V51" s="301">
        <v>2</v>
      </c>
      <c r="W51" s="301">
        <v>1</v>
      </c>
      <c r="X51" s="301">
        <v>1</v>
      </c>
      <c r="Y51" s="11">
        <f t="shared" si="1"/>
        <v>8</v>
      </c>
      <c r="Z51" s="12">
        <f t="shared" si="2"/>
        <v>4</v>
      </c>
      <c r="AA51" s="11">
        <f t="shared" si="3"/>
        <v>8</v>
      </c>
      <c r="AB51" s="12">
        <f t="shared" si="6"/>
        <v>8</v>
      </c>
      <c r="AC51" s="766">
        <v>8</v>
      </c>
      <c r="AD51" s="13">
        <f t="shared" si="4"/>
        <v>4</v>
      </c>
      <c r="AE51" s="449">
        <v>392967165</v>
      </c>
      <c r="AF51" s="366"/>
      <c r="AG51" s="445">
        <v>0</v>
      </c>
      <c r="AH51" s="13">
        <f t="shared" si="5"/>
        <v>0</v>
      </c>
    </row>
    <row r="52" spans="1:34" s="377" customFormat="1" x14ac:dyDescent="0.2">
      <c r="A52" s="300" t="s">
        <v>138</v>
      </c>
      <c r="B52" s="387" t="s">
        <v>90</v>
      </c>
      <c r="C52" s="301" t="s">
        <v>281</v>
      </c>
      <c r="D52" s="302" t="s">
        <v>326</v>
      </c>
      <c r="E52" s="302">
        <v>4301</v>
      </c>
      <c r="F52" s="302" t="s">
        <v>310</v>
      </c>
      <c r="G52" s="37" t="s">
        <v>284</v>
      </c>
      <c r="H52" s="37">
        <v>197</v>
      </c>
      <c r="I52" s="302" t="s">
        <v>354</v>
      </c>
      <c r="J52" s="358" t="s">
        <v>355</v>
      </c>
      <c r="K52" s="302" t="s">
        <v>356</v>
      </c>
      <c r="L52" s="302" t="s">
        <v>357</v>
      </c>
      <c r="M52" s="380" t="s">
        <v>279</v>
      </c>
      <c r="N52" s="381">
        <v>6</v>
      </c>
      <c r="O52" s="381">
        <v>2023</v>
      </c>
      <c r="P52" s="381" t="s">
        <v>138</v>
      </c>
      <c r="Q52" s="496">
        <v>3</v>
      </c>
      <c r="R52" s="380">
        <v>12</v>
      </c>
      <c r="S52" s="302">
        <v>0</v>
      </c>
      <c r="T52" s="12">
        <f t="shared" si="7"/>
        <v>0</v>
      </c>
      <c r="U52" s="301">
        <v>2</v>
      </c>
      <c r="V52" s="301">
        <v>4</v>
      </c>
      <c r="W52" s="301">
        <v>0</v>
      </c>
      <c r="X52" s="301">
        <v>0</v>
      </c>
      <c r="Y52" s="11">
        <f t="shared" si="1"/>
        <v>6</v>
      </c>
      <c r="Z52" s="12">
        <f t="shared" si="2"/>
        <v>0.5</v>
      </c>
      <c r="AA52" s="11">
        <f t="shared" si="3"/>
        <v>6</v>
      </c>
      <c r="AB52" s="12">
        <f t="shared" si="6"/>
        <v>2</v>
      </c>
      <c r="AC52" s="766">
        <v>2</v>
      </c>
      <c r="AD52" s="13">
        <f t="shared" si="4"/>
        <v>0.5</v>
      </c>
      <c r="AE52" s="449">
        <v>200000000</v>
      </c>
      <c r="AF52" s="366"/>
      <c r="AG52" s="445">
        <v>0</v>
      </c>
      <c r="AH52" s="13">
        <f t="shared" si="5"/>
        <v>0</v>
      </c>
    </row>
    <row r="53" spans="1:34" s="377" customFormat="1" ht="42" x14ac:dyDescent="0.2">
      <c r="A53" s="300" t="s">
        <v>138</v>
      </c>
      <c r="B53" s="387" t="s">
        <v>90</v>
      </c>
      <c r="C53" s="301" t="s">
        <v>281</v>
      </c>
      <c r="D53" s="302" t="s">
        <v>326</v>
      </c>
      <c r="E53" s="302">
        <v>4301</v>
      </c>
      <c r="F53" s="302" t="s">
        <v>310</v>
      </c>
      <c r="G53" s="37" t="s">
        <v>284</v>
      </c>
      <c r="H53" s="37">
        <v>198</v>
      </c>
      <c r="I53" s="302" t="s">
        <v>348</v>
      </c>
      <c r="J53" s="358" t="s">
        <v>345</v>
      </c>
      <c r="K53" s="302" t="s">
        <v>346</v>
      </c>
      <c r="L53" s="302" t="s">
        <v>358</v>
      </c>
      <c r="M53" s="380" t="s">
        <v>279</v>
      </c>
      <c r="N53" s="381">
        <v>170</v>
      </c>
      <c r="O53" s="381">
        <v>2023</v>
      </c>
      <c r="P53" s="381" t="s">
        <v>138</v>
      </c>
      <c r="Q53" s="496">
        <v>250</v>
      </c>
      <c r="R53" s="380">
        <v>1100</v>
      </c>
      <c r="S53" s="302">
        <v>0</v>
      </c>
      <c r="T53" s="12">
        <f t="shared" si="7"/>
        <v>0</v>
      </c>
      <c r="U53" s="301">
        <v>750</v>
      </c>
      <c r="V53" s="301">
        <v>731</v>
      </c>
      <c r="W53" s="301">
        <v>350</v>
      </c>
      <c r="X53" s="301">
        <v>0</v>
      </c>
      <c r="Y53" s="11">
        <f t="shared" si="1"/>
        <v>1831</v>
      </c>
      <c r="Z53" s="12">
        <f t="shared" si="2"/>
        <v>1.6645454545454546</v>
      </c>
      <c r="AA53" s="11">
        <f t="shared" si="3"/>
        <v>1831</v>
      </c>
      <c r="AB53" s="12">
        <f t="shared" si="6"/>
        <v>7.3239999999999998</v>
      </c>
      <c r="AC53" s="766">
        <v>7.3239999999999998</v>
      </c>
      <c r="AD53" s="13">
        <f t="shared" si="4"/>
        <v>1.6645454545454546</v>
      </c>
      <c r="AE53" s="449">
        <v>200000000</v>
      </c>
      <c r="AF53" s="366"/>
      <c r="AG53" s="445">
        <v>0</v>
      </c>
      <c r="AH53" s="13">
        <f t="shared" si="5"/>
        <v>0</v>
      </c>
    </row>
    <row r="54" spans="1:34" s="377" customFormat="1" x14ac:dyDescent="0.2">
      <c r="A54" s="300" t="s">
        <v>138</v>
      </c>
      <c r="B54" s="387" t="s">
        <v>90</v>
      </c>
      <c r="C54" s="301" t="s">
        <v>281</v>
      </c>
      <c r="D54" s="302" t="s">
        <v>326</v>
      </c>
      <c r="E54" s="302">
        <v>4301</v>
      </c>
      <c r="F54" s="302" t="s">
        <v>310</v>
      </c>
      <c r="G54" s="37" t="s">
        <v>284</v>
      </c>
      <c r="H54" s="37">
        <v>199</v>
      </c>
      <c r="I54" s="302" t="s">
        <v>354</v>
      </c>
      <c r="J54" s="358" t="s">
        <v>355</v>
      </c>
      <c r="K54" s="302" t="s">
        <v>356</v>
      </c>
      <c r="L54" s="302" t="s">
        <v>357</v>
      </c>
      <c r="M54" s="380" t="s">
        <v>279</v>
      </c>
      <c r="N54" s="381">
        <v>0</v>
      </c>
      <c r="O54" s="381">
        <v>2023</v>
      </c>
      <c r="P54" s="381" t="s">
        <v>138</v>
      </c>
      <c r="Q54" s="496">
        <v>1</v>
      </c>
      <c r="R54" s="380">
        <v>4</v>
      </c>
      <c r="S54" s="302">
        <v>0</v>
      </c>
      <c r="T54" s="12">
        <f t="shared" si="7"/>
        <v>0</v>
      </c>
      <c r="U54" s="301">
        <v>0</v>
      </c>
      <c r="V54" s="301">
        <v>0</v>
      </c>
      <c r="W54" s="301">
        <v>2</v>
      </c>
      <c r="X54" s="301">
        <v>0</v>
      </c>
      <c r="Y54" s="11">
        <f t="shared" si="1"/>
        <v>2</v>
      </c>
      <c r="Z54" s="12">
        <f t="shared" si="2"/>
        <v>0.5</v>
      </c>
      <c r="AA54" s="11">
        <f t="shared" si="3"/>
        <v>2</v>
      </c>
      <c r="AB54" s="12">
        <f t="shared" si="6"/>
        <v>2</v>
      </c>
      <c r="AC54" s="766">
        <v>2</v>
      </c>
      <c r="AD54" s="13">
        <f t="shared" si="4"/>
        <v>0.5</v>
      </c>
      <c r="AE54" s="449">
        <v>200000000</v>
      </c>
      <c r="AF54" s="366"/>
      <c r="AG54" s="445">
        <v>0</v>
      </c>
      <c r="AH54" s="13">
        <f t="shared" si="5"/>
        <v>0</v>
      </c>
    </row>
    <row r="55" spans="1:34" s="377" customFormat="1" x14ac:dyDescent="0.2">
      <c r="A55" s="300" t="s">
        <v>138</v>
      </c>
      <c r="B55" s="387" t="s">
        <v>90</v>
      </c>
      <c r="C55" s="301" t="s">
        <v>281</v>
      </c>
      <c r="D55" s="302" t="s">
        <v>359</v>
      </c>
      <c r="E55" s="302">
        <v>4302</v>
      </c>
      <c r="F55" s="302" t="s">
        <v>283</v>
      </c>
      <c r="G55" s="37" t="s">
        <v>284</v>
      </c>
      <c r="H55" s="37">
        <v>200</v>
      </c>
      <c r="I55" s="302" t="s">
        <v>360</v>
      </c>
      <c r="J55" s="358" t="s">
        <v>361</v>
      </c>
      <c r="K55" s="302" t="s">
        <v>265</v>
      </c>
      <c r="L55" s="302" t="s">
        <v>362</v>
      </c>
      <c r="M55" s="380" t="s">
        <v>279</v>
      </c>
      <c r="N55" s="381">
        <v>4</v>
      </c>
      <c r="O55" s="381">
        <v>2023</v>
      </c>
      <c r="P55" s="381" t="s">
        <v>138</v>
      </c>
      <c r="Q55" s="496">
        <v>2</v>
      </c>
      <c r="R55" s="380">
        <v>8</v>
      </c>
      <c r="S55" s="302">
        <v>0</v>
      </c>
      <c r="T55" s="12">
        <f t="shared" si="7"/>
        <v>0</v>
      </c>
      <c r="U55" s="301">
        <v>0</v>
      </c>
      <c r="V55" s="301">
        <v>0</v>
      </c>
      <c r="W55" s="301">
        <v>2</v>
      </c>
      <c r="X55" s="301">
        <v>1</v>
      </c>
      <c r="Y55" s="11">
        <f t="shared" si="1"/>
        <v>3</v>
      </c>
      <c r="Z55" s="12">
        <f t="shared" si="2"/>
        <v>0.375</v>
      </c>
      <c r="AA55" s="11">
        <f t="shared" si="3"/>
        <v>3</v>
      </c>
      <c r="AB55" s="12">
        <f t="shared" si="6"/>
        <v>1.5</v>
      </c>
      <c r="AC55" s="766">
        <v>1.5</v>
      </c>
      <c r="AD55" s="13">
        <f t="shared" si="4"/>
        <v>0.375</v>
      </c>
      <c r="AE55" s="449">
        <v>350000000</v>
      </c>
      <c r="AF55" s="366"/>
      <c r="AG55" s="445">
        <v>0</v>
      </c>
      <c r="AH55" s="13">
        <f t="shared" si="5"/>
        <v>0</v>
      </c>
    </row>
    <row r="56" spans="1:34" s="377" customFormat="1" x14ac:dyDescent="0.2">
      <c r="A56" s="300" t="s">
        <v>138</v>
      </c>
      <c r="B56" s="387" t="s">
        <v>90</v>
      </c>
      <c r="C56" s="301" t="s">
        <v>281</v>
      </c>
      <c r="D56" s="302" t="s">
        <v>359</v>
      </c>
      <c r="E56" s="302">
        <v>4302</v>
      </c>
      <c r="F56" s="302" t="s">
        <v>283</v>
      </c>
      <c r="G56" s="37" t="s">
        <v>284</v>
      </c>
      <c r="H56" s="37">
        <v>201</v>
      </c>
      <c r="I56" s="302" t="s">
        <v>360</v>
      </c>
      <c r="J56" s="358" t="s">
        <v>361</v>
      </c>
      <c r="K56" s="302" t="s">
        <v>265</v>
      </c>
      <c r="L56" s="302" t="s">
        <v>342</v>
      </c>
      <c r="M56" s="380" t="s">
        <v>279</v>
      </c>
      <c r="N56" s="381">
        <v>600</v>
      </c>
      <c r="O56" s="381">
        <v>2023</v>
      </c>
      <c r="P56" s="381" t="s">
        <v>138</v>
      </c>
      <c r="Q56" s="496">
        <v>200</v>
      </c>
      <c r="R56" s="380">
        <v>850</v>
      </c>
      <c r="S56" s="302">
        <v>0</v>
      </c>
      <c r="T56" s="12">
        <f t="shared" si="7"/>
        <v>0</v>
      </c>
      <c r="U56" s="301">
        <v>0</v>
      </c>
      <c r="V56" s="301">
        <v>0</v>
      </c>
      <c r="W56" s="301">
        <v>1216</v>
      </c>
      <c r="X56" s="301">
        <v>40</v>
      </c>
      <c r="Y56" s="11">
        <f t="shared" si="1"/>
        <v>1256</v>
      </c>
      <c r="Z56" s="12">
        <f t="shared" si="2"/>
        <v>1.4776470588235293</v>
      </c>
      <c r="AA56" s="11">
        <f t="shared" si="3"/>
        <v>1256</v>
      </c>
      <c r="AB56" s="12">
        <f t="shared" si="6"/>
        <v>6.28</v>
      </c>
      <c r="AC56" s="766">
        <v>6.28</v>
      </c>
      <c r="AD56" s="13">
        <f t="shared" si="4"/>
        <v>1.4776470588235293</v>
      </c>
      <c r="AE56" s="449">
        <v>33472746</v>
      </c>
      <c r="AF56" s="366"/>
      <c r="AG56" s="445">
        <v>0</v>
      </c>
      <c r="AH56" s="13">
        <f t="shared" si="5"/>
        <v>0</v>
      </c>
    </row>
    <row r="57" spans="1:34" s="377" customFormat="1" ht="42" x14ac:dyDescent="0.2">
      <c r="A57" s="300" t="s">
        <v>138</v>
      </c>
      <c r="B57" s="387" t="s">
        <v>90</v>
      </c>
      <c r="C57" s="301" t="s">
        <v>281</v>
      </c>
      <c r="D57" s="302" t="s">
        <v>359</v>
      </c>
      <c r="E57" s="302">
        <v>4301</v>
      </c>
      <c r="F57" s="302" t="s">
        <v>283</v>
      </c>
      <c r="G57" s="37" t="s">
        <v>284</v>
      </c>
      <c r="H57" s="37">
        <v>202</v>
      </c>
      <c r="I57" s="302" t="s">
        <v>348</v>
      </c>
      <c r="J57" s="358" t="s">
        <v>345</v>
      </c>
      <c r="K57" s="302" t="s">
        <v>346</v>
      </c>
      <c r="L57" s="302" t="s">
        <v>350</v>
      </c>
      <c r="M57" s="380" t="s">
        <v>279</v>
      </c>
      <c r="N57" s="381">
        <v>1350</v>
      </c>
      <c r="O57" s="381">
        <v>2023</v>
      </c>
      <c r="P57" s="381" t="s">
        <v>138</v>
      </c>
      <c r="Q57" s="496">
        <v>1250</v>
      </c>
      <c r="R57" s="380">
        <v>4000</v>
      </c>
      <c r="S57" s="302">
        <v>1112</v>
      </c>
      <c r="T57" s="12">
        <f t="shared" si="7"/>
        <v>0.27800000000000002</v>
      </c>
      <c r="U57" s="301">
        <v>5058</v>
      </c>
      <c r="V57" s="301">
        <v>110</v>
      </c>
      <c r="W57" s="301">
        <v>600</v>
      </c>
      <c r="X57" s="301">
        <v>1633</v>
      </c>
      <c r="Y57" s="11">
        <f t="shared" si="1"/>
        <v>7401</v>
      </c>
      <c r="Z57" s="12">
        <f t="shared" si="2"/>
        <v>1.85025</v>
      </c>
      <c r="AA57" s="11">
        <f t="shared" si="3"/>
        <v>8513</v>
      </c>
      <c r="AB57" s="12">
        <f t="shared" si="6"/>
        <v>5.9207999999999998</v>
      </c>
      <c r="AC57" s="766">
        <v>5.9207999999999998</v>
      </c>
      <c r="AD57" s="13">
        <f t="shared" si="4"/>
        <v>2.12825</v>
      </c>
      <c r="AE57" s="449">
        <v>300000100</v>
      </c>
      <c r="AF57" s="366"/>
      <c r="AG57" s="445">
        <v>0</v>
      </c>
      <c r="AH57" s="13">
        <f t="shared" si="5"/>
        <v>0</v>
      </c>
    </row>
    <row r="58" spans="1:34" s="377" customFormat="1" x14ac:dyDescent="0.2">
      <c r="A58" s="300" t="s">
        <v>138</v>
      </c>
      <c r="B58" s="387" t="s">
        <v>90</v>
      </c>
      <c r="C58" s="301" t="s">
        <v>281</v>
      </c>
      <c r="D58" s="302" t="s">
        <v>359</v>
      </c>
      <c r="E58" s="302">
        <v>4301</v>
      </c>
      <c r="F58" s="302" t="s">
        <v>310</v>
      </c>
      <c r="G58" s="37" t="s">
        <v>284</v>
      </c>
      <c r="H58" s="37">
        <v>203</v>
      </c>
      <c r="I58" s="302" t="s">
        <v>354</v>
      </c>
      <c r="J58" s="358" t="s">
        <v>355</v>
      </c>
      <c r="K58" s="302" t="s">
        <v>356</v>
      </c>
      <c r="L58" s="302" t="s">
        <v>357</v>
      </c>
      <c r="M58" s="380" t="s">
        <v>279</v>
      </c>
      <c r="N58" s="381">
        <v>7</v>
      </c>
      <c r="O58" s="381">
        <v>2023</v>
      </c>
      <c r="P58" s="381" t="s">
        <v>138</v>
      </c>
      <c r="Q58" s="496">
        <v>7</v>
      </c>
      <c r="R58" s="380">
        <v>28</v>
      </c>
      <c r="S58" s="302">
        <v>3</v>
      </c>
      <c r="T58" s="12">
        <f t="shared" si="7"/>
        <v>0.10714285714285714</v>
      </c>
      <c r="U58" s="301">
        <v>3</v>
      </c>
      <c r="V58" s="301">
        <v>1</v>
      </c>
      <c r="W58" s="301">
        <v>1</v>
      </c>
      <c r="X58" s="301">
        <v>10</v>
      </c>
      <c r="Y58" s="11">
        <f t="shared" si="1"/>
        <v>15</v>
      </c>
      <c r="Z58" s="12">
        <f t="shared" si="2"/>
        <v>0.5357142857142857</v>
      </c>
      <c r="AA58" s="11">
        <f t="shared" si="3"/>
        <v>18</v>
      </c>
      <c r="AB58" s="12">
        <f t="shared" si="6"/>
        <v>2.1428571428571428</v>
      </c>
      <c r="AC58" s="766">
        <v>2.1428571428571428</v>
      </c>
      <c r="AD58" s="13">
        <f t="shared" si="4"/>
        <v>0.6428571428571429</v>
      </c>
      <c r="AE58" s="449">
        <v>200001500</v>
      </c>
      <c r="AF58" s="366"/>
      <c r="AG58" s="445">
        <v>0</v>
      </c>
      <c r="AH58" s="13">
        <f t="shared" si="5"/>
        <v>0</v>
      </c>
    </row>
    <row r="59" spans="1:34" s="377" customFormat="1" ht="28" x14ac:dyDescent="0.2">
      <c r="A59" s="300" t="s">
        <v>138</v>
      </c>
      <c r="B59" s="387" t="s">
        <v>90</v>
      </c>
      <c r="C59" s="301" t="s">
        <v>281</v>
      </c>
      <c r="D59" s="302" t="s">
        <v>359</v>
      </c>
      <c r="E59" s="302">
        <v>4301</v>
      </c>
      <c r="F59" s="302" t="s">
        <v>310</v>
      </c>
      <c r="G59" s="37" t="s">
        <v>284</v>
      </c>
      <c r="H59" s="37">
        <v>204</v>
      </c>
      <c r="I59" s="302" t="s">
        <v>363</v>
      </c>
      <c r="J59" s="358" t="s">
        <v>345</v>
      </c>
      <c r="K59" s="302" t="s">
        <v>346</v>
      </c>
      <c r="L59" s="302" t="s">
        <v>351</v>
      </c>
      <c r="M59" s="380" t="s">
        <v>279</v>
      </c>
      <c r="N59" s="381">
        <v>12</v>
      </c>
      <c r="O59" s="381">
        <v>2023</v>
      </c>
      <c r="P59" s="381" t="s">
        <v>138</v>
      </c>
      <c r="Q59" s="496">
        <v>20</v>
      </c>
      <c r="R59" s="380">
        <v>18</v>
      </c>
      <c r="S59" s="302">
        <v>6</v>
      </c>
      <c r="T59" s="12">
        <f t="shared" si="7"/>
        <v>0.33333333333333331</v>
      </c>
      <c r="U59" s="301">
        <v>2</v>
      </c>
      <c r="V59" s="301">
        <v>1</v>
      </c>
      <c r="W59" s="301">
        <v>1</v>
      </c>
      <c r="X59" s="301">
        <v>11</v>
      </c>
      <c r="Y59" s="11">
        <f t="shared" si="1"/>
        <v>15</v>
      </c>
      <c r="Z59" s="12">
        <f t="shared" si="2"/>
        <v>0.83333333333333337</v>
      </c>
      <c r="AA59" s="11">
        <f t="shared" si="3"/>
        <v>21</v>
      </c>
      <c r="AB59" s="12">
        <f t="shared" si="6"/>
        <v>0.75</v>
      </c>
      <c r="AC59" s="766">
        <v>0.75</v>
      </c>
      <c r="AD59" s="13">
        <f t="shared" si="4"/>
        <v>1.1666666666666667</v>
      </c>
      <c r="AE59" s="449">
        <v>224712847</v>
      </c>
      <c r="AF59" s="366"/>
      <c r="AG59" s="445">
        <v>0</v>
      </c>
      <c r="AH59" s="13">
        <f t="shared" si="5"/>
        <v>0</v>
      </c>
    </row>
    <row r="60" spans="1:34" s="377" customFormat="1" ht="42" x14ac:dyDescent="0.2">
      <c r="A60" s="300" t="s">
        <v>138</v>
      </c>
      <c r="B60" s="387" t="s">
        <v>90</v>
      </c>
      <c r="C60" s="301" t="s">
        <v>281</v>
      </c>
      <c r="D60" s="302" t="s">
        <v>326</v>
      </c>
      <c r="E60" s="37">
        <v>4301</v>
      </c>
      <c r="F60" s="37" t="s">
        <v>310</v>
      </c>
      <c r="G60" s="37" t="s">
        <v>364</v>
      </c>
      <c r="H60" s="37">
        <v>335</v>
      </c>
      <c r="I60" s="37" t="s">
        <v>348</v>
      </c>
      <c r="J60" s="358">
        <v>4301037</v>
      </c>
      <c r="K60" s="302" t="s">
        <v>346</v>
      </c>
      <c r="L60" s="37" t="s">
        <v>349</v>
      </c>
      <c r="M60" s="37" t="s">
        <v>158</v>
      </c>
      <c r="N60" s="37">
        <v>1</v>
      </c>
      <c r="O60" s="37">
        <v>2023</v>
      </c>
      <c r="P60" s="37" t="s">
        <v>141</v>
      </c>
      <c r="Q60" s="497">
        <v>45</v>
      </c>
      <c r="R60" s="37">
        <v>45</v>
      </c>
      <c r="S60" s="302">
        <v>41</v>
      </c>
      <c r="T60" s="12">
        <f t="shared" si="7"/>
        <v>0.91111111111111109</v>
      </c>
      <c r="U60" s="302">
        <v>0</v>
      </c>
      <c r="V60" s="302">
        <v>45</v>
      </c>
      <c r="W60" s="302">
        <v>33</v>
      </c>
      <c r="X60" s="302">
        <v>0</v>
      </c>
      <c r="Y60" s="11">
        <f t="shared" si="1"/>
        <v>78</v>
      </c>
      <c r="Z60" s="12">
        <f t="shared" si="2"/>
        <v>1.7333333333333334</v>
      </c>
      <c r="AA60" s="11">
        <f t="shared" si="3"/>
        <v>119</v>
      </c>
      <c r="AB60" s="12">
        <f t="shared" si="6"/>
        <v>1.7333333333333334</v>
      </c>
      <c r="AC60" s="766">
        <v>1.7333333333333334</v>
      </c>
      <c r="AD60" s="13">
        <f t="shared" si="4"/>
        <v>2.6444444444444444</v>
      </c>
      <c r="AE60" s="445">
        <v>0</v>
      </c>
      <c r="AF60" s="366"/>
      <c r="AG60" s="445">
        <v>0</v>
      </c>
      <c r="AH60" s="13">
        <v>0</v>
      </c>
    </row>
    <row r="61" spans="1:34" s="377" customFormat="1" x14ac:dyDescent="0.2">
      <c r="A61" s="300" t="s">
        <v>1458</v>
      </c>
      <c r="B61" s="387" t="s">
        <v>90</v>
      </c>
      <c r="C61" s="37" t="s">
        <v>366</v>
      </c>
      <c r="D61" s="37" t="s">
        <v>367</v>
      </c>
      <c r="E61" s="303" t="s">
        <v>368</v>
      </c>
      <c r="F61" s="303" t="s">
        <v>369</v>
      </c>
      <c r="G61" s="303" t="s">
        <v>370</v>
      </c>
      <c r="H61" s="303" t="s">
        <v>371</v>
      </c>
      <c r="I61" s="303" t="s">
        <v>372</v>
      </c>
      <c r="J61" s="303" t="s">
        <v>373</v>
      </c>
      <c r="K61" s="303" t="s">
        <v>374</v>
      </c>
      <c r="L61" s="303" t="s">
        <v>375</v>
      </c>
      <c r="M61" s="37" t="s">
        <v>274</v>
      </c>
      <c r="N61" s="303" t="s">
        <v>376</v>
      </c>
      <c r="O61" s="366">
        <v>2023</v>
      </c>
      <c r="P61" s="303" t="s">
        <v>377</v>
      </c>
      <c r="Q61" s="498">
        <v>2174</v>
      </c>
      <c r="R61" s="366">
        <v>8696</v>
      </c>
      <c r="S61" s="366">
        <v>2174</v>
      </c>
      <c r="T61" s="12">
        <f t="shared" si="7"/>
        <v>0.25</v>
      </c>
      <c r="U61" s="366">
        <v>0</v>
      </c>
      <c r="V61" s="366">
        <v>0</v>
      </c>
      <c r="W61" s="366">
        <v>0</v>
      </c>
      <c r="X61" s="11">
        <v>3000</v>
      </c>
      <c r="Y61" s="11">
        <f t="shared" si="1"/>
        <v>3000</v>
      </c>
      <c r="Z61" s="12">
        <f t="shared" si="2"/>
        <v>0.34498620055197793</v>
      </c>
      <c r="AA61" s="11">
        <f t="shared" si="3"/>
        <v>5174</v>
      </c>
      <c r="AB61" s="12">
        <f t="shared" si="6"/>
        <v>1.3799448022079117</v>
      </c>
      <c r="AC61" s="766">
        <v>1.3799448022079117</v>
      </c>
      <c r="AD61" s="13">
        <f t="shared" si="4"/>
        <v>0.59498620055197793</v>
      </c>
      <c r="AE61" s="447">
        <v>4621212746</v>
      </c>
      <c r="AF61" s="300" t="s">
        <v>378</v>
      </c>
      <c r="AG61" s="445">
        <v>760256858</v>
      </c>
      <c r="AH61" s="13">
        <f t="shared" ref="AH61:AH124" si="9">+AG61/AE61</f>
        <v>0.16451457653795712</v>
      </c>
    </row>
    <row r="62" spans="1:34" s="377" customFormat="1" x14ac:dyDescent="0.2">
      <c r="A62" s="300" t="s">
        <v>1458</v>
      </c>
      <c r="B62" s="387" t="s">
        <v>90</v>
      </c>
      <c r="C62" s="37" t="s">
        <v>366</v>
      </c>
      <c r="D62" s="37" t="s">
        <v>367</v>
      </c>
      <c r="E62" s="303" t="s">
        <v>379</v>
      </c>
      <c r="F62" s="303" t="s">
        <v>380</v>
      </c>
      <c r="G62" s="303" t="s">
        <v>370</v>
      </c>
      <c r="H62" s="303" t="s">
        <v>381</v>
      </c>
      <c r="I62" s="303" t="s">
        <v>382</v>
      </c>
      <c r="J62" s="303" t="s">
        <v>383</v>
      </c>
      <c r="K62" s="303" t="s">
        <v>374</v>
      </c>
      <c r="L62" s="303" t="s">
        <v>384</v>
      </c>
      <c r="M62" s="37" t="s">
        <v>158</v>
      </c>
      <c r="N62" s="303" t="s">
        <v>385</v>
      </c>
      <c r="O62" s="366">
        <v>2023</v>
      </c>
      <c r="P62" s="303" t="s">
        <v>377</v>
      </c>
      <c r="Q62" s="397">
        <v>0</v>
      </c>
      <c r="R62" s="366">
        <v>1</v>
      </c>
      <c r="S62" s="366">
        <v>0</v>
      </c>
      <c r="T62" s="12">
        <f t="shared" si="7"/>
        <v>0</v>
      </c>
      <c r="U62" s="366">
        <v>0</v>
      </c>
      <c r="V62" s="366">
        <v>0.2</v>
      </c>
      <c r="W62" s="366">
        <v>0</v>
      </c>
      <c r="X62" s="366">
        <v>0.1</v>
      </c>
      <c r="Y62" s="26">
        <f t="shared" si="1"/>
        <v>0.30000000000000004</v>
      </c>
      <c r="Z62" s="12">
        <f t="shared" si="2"/>
        <v>0.30000000000000004</v>
      </c>
      <c r="AA62" s="11">
        <f t="shared" si="3"/>
        <v>0.30000000000000004</v>
      </c>
      <c r="AB62" s="12">
        <v>0.3</v>
      </c>
      <c r="AC62" s="763">
        <v>0.3</v>
      </c>
      <c r="AD62" s="13">
        <f t="shared" si="4"/>
        <v>0.30000000000000004</v>
      </c>
      <c r="AE62" s="447">
        <v>6000000000</v>
      </c>
      <c r="AF62" s="300" t="s">
        <v>378</v>
      </c>
      <c r="AG62" s="445">
        <v>0</v>
      </c>
      <c r="AH62" s="13">
        <f t="shared" si="9"/>
        <v>0</v>
      </c>
    </row>
    <row r="63" spans="1:34" s="377" customFormat="1" x14ac:dyDescent="0.2">
      <c r="A63" s="300" t="s">
        <v>1458</v>
      </c>
      <c r="B63" s="387" t="s">
        <v>90</v>
      </c>
      <c r="C63" s="37" t="s">
        <v>366</v>
      </c>
      <c r="D63" s="37" t="s">
        <v>367</v>
      </c>
      <c r="E63" s="303" t="s">
        <v>379</v>
      </c>
      <c r="F63" s="303" t="s">
        <v>380</v>
      </c>
      <c r="G63" s="303" t="s">
        <v>386</v>
      </c>
      <c r="H63" s="303" t="s">
        <v>387</v>
      </c>
      <c r="I63" s="303" t="s">
        <v>388</v>
      </c>
      <c r="J63" s="303" t="s">
        <v>389</v>
      </c>
      <c r="K63" s="303" t="s">
        <v>390</v>
      </c>
      <c r="L63" s="303" t="s">
        <v>391</v>
      </c>
      <c r="M63" s="37" t="s">
        <v>158</v>
      </c>
      <c r="N63" s="303" t="s">
        <v>392</v>
      </c>
      <c r="O63" s="366">
        <v>2023</v>
      </c>
      <c r="P63" s="303" t="s">
        <v>377</v>
      </c>
      <c r="Q63" s="397">
        <v>1</v>
      </c>
      <c r="R63" s="366">
        <v>1</v>
      </c>
      <c r="S63" s="366">
        <v>0</v>
      </c>
      <c r="T63" s="12">
        <f t="shared" si="7"/>
        <v>0</v>
      </c>
      <c r="U63" s="366">
        <v>0.2</v>
      </c>
      <c r="V63" s="366">
        <v>0.2</v>
      </c>
      <c r="W63" s="366">
        <v>0</v>
      </c>
      <c r="X63" s="366">
        <v>0</v>
      </c>
      <c r="Y63" s="11">
        <f t="shared" si="1"/>
        <v>0.4</v>
      </c>
      <c r="Z63" s="12">
        <f t="shared" si="2"/>
        <v>0.4</v>
      </c>
      <c r="AA63" s="11">
        <f t="shared" si="3"/>
        <v>0.4</v>
      </c>
      <c r="AB63" s="12">
        <f t="shared" si="6"/>
        <v>0.4</v>
      </c>
      <c r="AC63" s="763">
        <v>0.4</v>
      </c>
      <c r="AD63" s="13">
        <f t="shared" si="4"/>
        <v>0.4</v>
      </c>
      <c r="AE63" s="447">
        <v>2600000000</v>
      </c>
      <c r="AF63" s="300" t="s">
        <v>378</v>
      </c>
      <c r="AG63" s="445">
        <v>0</v>
      </c>
      <c r="AH63" s="13">
        <f t="shared" si="9"/>
        <v>0</v>
      </c>
    </row>
    <row r="64" spans="1:34" s="377" customFormat="1" x14ac:dyDescent="0.2">
      <c r="A64" s="300" t="s">
        <v>1458</v>
      </c>
      <c r="B64" s="387" t="s">
        <v>90</v>
      </c>
      <c r="C64" s="37" t="s">
        <v>366</v>
      </c>
      <c r="D64" s="37" t="s">
        <v>367</v>
      </c>
      <c r="E64" s="303" t="s">
        <v>379</v>
      </c>
      <c r="F64" s="303" t="s">
        <v>380</v>
      </c>
      <c r="G64" s="303" t="s">
        <v>386</v>
      </c>
      <c r="H64" s="303" t="s">
        <v>396</v>
      </c>
      <c r="I64" s="303" t="s">
        <v>397</v>
      </c>
      <c r="J64" s="303" t="s">
        <v>389</v>
      </c>
      <c r="K64" s="303" t="s">
        <v>390</v>
      </c>
      <c r="L64" s="303" t="s">
        <v>398</v>
      </c>
      <c r="M64" s="37" t="s">
        <v>274</v>
      </c>
      <c r="N64" s="303" t="s">
        <v>399</v>
      </c>
      <c r="O64" s="366">
        <v>2023</v>
      </c>
      <c r="P64" s="303" t="s">
        <v>377</v>
      </c>
      <c r="Q64" s="397">
        <v>1</v>
      </c>
      <c r="R64" s="366">
        <v>1</v>
      </c>
      <c r="S64" s="366">
        <v>0.5</v>
      </c>
      <c r="T64" s="12">
        <f t="shared" si="7"/>
        <v>0.5</v>
      </c>
      <c r="U64" s="366">
        <v>0.5</v>
      </c>
      <c r="V64" s="366">
        <v>0</v>
      </c>
      <c r="W64" s="366">
        <v>0</v>
      </c>
      <c r="X64" s="366">
        <v>0</v>
      </c>
      <c r="Y64" s="11">
        <f t="shared" si="1"/>
        <v>0.5</v>
      </c>
      <c r="Z64" s="12">
        <f t="shared" si="2"/>
        <v>0.5</v>
      </c>
      <c r="AA64" s="11">
        <f t="shared" si="3"/>
        <v>1</v>
      </c>
      <c r="AB64" s="12">
        <f t="shared" si="6"/>
        <v>0.5</v>
      </c>
      <c r="AC64" s="763">
        <v>0.5</v>
      </c>
      <c r="AD64" s="13">
        <f t="shared" si="4"/>
        <v>1</v>
      </c>
      <c r="AE64" s="447">
        <v>1000000000</v>
      </c>
      <c r="AF64" s="300" t="s">
        <v>378</v>
      </c>
      <c r="AG64" s="445">
        <v>0</v>
      </c>
      <c r="AH64" s="13">
        <f t="shared" si="9"/>
        <v>0</v>
      </c>
    </row>
    <row r="65" spans="1:34" s="377" customFormat="1" x14ac:dyDescent="0.2">
      <c r="A65" s="300" t="s">
        <v>1458</v>
      </c>
      <c r="B65" s="387" t="s">
        <v>90</v>
      </c>
      <c r="C65" s="37" t="s">
        <v>366</v>
      </c>
      <c r="D65" s="37" t="s">
        <v>367</v>
      </c>
      <c r="E65" s="303" t="s">
        <v>379</v>
      </c>
      <c r="F65" s="303" t="s">
        <v>380</v>
      </c>
      <c r="G65" s="303" t="s">
        <v>386</v>
      </c>
      <c r="H65" s="303" t="s">
        <v>396</v>
      </c>
      <c r="I65" s="303" t="s">
        <v>400</v>
      </c>
      <c r="J65" s="303" t="s">
        <v>389</v>
      </c>
      <c r="K65" s="303" t="s">
        <v>390</v>
      </c>
      <c r="L65" s="303" t="s">
        <v>398</v>
      </c>
      <c r="M65" s="37" t="s">
        <v>274</v>
      </c>
      <c r="N65" s="303" t="s">
        <v>399</v>
      </c>
      <c r="O65" s="366">
        <v>2023</v>
      </c>
      <c r="P65" s="303" t="s">
        <v>377</v>
      </c>
      <c r="Q65" s="397">
        <v>1</v>
      </c>
      <c r="R65" s="366">
        <v>1</v>
      </c>
      <c r="S65" s="366">
        <v>0.5</v>
      </c>
      <c r="T65" s="12">
        <f t="shared" si="7"/>
        <v>0.5</v>
      </c>
      <c r="U65" s="366">
        <v>0.5</v>
      </c>
      <c r="V65" s="366">
        <v>0</v>
      </c>
      <c r="W65" s="366">
        <v>0</v>
      </c>
      <c r="X65" s="366">
        <v>0</v>
      </c>
      <c r="Y65" s="11">
        <f t="shared" si="1"/>
        <v>0.5</v>
      </c>
      <c r="Z65" s="12">
        <f t="shared" si="2"/>
        <v>0.5</v>
      </c>
      <c r="AA65" s="11">
        <f t="shared" si="3"/>
        <v>1</v>
      </c>
      <c r="AB65" s="12">
        <f t="shared" si="6"/>
        <v>0.5</v>
      </c>
      <c r="AC65" s="763">
        <v>0.5</v>
      </c>
      <c r="AD65" s="13">
        <f t="shared" si="4"/>
        <v>1</v>
      </c>
      <c r="AE65" s="447">
        <v>1000000000</v>
      </c>
      <c r="AF65" s="300" t="s">
        <v>378</v>
      </c>
      <c r="AG65" s="445">
        <v>0</v>
      </c>
      <c r="AH65" s="13">
        <f t="shared" si="9"/>
        <v>0</v>
      </c>
    </row>
    <row r="66" spans="1:34" s="377" customFormat="1" x14ac:dyDescent="0.2">
      <c r="A66" s="381" t="s">
        <v>425</v>
      </c>
      <c r="B66" s="387" t="s">
        <v>90</v>
      </c>
      <c r="C66" s="301" t="s">
        <v>417</v>
      </c>
      <c r="D66" s="37" t="s">
        <v>418</v>
      </c>
      <c r="E66" s="301">
        <v>3301</v>
      </c>
      <c r="F66" s="37" t="s">
        <v>419</v>
      </c>
      <c r="G66" s="37" t="s">
        <v>420</v>
      </c>
      <c r="H66" s="37">
        <v>45</v>
      </c>
      <c r="I66" s="37" t="s">
        <v>421</v>
      </c>
      <c r="J66" s="359">
        <v>3301051</v>
      </c>
      <c r="K66" s="302" t="s">
        <v>422</v>
      </c>
      <c r="L66" s="37" t="s">
        <v>423</v>
      </c>
      <c r="M66" s="37" t="s">
        <v>424</v>
      </c>
      <c r="N66" s="301">
        <v>250</v>
      </c>
      <c r="O66" s="301">
        <v>2023</v>
      </c>
      <c r="P66" s="301" t="s">
        <v>425</v>
      </c>
      <c r="Q66" s="495">
        <v>100</v>
      </c>
      <c r="R66" s="360">
        <v>300</v>
      </c>
      <c r="S66" s="301">
        <v>344</v>
      </c>
      <c r="T66" s="12">
        <f t="shared" si="7"/>
        <v>1.1466666666666667</v>
      </c>
      <c r="U66" s="361">
        <v>30</v>
      </c>
      <c r="V66" s="360">
        <v>37</v>
      </c>
      <c r="W66" s="360">
        <v>120</v>
      </c>
      <c r="X66" s="362">
        <v>500</v>
      </c>
      <c r="Y66" s="11">
        <f t="shared" si="1"/>
        <v>687</v>
      </c>
      <c r="Z66" s="12">
        <f t="shared" si="2"/>
        <v>2.29</v>
      </c>
      <c r="AA66" s="11">
        <f t="shared" si="3"/>
        <v>1031</v>
      </c>
      <c r="AB66" s="12">
        <f t="shared" si="6"/>
        <v>6.87</v>
      </c>
      <c r="AC66" s="766">
        <v>6.87</v>
      </c>
      <c r="AD66" s="13">
        <f t="shared" si="4"/>
        <v>3.4366666666666665</v>
      </c>
      <c r="AE66" s="375">
        <v>9000000</v>
      </c>
      <c r="AF66" s="363" t="s">
        <v>144</v>
      </c>
      <c r="AG66" s="445">
        <v>2000000</v>
      </c>
      <c r="AH66" s="13">
        <f t="shared" si="9"/>
        <v>0.22222222222222221</v>
      </c>
    </row>
    <row r="67" spans="1:34" s="377" customFormat="1" x14ac:dyDescent="0.2">
      <c r="A67" s="381" t="s">
        <v>425</v>
      </c>
      <c r="B67" s="387" t="s">
        <v>90</v>
      </c>
      <c r="C67" s="301" t="s">
        <v>417</v>
      </c>
      <c r="D67" s="37" t="s">
        <v>418</v>
      </c>
      <c r="E67" s="301">
        <v>3301</v>
      </c>
      <c r="F67" s="37" t="s">
        <v>419</v>
      </c>
      <c r="G67" s="37" t="s">
        <v>426</v>
      </c>
      <c r="H67" s="37">
        <v>48</v>
      </c>
      <c r="I67" s="37" t="s">
        <v>427</v>
      </c>
      <c r="J67" s="359">
        <v>3301054</v>
      </c>
      <c r="K67" s="302" t="s">
        <v>428</v>
      </c>
      <c r="L67" s="37" t="s">
        <v>429</v>
      </c>
      <c r="M67" s="37" t="s">
        <v>158</v>
      </c>
      <c r="N67" s="301">
        <v>131</v>
      </c>
      <c r="O67" s="301">
        <v>2023</v>
      </c>
      <c r="P67" s="301" t="s">
        <v>425</v>
      </c>
      <c r="Q67" s="495">
        <v>125</v>
      </c>
      <c r="R67" s="360">
        <v>400</v>
      </c>
      <c r="S67" s="301">
        <v>0</v>
      </c>
      <c r="T67" s="12">
        <f t="shared" si="7"/>
        <v>0</v>
      </c>
      <c r="U67" s="360">
        <v>0</v>
      </c>
      <c r="V67" s="360">
        <v>0</v>
      </c>
      <c r="W67" s="360">
        <v>23</v>
      </c>
      <c r="X67" s="362">
        <v>7</v>
      </c>
      <c r="Y67" s="11">
        <f t="shared" ref="Y67:Y130" si="10">+U67+V67+W67+X67</f>
        <v>30</v>
      </c>
      <c r="Z67" s="12">
        <f t="shared" ref="Z67:Z130" si="11">+Y67/R67</f>
        <v>7.4999999999999997E-2</v>
      </c>
      <c r="AA67" s="11">
        <f t="shared" ref="AA67:AA130" si="12">S67+Y67</f>
        <v>30</v>
      </c>
      <c r="AB67" s="12">
        <f t="shared" si="6"/>
        <v>0.24</v>
      </c>
      <c r="AC67" s="763">
        <v>0.24</v>
      </c>
      <c r="AD67" s="13">
        <f t="shared" ref="AD67:AD132" si="13">AA67/R67</f>
        <v>7.4999999999999997E-2</v>
      </c>
      <c r="AE67" s="375">
        <v>4000000000</v>
      </c>
      <c r="AF67" s="363" t="s">
        <v>293</v>
      </c>
      <c r="AG67" s="445">
        <v>0</v>
      </c>
      <c r="AH67" s="13">
        <f t="shared" si="9"/>
        <v>0</v>
      </c>
    </row>
    <row r="68" spans="1:34" s="377" customFormat="1" x14ac:dyDescent="0.2">
      <c r="A68" s="381" t="s">
        <v>425</v>
      </c>
      <c r="B68" s="387" t="s">
        <v>90</v>
      </c>
      <c r="C68" s="301" t="s">
        <v>417</v>
      </c>
      <c r="D68" s="37" t="s">
        <v>430</v>
      </c>
      <c r="E68" s="301">
        <v>3302</v>
      </c>
      <c r="F68" s="37" t="s">
        <v>419</v>
      </c>
      <c r="G68" s="37" t="s">
        <v>420</v>
      </c>
      <c r="H68" s="37">
        <v>46</v>
      </c>
      <c r="I68" s="37" t="s">
        <v>431</v>
      </c>
      <c r="J68" s="359">
        <v>3301128</v>
      </c>
      <c r="K68" s="302" t="s">
        <v>432</v>
      </c>
      <c r="L68" s="37" t="s">
        <v>433</v>
      </c>
      <c r="M68" s="37" t="s">
        <v>158</v>
      </c>
      <c r="N68" s="301">
        <v>250</v>
      </c>
      <c r="O68" s="301">
        <v>2023</v>
      </c>
      <c r="P68" s="301" t="s">
        <v>425</v>
      </c>
      <c r="Q68" s="495">
        <v>30</v>
      </c>
      <c r="R68" s="360">
        <v>150</v>
      </c>
      <c r="S68" s="301">
        <v>0</v>
      </c>
      <c r="T68" s="12">
        <f t="shared" si="7"/>
        <v>0</v>
      </c>
      <c r="U68" s="360">
        <v>0</v>
      </c>
      <c r="V68" s="360">
        <v>0</v>
      </c>
      <c r="W68" s="360">
        <v>0</v>
      </c>
      <c r="X68" s="362">
        <v>49</v>
      </c>
      <c r="Y68" s="11">
        <f t="shared" si="10"/>
        <v>49</v>
      </c>
      <c r="Z68" s="12">
        <f t="shared" si="11"/>
        <v>0.32666666666666666</v>
      </c>
      <c r="AA68" s="11">
        <f t="shared" si="12"/>
        <v>49</v>
      </c>
      <c r="AB68" s="12">
        <f t="shared" si="6"/>
        <v>1.6333333333333333</v>
      </c>
      <c r="AC68" s="766">
        <v>1.6333333333333333</v>
      </c>
      <c r="AD68" s="13">
        <f t="shared" si="13"/>
        <v>0.32666666666666666</v>
      </c>
      <c r="AE68" s="375">
        <v>959458220</v>
      </c>
      <c r="AF68" s="363" t="s">
        <v>144</v>
      </c>
      <c r="AG68" s="445">
        <v>0</v>
      </c>
      <c r="AH68" s="13">
        <f t="shared" si="9"/>
        <v>0</v>
      </c>
    </row>
    <row r="69" spans="1:34" s="377" customFormat="1" ht="28" x14ac:dyDescent="0.2">
      <c r="A69" s="381" t="s">
        <v>425</v>
      </c>
      <c r="B69" s="387" t="s">
        <v>90</v>
      </c>
      <c r="C69" s="301" t="s">
        <v>417</v>
      </c>
      <c r="D69" s="37" t="s">
        <v>430</v>
      </c>
      <c r="E69" s="301">
        <v>3302</v>
      </c>
      <c r="F69" s="37" t="s">
        <v>434</v>
      </c>
      <c r="G69" s="37" t="s">
        <v>426</v>
      </c>
      <c r="H69" s="37">
        <v>49</v>
      </c>
      <c r="I69" s="37" t="s">
        <v>435</v>
      </c>
      <c r="J69" s="359">
        <v>3301095</v>
      </c>
      <c r="K69" s="302" t="s">
        <v>436</v>
      </c>
      <c r="L69" s="37" t="s">
        <v>437</v>
      </c>
      <c r="M69" s="37" t="s">
        <v>158</v>
      </c>
      <c r="N69" s="301">
        <v>1</v>
      </c>
      <c r="O69" s="301">
        <v>2023</v>
      </c>
      <c r="P69" s="301" t="s">
        <v>425</v>
      </c>
      <c r="Q69" s="495">
        <v>1</v>
      </c>
      <c r="R69" s="360">
        <v>1</v>
      </c>
      <c r="S69" s="301">
        <v>7</v>
      </c>
      <c r="T69" s="12">
        <f t="shared" si="7"/>
        <v>7</v>
      </c>
      <c r="U69" s="360">
        <v>0</v>
      </c>
      <c r="V69" s="360">
        <v>3</v>
      </c>
      <c r="W69" s="360">
        <v>0</v>
      </c>
      <c r="X69" s="362">
        <v>6</v>
      </c>
      <c r="Y69" s="11">
        <f t="shared" si="10"/>
        <v>9</v>
      </c>
      <c r="Z69" s="12">
        <f t="shared" si="11"/>
        <v>9</v>
      </c>
      <c r="AA69" s="11">
        <f t="shared" si="12"/>
        <v>16</v>
      </c>
      <c r="AB69" s="12">
        <f t="shared" ref="AB69:AB132" si="14">+Y69/Q69</f>
        <v>9</v>
      </c>
      <c r="AC69" s="766">
        <v>9</v>
      </c>
      <c r="AD69" s="13">
        <f t="shared" si="13"/>
        <v>16</v>
      </c>
      <c r="AE69" s="375">
        <v>9000000</v>
      </c>
      <c r="AF69" s="363" t="s">
        <v>144</v>
      </c>
      <c r="AG69" s="445">
        <v>0</v>
      </c>
      <c r="AH69" s="13">
        <f t="shared" si="9"/>
        <v>0</v>
      </c>
    </row>
    <row r="70" spans="1:34" s="377" customFormat="1" ht="42" x14ac:dyDescent="0.2">
      <c r="A70" s="381" t="s">
        <v>425</v>
      </c>
      <c r="B70" s="387" t="s">
        <v>90</v>
      </c>
      <c r="C70" s="301" t="s">
        <v>417</v>
      </c>
      <c r="D70" s="37" t="s">
        <v>430</v>
      </c>
      <c r="E70" s="301">
        <v>3302</v>
      </c>
      <c r="F70" s="37" t="s">
        <v>419</v>
      </c>
      <c r="G70" s="37" t="s">
        <v>426</v>
      </c>
      <c r="H70" s="37">
        <v>50</v>
      </c>
      <c r="I70" s="37" t="s">
        <v>438</v>
      </c>
      <c r="J70" s="359">
        <v>3302002</v>
      </c>
      <c r="K70" s="302" t="s">
        <v>439</v>
      </c>
      <c r="L70" s="37" t="s">
        <v>439</v>
      </c>
      <c r="M70" s="37" t="s">
        <v>158</v>
      </c>
      <c r="N70" s="301">
        <v>0</v>
      </c>
      <c r="O70" s="301">
        <v>2023</v>
      </c>
      <c r="P70" s="301" t="s">
        <v>425</v>
      </c>
      <c r="Q70" s="495">
        <v>1</v>
      </c>
      <c r="R70" s="360">
        <v>3</v>
      </c>
      <c r="S70" s="301">
        <v>0</v>
      </c>
      <c r="T70" s="12">
        <f t="shared" si="7"/>
        <v>0</v>
      </c>
      <c r="U70" s="360">
        <v>0</v>
      </c>
      <c r="V70" s="360">
        <v>0</v>
      </c>
      <c r="W70" s="360">
        <v>0</v>
      </c>
      <c r="X70" s="362">
        <v>0</v>
      </c>
      <c r="Y70" s="11">
        <f t="shared" si="10"/>
        <v>0</v>
      </c>
      <c r="Z70" s="12">
        <f t="shared" si="11"/>
        <v>0</v>
      </c>
      <c r="AA70" s="11">
        <f t="shared" si="12"/>
        <v>0</v>
      </c>
      <c r="AB70" s="12">
        <f>+Y70/Q70</f>
        <v>0</v>
      </c>
      <c r="AC70" s="763">
        <v>0</v>
      </c>
      <c r="AD70" s="13">
        <f t="shared" si="13"/>
        <v>0</v>
      </c>
      <c r="AE70" s="447">
        <v>57293600</v>
      </c>
      <c r="AF70" s="363" t="s">
        <v>304</v>
      </c>
      <c r="AG70" s="445">
        <v>0</v>
      </c>
      <c r="AH70" s="13">
        <f t="shared" si="9"/>
        <v>0</v>
      </c>
    </row>
    <row r="71" spans="1:34" s="377" customFormat="1" ht="28" x14ac:dyDescent="0.2">
      <c r="A71" s="381" t="s">
        <v>425</v>
      </c>
      <c r="B71" s="387" t="s">
        <v>90</v>
      </c>
      <c r="C71" s="301" t="s">
        <v>417</v>
      </c>
      <c r="D71" s="37" t="s">
        <v>440</v>
      </c>
      <c r="E71" s="301">
        <v>3301</v>
      </c>
      <c r="F71" s="37" t="s">
        <v>419</v>
      </c>
      <c r="G71" s="37" t="s">
        <v>426</v>
      </c>
      <c r="H71" s="37">
        <v>51</v>
      </c>
      <c r="I71" s="37" t="s">
        <v>441</v>
      </c>
      <c r="J71" s="359">
        <v>3301053</v>
      </c>
      <c r="K71" s="302" t="s">
        <v>442</v>
      </c>
      <c r="L71" s="37" t="s">
        <v>443</v>
      </c>
      <c r="M71" s="37" t="s">
        <v>158</v>
      </c>
      <c r="N71" s="301">
        <v>15</v>
      </c>
      <c r="O71" s="301">
        <v>2023</v>
      </c>
      <c r="P71" s="301" t="s">
        <v>425</v>
      </c>
      <c r="Q71" s="495">
        <v>15</v>
      </c>
      <c r="R71" s="360">
        <v>15</v>
      </c>
      <c r="S71" s="301">
        <v>15</v>
      </c>
      <c r="T71" s="12">
        <f t="shared" si="7"/>
        <v>1</v>
      </c>
      <c r="U71" s="360">
        <v>4</v>
      </c>
      <c r="V71" s="360">
        <v>6</v>
      </c>
      <c r="W71" s="360">
        <v>3</v>
      </c>
      <c r="X71" s="362">
        <v>7</v>
      </c>
      <c r="Y71" s="11">
        <f t="shared" si="10"/>
        <v>20</v>
      </c>
      <c r="Z71" s="12">
        <f t="shared" si="11"/>
        <v>1.3333333333333333</v>
      </c>
      <c r="AA71" s="11">
        <f t="shared" si="12"/>
        <v>35</v>
      </c>
      <c r="AB71" s="12">
        <f t="shared" si="14"/>
        <v>1.3333333333333333</v>
      </c>
      <c r="AC71" s="766">
        <v>1.3333333333333333</v>
      </c>
      <c r="AD71" s="13">
        <f t="shared" si="13"/>
        <v>2.3333333333333335</v>
      </c>
      <c r="AE71" s="447">
        <v>6863899000</v>
      </c>
      <c r="AF71" s="363" t="s">
        <v>144</v>
      </c>
      <c r="AG71" s="445">
        <v>1009713600</v>
      </c>
      <c r="AH71" s="13">
        <f t="shared" si="9"/>
        <v>0.14710496177172769</v>
      </c>
    </row>
    <row r="72" spans="1:34" s="377" customFormat="1" ht="28" x14ac:dyDescent="0.2">
      <c r="A72" s="381" t="s">
        <v>425</v>
      </c>
      <c r="B72" s="387" t="s">
        <v>90</v>
      </c>
      <c r="C72" s="301" t="s">
        <v>417</v>
      </c>
      <c r="D72" s="37" t="s">
        <v>440</v>
      </c>
      <c r="E72" s="301">
        <v>3301</v>
      </c>
      <c r="F72" s="37" t="s">
        <v>419</v>
      </c>
      <c r="G72" s="37" t="s">
        <v>426</v>
      </c>
      <c r="H72" s="37">
        <v>52</v>
      </c>
      <c r="I72" s="37" t="s">
        <v>444</v>
      </c>
      <c r="J72" s="359">
        <v>3302044</v>
      </c>
      <c r="K72" s="302" t="s">
        <v>445</v>
      </c>
      <c r="L72" s="37" t="s">
        <v>446</v>
      </c>
      <c r="M72" s="37" t="s">
        <v>158</v>
      </c>
      <c r="N72" s="301" t="s">
        <v>275</v>
      </c>
      <c r="O72" s="301">
        <v>2023</v>
      </c>
      <c r="P72" s="301" t="s">
        <v>425</v>
      </c>
      <c r="Q72" s="495">
        <v>21</v>
      </c>
      <c r="R72" s="360">
        <v>21</v>
      </c>
      <c r="S72" s="301">
        <v>21</v>
      </c>
      <c r="T72" s="12">
        <f t="shared" si="7"/>
        <v>1</v>
      </c>
      <c r="U72" s="360">
        <v>0</v>
      </c>
      <c r="V72" s="360">
        <v>12</v>
      </c>
      <c r="W72" s="360">
        <v>7</v>
      </c>
      <c r="X72" s="362">
        <v>1</v>
      </c>
      <c r="Y72" s="11">
        <f t="shared" si="10"/>
        <v>20</v>
      </c>
      <c r="Z72" s="12">
        <f t="shared" si="11"/>
        <v>0.95238095238095233</v>
      </c>
      <c r="AA72" s="11">
        <f t="shared" si="12"/>
        <v>41</v>
      </c>
      <c r="AB72" s="12">
        <f t="shared" si="14"/>
        <v>0.95238095238095233</v>
      </c>
      <c r="AC72" s="766">
        <v>0.95238095238095233</v>
      </c>
      <c r="AD72" s="13">
        <f t="shared" si="13"/>
        <v>1.9523809523809523</v>
      </c>
      <c r="AE72" s="375">
        <v>36000000</v>
      </c>
      <c r="AF72" s="363" t="s">
        <v>144</v>
      </c>
      <c r="AG72" s="445">
        <v>0</v>
      </c>
      <c r="AH72" s="13">
        <f t="shared" si="9"/>
        <v>0</v>
      </c>
    </row>
    <row r="73" spans="1:34" s="377" customFormat="1" x14ac:dyDescent="0.2">
      <c r="A73" s="381" t="s">
        <v>425</v>
      </c>
      <c r="B73" s="387" t="s">
        <v>90</v>
      </c>
      <c r="C73" s="301" t="s">
        <v>417</v>
      </c>
      <c r="D73" s="37" t="s">
        <v>447</v>
      </c>
      <c r="E73" s="301">
        <v>3301</v>
      </c>
      <c r="F73" s="37" t="s">
        <v>419</v>
      </c>
      <c r="G73" s="37" t="s">
        <v>448</v>
      </c>
      <c r="H73" s="37">
        <v>47</v>
      </c>
      <c r="I73" s="37" t="s">
        <v>449</v>
      </c>
      <c r="J73" s="359">
        <v>3301068</v>
      </c>
      <c r="K73" s="302" t="s">
        <v>450</v>
      </c>
      <c r="L73" s="37" t="s">
        <v>451</v>
      </c>
      <c r="M73" s="37" t="s">
        <v>158</v>
      </c>
      <c r="N73" s="301">
        <v>0</v>
      </c>
      <c r="O73" s="301">
        <v>2023</v>
      </c>
      <c r="P73" s="301" t="s">
        <v>425</v>
      </c>
      <c r="Q73" s="495">
        <v>0</v>
      </c>
      <c r="R73" s="360">
        <v>1</v>
      </c>
      <c r="S73" s="301">
        <v>0</v>
      </c>
      <c r="T73" s="12">
        <v>0</v>
      </c>
      <c r="U73" s="360">
        <v>0</v>
      </c>
      <c r="V73" s="360">
        <v>0</v>
      </c>
      <c r="W73" s="360">
        <v>0</v>
      </c>
      <c r="X73" s="362">
        <f t="shared" ref="X73" si="15">SUM(T73:W73)</f>
        <v>0</v>
      </c>
      <c r="Y73" s="11">
        <f>SUM(S73:W73)</f>
        <v>0</v>
      </c>
      <c r="Z73" s="12">
        <f t="shared" ref="Z73" si="16">+X73/R73</f>
        <v>0</v>
      </c>
      <c r="AA73" s="11">
        <f t="shared" si="12"/>
        <v>0</v>
      </c>
      <c r="AB73" s="12">
        <v>0</v>
      </c>
      <c r="AC73" s="763">
        <v>0</v>
      </c>
      <c r="AD73" s="13">
        <f t="shared" si="13"/>
        <v>0</v>
      </c>
      <c r="AE73" s="375">
        <v>100000000</v>
      </c>
      <c r="AF73" s="363" t="s">
        <v>144</v>
      </c>
      <c r="AG73" s="445"/>
      <c r="AH73" s="13"/>
    </row>
    <row r="74" spans="1:34" s="377" customFormat="1" x14ac:dyDescent="0.2">
      <c r="A74" s="381" t="s">
        <v>425</v>
      </c>
      <c r="B74" s="387" t="s">
        <v>90</v>
      </c>
      <c r="C74" s="301" t="s">
        <v>417</v>
      </c>
      <c r="D74" s="37" t="s">
        <v>447</v>
      </c>
      <c r="E74" s="301">
        <v>3301</v>
      </c>
      <c r="F74" s="37" t="s">
        <v>419</v>
      </c>
      <c r="G74" s="37" t="s">
        <v>452</v>
      </c>
      <c r="H74" s="37">
        <v>53</v>
      </c>
      <c r="I74" s="37" t="s">
        <v>453</v>
      </c>
      <c r="J74" s="359">
        <v>3301065</v>
      </c>
      <c r="K74" s="302" t="s">
        <v>454</v>
      </c>
      <c r="L74" s="37" t="s">
        <v>455</v>
      </c>
      <c r="M74" s="37" t="s">
        <v>455</v>
      </c>
      <c r="N74" s="301" t="s">
        <v>275</v>
      </c>
      <c r="O74" s="301">
        <v>2023</v>
      </c>
      <c r="P74" s="301" t="s">
        <v>425</v>
      </c>
      <c r="Q74" s="495">
        <v>52</v>
      </c>
      <c r="R74" s="360">
        <v>52</v>
      </c>
      <c r="S74" s="301">
        <v>52</v>
      </c>
      <c r="T74" s="12">
        <f t="shared" si="7"/>
        <v>1</v>
      </c>
      <c r="U74" s="360">
        <v>3</v>
      </c>
      <c r="V74" s="360">
        <v>52</v>
      </c>
      <c r="W74" s="360">
        <v>52</v>
      </c>
      <c r="X74" s="362">
        <v>52</v>
      </c>
      <c r="Y74" s="11">
        <f t="shared" si="10"/>
        <v>159</v>
      </c>
      <c r="Z74" s="12">
        <f t="shared" si="11"/>
        <v>3.0576923076923075</v>
      </c>
      <c r="AA74" s="11">
        <f t="shared" si="12"/>
        <v>211</v>
      </c>
      <c r="AB74" s="12">
        <f t="shared" si="14"/>
        <v>3.0576923076923075</v>
      </c>
      <c r="AC74" s="766">
        <v>3.0576923076923075</v>
      </c>
      <c r="AD74" s="13">
        <f t="shared" si="13"/>
        <v>4.0576923076923075</v>
      </c>
      <c r="AE74" s="450">
        <v>627858219.60000002</v>
      </c>
      <c r="AF74" s="363" t="s">
        <v>144</v>
      </c>
      <c r="AG74" s="445">
        <v>36000000</v>
      </c>
      <c r="AH74" s="13">
        <f t="shared" si="9"/>
        <v>5.7337785627677398E-2</v>
      </c>
    </row>
    <row r="75" spans="1:34" s="377" customFormat="1" x14ac:dyDescent="0.2">
      <c r="A75" s="381" t="s">
        <v>425</v>
      </c>
      <c r="B75" s="387" t="s">
        <v>90</v>
      </c>
      <c r="C75" s="301" t="s">
        <v>417</v>
      </c>
      <c r="D75" s="37" t="s">
        <v>447</v>
      </c>
      <c r="E75" s="301">
        <v>3301</v>
      </c>
      <c r="F75" s="37" t="s">
        <v>419</v>
      </c>
      <c r="G75" s="37" t="s">
        <v>452</v>
      </c>
      <c r="H75" s="37">
        <v>54</v>
      </c>
      <c r="I75" s="37" t="s">
        <v>456</v>
      </c>
      <c r="J75" s="359">
        <v>3301075</v>
      </c>
      <c r="K75" s="302" t="s">
        <v>457</v>
      </c>
      <c r="L75" s="37" t="s">
        <v>457</v>
      </c>
      <c r="M75" s="37" t="s">
        <v>158</v>
      </c>
      <c r="N75" s="301" t="s">
        <v>275</v>
      </c>
      <c r="O75" s="301">
        <v>2023</v>
      </c>
      <c r="P75" s="301" t="s">
        <v>425</v>
      </c>
      <c r="Q75" s="495">
        <v>20</v>
      </c>
      <c r="R75" s="360">
        <v>52</v>
      </c>
      <c r="S75" s="301">
        <v>0</v>
      </c>
      <c r="T75" s="12">
        <f t="shared" si="7"/>
        <v>0</v>
      </c>
      <c r="U75" s="360">
        <v>0</v>
      </c>
      <c r="V75" s="360">
        <v>0</v>
      </c>
      <c r="W75" s="360">
        <v>52</v>
      </c>
      <c r="X75" s="362">
        <v>0</v>
      </c>
      <c r="Y75" s="11">
        <f t="shared" si="10"/>
        <v>52</v>
      </c>
      <c r="Z75" s="12">
        <f t="shared" si="11"/>
        <v>1</v>
      </c>
      <c r="AA75" s="11">
        <f t="shared" si="12"/>
        <v>52</v>
      </c>
      <c r="AB75" s="12">
        <f t="shared" si="14"/>
        <v>2.6</v>
      </c>
      <c r="AC75" s="766">
        <v>2.6</v>
      </c>
      <c r="AD75" s="13">
        <f t="shared" si="13"/>
        <v>1</v>
      </c>
      <c r="AE75" s="450">
        <v>331600000</v>
      </c>
      <c r="AF75" s="363" t="s">
        <v>144</v>
      </c>
      <c r="AG75" s="445">
        <v>0</v>
      </c>
      <c r="AH75" s="13">
        <f t="shared" si="9"/>
        <v>0</v>
      </c>
    </row>
    <row r="76" spans="1:34" s="377" customFormat="1" x14ac:dyDescent="0.2">
      <c r="A76" s="381" t="s">
        <v>425</v>
      </c>
      <c r="B76" s="387" t="s">
        <v>90</v>
      </c>
      <c r="C76" s="301" t="s">
        <v>417</v>
      </c>
      <c r="D76" s="37" t="s">
        <v>458</v>
      </c>
      <c r="E76" s="301">
        <v>3502</v>
      </c>
      <c r="F76" s="37" t="s">
        <v>419</v>
      </c>
      <c r="G76" s="37" t="s">
        <v>459</v>
      </c>
      <c r="H76" s="37">
        <v>330</v>
      </c>
      <c r="I76" s="37" t="s">
        <v>460</v>
      </c>
      <c r="J76" s="359">
        <v>3301126</v>
      </c>
      <c r="K76" s="302" t="s">
        <v>461</v>
      </c>
      <c r="L76" s="37" t="s">
        <v>462</v>
      </c>
      <c r="M76" s="37" t="s">
        <v>158</v>
      </c>
      <c r="N76" s="301" t="s">
        <v>275</v>
      </c>
      <c r="O76" s="301">
        <v>2023</v>
      </c>
      <c r="P76" s="301" t="s">
        <v>425</v>
      </c>
      <c r="Q76" s="495">
        <v>5</v>
      </c>
      <c r="R76" s="360">
        <v>46</v>
      </c>
      <c r="S76" s="301">
        <v>5</v>
      </c>
      <c r="T76" s="12">
        <f t="shared" si="7"/>
        <v>0.10869565217391304</v>
      </c>
      <c r="U76" s="360">
        <v>0</v>
      </c>
      <c r="V76" s="360">
        <v>9</v>
      </c>
      <c r="W76" s="360">
        <v>9</v>
      </c>
      <c r="X76" s="362">
        <v>1</v>
      </c>
      <c r="Y76" s="11">
        <f t="shared" si="10"/>
        <v>19</v>
      </c>
      <c r="Z76" s="12">
        <f t="shared" si="11"/>
        <v>0.41304347826086957</v>
      </c>
      <c r="AA76" s="11">
        <f t="shared" si="12"/>
        <v>24</v>
      </c>
      <c r="AB76" s="12">
        <f t="shared" si="14"/>
        <v>3.8</v>
      </c>
      <c r="AC76" s="766">
        <v>3.8</v>
      </c>
      <c r="AD76" s="13">
        <f t="shared" si="13"/>
        <v>0.52173913043478259</v>
      </c>
      <c r="AE76" s="375">
        <v>6000000</v>
      </c>
      <c r="AF76" s="363" t="s">
        <v>144</v>
      </c>
      <c r="AG76" s="445">
        <v>0</v>
      </c>
      <c r="AH76" s="13">
        <f t="shared" si="9"/>
        <v>0</v>
      </c>
    </row>
    <row r="77" spans="1:34" s="377" customFormat="1" x14ac:dyDescent="0.2">
      <c r="A77" s="381" t="s">
        <v>425</v>
      </c>
      <c r="B77" s="383" t="s">
        <v>61</v>
      </c>
      <c r="C77" s="37" t="s">
        <v>464</v>
      </c>
      <c r="D77" s="37" t="s">
        <v>465</v>
      </c>
      <c r="E77" s="37">
        <v>3502</v>
      </c>
      <c r="F77" s="37" t="s">
        <v>466</v>
      </c>
      <c r="G77" s="37" t="s">
        <v>467</v>
      </c>
      <c r="H77" s="37">
        <v>55</v>
      </c>
      <c r="I77" s="37" t="s">
        <v>468</v>
      </c>
      <c r="J77" s="359">
        <v>3502039</v>
      </c>
      <c r="K77" s="302" t="s">
        <v>469</v>
      </c>
      <c r="L77" s="37" t="s">
        <v>470</v>
      </c>
      <c r="M77" s="37" t="s">
        <v>158</v>
      </c>
      <c r="N77" s="301">
        <v>0</v>
      </c>
      <c r="O77" s="301">
        <v>2023</v>
      </c>
      <c r="P77" s="301" t="s">
        <v>425</v>
      </c>
      <c r="Q77" s="495">
        <v>12</v>
      </c>
      <c r="R77" s="360">
        <v>45</v>
      </c>
      <c r="S77" s="301">
        <v>31</v>
      </c>
      <c r="T77" s="12">
        <f t="shared" si="7"/>
        <v>0.68888888888888888</v>
      </c>
      <c r="U77" s="301">
        <v>1</v>
      </c>
      <c r="V77" s="301">
        <v>2</v>
      </c>
      <c r="W77" s="301">
        <v>1</v>
      </c>
      <c r="X77" s="301">
        <v>0</v>
      </c>
      <c r="Y77" s="11">
        <f t="shared" si="10"/>
        <v>4</v>
      </c>
      <c r="Z77" s="12">
        <f t="shared" si="11"/>
        <v>8.8888888888888892E-2</v>
      </c>
      <c r="AA77" s="11">
        <f t="shared" si="12"/>
        <v>35</v>
      </c>
      <c r="AB77" s="12">
        <f t="shared" si="14"/>
        <v>0.33333333333333331</v>
      </c>
      <c r="AC77" s="763">
        <v>0.33333333333333331</v>
      </c>
      <c r="AD77" s="13">
        <f t="shared" si="13"/>
        <v>0.77777777777777779</v>
      </c>
      <c r="AE77" s="445">
        <v>0</v>
      </c>
      <c r="AF77" s="366"/>
      <c r="AG77" s="445">
        <v>0</v>
      </c>
      <c r="AH77" s="13">
        <v>0</v>
      </c>
    </row>
    <row r="78" spans="1:34" s="377" customFormat="1" x14ac:dyDescent="0.2">
      <c r="A78" s="381" t="s">
        <v>425</v>
      </c>
      <c r="B78" s="383" t="s">
        <v>61</v>
      </c>
      <c r="C78" s="37" t="s">
        <v>464</v>
      </c>
      <c r="D78" s="37" t="s">
        <v>465</v>
      </c>
      <c r="E78" s="37">
        <v>3502</v>
      </c>
      <c r="F78" s="37" t="s">
        <v>466</v>
      </c>
      <c r="G78" s="37" t="s">
        <v>467</v>
      </c>
      <c r="H78" s="37">
        <v>56</v>
      </c>
      <c r="I78" s="37" t="s">
        <v>471</v>
      </c>
      <c r="J78" s="359">
        <v>3502007</v>
      </c>
      <c r="K78" s="302" t="s">
        <v>472</v>
      </c>
      <c r="L78" s="37" t="s">
        <v>473</v>
      </c>
      <c r="M78" s="37" t="s">
        <v>158</v>
      </c>
      <c r="N78" s="301">
        <v>0</v>
      </c>
      <c r="O78" s="301">
        <v>2023</v>
      </c>
      <c r="P78" s="301" t="s">
        <v>425</v>
      </c>
      <c r="Q78" s="495">
        <v>35</v>
      </c>
      <c r="R78" s="360">
        <v>120</v>
      </c>
      <c r="S78" s="301">
        <v>112</v>
      </c>
      <c r="T78" s="12">
        <f t="shared" si="7"/>
        <v>0.93333333333333335</v>
      </c>
      <c r="U78" s="301">
        <v>0</v>
      </c>
      <c r="V78" s="301">
        <v>52</v>
      </c>
      <c r="W78" s="301">
        <v>35</v>
      </c>
      <c r="X78" s="301">
        <v>1</v>
      </c>
      <c r="Y78" s="11">
        <f t="shared" si="10"/>
        <v>88</v>
      </c>
      <c r="Z78" s="12">
        <f t="shared" si="11"/>
        <v>0.73333333333333328</v>
      </c>
      <c r="AA78" s="11">
        <f t="shared" si="12"/>
        <v>200</v>
      </c>
      <c r="AB78" s="12">
        <f t="shared" si="14"/>
        <v>2.5142857142857142</v>
      </c>
      <c r="AC78" s="766">
        <v>2.5142857142857142</v>
      </c>
      <c r="AD78" s="13">
        <f t="shared" si="13"/>
        <v>1.6666666666666667</v>
      </c>
      <c r="AE78" s="445">
        <v>0</v>
      </c>
      <c r="AF78" s="366"/>
      <c r="AG78" s="445">
        <v>0</v>
      </c>
      <c r="AH78" s="13">
        <v>0</v>
      </c>
    </row>
    <row r="79" spans="1:34" s="377" customFormat="1" x14ac:dyDescent="0.2">
      <c r="A79" s="381" t="s">
        <v>425</v>
      </c>
      <c r="B79" s="383" t="s">
        <v>61</v>
      </c>
      <c r="C79" s="37" t="s">
        <v>464</v>
      </c>
      <c r="D79" s="37" t="s">
        <v>465</v>
      </c>
      <c r="E79" s="37">
        <v>3502</v>
      </c>
      <c r="F79" s="37" t="s">
        <v>466</v>
      </c>
      <c r="G79" s="37" t="s">
        <v>467</v>
      </c>
      <c r="H79" s="37">
        <v>57</v>
      </c>
      <c r="I79" s="37" t="s">
        <v>474</v>
      </c>
      <c r="J79" s="359">
        <v>3502047</v>
      </c>
      <c r="K79" s="302" t="s">
        <v>475</v>
      </c>
      <c r="L79" s="37" t="s">
        <v>476</v>
      </c>
      <c r="M79" s="37" t="s">
        <v>158</v>
      </c>
      <c r="N79" s="301">
        <v>2</v>
      </c>
      <c r="O79" s="301">
        <v>2024</v>
      </c>
      <c r="P79" s="301" t="s">
        <v>425</v>
      </c>
      <c r="Q79" s="495">
        <v>2</v>
      </c>
      <c r="R79" s="360">
        <v>8</v>
      </c>
      <c r="S79" s="301">
        <v>4</v>
      </c>
      <c r="T79" s="12">
        <f t="shared" si="7"/>
        <v>0.5</v>
      </c>
      <c r="U79" s="301">
        <v>1</v>
      </c>
      <c r="V79" s="301">
        <v>1</v>
      </c>
      <c r="W79" s="301">
        <v>1</v>
      </c>
      <c r="X79" s="301">
        <v>0</v>
      </c>
      <c r="Y79" s="11">
        <f t="shared" si="10"/>
        <v>3</v>
      </c>
      <c r="Z79" s="12">
        <f t="shared" si="11"/>
        <v>0.375</v>
      </c>
      <c r="AA79" s="11">
        <f t="shared" si="12"/>
        <v>7</v>
      </c>
      <c r="AB79" s="12">
        <f t="shared" si="14"/>
        <v>1.5</v>
      </c>
      <c r="AC79" s="766">
        <v>1.5</v>
      </c>
      <c r="AD79" s="13">
        <f t="shared" si="13"/>
        <v>0.875</v>
      </c>
      <c r="AE79" s="445">
        <v>0</v>
      </c>
      <c r="AF79" s="366"/>
      <c r="AG79" s="445">
        <v>0</v>
      </c>
      <c r="AH79" s="13">
        <v>0</v>
      </c>
    </row>
    <row r="80" spans="1:34" s="377" customFormat="1" x14ac:dyDescent="0.2">
      <c r="A80" s="381" t="s">
        <v>425</v>
      </c>
      <c r="B80" s="383" t="s">
        <v>61</v>
      </c>
      <c r="C80" s="37" t="s">
        <v>464</v>
      </c>
      <c r="D80" s="37" t="s">
        <v>465</v>
      </c>
      <c r="E80" s="37">
        <v>3502</v>
      </c>
      <c r="F80" s="37" t="s">
        <v>466</v>
      </c>
      <c r="G80" s="37" t="s">
        <v>467</v>
      </c>
      <c r="H80" s="37">
        <v>58</v>
      </c>
      <c r="I80" s="37" t="s">
        <v>468</v>
      </c>
      <c r="J80" s="359">
        <v>3502039</v>
      </c>
      <c r="K80" s="302" t="s">
        <v>469</v>
      </c>
      <c r="L80" s="37" t="s">
        <v>477</v>
      </c>
      <c r="M80" s="37" t="s">
        <v>158</v>
      </c>
      <c r="N80" s="301">
        <v>16</v>
      </c>
      <c r="O80" s="301">
        <v>2023</v>
      </c>
      <c r="P80" s="301" t="s">
        <v>425</v>
      </c>
      <c r="Q80" s="495">
        <v>2</v>
      </c>
      <c r="R80" s="360">
        <v>8</v>
      </c>
      <c r="S80" s="301">
        <v>0</v>
      </c>
      <c r="T80" s="12">
        <f t="shared" si="7"/>
        <v>0</v>
      </c>
      <c r="U80" s="301">
        <v>0</v>
      </c>
      <c r="V80" s="301">
        <v>3</v>
      </c>
      <c r="W80" s="301">
        <v>2</v>
      </c>
      <c r="X80" s="301">
        <v>0</v>
      </c>
      <c r="Y80" s="11">
        <f t="shared" si="10"/>
        <v>5</v>
      </c>
      <c r="Z80" s="12">
        <f t="shared" si="11"/>
        <v>0.625</v>
      </c>
      <c r="AA80" s="11">
        <f t="shared" si="12"/>
        <v>5</v>
      </c>
      <c r="AB80" s="12">
        <f t="shared" si="14"/>
        <v>2.5</v>
      </c>
      <c r="AC80" s="766">
        <v>2.5</v>
      </c>
      <c r="AD80" s="13">
        <f t="shared" si="13"/>
        <v>0.625</v>
      </c>
      <c r="AE80" s="445">
        <v>0</v>
      </c>
      <c r="AF80" s="366"/>
      <c r="AG80" s="445">
        <v>0</v>
      </c>
      <c r="AH80" s="13">
        <v>0</v>
      </c>
    </row>
    <row r="81" spans="1:34" s="377" customFormat="1" ht="28" x14ac:dyDescent="0.2">
      <c r="A81" s="381" t="s">
        <v>425</v>
      </c>
      <c r="B81" s="383" t="s">
        <v>61</v>
      </c>
      <c r="C81" s="37" t="s">
        <v>464</v>
      </c>
      <c r="D81" s="37" t="s">
        <v>465</v>
      </c>
      <c r="E81" s="37">
        <v>3502</v>
      </c>
      <c r="F81" s="37" t="s">
        <v>466</v>
      </c>
      <c r="G81" s="37" t="s">
        <v>467</v>
      </c>
      <c r="H81" s="37">
        <v>59</v>
      </c>
      <c r="I81" s="37" t="s">
        <v>478</v>
      </c>
      <c r="J81" s="359">
        <v>3502046</v>
      </c>
      <c r="K81" s="302" t="s">
        <v>479</v>
      </c>
      <c r="L81" s="37" t="s">
        <v>480</v>
      </c>
      <c r="M81" s="37" t="s">
        <v>158</v>
      </c>
      <c r="N81" s="301">
        <v>0</v>
      </c>
      <c r="O81" s="301">
        <v>2023</v>
      </c>
      <c r="P81" s="301" t="s">
        <v>425</v>
      </c>
      <c r="Q81" s="495">
        <v>1</v>
      </c>
      <c r="R81" s="360">
        <v>4</v>
      </c>
      <c r="S81" s="301">
        <v>3</v>
      </c>
      <c r="T81" s="12">
        <f t="shared" si="7"/>
        <v>0.75</v>
      </c>
      <c r="U81" s="301">
        <v>1</v>
      </c>
      <c r="V81" s="301">
        <v>1</v>
      </c>
      <c r="W81" s="301">
        <v>0</v>
      </c>
      <c r="X81" s="301">
        <v>0</v>
      </c>
      <c r="Y81" s="11">
        <f t="shared" si="10"/>
        <v>2</v>
      </c>
      <c r="Z81" s="12">
        <f t="shared" si="11"/>
        <v>0.5</v>
      </c>
      <c r="AA81" s="11">
        <f t="shared" si="12"/>
        <v>5</v>
      </c>
      <c r="AB81" s="12">
        <f t="shared" si="14"/>
        <v>2</v>
      </c>
      <c r="AC81" s="766">
        <v>2</v>
      </c>
      <c r="AD81" s="13">
        <f t="shared" si="13"/>
        <v>1.25</v>
      </c>
      <c r="AE81" s="445">
        <v>0</v>
      </c>
      <c r="AF81" s="366"/>
      <c r="AG81" s="445">
        <v>0</v>
      </c>
      <c r="AH81" s="13">
        <v>0</v>
      </c>
    </row>
    <row r="82" spans="1:34" s="377" customFormat="1" x14ac:dyDescent="0.2">
      <c r="A82" s="381" t="s">
        <v>425</v>
      </c>
      <c r="B82" s="383" t="s">
        <v>61</v>
      </c>
      <c r="C82" s="37" t="s">
        <v>464</v>
      </c>
      <c r="D82" s="37" t="s">
        <v>465</v>
      </c>
      <c r="E82" s="37">
        <v>3502</v>
      </c>
      <c r="F82" s="37" t="s">
        <v>466</v>
      </c>
      <c r="G82" s="37" t="s">
        <v>467</v>
      </c>
      <c r="H82" s="37">
        <v>60</v>
      </c>
      <c r="I82" s="37" t="s">
        <v>468</v>
      </c>
      <c r="J82" s="359">
        <v>3502039</v>
      </c>
      <c r="K82" s="302" t="s">
        <v>469</v>
      </c>
      <c r="L82" s="37" t="s">
        <v>481</v>
      </c>
      <c r="M82" s="37" t="s">
        <v>158</v>
      </c>
      <c r="N82" s="301">
        <v>0</v>
      </c>
      <c r="O82" s="301">
        <v>2023</v>
      </c>
      <c r="P82" s="301" t="s">
        <v>425</v>
      </c>
      <c r="Q82" s="495">
        <v>1</v>
      </c>
      <c r="R82" s="360">
        <v>1</v>
      </c>
      <c r="S82" s="301">
        <v>0</v>
      </c>
      <c r="T82" s="12">
        <f t="shared" si="7"/>
        <v>0</v>
      </c>
      <c r="U82" s="301">
        <v>0</v>
      </c>
      <c r="V82" s="301">
        <v>0</v>
      </c>
      <c r="W82" s="301">
        <v>0</v>
      </c>
      <c r="X82" s="301">
        <v>0</v>
      </c>
      <c r="Y82" s="11">
        <f t="shared" si="10"/>
        <v>0</v>
      </c>
      <c r="Z82" s="12">
        <f t="shared" si="11"/>
        <v>0</v>
      </c>
      <c r="AA82" s="11">
        <f t="shared" si="12"/>
        <v>0</v>
      </c>
      <c r="AB82" s="12">
        <f t="shared" si="14"/>
        <v>0</v>
      </c>
      <c r="AC82" s="763">
        <v>0</v>
      </c>
      <c r="AD82" s="13">
        <f t="shared" si="13"/>
        <v>0</v>
      </c>
      <c r="AE82" s="445">
        <v>0</v>
      </c>
      <c r="AF82" s="366"/>
      <c r="AG82" s="445">
        <v>0</v>
      </c>
      <c r="AH82" s="13">
        <v>0</v>
      </c>
    </row>
    <row r="83" spans="1:34" s="377" customFormat="1" x14ac:dyDescent="0.2">
      <c r="A83" s="381" t="s">
        <v>425</v>
      </c>
      <c r="B83" s="383" t="s">
        <v>61</v>
      </c>
      <c r="C83" s="37" t="s">
        <v>464</v>
      </c>
      <c r="D83" s="37" t="s">
        <v>465</v>
      </c>
      <c r="E83" s="37">
        <v>3502</v>
      </c>
      <c r="F83" s="37" t="s">
        <v>466</v>
      </c>
      <c r="G83" s="37" t="s">
        <v>467</v>
      </c>
      <c r="H83" s="37">
        <v>62</v>
      </c>
      <c r="I83" s="37" t="s">
        <v>485</v>
      </c>
      <c r="J83" s="359">
        <v>3502007</v>
      </c>
      <c r="K83" s="302" t="s">
        <v>486</v>
      </c>
      <c r="L83" s="37" t="s">
        <v>487</v>
      </c>
      <c r="M83" s="37" t="s">
        <v>158</v>
      </c>
      <c r="N83" s="301">
        <v>0</v>
      </c>
      <c r="O83" s="301">
        <v>2023</v>
      </c>
      <c r="P83" s="301" t="s">
        <v>425</v>
      </c>
      <c r="Q83" s="495">
        <v>5</v>
      </c>
      <c r="R83" s="360">
        <v>30</v>
      </c>
      <c r="S83" s="301">
        <v>125</v>
      </c>
      <c r="T83" s="12">
        <f t="shared" si="7"/>
        <v>4.166666666666667</v>
      </c>
      <c r="U83" s="301">
        <v>0</v>
      </c>
      <c r="V83" s="301">
        <v>0</v>
      </c>
      <c r="W83" s="301">
        <v>110</v>
      </c>
      <c r="X83" s="301">
        <v>0</v>
      </c>
      <c r="Y83" s="11">
        <f t="shared" si="10"/>
        <v>110</v>
      </c>
      <c r="Z83" s="12">
        <f t="shared" si="11"/>
        <v>3.6666666666666665</v>
      </c>
      <c r="AA83" s="11">
        <f t="shared" si="12"/>
        <v>235</v>
      </c>
      <c r="AB83" s="12">
        <f t="shared" si="14"/>
        <v>22</v>
      </c>
      <c r="AC83" s="766">
        <v>22</v>
      </c>
      <c r="AD83" s="13">
        <f t="shared" si="13"/>
        <v>7.833333333333333</v>
      </c>
      <c r="AE83" s="445">
        <v>0</v>
      </c>
      <c r="AF83" s="366"/>
      <c r="AG83" s="445">
        <v>0</v>
      </c>
      <c r="AH83" s="13">
        <v>0</v>
      </c>
    </row>
    <row r="84" spans="1:34" s="377" customFormat="1" ht="42" x14ac:dyDescent="0.2">
      <c r="A84" s="381" t="s">
        <v>425</v>
      </c>
      <c r="B84" s="383" t="s">
        <v>61</v>
      </c>
      <c r="C84" s="37" t="s">
        <v>464</v>
      </c>
      <c r="D84" s="37" t="s">
        <v>465</v>
      </c>
      <c r="E84" s="37">
        <v>3502</v>
      </c>
      <c r="F84" s="37" t="s">
        <v>466</v>
      </c>
      <c r="G84" s="37" t="s">
        <v>467</v>
      </c>
      <c r="H84" s="37">
        <v>63</v>
      </c>
      <c r="I84" s="37" t="s">
        <v>488</v>
      </c>
      <c r="J84" s="359">
        <v>3502009</v>
      </c>
      <c r="K84" s="302" t="s">
        <v>489</v>
      </c>
      <c r="L84" s="37" t="s">
        <v>490</v>
      </c>
      <c r="M84" s="37" t="s">
        <v>158</v>
      </c>
      <c r="N84" s="301">
        <v>0</v>
      </c>
      <c r="O84" s="301">
        <v>2023</v>
      </c>
      <c r="P84" s="301" t="s">
        <v>425</v>
      </c>
      <c r="Q84" s="495">
        <v>15</v>
      </c>
      <c r="R84" s="360">
        <v>60</v>
      </c>
      <c r="S84" s="301">
        <v>1</v>
      </c>
      <c r="T84" s="12">
        <f t="shared" si="7"/>
        <v>1.6666666666666666E-2</v>
      </c>
      <c r="U84" s="301">
        <v>3</v>
      </c>
      <c r="V84" s="301">
        <v>3</v>
      </c>
      <c r="W84" s="301">
        <v>1</v>
      </c>
      <c r="X84" s="301">
        <v>0</v>
      </c>
      <c r="Y84" s="11">
        <f t="shared" si="10"/>
        <v>7</v>
      </c>
      <c r="Z84" s="12">
        <f t="shared" si="11"/>
        <v>0.11666666666666667</v>
      </c>
      <c r="AA84" s="11">
        <f t="shared" si="12"/>
        <v>8</v>
      </c>
      <c r="AB84" s="12">
        <f t="shared" si="14"/>
        <v>0.46666666666666667</v>
      </c>
      <c r="AC84" s="763">
        <v>0.46666666666666667</v>
      </c>
      <c r="AD84" s="13">
        <f t="shared" si="13"/>
        <v>0.13333333333333333</v>
      </c>
      <c r="AE84" s="445">
        <v>0</v>
      </c>
      <c r="AF84" s="366"/>
      <c r="AG84" s="445">
        <v>0</v>
      </c>
      <c r="AH84" s="13">
        <v>0</v>
      </c>
    </row>
    <row r="85" spans="1:34" s="377" customFormat="1" x14ac:dyDescent="0.2">
      <c r="A85" s="381" t="s">
        <v>425</v>
      </c>
      <c r="B85" s="383" t="s">
        <v>61</v>
      </c>
      <c r="C85" s="37" t="s">
        <v>464</v>
      </c>
      <c r="D85" s="37" t="s">
        <v>465</v>
      </c>
      <c r="E85" s="37">
        <v>3502</v>
      </c>
      <c r="F85" s="37" t="s">
        <v>466</v>
      </c>
      <c r="G85" s="37" t="s">
        <v>467</v>
      </c>
      <c r="H85" s="37">
        <v>64</v>
      </c>
      <c r="I85" s="37" t="s">
        <v>468</v>
      </c>
      <c r="J85" s="359">
        <v>3502039</v>
      </c>
      <c r="K85" s="302" t="s">
        <v>469</v>
      </c>
      <c r="L85" s="37" t="s">
        <v>491</v>
      </c>
      <c r="M85" s="37" t="s">
        <v>158</v>
      </c>
      <c r="N85" s="301">
        <v>0</v>
      </c>
      <c r="O85" s="301">
        <v>2023</v>
      </c>
      <c r="P85" s="301" t="s">
        <v>425</v>
      </c>
      <c r="Q85" s="495">
        <v>3</v>
      </c>
      <c r="R85" s="360">
        <v>8</v>
      </c>
      <c r="S85" s="301">
        <v>1</v>
      </c>
      <c r="T85" s="12">
        <f t="shared" si="7"/>
        <v>0.125</v>
      </c>
      <c r="U85" s="301">
        <v>0</v>
      </c>
      <c r="V85" s="301">
        <v>2</v>
      </c>
      <c r="W85" s="301">
        <v>0</v>
      </c>
      <c r="X85" s="301">
        <v>1</v>
      </c>
      <c r="Y85" s="11">
        <f t="shared" si="10"/>
        <v>3</v>
      </c>
      <c r="Z85" s="12">
        <f t="shared" si="11"/>
        <v>0.375</v>
      </c>
      <c r="AA85" s="11">
        <f t="shared" si="12"/>
        <v>4</v>
      </c>
      <c r="AB85" s="12">
        <f t="shared" si="14"/>
        <v>1</v>
      </c>
      <c r="AC85" s="766">
        <v>1</v>
      </c>
      <c r="AD85" s="13">
        <f t="shared" si="13"/>
        <v>0.5</v>
      </c>
      <c r="AE85" s="445">
        <v>0</v>
      </c>
      <c r="AF85" s="366"/>
      <c r="AG85" s="445">
        <v>0</v>
      </c>
      <c r="AH85" s="13">
        <v>0</v>
      </c>
    </row>
    <row r="86" spans="1:34" s="377" customFormat="1" x14ac:dyDescent="0.2">
      <c r="A86" s="381" t="s">
        <v>425</v>
      </c>
      <c r="B86" s="383" t="s">
        <v>61</v>
      </c>
      <c r="C86" s="37" t="s">
        <v>464</v>
      </c>
      <c r="D86" s="37" t="s">
        <v>465</v>
      </c>
      <c r="E86" s="37">
        <v>3502</v>
      </c>
      <c r="F86" s="37" t="s">
        <v>466</v>
      </c>
      <c r="G86" s="37" t="s">
        <v>467</v>
      </c>
      <c r="H86" s="37">
        <v>65</v>
      </c>
      <c r="I86" s="37" t="s">
        <v>468</v>
      </c>
      <c r="J86" s="359">
        <v>3502039</v>
      </c>
      <c r="K86" s="302" t="s">
        <v>469</v>
      </c>
      <c r="L86" s="37" t="s">
        <v>481</v>
      </c>
      <c r="M86" s="37" t="s">
        <v>158</v>
      </c>
      <c r="N86" s="301">
        <v>0</v>
      </c>
      <c r="O86" s="301">
        <v>2023</v>
      </c>
      <c r="P86" s="301" t="s">
        <v>425</v>
      </c>
      <c r="Q86" s="495">
        <v>1</v>
      </c>
      <c r="R86" s="360">
        <v>5</v>
      </c>
      <c r="S86" s="301">
        <v>0</v>
      </c>
      <c r="T86" s="12">
        <f t="shared" si="7"/>
        <v>0</v>
      </c>
      <c r="U86" s="301">
        <v>2</v>
      </c>
      <c r="V86" s="301">
        <v>0</v>
      </c>
      <c r="W86" s="11">
        <v>0</v>
      </c>
      <c r="X86" s="11">
        <v>0</v>
      </c>
      <c r="Y86" s="11">
        <f t="shared" si="10"/>
        <v>2</v>
      </c>
      <c r="Z86" s="12">
        <f t="shared" si="11"/>
        <v>0.4</v>
      </c>
      <c r="AA86" s="11">
        <f t="shared" si="12"/>
        <v>2</v>
      </c>
      <c r="AB86" s="12">
        <f t="shared" si="14"/>
        <v>2</v>
      </c>
      <c r="AC86" s="766">
        <v>2</v>
      </c>
      <c r="AD86" s="13">
        <f t="shared" si="13"/>
        <v>0.4</v>
      </c>
      <c r="AE86" s="445">
        <v>0</v>
      </c>
      <c r="AF86" s="366"/>
      <c r="AG86" s="445">
        <v>0</v>
      </c>
      <c r="AH86" s="13">
        <v>0</v>
      </c>
    </row>
    <row r="87" spans="1:34" s="377" customFormat="1" x14ac:dyDescent="0.2">
      <c r="A87" s="381" t="s">
        <v>425</v>
      </c>
      <c r="B87" s="383" t="s">
        <v>61</v>
      </c>
      <c r="C87" s="37" t="s">
        <v>464</v>
      </c>
      <c r="D87" s="37" t="s">
        <v>465</v>
      </c>
      <c r="E87" s="37">
        <v>3502</v>
      </c>
      <c r="F87" s="37" t="s">
        <v>466</v>
      </c>
      <c r="G87" s="37" t="s">
        <v>467</v>
      </c>
      <c r="H87" s="37">
        <v>66</v>
      </c>
      <c r="I87" s="37" t="s">
        <v>468</v>
      </c>
      <c r="J87" s="359">
        <v>3502039</v>
      </c>
      <c r="K87" s="302" t="s">
        <v>469</v>
      </c>
      <c r="L87" s="37" t="s">
        <v>492</v>
      </c>
      <c r="M87" s="37" t="s">
        <v>158</v>
      </c>
      <c r="N87" s="301">
        <v>0</v>
      </c>
      <c r="O87" s="301">
        <v>2023</v>
      </c>
      <c r="P87" s="301" t="s">
        <v>425</v>
      </c>
      <c r="Q87" s="495">
        <v>1</v>
      </c>
      <c r="R87" s="360">
        <v>4</v>
      </c>
      <c r="S87" s="301">
        <v>1</v>
      </c>
      <c r="T87" s="12">
        <f t="shared" si="7"/>
        <v>0.25</v>
      </c>
      <c r="U87" s="301">
        <v>0</v>
      </c>
      <c r="V87" s="301">
        <v>0</v>
      </c>
      <c r="W87" s="301">
        <v>0</v>
      </c>
      <c r="X87" s="301">
        <v>0</v>
      </c>
      <c r="Y87" s="11">
        <f t="shared" si="10"/>
        <v>0</v>
      </c>
      <c r="Z87" s="12">
        <f t="shared" si="11"/>
        <v>0</v>
      </c>
      <c r="AA87" s="11">
        <f t="shared" si="12"/>
        <v>1</v>
      </c>
      <c r="AB87" s="12">
        <f>+Y87/Q87</f>
        <v>0</v>
      </c>
      <c r="AC87" s="763">
        <v>0</v>
      </c>
      <c r="AD87" s="13">
        <f t="shared" si="13"/>
        <v>0.25</v>
      </c>
      <c r="AE87" s="445">
        <v>0</v>
      </c>
      <c r="AF87" s="366"/>
      <c r="AG87" s="445">
        <v>0</v>
      </c>
      <c r="AH87" s="13">
        <v>0</v>
      </c>
    </row>
    <row r="88" spans="1:34" s="377" customFormat="1" ht="16" x14ac:dyDescent="0.2">
      <c r="A88" s="381" t="s">
        <v>941</v>
      </c>
      <c r="B88" s="394" t="s">
        <v>107</v>
      </c>
      <c r="C88" s="37" t="s">
        <v>511</v>
      </c>
      <c r="D88" s="37" t="s">
        <v>512</v>
      </c>
      <c r="E88" s="37" t="s">
        <v>110</v>
      </c>
      <c r="F88" s="37" t="s">
        <v>512</v>
      </c>
      <c r="G88" s="37" t="s">
        <v>116</v>
      </c>
      <c r="H88" s="37">
        <v>116</v>
      </c>
      <c r="I88" s="37" t="s">
        <v>513</v>
      </c>
      <c r="J88" s="358">
        <v>410102507</v>
      </c>
      <c r="K88" s="302" t="s">
        <v>514</v>
      </c>
      <c r="L88" s="37" t="s">
        <v>515</v>
      </c>
      <c r="M88" s="37" t="s">
        <v>516</v>
      </c>
      <c r="N88" s="37">
        <v>4.3999999999999997E-2</v>
      </c>
      <c r="O88" s="37">
        <v>2021</v>
      </c>
      <c r="P88" s="37" t="s">
        <v>122</v>
      </c>
      <c r="Q88" s="497">
        <v>250000000</v>
      </c>
      <c r="R88" s="305">
        <v>1000000000</v>
      </c>
      <c r="S88" s="302">
        <v>125000000</v>
      </c>
      <c r="T88" s="12">
        <f t="shared" si="7"/>
        <v>0.125</v>
      </c>
      <c r="U88" s="378">
        <v>75000000</v>
      </c>
      <c r="V88" s="364">
        <v>95000000</v>
      </c>
      <c r="W88" s="365">
        <f>205000000-V88</f>
        <v>110000000</v>
      </c>
      <c r="X88" s="301">
        <v>45000000</v>
      </c>
      <c r="Y88" s="11">
        <f t="shared" si="10"/>
        <v>325000000</v>
      </c>
      <c r="Z88" s="12">
        <f t="shared" si="11"/>
        <v>0.32500000000000001</v>
      </c>
      <c r="AA88" s="11">
        <f t="shared" si="12"/>
        <v>450000000</v>
      </c>
      <c r="AB88" s="12">
        <f t="shared" si="14"/>
        <v>1.3</v>
      </c>
      <c r="AC88" s="766">
        <v>1.3</v>
      </c>
      <c r="AD88" s="13">
        <f t="shared" si="13"/>
        <v>0.45</v>
      </c>
      <c r="AE88" s="445">
        <v>250000000</v>
      </c>
      <c r="AF88" s="363" t="s">
        <v>144</v>
      </c>
      <c r="AG88" s="445">
        <f>200000000+125000000</f>
        <v>325000000</v>
      </c>
      <c r="AH88" s="13">
        <f t="shared" si="9"/>
        <v>1.3</v>
      </c>
    </row>
    <row r="89" spans="1:34" s="377" customFormat="1" ht="16" x14ac:dyDescent="0.2">
      <c r="A89" s="381" t="s">
        <v>941</v>
      </c>
      <c r="B89" s="394" t="s">
        <v>107</v>
      </c>
      <c r="C89" s="37" t="s">
        <v>511</v>
      </c>
      <c r="D89" s="37" t="s">
        <v>512</v>
      </c>
      <c r="E89" s="37" t="s">
        <v>110</v>
      </c>
      <c r="F89" s="37" t="s">
        <v>512</v>
      </c>
      <c r="G89" s="37" t="s">
        <v>111</v>
      </c>
      <c r="H89" s="37">
        <v>117</v>
      </c>
      <c r="I89" s="37" t="s">
        <v>522</v>
      </c>
      <c r="J89" s="358">
        <v>4101082</v>
      </c>
      <c r="K89" s="302" t="s">
        <v>523</v>
      </c>
      <c r="L89" s="37" t="s">
        <v>524</v>
      </c>
      <c r="M89" s="37" t="s">
        <v>525</v>
      </c>
      <c r="N89" s="37">
        <v>4.3999999999999997E-2</v>
      </c>
      <c r="O89" s="37">
        <v>2020</v>
      </c>
      <c r="P89" s="37" t="s">
        <v>122</v>
      </c>
      <c r="Q89" s="497">
        <v>1</v>
      </c>
      <c r="R89" s="305">
        <v>2</v>
      </c>
      <c r="S89" s="302">
        <v>0</v>
      </c>
      <c r="T89" s="12">
        <f t="shared" si="7"/>
        <v>0</v>
      </c>
      <c r="U89" s="302">
        <v>0</v>
      </c>
      <c r="V89" s="301">
        <v>0</v>
      </c>
      <c r="W89" s="301">
        <v>2</v>
      </c>
      <c r="X89" s="11">
        <v>0</v>
      </c>
      <c r="Y89" s="11">
        <f t="shared" si="10"/>
        <v>2</v>
      </c>
      <c r="Z89" s="12">
        <f t="shared" si="11"/>
        <v>1</v>
      </c>
      <c r="AA89" s="11">
        <f t="shared" si="12"/>
        <v>2</v>
      </c>
      <c r="AB89" s="12">
        <f t="shared" si="14"/>
        <v>2</v>
      </c>
      <c r="AC89" s="766">
        <v>2</v>
      </c>
      <c r="AD89" s="13">
        <f t="shared" si="13"/>
        <v>1</v>
      </c>
      <c r="AE89" s="445">
        <v>10000000</v>
      </c>
      <c r="AF89" s="363" t="s">
        <v>144</v>
      </c>
      <c r="AG89" s="445">
        <v>0</v>
      </c>
      <c r="AH89" s="13">
        <f t="shared" si="9"/>
        <v>0</v>
      </c>
    </row>
    <row r="90" spans="1:34" s="377" customFormat="1" ht="16" x14ac:dyDescent="0.2">
      <c r="A90" s="381" t="s">
        <v>941</v>
      </c>
      <c r="B90" s="394" t="s">
        <v>107</v>
      </c>
      <c r="C90" s="37" t="s">
        <v>511</v>
      </c>
      <c r="D90" s="37" t="s">
        <v>512</v>
      </c>
      <c r="E90" s="37" t="s">
        <v>110</v>
      </c>
      <c r="F90" s="37" t="s">
        <v>512</v>
      </c>
      <c r="G90" s="37" t="s">
        <v>116</v>
      </c>
      <c r="H90" s="37">
        <v>118</v>
      </c>
      <c r="I90" s="37" t="s">
        <v>528</v>
      </c>
      <c r="J90" s="358">
        <v>4101027</v>
      </c>
      <c r="K90" s="302" t="s">
        <v>529</v>
      </c>
      <c r="L90" s="37" t="s">
        <v>530</v>
      </c>
      <c r="M90" s="37" t="s">
        <v>525</v>
      </c>
      <c r="N90" s="37">
        <v>4.3999999999999997E-2</v>
      </c>
      <c r="O90" s="37">
        <v>2020</v>
      </c>
      <c r="P90" s="37" t="s">
        <v>122</v>
      </c>
      <c r="Q90" s="497">
        <v>1</v>
      </c>
      <c r="R90" s="305">
        <v>4</v>
      </c>
      <c r="S90" s="302">
        <v>4</v>
      </c>
      <c r="T90" s="12">
        <f t="shared" si="7"/>
        <v>1</v>
      </c>
      <c r="U90" s="302">
        <v>0</v>
      </c>
      <c r="V90" s="301">
        <v>0</v>
      </c>
      <c r="W90" s="301">
        <v>0</v>
      </c>
      <c r="X90" s="11">
        <v>0</v>
      </c>
      <c r="Y90" s="11">
        <f t="shared" si="10"/>
        <v>0</v>
      </c>
      <c r="Z90" s="12">
        <f t="shared" si="11"/>
        <v>0</v>
      </c>
      <c r="AA90" s="11">
        <f t="shared" si="12"/>
        <v>4</v>
      </c>
      <c r="AB90" s="12">
        <f>+Y90/Q90</f>
        <v>0</v>
      </c>
      <c r="AC90" s="763">
        <v>0</v>
      </c>
      <c r="AD90" s="13">
        <f t="shared" si="13"/>
        <v>1</v>
      </c>
      <c r="AE90" s="445">
        <v>25000000</v>
      </c>
      <c r="AF90" s="363" t="s">
        <v>144</v>
      </c>
      <c r="AG90" s="445">
        <v>0</v>
      </c>
      <c r="AH90" s="13">
        <f t="shared" si="9"/>
        <v>0</v>
      </c>
    </row>
    <row r="91" spans="1:34" s="377" customFormat="1" ht="16" x14ac:dyDescent="0.2">
      <c r="A91" s="381" t="s">
        <v>941</v>
      </c>
      <c r="B91" s="394" t="s">
        <v>107</v>
      </c>
      <c r="C91" s="37" t="s">
        <v>511</v>
      </c>
      <c r="D91" s="37" t="s">
        <v>532</v>
      </c>
      <c r="E91" s="37" t="s">
        <v>533</v>
      </c>
      <c r="F91" s="37" t="s">
        <v>532</v>
      </c>
      <c r="G91" s="37" t="s">
        <v>116</v>
      </c>
      <c r="H91" s="37">
        <v>119</v>
      </c>
      <c r="I91" s="37" t="s">
        <v>534</v>
      </c>
      <c r="J91" s="358">
        <v>1204016</v>
      </c>
      <c r="K91" s="302" t="s">
        <v>535</v>
      </c>
      <c r="L91" s="37" t="s">
        <v>536</v>
      </c>
      <c r="M91" s="37" t="s">
        <v>525</v>
      </c>
      <c r="N91" s="37">
        <v>4.3999999999999997E-2</v>
      </c>
      <c r="O91" s="37">
        <v>2020</v>
      </c>
      <c r="P91" s="37" t="s">
        <v>122</v>
      </c>
      <c r="Q91" s="497">
        <v>15</v>
      </c>
      <c r="R91" s="305">
        <v>60</v>
      </c>
      <c r="S91" s="302">
        <v>22</v>
      </c>
      <c r="T91" s="12">
        <f t="shared" si="7"/>
        <v>0.36666666666666664</v>
      </c>
      <c r="U91" s="302">
        <v>3</v>
      </c>
      <c r="V91" s="301">
        <v>10</v>
      </c>
      <c r="W91" s="301">
        <v>13</v>
      </c>
      <c r="X91" s="11">
        <v>0</v>
      </c>
      <c r="Y91" s="11">
        <f t="shared" si="10"/>
        <v>26</v>
      </c>
      <c r="Z91" s="12">
        <f t="shared" si="11"/>
        <v>0.43333333333333335</v>
      </c>
      <c r="AA91" s="11">
        <f t="shared" si="12"/>
        <v>48</v>
      </c>
      <c r="AB91" s="12">
        <f t="shared" si="14"/>
        <v>1.7333333333333334</v>
      </c>
      <c r="AC91" s="766">
        <v>1.7333333333333334</v>
      </c>
      <c r="AD91" s="13">
        <f t="shared" si="13"/>
        <v>0.8</v>
      </c>
      <c r="AE91" s="445">
        <v>200000000</v>
      </c>
      <c r="AF91" s="363" t="s">
        <v>144</v>
      </c>
      <c r="AG91" s="445">
        <v>300000000</v>
      </c>
      <c r="AH91" s="13">
        <f t="shared" si="9"/>
        <v>1.5</v>
      </c>
    </row>
    <row r="92" spans="1:34" s="377" customFormat="1" ht="16" x14ac:dyDescent="0.2">
      <c r="A92" s="381" t="s">
        <v>941</v>
      </c>
      <c r="B92" s="394" t="s">
        <v>107</v>
      </c>
      <c r="C92" s="37" t="s">
        <v>511</v>
      </c>
      <c r="D92" s="37" t="s">
        <v>512</v>
      </c>
      <c r="E92" s="37" t="s">
        <v>110</v>
      </c>
      <c r="F92" s="37" t="s">
        <v>512</v>
      </c>
      <c r="G92" s="37" t="s">
        <v>111</v>
      </c>
      <c r="H92" s="37">
        <v>120</v>
      </c>
      <c r="I92" s="37" t="s">
        <v>541</v>
      </c>
      <c r="J92" s="358">
        <v>4101017</v>
      </c>
      <c r="K92" s="302" t="s">
        <v>542</v>
      </c>
      <c r="L92" s="37" t="s">
        <v>543</v>
      </c>
      <c r="M92" s="37" t="s">
        <v>525</v>
      </c>
      <c r="N92" s="37">
        <v>4.3999999999999997E-2</v>
      </c>
      <c r="O92" s="37">
        <v>2020</v>
      </c>
      <c r="P92" s="37" t="s">
        <v>122</v>
      </c>
      <c r="Q92" s="497">
        <v>1</v>
      </c>
      <c r="R92" s="305">
        <v>1</v>
      </c>
      <c r="S92" s="302">
        <v>0</v>
      </c>
      <c r="T92" s="12">
        <f t="shared" si="7"/>
        <v>0</v>
      </c>
      <c r="U92" s="302">
        <v>0</v>
      </c>
      <c r="V92" s="301">
        <v>0</v>
      </c>
      <c r="W92" s="301">
        <v>0</v>
      </c>
      <c r="X92" s="11">
        <v>0</v>
      </c>
      <c r="Y92" s="11">
        <f t="shared" si="10"/>
        <v>0</v>
      </c>
      <c r="Z92" s="12">
        <f t="shared" si="11"/>
        <v>0</v>
      </c>
      <c r="AA92" s="11">
        <f t="shared" si="12"/>
        <v>0</v>
      </c>
      <c r="AB92" s="12">
        <f t="shared" si="14"/>
        <v>0</v>
      </c>
      <c r="AC92" s="763">
        <v>0</v>
      </c>
      <c r="AD92" s="13">
        <f t="shared" si="13"/>
        <v>0</v>
      </c>
      <c r="AE92" s="445">
        <v>4500000000</v>
      </c>
      <c r="AF92" s="363" t="s">
        <v>144</v>
      </c>
      <c r="AG92" s="445">
        <v>0</v>
      </c>
      <c r="AH92" s="13">
        <f t="shared" si="9"/>
        <v>0</v>
      </c>
    </row>
    <row r="93" spans="1:34" s="377" customFormat="1" ht="28" x14ac:dyDescent="0.2">
      <c r="A93" s="381" t="s">
        <v>941</v>
      </c>
      <c r="B93" s="394" t="s">
        <v>107</v>
      </c>
      <c r="C93" s="37" t="s">
        <v>511</v>
      </c>
      <c r="D93" s="37" t="s">
        <v>512</v>
      </c>
      <c r="E93" s="37" t="s">
        <v>110</v>
      </c>
      <c r="F93" s="37" t="s">
        <v>512</v>
      </c>
      <c r="G93" s="37" t="s">
        <v>111</v>
      </c>
      <c r="H93" s="37">
        <v>121</v>
      </c>
      <c r="I93" s="37" t="s">
        <v>544</v>
      </c>
      <c r="J93" s="358">
        <v>4101018</v>
      </c>
      <c r="K93" s="302" t="s">
        <v>545</v>
      </c>
      <c r="L93" s="37" t="s">
        <v>546</v>
      </c>
      <c r="M93" s="37" t="s">
        <v>525</v>
      </c>
      <c r="N93" s="37">
        <v>4.3999999999999997E-2</v>
      </c>
      <c r="O93" s="37">
        <v>2020</v>
      </c>
      <c r="P93" s="37" t="s">
        <v>122</v>
      </c>
      <c r="Q93" s="497">
        <v>1</v>
      </c>
      <c r="R93" s="305">
        <v>1</v>
      </c>
      <c r="S93" s="302">
        <v>0</v>
      </c>
      <c r="T93" s="12">
        <f t="shared" si="7"/>
        <v>0</v>
      </c>
      <c r="U93" s="302">
        <v>0</v>
      </c>
      <c r="V93" s="301">
        <v>0</v>
      </c>
      <c r="W93" s="301">
        <v>0</v>
      </c>
      <c r="X93" s="11">
        <v>0</v>
      </c>
      <c r="Y93" s="11">
        <f t="shared" si="10"/>
        <v>0</v>
      </c>
      <c r="Z93" s="12">
        <f t="shared" si="11"/>
        <v>0</v>
      </c>
      <c r="AA93" s="11">
        <f t="shared" si="12"/>
        <v>0</v>
      </c>
      <c r="AB93" s="12">
        <f t="shared" si="14"/>
        <v>0</v>
      </c>
      <c r="AC93" s="763">
        <v>0</v>
      </c>
      <c r="AD93" s="13">
        <f t="shared" si="13"/>
        <v>0</v>
      </c>
      <c r="AE93" s="445">
        <v>500000000</v>
      </c>
      <c r="AF93" s="363" t="s">
        <v>144</v>
      </c>
      <c r="AG93" s="445">
        <v>0</v>
      </c>
      <c r="AH93" s="13">
        <f t="shared" si="9"/>
        <v>0</v>
      </c>
    </row>
    <row r="94" spans="1:34" s="377" customFormat="1" ht="16" x14ac:dyDescent="0.2">
      <c r="A94" s="381" t="s">
        <v>941</v>
      </c>
      <c r="B94" s="394" t="s">
        <v>107</v>
      </c>
      <c r="C94" s="37" t="s">
        <v>511</v>
      </c>
      <c r="D94" s="37" t="s">
        <v>512</v>
      </c>
      <c r="E94" s="37" t="s">
        <v>110</v>
      </c>
      <c r="F94" s="37" t="s">
        <v>512</v>
      </c>
      <c r="G94" s="37" t="s">
        <v>116</v>
      </c>
      <c r="H94" s="37">
        <v>122</v>
      </c>
      <c r="I94" s="37" t="s">
        <v>547</v>
      </c>
      <c r="J94" s="358">
        <v>4101018</v>
      </c>
      <c r="K94" s="302" t="s">
        <v>545</v>
      </c>
      <c r="L94" s="37" t="s">
        <v>548</v>
      </c>
      <c r="M94" s="37" t="s">
        <v>525</v>
      </c>
      <c r="N94" s="37">
        <v>4.3999999999999997E-2</v>
      </c>
      <c r="O94" s="37">
        <v>2020</v>
      </c>
      <c r="P94" s="37" t="s">
        <v>122</v>
      </c>
      <c r="Q94" s="497">
        <v>1</v>
      </c>
      <c r="R94" s="305">
        <v>4</v>
      </c>
      <c r="S94" s="302">
        <v>1</v>
      </c>
      <c r="T94" s="12">
        <f t="shared" ref="T94:T155" si="17">+S94/R94</f>
        <v>0.25</v>
      </c>
      <c r="U94" s="302">
        <v>0</v>
      </c>
      <c r="V94" s="301">
        <v>0</v>
      </c>
      <c r="W94" s="301">
        <v>1</v>
      </c>
      <c r="X94" s="11">
        <v>0</v>
      </c>
      <c r="Y94" s="11">
        <f t="shared" si="10"/>
        <v>1</v>
      </c>
      <c r="Z94" s="12">
        <f t="shared" si="11"/>
        <v>0.25</v>
      </c>
      <c r="AA94" s="11">
        <f t="shared" si="12"/>
        <v>2</v>
      </c>
      <c r="AB94" s="12">
        <f t="shared" si="14"/>
        <v>1</v>
      </c>
      <c r="AC94" s="766">
        <v>1</v>
      </c>
      <c r="AD94" s="13">
        <f t="shared" si="13"/>
        <v>0.5</v>
      </c>
      <c r="AE94" s="445">
        <v>20000000</v>
      </c>
      <c r="AF94" s="363" t="s">
        <v>144</v>
      </c>
      <c r="AG94" s="445">
        <v>30000000</v>
      </c>
      <c r="AH94" s="13">
        <f t="shared" si="9"/>
        <v>1.5</v>
      </c>
    </row>
    <row r="95" spans="1:34" s="377" customFormat="1" ht="16" x14ac:dyDescent="0.2">
      <c r="A95" s="381" t="s">
        <v>941</v>
      </c>
      <c r="B95" s="394" t="s">
        <v>107</v>
      </c>
      <c r="C95" s="37" t="s">
        <v>511</v>
      </c>
      <c r="D95" s="37" t="s">
        <v>550</v>
      </c>
      <c r="E95" s="37" t="s">
        <v>379</v>
      </c>
      <c r="F95" s="37" t="s">
        <v>550</v>
      </c>
      <c r="G95" s="37" t="s">
        <v>551</v>
      </c>
      <c r="H95" s="37">
        <v>123</v>
      </c>
      <c r="I95" s="37" t="s">
        <v>552</v>
      </c>
      <c r="J95" s="358">
        <v>2202061</v>
      </c>
      <c r="K95" s="302" t="s">
        <v>553</v>
      </c>
      <c r="L95" s="37" t="s">
        <v>554</v>
      </c>
      <c r="M95" s="37" t="s">
        <v>525</v>
      </c>
      <c r="N95" s="37">
        <v>4.3999999999999997E-2</v>
      </c>
      <c r="O95" s="37">
        <v>2020</v>
      </c>
      <c r="P95" s="37" t="s">
        <v>122</v>
      </c>
      <c r="Q95" s="497">
        <v>100</v>
      </c>
      <c r="R95" s="305">
        <v>400</v>
      </c>
      <c r="S95" s="302">
        <v>4402</v>
      </c>
      <c r="T95" s="12">
        <f t="shared" si="17"/>
        <v>11.005000000000001</v>
      </c>
      <c r="U95" s="302">
        <v>0</v>
      </c>
      <c r="V95" s="301">
        <v>2687</v>
      </c>
      <c r="W95" s="11">
        <v>0</v>
      </c>
      <c r="X95" s="11">
        <v>0</v>
      </c>
      <c r="Y95" s="11">
        <f t="shared" si="10"/>
        <v>2687</v>
      </c>
      <c r="Z95" s="12">
        <f t="shared" si="11"/>
        <v>6.7175000000000002</v>
      </c>
      <c r="AA95" s="11">
        <f t="shared" si="12"/>
        <v>7089</v>
      </c>
      <c r="AB95" s="12">
        <f t="shared" si="14"/>
        <v>26.87</v>
      </c>
      <c r="AC95" s="766">
        <v>26.87</v>
      </c>
      <c r="AD95" s="13">
        <f t="shared" si="13"/>
        <v>17.7225</v>
      </c>
      <c r="AE95" s="445">
        <v>2000000</v>
      </c>
      <c r="AF95" s="363" t="s">
        <v>144</v>
      </c>
      <c r="AG95" s="445">
        <v>0</v>
      </c>
      <c r="AH95" s="13">
        <f t="shared" si="9"/>
        <v>0</v>
      </c>
    </row>
    <row r="96" spans="1:34" s="377" customFormat="1" ht="16" x14ac:dyDescent="0.2">
      <c r="A96" s="381" t="s">
        <v>941</v>
      </c>
      <c r="B96" s="394" t="s">
        <v>107</v>
      </c>
      <c r="C96" s="37" t="s">
        <v>511</v>
      </c>
      <c r="D96" s="37" t="s">
        <v>557</v>
      </c>
      <c r="E96" s="37" t="s">
        <v>224</v>
      </c>
      <c r="F96" s="37" t="s">
        <v>557</v>
      </c>
      <c r="G96" s="37" t="s">
        <v>226</v>
      </c>
      <c r="H96" s="37">
        <v>124</v>
      </c>
      <c r="I96" s="37" t="s">
        <v>558</v>
      </c>
      <c r="J96" s="358">
        <v>4103005</v>
      </c>
      <c r="K96" s="302" t="s">
        <v>559</v>
      </c>
      <c r="L96" s="37" t="s">
        <v>560</v>
      </c>
      <c r="M96" s="37" t="s">
        <v>525</v>
      </c>
      <c r="N96" s="37">
        <v>4.3999999999999997E-2</v>
      </c>
      <c r="O96" s="37">
        <v>2020</v>
      </c>
      <c r="P96" s="37" t="s">
        <v>122</v>
      </c>
      <c r="Q96" s="497">
        <v>50</v>
      </c>
      <c r="R96" s="37">
        <v>200</v>
      </c>
      <c r="S96" s="302">
        <v>110</v>
      </c>
      <c r="T96" s="12">
        <f t="shared" si="17"/>
        <v>0.55000000000000004</v>
      </c>
      <c r="U96" s="302">
        <v>76</v>
      </c>
      <c r="V96" s="301">
        <v>31</v>
      </c>
      <c r="W96" s="301">
        <v>0</v>
      </c>
      <c r="X96" s="11">
        <v>0</v>
      </c>
      <c r="Y96" s="11">
        <f t="shared" si="10"/>
        <v>107</v>
      </c>
      <c r="Z96" s="12">
        <f t="shared" si="11"/>
        <v>0.53500000000000003</v>
      </c>
      <c r="AA96" s="11">
        <f t="shared" si="12"/>
        <v>217</v>
      </c>
      <c r="AB96" s="12">
        <f t="shared" si="14"/>
        <v>2.14</v>
      </c>
      <c r="AC96" s="766">
        <v>2.14</v>
      </c>
      <c r="AD96" s="13">
        <f t="shared" si="13"/>
        <v>1.085</v>
      </c>
      <c r="AE96" s="445">
        <v>50000000</v>
      </c>
      <c r="AF96" s="363" t="s">
        <v>144</v>
      </c>
      <c r="AG96" s="445">
        <v>0</v>
      </c>
      <c r="AH96" s="13">
        <f t="shared" si="9"/>
        <v>0</v>
      </c>
    </row>
    <row r="97" spans="1:34" s="377" customFormat="1" ht="16" x14ac:dyDescent="0.2">
      <c r="A97" s="381" t="s">
        <v>941</v>
      </c>
      <c r="B97" s="394" t="s">
        <v>107</v>
      </c>
      <c r="C97" s="37" t="s">
        <v>511</v>
      </c>
      <c r="D97" s="37" t="s">
        <v>512</v>
      </c>
      <c r="E97" s="37" t="s">
        <v>110</v>
      </c>
      <c r="F97" s="37" t="s">
        <v>512</v>
      </c>
      <c r="G97" s="37" t="s">
        <v>226</v>
      </c>
      <c r="H97" s="37">
        <v>125</v>
      </c>
      <c r="I97" s="37" t="s">
        <v>564</v>
      </c>
      <c r="J97" s="358">
        <v>4101073</v>
      </c>
      <c r="K97" s="302" t="s">
        <v>565</v>
      </c>
      <c r="L97" s="37" t="s">
        <v>566</v>
      </c>
      <c r="M97" s="37" t="s">
        <v>525</v>
      </c>
      <c r="N97" s="37">
        <v>4.3999999999999997E-2</v>
      </c>
      <c r="O97" s="37">
        <v>2020</v>
      </c>
      <c r="P97" s="37" t="s">
        <v>122</v>
      </c>
      <c r="Q97" s="497">
        <v>20</v>
      </c>
      <c r="R97" s="37">
        <v>50</v>
      </c>
      <c r="S97" s="302">
        <v>62</v>
      </c>
      <c r="T97" s="12">
        <f t="shared" si="17"/>
        <v>1.24</v>
      </c>
      <c r="U97" s="302">
        <v>0</v>
      </c>
      <c r="V97" s="301">
        <v>5</v>
      </c>
      <c r="W97" s="301">
        <v>0</v>
      </c>
      <c r="X97" s="301">
        <v>5568</v>
      </c>
      <c r="Y97" s="11">
        <f t="shared" si="10"/>
        <v>5573</v>
      </c>
      <c r="Z97" s="12">
        <f t="shared" si="11"/>
        <v>111.46</v>
      </c>
      <c r="AA97" s="11">
        <f t="shared" si="12"/>
        <v>5635</v>
      </c>
      <c r="AB97" s="12">
        <f t="shared" si="14"/>
        <v>278.64999999999998</v>
      </c>
      <c r="AC97" s="766">
        <v>278.64999999999998</v>
      </c>
      <c r="AD97" s="13">
        <f t="shared" si="13"/>
        <v>112.7</v>
      </c>
      <c r="AE97" s="445">
        <v>50000000</v>
      </c>
      <c r="AF97" s="363" t="s">
        <v>144</v>
      </c>
      <c r="AG97" s="445">
        <v>0</v>
      </c>
      <c r="AH97" s="13">
        <f t="shared" si="9"/>
        <v>0</v>
      </c>
    </row>
    <row r="98" spans="1:34" s="377" customFormat="1" ht="16" x14ac:dyDescent="0.2">
      <c r="A98" s="381" t="s">
        <v>941</v>
      </c>
      <c r="B98" s="394" t="s">
        <v>107</v>
      </c>
      <c r="C98" s="37" t="s">
        <v>511</v>
      </c>
      <c r="D98" s="37" t="s">
        <v>557</v>
      </c>
      <c r="E98" s="37" t="s">
        <v>224</v>
      </c>
      <c r="F98" s="37" t="s">
        <v>557</v>
      </c>
      <c r="G98" s="37" t="s">
        <v>116</v>
      </c>
      <c r="H98" s="37">
        <v>126</v>
      </c>
      <c r="I98" s="37" t="s">
        <v>569</v>
      </c>
      <c r="J98" s="358">
        <v>4103005</v>
      </c>
      <c r="K98" s="302" t="s">
        <v>559</v>
      </c>
      <c r="L98" s="37" t="s">
        <v>455</v>
      </c>
      <c r="M98" s="37" t="s">
        <v>525</v>
      </c>
      <c r="N98" s="37">
        <v>4.3999999999999997E-2</v>
      </c>
      <c r="O98" s="37">
        <v>2020</v>
      </c>
      <c r="P98" s="37" t="s">
        <v>122</v>
      </c>
      <c r="Q98" s="497">
        <v>150</v>
      </c>
      <c r="R98" s="305">
        <v>450</v>
      </c>
      <c r="S98" s="302">
        <v>179</v>
      </c>
      <c r="T98" s="12">
        <f t="shared" si="17"/>
        <v>0.39777777777777779</v>
      </c>
      <c r="U98" s="302">
        <v>0</v>
      </c>
      <c r="V98" s="301">
        <v>27</v>
      </c>
      <c r="W98" s="301">
        <v>19</v>
      </c>
      <c r="X98" s="11">
        <v>0</v>
      </c>
      <c r="Y98" s="11">
        <f t="shared" si="10"/>
        <v>46</v>
      </c>
      <c r="Z98" s="12">
        <f t="shared" si="11"/>
        <v>0.10222222222222223</v>
      </c>
      <c r="AA98" s="11">
        <f t="shared" si="12"/>
        <v>225</v>
      </c>
      <c r="AB98" s="12">
        <f t="shared" si="14"/>
        <v>0.30666666666666664</v>
      </c>
      <c r="AC98" s="763">
        <v>0.30666666666666664</v>
      </c>
      <c r="AD98" s="13">
        <f t="shared" si="13"/>
        <v>0.5</v>
      </c>
      <c r="AE98" s="445">
        <v>50000000</v>
      </c>
      <c r="AF98" s="363" t="s">
        <v>144</v>
      </c>
      <c r="AG98" s="445">
        <v>0</v>
      </c>
      <c r="AH98" s="13">
        <f t="shared" si="9"/>
        <v>0</v>
      </c>
    </row>
    <row r="99" spans="1:34" s="377" customFormat="1" ht="16" x14ac:dyDescent="0.2">
      <c r="A99" s="381" t="s">
        <v>941</v>
      </c>
      <c r="B99" s="394" t="s">
        <v>107</v>
      </c>
      <c r="C99" s="37" t="s">
        <v>511</v>
      </c>
      <c r="D99" s="37" t="s">
        <v>557</v>
      </c>
      <c r="E99" s="37" t="s">
        <v>224</v>
      </c>
      <c r="F99" s="37" t="s">
        <v>557</v>
      </c>
      <c r="G99" s="37" t="s">
        <v>116</v>
      </c>
      <c r="H99" s="37">
        <v>127</v>
      </c>
      <c r="I99" s="37" t="s">
        <v>573</v>
      </c>
      <c r="J99" s="358">
        <v>4103010</v>
      </c>
      <c r="K99" s="302" t="s">
        <v>574</v>
      </c>
      <c r="L99" s="37" t="s">
        <v>575</v>
      </c>
      <c r="M99" s="37" t="s">
        <v>525</v>
      </c>
      <c r="N99" s="37">
        <v>4.3999999999999997E-2</v>
      </c>
      <c r="O99" s="37">
        <v>2020</v>
      </c>
      <c r="P99" s="37" t="s">
        <v>122</v>
      </c>
      <c r="Q99" s="497">
        <v>750</v>
      </c>
      <c r="R99" s="305">
        <v>3000</v>
      </c>
      <c r="S99" s="302">
        <v>1101</v>
      </c>
      <c r="T99" s="12">
        <f t="shared" si="17"/>
        <v>0.36699999999999999</v>
      </c>
      <c r="U99" s="302">
        <v>0</v>
      </c>
      <c r="V99" s="301">
        <v>255</v>
      </c>
      <c r="W99" s="11">
        <v>0</v>
      </c>
      <c r="X99" s="301">
        <v>526</v>
      </c>
      <c r="Y99" s="11">
        <f t="shared" si="10"/>
        <v>781</v>
      </c>
      <c r="Z99" s="12">
        <f t="shared" si="11"/>
        <v>0.26033333333333336</v>
      </c>
      <c r="AA99" s="11">
        <f t="shared" si="12"/>
        <v>1882</v>
      </c>
      <c r="AB99" s="12">
        <f t="shared" si="14"/>
        <v>1.0413333333333334</v>
      </c>
      <c r="AC99" s="766">
        <v>1.0413333333333334</v>
      </c>
      <c r="AD99" s="13">
        <f t="shared" si="13"/>
        <v>0.6273333333333333</v>
      </c>
      <c r="AE99" s="445">
        <v>100000000</v>
      </c>
      <c r="AF99" s="363" t="s">
        <v>144</v>
      </c>
      <c r="AG99" s="445">
        <v>0</v>
      </c>
      <c r="AH99" s="13">
        <f t="shared" si="9"/>
        <v>0</v>
      </c>
    </row>
    <row r="100" spans="1:34" s="377" customFormat="1" ht="16" x14ac:dyDescent="0.2">
      <c r="A100" s="381" t="s">
        <v>941</v>
      </c>
      <c r="B100" s="394" t="s">
        <v>107</v>
      </c>
      <c r="C100" s="37" t="s">
        <v>511</v>
      </c>
      <c r="D100" s="37" t="s">
        <v>557</v>
      </c>
      <c r="E100" s="37" t="s">
        <v>224</v>
      </c>
      <c r="F100" s="37" t="s">
        <v>557</v>
      </c>
      <c r="G100" s="37" t="s">
        <v>551</v>
      </c>
      <c r="H100" s="37">
        <v>128</v>
      </c>
      <c r="I100" s="37" t="s">
        <v>578</v>
      </c>
      <c r="J100" s="358">
        <v>4103004</v>
      </c>
      <c r="K100" s="302" t="s">
        <v>579</v>
      </c>
      <c r="L100" s="37" t="s">
        <v>580</v>
      </c>
      <c r="M100" s="37" t="s">
        <v>525</v>
      </c>
      <c r="N100" s="37">
        <v>4.3999999999999997E-2</v>
      </c>
      <c r="O100" s="37">
        <v>2020</v>
      </c>
      <c r="P100" s="37" t="s">
        <v>122</v>
      </c>
      <c r="Q100" s="497">
        <v>3750</v>
      </c>
      <c r="R100" s="305">
        <v>15000</v>
      </c>
      <c r="S100" s="302">
        <v>68103</v>
      </c>
      <c r="T100" s="12">
        <f t="shared" si="17"/>
        <v>4.5401999999999996</v>
      </c>
      <c r="U100" s="302">
        <v>0</v>
      </c>
      <c r="V100" s="301">
        <v>645</v>
      </c>
      <c r="W100" s="11">
        <v>0</v>
      </c>
      <c r="X100" s="301">
        <v>252</v>
      </c>
      <c r="Y100" s="11">
        <f t="shared" si="10"/>
        <v>897</v>
      </c>
      <c r="Z100" s="12">
        <f t="shared" si="11"/>
        <v>5.9799999999999999E-2</v>
      </c>
      <c r="AA100" s="11">
        <f t="shared" si="12"/>
        <v>69000</v>
      </c>
      <c r="AB100" s="12">
        <f t="shared" si="14"/>
        <v>0.2392</v>
      </c>
      <c r="AC100" s="763">
        <v>0.2392</v>
      </c>
      <c r="AD100" s="13">
        <f t="shared" si="13"/>
        <v>4.5999999999999996</v>
      </c>
      <c r="AE100" s="445">
        <v>100000000</v>
      </c>
      <c r="AF100" s="363" t="s">
        <v>144</v>
      </c>
      <c r="AG100" s="445">
        <v>0</v>
      </c>
      <c r="AH100" s="13">
        <f t="shared" si="9"/>
        <v>0</v>
      </c>
    </row>
    <row r="101" spans="1:34" s="377" customFormat="1" ht="16" x14ac:dyDescent="0.2">
      <c r="A101" s="381" t="s">
        <v>941</v>
      </c>
      <c r="B101" s="394" t="s">
        <v>107</v>
      </c>
      <c r="C101" s="37" t="s">
        <v>511</v>
      </c>
      <c r="D101" s="37" t="s">
        <v>557</v>
      </c>
      <c r="E101" s="37" t="s">
        <v>224</v>
      </c>
      <c r="F101" s="37" t="s">
        <v>557</v>
      </c>
      <c r="G101" s="37" t="s">
        <v>116</v>
      </c>
      <c r="H101" s="37">
        <v>129</v>
      </c>
      <c r="I101" s="37" t="s">
        <v>582</v>
      </c>
      <c r="J101" s="358" t="s">
        <v>583</v>
      </c>
      <c r="K101" s="302" t="s">
        <v>584</v>
      </c>
      <c r="L101" s="37" t="s">
        <v>585</v>
      </c>
      <c r="M101" s="37" t="s">
        <v>525</v>
      </c>
      <c r="N101" s="37">
        <v>4.3999999999999997E-2</v>
      </c>
      <c r="O101" s="37">
        <v>2020</v>
      </c>
      <c r="P101" s="37" t="s">
        <v>122</v>
      </c>
      <c r="Q101" s="497">
        <v>15</v>
      </c>
      <c r="R101" s="305">
        <v>50</v>
      </c>
      <c r="S101" s="302">
        <v>5</v>
      </c>
      <c r="T101" s="12">
        <f t="shared" si="17"/>
        <v>0.1</v>
      </c>
      <c r="U101" s="302">
        <v>0</v>
      </c>
      <c r="V101" s="301">
        <v>0</v>
      </c>
      <c r="W101" s="301">
        <v>0</v>
      </c>
      <c r="X101" s="11">
        <v>0</v>
      </c>
      <c r="Y101" s="11">
        <f t="shared" si="10"/>
        <v>0</v>
      </c>
      <c r="Z101" s="12">
        <f t="shared" si="11"/>
        <v>0</v>
      </c>
      <c r="AA101" s="11">
        <f t="shared" si="12"/>
        <v>5</v>
      </c>
      <c r="AB101" s="12">
        <f>+Y101/Q101</f>
        <v>0</v>
      </c>
      <c r="AC101" s="763">
        <v>0</v>
      </c>
      <c r="AD101" s="13">
        <f t="shared" si="13"/>
        <v>0.1</v>
      </c>
      <c r="AE101" s="445">
        <v>225000000</v>
      </c>
      <c r="AF101" s="363" t="s">
        <v>144</v>
      </c>
      <c r="AG101" s="445">
        <v>0</v>
      </c>
      <c r="AH101" s="13">
        <f t="shared" si="9"/>
        <v>0</v>
      </c>
    </row>
    <row r="102" spans="1:34" s="377" customFormat="1" ht="16" x14ac:dyDescent="0.2">
      <c r="A102" s="381" t="s">
        <v>941</v>
      </c>
      <c r="B102" s="394" t="s">
        <v>107</v>
      </c>
      <c r="C102" s="37" t="s">
        <v>511</v>
      </c>
      <c r="D102" s="37" t="s">
        <v>557</v>
      </c>
      <c r="E102" s="37" t="s">
        <v>224</v>
      </c>
      <c r="F102" s="37" t="s">
        <v>557</v>
      </c>
      <c r="G102" s="37" t="s">
        <v>116</v>
      </c>
      <c r="H102" s="37">
        <v>130</v>
      </c>
      <c r="I102" s="37" t="s">
        <v>587</v>
      </c>
      <c r="J102" s="358">
        <v>4101042</v>
      </c>
      <c r="K102" s="302" t="s">
        <v>588</v>
      </c>
      <c r="L102" s="37" t="s">
        <v>589</v>
      </c>
      <c r="M102" s="37" t="s">
        <v>525</v>
      </c>
      <c r="N102" s="37">
        <v>4.3999999999999997E-2</v>
      </c>
      <c r="O102" s="37">
        <v>2020</v>
      </c>
      <c r="P102" s="37" t="s">
        <v>122</v>
      </c>
      <c r="Q102" s="497">
        <v>500</v>
      </c>
      <c r="R102" s="37">
        <v>1500</v>
      </c>
      <c r="S102" s="302">
        <v>300</v>
      </c>
      <c r="T102" s="12">
        <f t="shared" si="17"/>
        <v>0.2</v>
      </c>
      <c r="U102" s="302">
        <v>0</v>
      </c>
      <c r="V102" s="301">
        <v>60</v>
      </c>
      <c r="W102" s="11">
        <v>0</v>
      </c>
      <c r="X102" s="11">
        <v>0</v>
      </c>
      <c r="Y102" s="11">
        <f t="shared" si="10"/>
        <v>60</v>
      </c>
      <c r="Z102" s="12">
        <f t="shared" si="11"/>
        <v>0.04</v>
      </c>
      <c r="AA102" s="11">
        <f t="shared" si="12"/>
        <v>360</v>
      </c>
      <c r="AB102" s="12">
        <f t="shared" si="14"/>
        <v>0.12</v>
      </c>
      <c r="AC102" s="763">
        <v>0.12</v>
      </c>
      <c r="AD102" s="13">
        <f t="shared" si="13"/>
        <v>0.24</v>
      </c>
      <c r="AE102" s="445">
        <v>300000000</v>
      </c>
      <c r="AF102" s="363" t="s">
        <v>144</v>
      </c>
      <c r="AG102" s="445">
        <v>0</v>
      </c>
      <c r="AH102" s="13">
        <f t="shared" si="9"/>
        <v>0</v>
      </c>
    </row>
    <row r="103" spans="1:34" s="377" customFormat="1" ht="16" x14ac:dyDescent="0.2">
      <c r="A103" s="381" t="s">
        <v>941</v>
      </c>
      <c r="B103" s="394" t="s">
        <v>107</v>
      </c>
      <c r="C103" s="37" t="s">
        <v>511</v>
      </c>
      <c r="D103" s="37" t="s">
        <v>557</v>
      </c>
      <c r="E103" s="37" t="s">
        <v>224</v>
      </c>
      <c r="F103" s="37" t="s">
        <v>557</v>
      </c>
      <c r="G103" s="37" t="s">
        <v>116</v>
      </c>
      <c r="H103" s="37">
        <v>131</v>
      </c>
      <c r="I103" s="37" t="s">
        <v>590</v>
      </c>
      <c r="J103" s="358" t="s">
        <v>583</v>
      </c>
      <c r="K103" s="302" t="s">
        <v>584</v>
      </c>
      <c r="L103" s="37" t="s">
        <v>591</v>
      </c>
      <c r="M103" s="37" t="s">
        <v>525</v>
      </c>
      <c r="N103" s="37">
        <v>4.3999999999999997E-2</v>
      </c>
      <c r="O103" s="37">
        <v>2020</v>
      </c>
      <c r="P103" s="37" t="s">
        <v>122</v>
      </c>
      <c r="Q103" s="497">
        <v>10</v>
      </c>
      <c r="R103" s="305">
        <v>40</v>
      </c>
      <c r="S103" s="302">
        <v>10</v>
      </c>
      <c r="T103" s="12">
        <f t="shared" si="17"/>
        <v>0.25</v>
      </c>
      <c r="U103" s="302">
        <v>0</v>
      </c>
      <c r="V103" s="301">
        <v>300</v>
      </c>
      <c r="W103" s="301">
        <v>0</v>
      </c>
      <c r="X103" s="11">
        <v>0</v>
      </c>
      <c r="Y103" s="11">
        <f t="shared" si="10"/>
        <v>300</v>
      </c>
      <c r="Z103" s="12">
        <f t="shared" si="11"/>
        <v>7.5</v>
      </c>
      <c r="AA103" s="11">
        <f t="shared" si="12"/>
        <v>310</v>
      </c>
      <c r="AB103" s="12">
        <f t="shared" si="14"/>
        <v>30</v>
      </c>
      <c r="AC103" s="766">
        <v>30</v>
      </c>
      <c r="AD103" s="13">
        <f t="shared" si="13"/>
        <v>7.75</v>
      </c>
      <c r="AE103" s="445">
        <v>0</v>
      </c>
      <c r="AF103" s="363" t="s">
        <v>144</v>
      </c>
      <c r="AG103" s="445">
        <v>0</v>
      </c>
      <c r="AH103" s="13">
        <v>0</v>
      </c>
    </row>
    <row r="104" spans="1:34" s="377" customFormat="1" ht="16" x14ac:dyDescent="0.2">
      <c r="A104" s="381" t="s">
        <v>941</v>
      </c>
      <c r="B104" s="394" t="s">
        <v>107</v>
      </c>
      <c r="C104" s="37" t="s">
        <v>511</v>
      </c>
      <c r="D104" s="37" t="s">
        <v>512</v>
      </c>
      <c r="E104" s="37" t="s">
        <v>593</v>
      </c>
      <c r="F104" s="37" t="s">
        <v>594</v>
      </c>
      <c r="G104" s="37" t="s">
        <v>116</v>
      </c>
      <c r="H104" s="37">
        <v>132</v>
      </c>
      <c r="I104" s="37" t="s">
        <v>595</v>
      </c>
      <c r="J104" s="358">
        <v>4502038</v>
      </c>
      <c r="K104" s="302" t="s">
        <v>596</v>
      </c>
      <c r="L104" s="37" t="s">
        <v>597</v>
      </c>
      <c r="M104" s="37" t="s">
        <v>525</v>
      </c>
      <c r="N104" s="37">
        <v>4.3999999999999997E-2</v>
      </c>
      <c r="O104" s="37">
        <v>2020</v>
      </c>
      <c r="P104" s="37" t="s">
        <v>122</v>
      </c>
      <c r="Q104" s="497">
        <v>1</v>
      </c>
      <c r="R104" s="305">
        <v>4</v>
      </c>
      <c r="S104" s="302">
        <v>1</v>
      </c>
      <c r="T104" s="12">
        <f t="shared" si="17"/>
        <v>0.25</v>
      </c>
      <c r="U104" s="302">
        <v>0</v>
      </c>
      <c r="V104" s="301">
        <v>0</v>
      </c>
      <c r="W104" s="301">
        <v>1</v>
      </c>
      <c r="X104" s="11">
        <v>0</v>
      </c>
      <c r="Y104" s="11">
        <f t="shared" si="10"/>
        <v>1</v>
      </c>
      <c r="Z104" s="12">
        <f t="shared" si="11"/>
        <v>0.25</v>
      </c>
      <c r="AA104" s="11">
        <f t="shared" si="12"/>
        <v>2</v>
      </c>
      <c r="AB104" s="12">
        <f t="shared" si="14"/>
        <v>1</v>
      </c>
      <c r="AC104" s="766">
        <v>1</v>
      </c>
      <c r="AD104" s="13">
        <f t="shared" si="13"/>
        <v>0.5</v>
      </c>
      <c r="AE104" s="445">
        <v>2000000</v>
      </c>
      <c r="AF104" s="363" t="s">
        <v>144</v>
      </c>
      <c r="AG104" s="445">
        <v>0</v>
      </c>
      <c r="AH104" s="13">
        <f t="shared" si="9"/>
        <v>0</v>
      </c>
    </row>
    <row r="105" spans="1:34" s="377" customFormat="1" ht="16" x14ac:dyDescent="0.2">
      <c r="A105" s="381" t="s">
        <v>941</v>
      </c>
      <c r="B105" s="394" t="s">
        <v>107</v>
      </c>
      <c r="C105" s="37" t="s">
        <v>511</v>
      </c>
      <c r="D105" s="37" t="s">
        <v>512</v>
      </c>
      <c r="E105" s="37">
        <v>4502</v>
      </c>
      <c r="F105" s="37" t="s">
        <v>594</v>
      </c>
      <c r="G105" s="37" t="s">
        <v>116</v>
      </c>
      <c r="H105" s="37">
        <v>133</v>
      </c>
      <c r="I105" s="37" t="s">
        <v>600</v>
      </c>
      <c r="J105" s="358">
        <v>4502038</v>
      </c>
      <c r="K105" s="302" t="s">
        <v>596</v>
      </c>
      <c r="L105" s="37" t="s">
        <v>601</v>
      </c>
      <c r="M105" s="37" t="s">
        <v>525</v>
      </c>
      <c r="N105" s="37">
        <v>4.3999999999999997E-2</v>
      </c>
      <c r="O105" s="37">
        <v>2020</v>
      </c>
      <c r="P105" s="37" t="s">
        <v>122</v>
      </c>
      <c r="Q105" s="497">
        <v>1</v>
      </c>
      <c r="R105" s="305">
        <v>4</v>
      </c>
      <c r="S105" s="302">
        <v>1</v>
      </c>
      <c r="T105" s="12">
        <f t="shared" si="17"/>
        <v>0.25</v>
      </c>
      <c r="U105" s="302">
        <v>0</v>
      </c>
      <c r="V105" s="301">
        <v>1</v>
      </c>
      <c r="W105" s="11">
        <v>0</v>
      </c>
      <c r="X105" s="11">
        <v>0</v>
      </c>
      <c r="Y105" s="11">
        <f t="shared" si="10"/>
        <v>1</v>
      </c>
      <c r="Z105" s="12">
        <f t="shared" si="11"/>
        <v>0.25</v>
      </c>
      <c r="AA105" s="11">
        <f t="shared" si="12"/>
        <v>2</v>
      </c>
      <c r="AB105" s="12">
        <f t="shared" si="14"/>
        <v>1</v>
      </c>
      <c r="AC105" s="766">
        <v>1</v>
      </c>
      <c r="AD105" s="13">
        <f t="shared" si="13"/>
        <v>0.5</v>
      </c>
      <c r="AE105" s="445">
        <v>2000000</v>
      </c>
      <c r="AF105" s="363" t="s">
        <v>144</v>
      </c>
      <c r="AG105" s="445">
        <v>0</v>
      </c>
      <c r="AH105" s="13">
        <f t="shared" si="9"/>
        <v>0</v>
      </c>
    </row>
    <row r="106" spans="1:34" s="377" customFormat="1" ht="28" x14ac:dyDescent="0.2">
      <c r="A106" s="381" t="s">
        <v>941</v>
      </c>
      <c r="B106" s="394" t="s">
        <v>107</v>
      </c>
      <c r="C106" s="37" t="s">
        <v>511</v>
      </c>
      <c r="D106" s="37" t="s">
        <v>512</v>
      </c>
      <c r="E106" s="37" t="s">
        <v>605</v>
      </c>
      <c r="F106" s="37" t="s">
        <v>606</v>
      </c>
      <c r="G106" s="37" t="s">
        <v>116</v>
      </c>
      <c r="H106" s="37">
        <v>134</v>
      </c>
      <c r="I106" s="37" t="s">
        <v>607</v>
      </c>
      <c r="J106" s="358">
        <v>3702026</v>
      </c>
      <c r="K106" s="302" t="s">
        <v>608</v>
      </c>
      <c r="L106" s="37" t="s">
        <v>609</v>
      </c>
      <c r="M106" s="37" t="s">
        <v>525</v>
      </c>
      <c r="N106" s="37">
        <v>4.3999999999999997E-2</v>
      </c>
      <c r="O106" s="37">
        <v>2020</v>
      </c>
      <c r="P106" s="37" t="s">
        <v>122</v>
      </c>
      <c r="Q106" s="497">
        <v>1</v>
      </c>
      <c r="R106" s="305">
        <v>4</v>
      </c>
      <c r="S106" s="302">
        <v>1</v>
      </c>
      <c r="T106" s="12">
        <f t="shared" si="17"/>
        <v>0.25</v>
      </c>
      <c r="U106" s="302">
        <v>0</v>
      </c>
      <c r="V106" s="301">
        <v>1</v>
      </c>
      <c r="W106" s="11">
        <v>0</v>
      </c>
      <c r="X106" s="11">
        <v>0</v>
      </c>
      <c r="Y106" s="11">
        <f t="shared" si="10"/>
        <v>1</v>
      </c>
      <c r="Z106" s="12">
        <f t="shared" si="11"/>
        <v>0.25</v>
      </c>
      <c r="AA106" s="11">
        <f t="shared" si="12"/>
        <v>2</v>
      </c>
      <c r="AB106" s="12">
        <f t="shared" si="14"/>
        <v>1</v>
      </c>
      <c r="AC106" s="766">
        <v>1</v>
      </c>
      <c r="AD106" s="13">
        <f t="shared" si="13"/>
        <v>0.5</v>
      </c>
      <c r="AE106" s="445">
        <v>2000000</v>
      </c>
      <c r="AF106" s="363" t="s">
        <v>144</v>
      </c>
      <c r="AG106" s="445">
        <v>0</v>
      </c>
      <c r="AH106" s="13">
        <f t="shared" si="9"/>
        <v>0</v>
      </c>
    </row>
    <row r="107" spans="1:34" s="377" customFormat="1" ht="28" x14ac:dyDescent="0.2">
      <c r="A107" s="381" t="s">
        <v>941</v>
      </c>
      <c r="B107" s="394" t="s">
        <v>107</v>
      </c>
      <c r="C107" s="37" t="s">
        <v>511</v>
      </c>
      <c r="D107" s="37" t="s">
        <v>512</v>
      </c>
      <c r="E107" s="37" t="s">
        <v>593</v>
      </c>
      <c r="F107" s="37" t="s">
        <v>594</v>
      </c>
      <c r="G107" s="37" t="s">
        <v>116</v>
      </c>
      <c r="H107" s="37">
        <v>135</v>
      </c>
      <c r="I107" s="37" t="s">
        <v>610</v>
      </c>
      <c r="J107" s="358">
        <v>4502038</v>
      </c>
      <c r="K107" s="302" t="s">
        <v>596</v>
      </c>
      <c r="L107" s="37" t="s">
        <v>597</v>
      </c>
      <c r="M107" s="37" t="s">
        <v>525</v>
      </c>
      <c r="N107" s="37">
        <v>4.3999999999999997E-2</v>
      </c>
      <c r="O107" s="37">
        <v>2020</v>
      </c>
      <c r="P107" s="37" t="s">
        <v>122</v>
      </c>
      <c r="Q107" s="497">
        <v>1</v>
      </c>
      <c r="R107" s="305">
        <v>4</v>
      </c>
      <c r="S107" s="302">
        <v>1</v>
      </c>
      <c r="T107" s="12">
        <f t="shared" si="17"/>
        <v>0.25</v>
      </c>
      <c r="U107" s="302">
        <v>0</v>
      </c>
      <c r="V107" s="301">
        <v>1</v>
      </c>
      <c r="W107" s="11">
        <v>0</v>
      </c>
      <c r="X107" s="11">
        <v>0</v>
      </c>
      <c r="Y107" s="11">
        <f t="shared" si="10"/>
        <v>1</v>
      </c>
      <c r="Z107" s="12">
        <f t="shared" si="11"/>
        <v>0.25</v>
      </c>
      <c r="AA107" s="11">
        <f t="shared" si="12"/>
        <v>2</v>
      </c>
      <c r="AB107" s="12">
        <f t="shared" si="14"/>
        <v>1</v>
      </c>
      <c r="AC107" s="766">
        <v>1</v>
      </c>
      <c r="AD107" s="13">
        <f t="shared" si="13"/>
        <v>0.5</v>
      </c>
      <c r="AE107" s="445">
        <v>2000000</v>
      </c>
      <c r="AF107" s="363" t="s">
        <v>144</v>
      </c>
      <c r="AG107" s="445">
        <v>0</v>
      </c>
      <c r="AH107" s="13">
        <f t="shared" si="9"/>
        <v>0</v>
      </c>
    </row>
    <row r="108" spans="1:34" s="377" customFormat="1" ht="16" x14ac:dyDescent="0.2">
      <c r="A108" s="381" t="s">
        <v>941</v>
      </c>
      <c r="B108" s="394" t="s">
        <v>107</v>
      </c>
      <c r="C108" s="37" t="s">
        <v>511</v>
      </c>
      <c r="D108" s="37" t="s">
        <v>512</v>
      </c>
      <c r="E108" s="37" t="s">
        <v>593</v>
      </c>
      <c r="F108" s="37" t="s">
        <v>594</v>
      </c>
      <c r="G108" s="37" t="s">
        <v>116</v>
      </c>
      <c r="H108" s="37">
        <v>136</v>
      </c>
      <c r="I108" s="37" t="s">
        <v>611</v>
      </c>
      <c r="J108" s="358">
        <v>4502038</v>
      </c>
      <c r="K108" s="302" t="s">
        <v>596</v>
      </c>
      <c r="L108" s="37" t="s">
        <v>597</v>
      </c>
      <c r="M108" s="37" t="s">
        <v>525</v>
      </c>
      <c r="N108" s="37">
        <v>4.3999999999999997E-2</v>
      </c>
      <c r="O108" s="37">
        <v>2020</v>
      </c>
      <c r="P108" s="37" t="s">
        <v>122</v>
      </c>
      <c r="Q108" s="497">
        <v>8</v>
      </c>
      <c r="R108" s="305">
        <v>28</v>
      </c>
      <c r="S108" s="302">
        <v>34</v>
      </c>
      <c r="T108" s="12">
        <f t="shared" si="17"/>
        <v>1.2142857142857142</v>
      </c>
      <c r="U108" s="302">
        <v>0</v>
      </c>
      <c r="V108" s="301">
        <v>4</v>
      </c>
      <c r="W108" s="11">
        <v>0</v>
      </c>
      <c r="X108" s="11">
        <v>0</v>
      </c>
      <c r="Y108" s="11">
        <f t="shared" si="10"/>
        <v>4</v>
      </c>
      <c r="Z108" s="12">
        <f t="shared" si="11"/>
        <v>0.14285714285714285</v>
      </c>
      <c r="AA108" s="11">
        <f t="shared" si="12"/>
        <v>38</v>
      </c>
      <c r="AB108" s="12">
        <f t="shared" si="14"/>
        <v>0.5</v>
      </c>
      <c r="AC108" s="763">
        <v>0.5</v>
      </c>
      <c r="AD108" s="13">
        <f t="shared" si="13"/>
        <v>1.3571428571428572</v>
      </c>
      <c r="AE108" s="445">
        <v>2000000</v>
      </c>
      <c r="AF108" s="363" t="s">
        <v>144</v>
      </c>
      <c r="AG108" s="445">
        <v>0</v>
      </c>
      <c r="AH108" s="13">
        <f t="shared" si="9"/>
        <v>0</v>
      </c>
    </row>
    <row r="109" spans="1:34" s="377" customFormat="1" ht="16" x14ac:dyDescent="0.2">
      <c r="A109" s="381" t="s">
        <v>941</v>
      </c>
      <c r="B109" s="394" t="s">
        <v>107</v>
      </c>
      <c r="C109" s="37" t="s">
        <v>511</v>
      </c>
      <c r="D109" s="37" t="s">
        <v>512</v>
      </c>
      <c r="E109" s="37" t="s">
        <v>110</v>
      </c>
      <c r="F109" s="37" t="s">
        <v>512</v>
      </c>
      <c r="G109" s="37" t="s">
        <v>116</v>
      </c>
      <c r="H109" s="37">
        <v>137</v>
      </c>
      <c r="I109" s="37" t="s">
        <v>613</v>
      </c>
      <c r="J109" s="358">
        <v>4101100</v>
      </c>
      <c r="K109" s="302" t="s">
        <v>614</v>
      </c>
      <c r="L109" s="37" t="s">
        <v>615</v>
      </c>
      <c r="M109" s="37" t="s">
        <v>525</v>
      </c>
      <c r="N109" s="37">
        <v>4.3999999999999997E-2</v>
      </c>
      <c r="O109" s="37">
        <v>2020</v>
      </c>
      <c r="P109" s="37" t="s">
        <v>122</v>
      </c>
      <c r="Q109" s="497">
        <v>1000</v>
      </c>
      <c r="R109" s="305">
        <v>3000</v>
      </c>
      <c r="S109" s="302">
        <v>1192</v>
      </c>
      <c r="T109" s="12">
        <f t="shared" si="17"/>
        <v>0.39733333333333332</v>
      </c>
      <c r="U109" s="302">
        <v>1922</v>
      </c>
      <c r="V109" s="301">
        <v>0</v>
      </c>
      <c r="W109" s="11">
        <v>0</v>
      </c>
      <c r="X109" s="11">
        <v>0</v>
      </c>
      <c r="Y109" s="11">
        <f t="shared" si="10"/>
        <v>1922</v>
      </c>
      <c r="Z109" s="12">
        <f t="shared" si="11"/>
        <v>0.64066666666666672</v>
      </c>
      <c r="AA109" s="11">
        <f t="shared" si="12"/>
        <v>3114</v>
      </c>
      <c r="AB109" s="12">
        <f t="shared" si="14"/>
        <v>1.9219999999999999</v>
      </c>
      <c r="AC109" s="766">
        <v>1.9219999999999999</v>
      </c>
      <c r="AD109" s="13">
        <f t="shared" si="13"/>
        <v>1.038</v>
      </c>
      <c r="AE109" s="445">
        <v>40000000</v>
      </c>
      <c r="AF109" s="363" t="s">
        <v>144</v>
      </c>
      <c r="AG109" s="445">
        <v>0</v>
      </c>
      <c r="AH109" s="13">
        <f t="shared" si="9"/>
        <v>0</v>
      </c>
    </row>
    <row r="110" spans="1:34" s="377" customFormat="1" ht="16" x14ac:dyDescent="0.2">
      <c r="A110" s="381" t="s">
        <v>941</v>
      </c>
      <c r="B110" s="394" t="s">
        <v>107</v>
      </c>
      <c r="C110" s="37" t="s">
        <v>511</v>
      </c>
      <c r="D110" s="37" t="s">
        <v>512</v>
      </c>
      <c r="E110" s="37" t="s">
        <v>593</v>
      </c>
      <c r="F110" s="37" t="s">
        <v>594</v>
      </c>
      <c r="G110" s="37" t="s">
        <v>116</v>
      </c>
      <c r="H110" s="37">
        <v>138</v>
      </c>
      <c r="I110" s="37" t="s">
        <v>619</v>
      </c>
      <c r="J110" s="358">
        <v>4502038</v>
      </c>
      <c r="K110" s="302" t="s">
        <v>596</v>
      </c>
      <c r="L110" s="37" t="s">
        <v>597</v>
      </c>
      <c r="M110" s="37" t="s">
        <v>525</v>
      </c>
      <c r="N110" s="37">
        <v>4.3999999999999997E-2</v>
      </c>
      <c r="O110" s="37">
        <v>2020</v>
      </c>
      <c r="P110" s="37" t="s">
        <v>122</v>
      </c>
      <c r="Q110" s="497">
        <v>2</v>
      </c>
      <c r="R110" s="305">
        <v>8</v>
      </c>
      <c r="S110" s="302">
        <v>1</v>
      </c>
      <c r="T110" s="12">
        <f t="shared" si="17"/>
        <v>0.125</v>
      </c>
      <c r="U110" s="302">
        <v>0</v>
      </c>
      <c r="V110" s="301">
        <v>1</v>
      </c>
      <c r="W110" s="301">
        <v>1</v>
      </c>
      <c r="X110" s="11">
        <v>0</v>
      </c>
      <c r="Y110" s="11">
        <f t="shared" si="10"/>
        <v>2</v>
      </c>
      <c r="Z110" s="12">
        <f t="shared" si="11"/>
        <v>0.25</v>
      </c>
      <c r="AA110" s="11">
        <f t="shared" si="12"/>
        <v>3</v>
      </c>
      <c r="AB110" s="12">
        <f t="shared" si="14"/>
        <v>1</v>
      </c>
      <c r="AC110" s="766">
        <v>1</v>
      </c>
      <c r="AD110" s="13">
        <f t="shared" si="13"/>
        <v>0.375</v>
      </c>
      <c r="AE110" s="445">
        <v>30000000</v>
      </c>
      <c r="AF110" s="363" t="s">
        <v>144</v>
      </c>
      <c r="AG110" s="445">
        <v>0</v>
      </c>
      <c r="AH110" s="13">
        <f t="shared" si="9"/>
        <v>0</v>
      </c>
    </row>
    <row r="111" spans="1:34" s="377" customFormat="1" ht="16" x14ac:dyDescent="0.2">
      <c r="A111" s="381" t="s">
        <v>941</v>
      </c>
      <c r="B111" s="394" t="s">
        <v>107</v>
      </c>
      <c r="C111" s="37" t="s">
        <v>511</v>
      </c>
      <c r="D111" s="37" t="s">
        <v>512</v>
      </c>
      <c r="E111" s="37" t="s">
        <v>593</v>
      </c>
      <c r="F111" s="37" t="s">
        <v>594</v>
      </c>
      <c r="G111" s="37" t="s">
        <v>116</v>
      </c>
      <c r="H111" s="37">
        <v>139</v>
      </c>
      <c r="I111" s="37" t="s">
        <v>623</v>
      </c>
      <c r="J111" s="358">
        <v>4502038</v>
      </c>
      <c r="K111" s="302" t="s">
        <v>596</v>
      </c>
      <c r="L111" s="37" t="s">
        <v>601</v>
      </c>
      <c r="M111" s="37" t="s">
        <v>525</v>
      </c>
      <c r="N111" s="37">
        <v>4.3999999999999997E-2</v>
      </c>
      <c r="O111" s="37">
        <v>2020</v>
      </c>
      <c r="P111" s="37" t="s">
        <v>122</v>
      </c>
      <c r="Q111" s="497">
        <v>15</v>
      </c>
      <c r="R111" s="305">
        <v>40</v>
      </c>
      <c r="S111" s="302">
        <v>9</v>
      </c>
      <c r="T111" s="12">
        <f t="shared" si="17"/>
        <v>0.22500000000000001</v>
      </c>
      <c r="U111" s="302">
        <v>0</v>
      </c>
      <c r="V111" s="301">
        <v>0</v>
      </c>
      <c r="W111" s="301">
        <v>13</v>
      </c>
      <c r="X111" s="301">
        <v>11</v>
      </c>
      <c r="Y111" s="11">
        <f t="shared" si="10"/>
        <v>24</v>
      </c>
      <c r="Z111" s="12">
        <f t="shared" si="11"/>
        <v>0.6</v>
      </c>
      <c r="AA111" s="11">
        <f t="shared" si="12"/>
        <v>33</v>
      </c>
      <c r="AB111" s="12">
        <f t="shared" si="14"/>
        <v>1.6</v>
      </c>
      <c r="AC111" s="766">
        <v>1.6</v>
      </c>
      <c r="AD111" s="13">
        <f t="shared" si="13"/>
        <v>0.82499999999999996</v>
      </c>
      <c r="AE111" s="445">
        <v>150000000</v>
      </c>
      <c r="AF111" s="363" t="s">
        <v>144</v>
      </c>
      <c r="AG111" s="445">
        <v>150000000</v>
      </c>
      <c r="AH111" s="13">
        <f t="shared" si="9"/>
        <v>1</v>
      </c>
    </row>
    <row r="112" spans="1:34" s="377" customFormat="1" ht="16" x14ac:dyDescent="0.2">
      <c r="A112" s="381" t="s">
        <v>941</v>
      </c>
      <c r="B112" s="394" t="s">
        <v>107</v>
      </c>
      <c r="C112" s="37" t="s">
        <v>511</v>
      </c>
      <c r="D112" s="37" t="s">
        <v>512</v>
      </c>
      <c r="E112" s="37" t="s">
        <v>593</v>
      </c>
      <c r="F112" s="37" t="s">
        <v>594</v>
      </c>
      <c r="G112" s="37" t="s">
        <v>116</v>
      </c>
      <c r="H112" s="37">
        <v>140</v>
      </c>
      <c r="I112" s="37" t="s">
        <v>626</v>
      </c>
      <c r="J112" s="358">
        <v>4502039</v>
      </c>
      <c r="K112" s="302" t="s">
        <v>596</v>
      </c>
      <c r="L112" s="37" t="s">
        <v>597</v>
      </c>
      <c r="M112" s="37" t="s">
        <v>525</v>
      </c>
      <c r="N112" s="37">
        <v>4.3999999999999997E-2</v>
      </c>
      <c r="O112" s="37">
        <v>2020</v>
      </c>
      <c r="P112" s="37" t="s">
        <v>122</v>
      </c>
      <c r="Q112" s="497">
        <v>5</v>
      </c>
      <c r="R112" s="305">
        <v>30</v>
      </c>
      <c r="S112" s="302">
        <v>3</v>
      </c>
      <c r="T112" s="12">
        <f t="shared" si="17"/>
        <v>0.1</v>
      </c>
      <c r="U112" s="302">
        <v>0</v>
      </c>
      <c r="V112" s="301">
        <v>2</v>
      </c>
      <c r="W112" s="301">
        <v>19</v>
      </c>
      <c r="X112" s="301">
        <v>10</v>
      </c>
      <c r="Y112" s="11">
        <f t="shared" si="10"/>
        <v>31</v>
      </c>
      <c r="Z112" s="12">
        <f t="shared" si="11"/>
        <v>1.0333333333333334</v>
      </c>
      <c r="AA112" s="11">
        <f t="shared" si="12"/>
        <v>34</v>
      </c>
      <c r="AB112" s="12">
        <f t="shared" si="14"/>
        <v>6.2</v>
      </c>
      <c r="AC112" s="766">
        <v>6.2</v>
      </c>
      <c r="AD112" s="13">
        <f t="shared" si="13"/>
        <v>1.1333333333333333</v>
      </c>
      <c r="AE112" s="445">
        <v>150000000</v>
      </c>
      <c r="AF112" s="363" t="s">
        <v>144</v>
      </c>
      <c r="AG112" s="445">
        <v>150000000</v>
      </c>
      <c r="AH112" s="13">
        <f t="shared" si="9"/>
        <v>1</v>
      </c>
    </row>
    <row r="113" spans="1:34" s="377" customFormat="1" ht="16" x14ac:dyDescent="0.2">
      <c r="A113" s="381" t="s">
        <v>941</v>
      </c>
      <c r="B113" s="394" t="s">
        <v>107</v>
      </c>
      <c r="C113" s="37" t="s">
        <v>511</v>
      </c>
      <c r="D113" s="37" t="s">
        <v>512</v>
      </c>
      <c r="E113" s="37" t="s">
        <v>110</v>
      </c>
      <c r="F113" s="37" t="s">
        <v>512</v>
      </c>
      <c r="G113" s="37" t="s">
        <v>116</v>
      </c>
      <c r="H113" s="37">
        <v>141</v>
      </c>
      <c r="I113" s="37" t="s">
        <v>631</v>
      </c>
      <c r="J113" s="358">
        <v>4101031</v>
      </c>
      <c r="K113" s="302" t="s">
        <v>632</v>
      </c>
      <c r="L113" s="37" t="s">
        <v>633</v>
      </c>
      <c r="M113" s="37" t="s">
        <v>525</v>
      </c>
      <c r="N113" s="37">
        <v>4.3999999999999997E-2</v>
      </c>
      <c r="O113" s="37">
        <v>2020</v>
      </c>
      <c r="P113" s="37" t="s">
        <v>122</v>
      </c>
      <c r="Q113" s="497">
        <v>1</v>
      </c>
      <c r="R113" s="305">
        <v>4</v>
      </c>
      <c r="S113" s="302">
        <v>2</v>
      </c>
      <c r="T113" s="12">
        <f t="shared" si="17"/>
        <v>0.5</v>
      </c>
      <c r="U113" s="302">
        <v>1</v>
      </c>
      <c r="V113" s="301">
        <v>1</v>
      </c>
      <c r="W113" s="11">
        <v>0</v>
      </c>
      <c r="X113" s="11">
        <v>0</v>
      </c>
      <c r="Y113" s="11">
        <f t="shared" si="10"/>
        <v>2</v>
      </c>
      <c r="Z113" s="12">
        <f t="shared" si="11"/>
        <v>0.5</v>
      </c>
      <c r="AA113" s="11">
        <f t="shared" si="12"/>
        <v>4</v>
      </c>
      <c r="AB113" s="12">
        <f t="shared" si="14"/>
        <v>2</v>
      </c>
      <c r="AC113" s="766">
        <v>2</v>
      </c>
      <c r="AD113" s="13">
        <f t="shared" si="13"/>
        <v>1</v>
      </c>
      <c r="AE113" s="445">
        <v>0</v>
      </c>
      <c r="AF113" s="363" t="s">
        <v>144</v>
      </c>
      <c r="AG113" s="445">
        <v>0</v>
      </c>
      <c r="AH113" s="13">
        <v>0</v>
      </c>
    </row>
    <row r="114" spans="1:34" s="377" customFormat="1" ht="16" x14ac:dyDescent="0.2">
      <c r="A114" s="381" t="s">
        <v>941</v>
      </c>
      <c r="B114" s="394" t="s">
        <v>107</v>
      </c>
      <c r="C114" s="37" t="s">
        <v>511</v>
      </c>
      <c r="D114" s="37" t="s">
        <v>512</v>
      </c>
      <c r="E114" s="37" t="s">
        <v>110</v>
      </c>
      <c r="F114" s="37" t="s">
        <v>512</v>
      </c>
      <c r="G114" s="37" t="s">
        <v>116</v>
      </c>
      <c r="H114" s="37">
        <v>142</v>
      </c>
      <c r="I114" s="37" t="s">
        <v>637</v>
      </c>
      <c r="J114" s="358">
        <v>4101031</v>
      </c>
      <c r="K114" s="302" t="s">
        <v>632</v>
      </c>
      <c r="L114" s="37" t="s">
        <v>638</v>
      </c>
      <c r="M114" s="37" t="s">
        <v>525</v>
      </c>
      <c r="N114" s="37">
        <v>4.3999999999999997E-2</v>
      </c>
      <c r="O114" s="37">
        <v>2020</v>
      </c>
      <c r="P114" s="37" t="s">
        <v>122</v>
      </c>
      <c r="Q114" s="497">
        <v>10</v>
      </c>
      <c r="R114" s="305">
        <v>40</v>
      </c>
      <c r="S114" s="302">
        <v>9</v>
      </c>
      <c r="T114" s="12">
        <f t="shared" si="17"/>
        <v>0.22500000000000001</v>
      </c>
      <c r="U114" s="302">
        <v>0</v>
      </c>
      <c r="V114" s="301">
        <v>3</v>
      </c>
      <c r="W114" s="301">
        <v>13</v>
      </c>
      <c r="X114" s="301">
        <v>2</v>
      </c>
      <c r="Y114" s="11">
        <f t="shared" si="10"/>
        <v>18</v>
      </c>
      <c r="Z114" s="12">
        <f t="shared" si="11"/>
        <v>0.45</v>
      </c>
      <c r="AA114" s="11">
        <f t="shared" si="12"/>
        <v>27</v>
      </c>
      <c r="AB114" s="12">
        <f t="shared" si="14"/>
        <v>1.8</v>
      </c>
      <c r="AC114" s="766">
        <v>1.8</v>
      </c>
      <c r="AD114" s="13">
        <f t="shared" si="13"/>
        <v>0.67500000000000004</v>
      </c>
      <c r="AE114" s="445">
        <v>387192000</v>
      </c>
      <c r="AF114" s="363" t="s">
        <v>144</v>
      </c>
      <c r="AG114" s="445">
        <v>387192</v>
      </c>
      <c r="AH114" s="13">
        <f t="shared" si="9"/>
        <v>1E-3</v>
      </c>
    </row>
    <row r="115" spans="1:34" s="377" customFormat="1" ht="16" x14ac:dyDescent="0.2">
      <c r="A115" s="381" t="s">
        <v>941</v>
      </c>
      <c r="B115" s="394" t="s">
        <v>107</v>
      </c>
      <c r="C115" s="37" t="s">
        <v>511</v>
      </c>
      <c r="D115" s="37" t="s">
        <v>512</v>
      </c>
      <c r="E115" s="37" t="s">
        <v>593</v>
      </c>
      <c r="F115" s="37" t="s">
        <v>594</v>
      </c>
      <c r="G115" s="37" t="s">
        <v>116</v>
      </c>
      <c r="H115" s="37">
        <v>143</v>
      </c>
      <c r="I115" s="37" t="s">
        <v>641</v>
      </c>
      <c r="J115" s="358">
        <v>4502038</v>
      </c>
      <c r="K115" s="302" t="s">
        <v>596</v>
      </c>
      <c r="L115" s="37" t="s">
        <v>597</v>
      </c>
      <c r="M115" s="37" t="s">
        <v>525</v>
      </c>
      <c r="N115" s="37">
        <v>4.3999999999999997E-2</v>
      </c>
      <c r="O115" s="37">
        <v>2020</v>
      </c>
      <c r="P115" s="37" t="s">
        <v>122</v>
      </c>
      <c r="Q115" s="497">
        <v>1</v>
      </c>
      <c r="R115" s="305">
        <v>1</v>
      </c>
      <c r="S115" s="302">
        <v>0</v>
      </c>
      <c r="T115" s="12">
        <f t="shared" si="17"/>
        <v>0</v>
      </c>
      <c r="U115" s="302">
        <v>0</v>
      </c>
      <c r="V115" s="301">
        <v>1</v>
      </c>
      <c r="W115" s="11">
        <v>0</v>
      </c>
      <c r="X115" s="11">
        <v>0</v>
      </c>
      <c r="Y115" s="11">
        <f t="shared" si="10"/>
        <v>1</v>
      </c>
      <c r="Z115" s="12">
        <f t="shared" si="11"/>
        <v>1</v>
      </c>
      <c r="AA115" s="11">
        <f t="shared" si="12"/>
        <v>1</v>
      </c>
      <c r="AB115" s="12">
        <f t="shared" si="14"/>
        <v>1</v>
      </c>
      <c r="AC115" s="766">
        <v>1</v>
      </c>
      <c r="AD115" s="13">
        <f t="shared" si="13"/>
        <v>1</v>
      </c>
      <c r="AE115" s="445">
        <v>2000000</v>
      </c>
      <c r="AF115" s="363" t="s">
        <v>144</v>
      </c>
      <c r="AG115" s="445">
        <v>2000000</v>
      </c>
      <c r="AH115" s="13">
        <f t="shared" si="9"/>
        <v>1</v>
      </c>
    </row>
    <row r="116" spans="1:34" s="377" customFormat="1" ht="16" x14ac:dyDescent="0.2">
      <c r="A116" s="381" t="s">
        <v>941</v>
      </c>
      <c r="B116" s="394" t="s">
        <v>107</v>
      </c>
      <c r="C116" s="37" t="s">
        <v>511</v>
      </c>
      <c r="D116" s="37" t="s">
        <v>512</v>
      </c>
      <c r="E116" s="37" t="s">
        <v>644</v>
      </c>
      <c r="F116" s="37" t="s">
        <v>466</v>
      </c>
      <c r="G116" s="37" t="s">
        <v>116</v>
      </c>
      <c r="H116" s="37">
        <v>144</v>
      </c>
      <c r="I116" s="37" t="s">
        <v>645</v>
      </c>
      <c r="J116" s="358">
        <v>3502019</v>
      </c>
      <c r="K116" s="302" t="s">
        <v>646</v>
      </c>
      <c r="L116" s="37" t="s">
        <v>647</v>
      </c>
      <c r="M116" s="37" t="s">
        <v>525</v>
      </c>
      <c r="N116" s="37">
        <v>4.3999999999999997E-2</v>
      </c>
      <c r="O116" s="37">
        <v>2020</v>
      </c>
      <c r="P116" s="37" t="s">
        <v>122</v>
      </c>
      <c r="Q116" s="497">
        <v>1</v>
      </c>
      <c r="R116" s="305">
        <v>4</v>
      </c>
      <c r="S116" s="302">
        <v>0</v>
      </c>
      <c r="T116" s="12">
        <f t="shared" si="17"/>
        <v>0</v>
      </c>
      <c r="U116" s="302">
        <v>0</v>
      </c>
      <c r="V116" s="301">
        <v>0</v>
      </c>
      <c r="W116" s="301">
        <v>1</v>
      </c>
      <c r="X116" s="11">
        <v>0</v>
      </c>
      <c r="Y116" s="11">
        <f t="shared" si="10"/>
        <v>1</v>
      </c>
      <c r="Z116" s="12">
        <f t="shared" si="11"/>
        <v>0.25</v>
      </c>
      <c r="AA116" s="11">
        <f t="shared" si="12"/>
        <v>1</v>
      </c>
      <c r="AB116" s="12">
        <f t="shared" si="14"/>
        <v>1</v>
      </c>
      <c r="AC116" s="766">
        <v>1</v>
      </c>
      <c r="AD116" s="13">
        <f t="shared" si="13"/>
        <v>0.25</v>
      </c>
      <c r="AE116" s="445">
        <v>2000001</v>
      </c>
      <c r="AF116" s="363" t="s">
        <v>144</v>
      </c>
      <c r="AG116" s="445">
        <v>2000001</v>
      </c>
      <c r="AH116" s="13">
        <f t="shared" si="9"/>
        <v>1</v>
      </c>
    </row>
    <row r="117" spans="1:34" s="377" customFormat="1" ht="16" x14ac:dyDescent="0.2">
      <c r="A117" s="381" t="s">
        <v>941</v>
      </c>
      <c r="B117" s="394" t="s">
        <v>107</v>
      </c>
      <c r="C117" s="37" t="s">
        <v>511</v>
      </c>
      <c r="D117" s="37" t="s">
        <v>512</v>
      </c>
      <c r="E117" s="37" t="s">
        <v>593</v>
      </c>
      <c r="F117" s="37" t="s">
        <v>594</v>
      </c>
      <c r="G117" s="37" t="s">
        <v>116</v>
      </c>
      <c r="H117" s="37">
        <v>145</v>
      </c>
      <c r="I117" s="37" t="s">
        <v>649</v>
      </c>
      <c r="J117" s="358">
        <v>4502038</v>
      </c>
      <c r="K117" s="302" t="s">
        <v>596</v>
      </c>
      <c r="L117" s="37" t="s">
        <v>597</v>
      </c>
      <c r="M117" s="37" t="s">
        <v>525</v>
      </c>
      <c r="N117" s="37">
        <v>4.3999999999999997E-2</v>
      </c>
      <c r="O117" s="37">
        <v>2020</v>
      </c>
      <c r="P117" s="37" t="s">
        <v>122</v>
      </c>
      <c r="Q117" s="497">
        <v>1</v>
      </c>
      <c r="R117" s="305">
        <v>1</v>
      </c>
      <c r="S117" s="302">
        <v>1</v>
      </c>
      <c r="T117" s="12">
        <f t="shared" si="17"/>
        <v>1</v>
      </c>
      <c r="U117" s="302">
        <v>0</v>
      </c>
      <c r="V117" s="301">
        <v>0</v>
      </c>
      <c r="W117" s="301">
        <v>1</v>
      </c>
      <c r="X117" s="11">
        <v>0</v>
      </c>
      <c r="Y117" s="11">
        <f t="shared" si="10"/>
        <v>1</v>
      </c>
      <c r="Z117" s="12">
        <f t="shared" si="11"/>
        <v>1</v>
      </c>
      <c r="AA117" s="11">
        <f t="shared" si="12"/>
        <v>2</v>
      </c>
      <c r="AB117" s="12">
        <f t="shared" si="14"/>
        <v>1</v>
      </c>
      <c r="AC117" s="766">
        <v>1</v>
      </c>
      <c r="AD117" s="13">
        <f t="shared" si="13"/>
        <v>2</v>
      </c>
      <c r="AE117" s="445">
        <v>2000002</v>
      </c>
      <c r="AF117" s="363" t="s">
        <v>144</v>
      </c>
      <c r="AG117" s="445">
        <v>2000002</v>
      </c>
      <c r="AH117" s="13">
        <f t="shared" si="9"/>
        <v>1</v>
      </c>
    </row>
    <row r="118" spans="1:34" s="377" customFormat="1" ht="16" x14ac:dyDescent="0.2">
      <c r="A118" s="381" t="s">
        <v>941</v>
      </c>
      <c r="B118" s="394" t="s">
        <v>107</v>
      </c>
      <c r="C118" s="37" t="s">
        <v>511</v>
      </c>
      <c r="D118" s="37" t="s">
        <v>512</v>
      </c>
      <c r="E118" s="37" t="s">
        <v>651</v>
      </c>
      <c r="F118" s="37" t="s">
        <v>652</v>
      </c>
      <c r="G118" s="37" t="s">
        <v>116</v>
      </c>
      <c r="H118" s="37">
        <v>146</v>
      </c>
      <c r="I118" s="37" t="s">
        <v>653</v>
      </c>
      <c r="J118" s="358">
        <v>4001031</v>
      </c>
      <c r="K118" s="302" t="s">
        <v>654</v>
      </c>
      <c r="L118" s="37" t="s">
        <v>655</v>
      </c>
      <c r="M118" s="37" t="s">
        <v>525</v>
      </c>
      <c r="N118" s="37">
        <v>4.3999999999999997E-2</v>
      </c>
      <c r="O118" s="37">
        <v>2020</v>
      </c>
      <c r="P118" s="37" t="s">
        <v>122</v>
      </c>
      <c r="Q118" s="497">
        <v>10</v>
      </c>
      <c r="R118" s="305">
        <v>40</v>
      </c>
      <c r="S118" s="302">
        <v>0</v>
      </c>
      <c r="T118" s="12">
        <f t="shared" si="17"/>
        <v>0</v>
      </c>
      <c r="U118" s="302">
        <v>0</v>
      </c>
      <c r="V118" s="301">
        <v>1</v>
      </c>
      <c r="W118" s="301">
        <v>21</v>
      </c>
      <c r="X118" s="11">
        <v>0</v>
      </c>
      <c r="Y118" s="11">
        <f t="shared" si="10"/>
        <v>22</v>
      </c>
      <c r="Z118" s="12">
        <f t="shared" si="11"/>
        <v>0.55000000000000004</v>
      </c>
      <c r="AA118" s="11">
        <f t="shared" si="12"/>
        <v>22</v>
      </c>
      <c r="AB118" s="12">
        <f t="shared" si="14"/>
        <v>2.2000000000000002</v>
      </c>
      <c r="AC118" s="766">
        <v>2.2000000000000002</v>
      </c>
      <c r="AD118" s="13">
        <f t="shared" si="13"/>
        <v>0.55000000000000004</v>
      </c>
      <c r="AE118" s="445">
        <v>300000000</v>
      </c>
      <c r="AF118" s="363" t="s">
        <v>144</v>
      </c>
      <c r="AG118" s="445">
        <v>5000000</v>
      </c>
      <c r="AH118" s="13">
        <f t="shared" si="9"/>
        <v>1.6666666666666666E-2</v>
      </c>
    </row>
    <row r="119" spans="1:34" s="377" customFormat="1" ht="16" x14ac:dyDescent="0.2">
      <c r="A119" s="381" t="s">
        <v>941</v>
      </c>
      <c r="B119" s="394" t="s">
        <v>107</v>
      </c>
      <c r="C119" s="37" t="s">
        <v>511</v>
      </c>
      <c r="D119" s="37" t="s">
        <v>512</v>
      </c>
      <c r="E119" s="37" t="s">
        <v>651</v>
      </c>
      <c r="F119" s="37" t="s">
        <v>652</v>
      </c>
      <c r="G119" s="37" t="s">
        <v>116</v>
      </c>
      <c r="H119" s="37">
        <v>147</v>
      </c>
      <c r="I119" s="37" t="s">
        <v>658</v>
      </c>
      <c r="J119" s="358">
        <v>4001032</v>
      </c>
      <c r="K119" s="302" t="s">
        <v>659</v>
      </c>
      <c r="L119" s="37" t="s">
        <v>660</v>
      </c>
      <c r="M119" s="37" t="s">
        <v>525</v>
      </c>
      <c r="N119" s="37">
        <v>4.3999999999999997E-2</v>
      </c>
      <c r="O119" s="37">
        <v>2020</v>
      </c>
      <c r="P119" s="37" t="s">
        <v>122</v>
      </c>
      <c r="Q119" s="497">
        <v>10</v>
      </c>
      <c r="R119" s="305">
        <v>40</v>
      </c>
      <c r="S119" s="302">
        <v>0</v>
      </c>
      <c r="T119" s="12">
        <f t="shared" si="17"/>
        <v>0</v>
      </c>
      <c r="U119" s="302">
        <v>0</v>
      </c>
      <c r="V119" s="301">
        <v>0</v>
      </c>
      <c r="W119" s="301">
        <v>21</v>
      </c>
      <c r="X119" s="11">
        <v>0</v>
      </c>
      <c r="Y119" s="11">
        <f t="shared" si="10"/>
        <v>21</v>
      </c>
      <c r="Z119" s="12">
        <f t="shared" si="11"/>
        <v>0.52500000000000002</v>
      </c>
      <c r="AA119" s="11">
        <f t="shared" si="12"/>
        <v>21</v>
      </c>
      <c r="AB119" s="12">
        <f t="shared" si="14"/>
        <v>2.1</v>
      </c>
      <c r="AC119" s="766">
        <v>2.1</v>
      </c>
      <c r="AD119" s="13">
        <f t="shared" si="13"/>
        <v>0.52500000000000002</v>
      </c>
      <c r="AE119" s="445">
        <v>50000000</v>
      </c>
      <c r="AF119" s="363" t="s">
        <v>144</v>
      </c>
      <c r="AG119" s="445">
        <v>5000000</v>
      </c>
      <c r="AH119" s="13">
        <f t="shared" si="9"/>
        <v>0.1</v>
      </c>
    </row>
    <row r="120" spans="1:34" s="377" customFormat="1" ht="28" x14ac:dyDescent="0.2">
      <c r="A120" s="381" t="s">
        <v>941</v>
      </c>
      <c r="B120" s="394" t="s">
        <v>107</v>
      </c>
      <c r="C120" s="37" t="s">
        <v>511</v>
      </c>
      <c r="D120" s="37" t="s">
        <v>512</v>
      </c>
      <c r="E120" s="37" t="s">
        <v>244</v>
      </c>
      <c r="F120" s="37" t="s">
        <v>661</v>
      </c>
      <c r="G120" s="37" t="s">
        <v>116</v>
      </c>
      <c r="H120" s="37">
        <v>148</v>
      </c>
      <c r="I120" s="37" t="s">
        <v>662</v>
      </c>
      <c r="J120" s="358">
        <v>1704017</v>
      </c>
      <c r="K120" s="302" t="s">
        <v>663</v>
      </c>
      <c r="L120" s="37" t="s">
        <v>664</v>
      </c>
      <c r="M120" s="37" t="s">
        <v>525</v>
      </c>
      <c r="N120" s="37">
        <v>4.3999999999999997E-2</v>
      </c>
      <c r="O120" s="37">
        <v>2020</v>
      </c>
      <c r="P120" s="37" t="s">
        <v>122</v>
      </c>
      <c r="Q120" s="497">
        <v>2</v>
      </c>
      <c r="R120" s="305">
        <v>8</v>
      </c>
      <c r="S120" s="302">
        <v>0</v>
      </c>
      <c r="T120" s="12">
        <f t="shared" si="17"/>
        <v>0</v>
      </c>
      <c r="U120" s="302">
        <v>0</v>
      </c>
      <c r="V120" s="301">
        <v>1</v>
      </c>
      <c r="W120" s="301">
        <v>1</v>
      </c>
      <c r="X120" s="11">
        <v>0</v>
      </c>
      <c r="Y120" s="11">
        <f t="shared" si="10"/>
        <v>2</v>
      </c>
      <c r="Z120" s="12">
        <f t="shared" si="11"/>
        <v>0.25</v>
      </c>
      <c r="AA120" s="11">
        <f t="shared" si="12"/>
        <v>2</v>
      </c>
      <c r="AB120" s="12">
        <f t="shared" si="14"/>
        <v>1</v>
      </c>
      <c r="AC120" s="766">
        <v>1</v>
      </c>
      <c r="AD120" s="13">
        <f t="shared" si="13"/>
        <v>0.25</v>
      </c>
      <c r="AE120" s="445">
        <v>2000000</v>
      </c>
      <c r="AF120" s="363" t="s">
        <v>144</v>
      </c>
      <c r="AG120" s="445">
        <v>2000000</v>
      </c>
      <c r="AH120" s="13">
        <f t="shared" si="9"/>
        <v>1</v>
      </c>
    </row>
    <row r="121" spans="1:34" s="377" customFormat="1" ht="16" x14ac:dyDescent="0.2">
      <c r="A121" s="381" t="s">
        <v>941</v>
      </c>
      <c r="B121" s="394" t="s">
        <v>107</v>
      </c>
      <c r="C121" s="37" t="s">
        <v>511</v>
      </c>
      <c r="D121" s="37" t="s">
        <v>512</v>
      </c>
      <c r="E121" s="37" t="s">
        <v>110</v>
      </c>
      <c r="F121" s="37" t="s">
        <v>512</v>
      </c>
      <c r="G121" s="37" t="s">
        <v>116</v>
      </c>
      <c r="H121" s="37">
        <v>149</v>
      </c>
      <c r="I121" s="37" t="s">
        <v>666</v>
      </c>
      <c r="J121" s="358" t="s">
        <v>667</v>
      </c>
      <c r="K121" s="302" t="s">
        <v>668</v>
      </c>
      <c r="L121" s="37" t="s">
        <v>669</v>
      </c>
      <c r="M121" s="37" t="s">
        <v>158</v>
      </c>
      <c r="N121" s="37">
        <v>4.3999999999999997E-2</v>
      </c>
      <c r="O121" s="37">
        <v>2020</v>
      </c>
      <c r="P121" s="37" t="s">
        <v>122</v>
      </c>
      <c r="Q121" s="497">
        <v>36</v>
      </c>
      <c r="R121" s="305">
        <v>140</v>
      </c>
      <c r="S121" s="302">
        <v>36</v>
      </c>
      <c r="T121" s="12">
        <f t="shared" si="17"/>
        <v>0.25714285714285712</v>
      </c>
      <c r="U121" s="302">
        <v>0</v>
      </c>
      <c r="V121" s="301">
        <v>8</v>
      </c>
      <c r="W121" s="301">
        <v>13</v>
      </c>
      <c r="X121" s="301">
        <v>15</v>
      </c>
      <c r="Y121" s="11">
        <f t="shared" si="10"/>
        <v>36</v>
      </c>
      <c r="Z121" s="12">
        <f t="shared" si="11"/>
        <v>0.25714285714285712</v>
      </c>
      <c r="AA121" s="11">
        <f t="shared" si="12"/>
        <v>72</v>
      </c>
      <c r="AB121" s="12">
        <f t="shared" si="14"/>
        <v>1</v>
      </c>
      <c r="AC121" s="766">
        <v>1</v>
      </c>
      <c r="AD121" s="13">
        <f t="shared" si="13"/>
        <v>0.51428571428571423</v>
      </c>
      <c r="AE121" s="445">
        <v>300000000</v>
      </c>
      <c r="AF121" s="363" t="s">
        <v>144</v>
      </c>
      <c r="AG121" s="445">
        <v>300000000</v>
      </c>
      <c r="AH121" s="13">
        <f t="shared" si="9"/>
        <v>1</v>
      </c>
    </row>
    <row r="122" spans="1:34" s="377" customFormat="1" ht="16" x14ac:dyDescent="0.2">
      <c r="A122" s="381" t="s">
        <v>941</v>
      </c>
      <c r="B122" s="394" t="s">
        <v>107</v>
      </c>
      <c r="C122" s="37" t="s">
        <v>511</v>
      </c>
      <c r="D122" s="37" t="s">
        <v>512</v>
      </c>
      <c r="E122" s="37" t="s">
        <v>110</v>
      </c>
      <c r="F122" s="37" t="s">
        <v>512</v>
      </c>
      <c r="G122" s="37" t="s">
        <v>116</v>
      </c>
      <c r="H122" s="37">
        <v>150</v>
      </c>
      <c r="I122" s="37" t="s">
        <v>672</v>
      </c>
      <c r="J122" s="358" t="s">
        <v>667</v>
      </c>
      <c r="K122" s="302" t="s">
        <v>668</v>
      </c>
      <c r="L122" s="37" t="s">
        <v>669</v>
      </c>
      <c r="M122" s="37" t="s">
        <v>158</v>
      </c>
      <c r="N122" s="37">
        <v>4.3999999999999997E-2</v>
      </c>
      <c r="O122" s="37">
        <v>2020</v>
      </c>
      <c r="P122" s="37" t="s">
        <v>122</v>
      </c>
      <c r="Q122" s="497">
        <v>15</v>
      </c>
      <c r="R122" s="305">
        <v>45</v>
      </c>
      <c r="S122" s="302">
        <v>8</v>
      </c>
      <c r="T122" s="12">
        <f t="shared" si="17"/>
        <v>0.17777777777777778</v>
      </c>
      <c r="U122" s="302">
        <v>0</v>
      </c>
      <c r="V122" s="301">
        <v>4</v>
      </c>
      <c r="W122" s="301">
        <v>7</v>
      </c>
      <c r="X122" s="301">
        <v>4</v>
      </c>
      <c r="Y122" s="11">
        <f t="shared" si="10"/>
        <v>15</v>
      </c>
      <c r="Z122" s="12">
        <f t="shared" si="11"/>
        <v>0.33333333333333331</v>
      </c>
      <c r="AA122" s="11">
        <f t="shared" si="12"/>
        <v>23</v>
      </c>
      <c r="AB122" s="12">
        <f t="shared" si="14"/>
        <v>1</v>
      </c>
      <c r="AC122" s="766">
        <v>1</v>
      </c>
      <c r="AD122" s="13">
        <f t="shared" si="13"/>
        <v>0.51111111111111107</v>
      </c>
      <c r="AE122" s="445">
        <v>12000000</v>
      </c>
      <c r="AF122" s="363" t="s">
        <v>144</v>
      </c>
      <c r="AG122" s="445">
        <v>12000000</v>
      </c>
      <c r="AH122" s="13">
        <f t="shared" si="9"/>
        <v>1</v>
      </c>
    </row>
    <row r="123" spans="1:34" s="377" customFormat="1" ht="16" x14ac:dyDescent="0.2">
      <c r="A123" s="381" t="s">
        <v>941</v>
      </c>
      <c r="B123" s="394" t="s">
        <v>107</v>
      </c>
      <c r="C123" s="37" t="s">
        <v>511</v>
      </c>
      <c r="D123" s="37" t="s">
        <v>512</v>
      </c>
      <c r="E123" s="37" t="s">
        <v>110</v>
      </c>
      <c r="F123" s="37" t="s">
        <v>512</v>
      </c>
      <c r="G123" s="37" t="s">
        <v>116</v>
      </c>
      <c r="H123" s="37">
        <v>151</v>
      </c>
      <c r="I123" s="37" t="s">
        <v>676</v>
      </c>
      <c r="J123" s="358" t="s">
        <v>667</v>
      </c>
      <c r="K123" s="302" t="s">
        <v>668</v>
      </c>
      <c r="L123" s="37" t="s">
        <v>677</v>
      </c>
      <c r="M123" s="37" t="s">
        <v>158</v>
      </c>
      <c r="N123" s="37">
        <v>4.3999999999999997E-2</v>
      </c>
      <c r="O123" s="37">
        <v>2020</v>
      </c>
      <c r="P123" s="37" t="s">
        <v>122</v>
      </c>
      <c r="Q123" s="497">
        <v>1</v>
      </c>
      <c r="R123" s="305">
        <v>4</v>
      </c>
      <c r="S123" s="302">
        <v>1</v>
      </c>
      <c r="T123" s="12">
        <f t="shared" si="17"/>
        <v>0.25</v>
      </c>
      <c r="U123" s="302">
        <v>0</v>
      </c>
      <c r="V123" s="301">
        <v>1</v>
      </c>
      <c r="W123" s="301">
        <v>0</v>
      </c>
      <c r="X123" s="11">
        <v>0</v>
      </c>
      <c r="Y123" s="11">
        <f t="shared" si="10"/>
        <v>1</v>
      </c>
      <c r="Z123" s="12">
        <f t="shared" si="11"/>
        <v>0.25</v>
      </c>
      <c r="AA123" s="11">
        <f t="shared" si="12"/>
        <v>2</v>
      </c>
      <c r="AB123" s="12">
        <f t="shared" si="14"/>
        <v>1</v>
      </c>
      <c r="AC123" s="766">
        <v>1</v>
      </c>
      <c r="AD123" s="13">
        <f t="shared" si="13"/>
        <v>0.5</v>
      </c>
      <c r="AE123" s="445">
        <v>50000000</v>
      </c>
      <c r="AF123" s="363" t="s">
        <v>144</v>
      </c>
      <c r="AG123" s="445">
        <v>50000000</v>
      </c>
      <c r="AH123" s="13">
        <f t="shared" si="9"/>
        <v>1</v>
      </c>
    </row>
    <row r="124" spans="1:34" s="377" customFormat="1" ht="16" x14ac:dyDescent="0.2">
      <c r="A124" s="381" t="s">
        <v>941</v>
      </c>
      <c r="B124" s="394" t="s">
        <v>107</v>
      </c>
      <c r="C124" s="37" t="s">
        <v>511</v>
      </c>
      <c r="D124" s="37" t="s">
        <v>512</v>
      </c>
      <c r="E124" s="37" t="s">
        <v>110</v>
      </c>
      <c r="F124" s="37" t="s">
        <v>512</v>
      </c>
      <c r="G124" s="37" t="s">
        <v>116</v>
      </c>
      <c r="H124" s="37">
        <v>152</v>
      </c>
      <c r="I124" s="37" t="s">
        <v>680</v>
      </c>
      <c r="J124" s="358" t="s">
        <v>667</v>
      </c>
      <c r="K124" s="302" t="s">
        <v>668</v>
      </c>
      <c r="L124" s="37" t="s">
        <v>669</v>
      </c>
      <c r="M124" s="37" t="s">
        <v>158</v>
      </c>
      <c r="N124" s="37">
        <v>4.3999999999999997E-2</v>
      </c>
      <c r="O124" s="37">
        <v>2020</v>
      </c>
      <c r="P124" s="37" t="s">
        <v>122</v>
      </c>
      <c r="Q124" s="497">
        <v>15</v>
      </c>
      <c r="R124" s="305">
        <v>60</v>
      </c>
      <c r="S124" s="302">
        <v>8</v>
      </c>
      <c r="T124" s="12">
        <f t="shared" si="17"/>
        <v>0.13333333333333333</v>
      </c>
      <c r="U124" s="302">
        <v>0</v>
      </c>
      <c r="V124" s="301">
        <v>4</v>
      </c>
      <c r="W124" s="301">
        <v>7</v>
      </c>
      <c r="X124" s="301">
        <v>4</v>
      </c>
      <c r="Y124" s="11">
        <f t="shared" si="10"/>
        <v>15</v>
      </c>
      <c r="Z124" s="12">
        <f t="shared" si="11"/>
        <v>0.25</v>
      </c>
      <c r="AA124" s="11">
        <f t="shared" si="12"/>
        <v>23</v>
      </c>
      <c r="AB124" s="12">
        <f t="shared" si="14"/>
        <v>1</v>
      </c>
      <c r="AC124" s="766">
        <v>1</v>
      </c>
      <c r="AD124" s="13">
        <f t="shared" si="13"/>
        <v>0.38333333333333336</v>
      </c>
      <c r="AE124" s="445">
        <v>12000000</v>
      </c>
      <c r="AF124" s="363" t="s">
        <v>144</v>
      </c>
      <c r="AG124" s="445">
        <v>12000000</v>
      </c>
      <c r="AH124" s="13">
        <f t="shared" si="9"/>
        <v>1</v>
      </c>
    </row>
    <row r="125" spans="1:34" s="377" customFormat="1" ht="16" x14ac:dyDescent="0.2">
      <c r="A125" s="381" t="s">
        <v>941</v>
      </c>
      <c r="B125" s="394" t="s">
        <v>107</v>
      </c>
      <c r="C125" s="37" t="s">
        <v>511</v>
      </c>
      <c r="D125" s="37" t="s">
        <v>512</v>
      </c>
      <c r="E125" s="37" t="s">
        <v>110</v>
      </c>
      <c r="F125" s="37" t="s">
        <v>512</v>
      </c>
      <c r="G125" s="37" t="s">
        <v>116</v>
      </c>
      <c r="H125" s="37">
        <v>153</v>
      </c>
      <c r="I125" s="37" t="s">
        <v>683</v>
      </c>
      <c r="J125" s="358" t="s">
        <v>667</v>
      </c>
      <c r="K125" s="302" t="s">
        <v>668</v>
      </c>
      <c r="L125" s="37" t="s">
        <v>669</v>
      </c>
      <c r="M125" s="37" t="s">
        <v>158</v>
      </c>
      <c r="N125" s="37">
        <v>4.3999999999999997E-2</v>
      </c>
      <c r="O125" s="37">
        <v>2020</v>
      </c>
      <c r="P125" s="37" t="s">
        <v>122</v>
      </c>
      <c r="Q125" s="497">
        <v>12</v>
      </c>
      <c r="R125" s="305">
        <v>46</v>
      </c>
      <c r="S125" s="302">
        <v>11</v>
      </c>
      <c r="T125" s="12">
        <f t="shared" si="17"/>
        <v>0.2391304347826087</v>
      </c>
      <c r="U125" s="302">
        <v>0</v>
      </c>
      <c r="V125" s="301">
        <v>4</v>
      </c>
      <c r="W125" s="301">
        <v>7</v>
      </c>
      <c r="X125" s="301">
        <v>1</v>
      </c>
      <c r="Y125" s="11">
        <f t="shared" si="10"/>
        <v>12</v>
      </c>
      <c r="Z125" s="12">
        <f t="shared" si="11"/>
        <v>0.2608695652173913</v>
      </c>
      <c r="AA125" s="11">
        <f t="shared" si="12"/>
        <v>23</v>
      </c>
      <c r="AB125" s="12">
        <f t="shared" si="14"/>
        <v>1</v>
      </c>
      <c r="AC125" s="766">
        <v>1</v>
      </c>
      <c r="AD125" s="13">
        <f t="shared" si="13"/>
        <v>0.5</v>
      </c>
      <c r="AE125" s="445">
        <v>12000000</v>
      </c>
      <c r="AF125" s="363" t="s">
        <v>144</v>
      </c>
      <c r="AG125" s="445">
        <v>12000000</v>
      </c>
      <c r="AH125" s="13">
        <f t="shared" ref="AH125:AH137" si="18">+AG125/AE125</f>
        <v>1</v>
      </c>
    </row>
    <row r="126" spans="1:34" s="377" customFormat="1" ht="16" x14ac:dyDescent="0.2">
      <c r="A126" s="381" t="s">
        <v>941</v>
      </c>
      <c r="B126" s="394" t="s">
        <v>107</v>
      </c>
      <c r="C126" s="37" t="s">
        <v>511</v>
      </c>
      <c r="D126" s="37" t="s">
        <v>512</v>
      </c>
      <c r="E126" s="37" t="s">
        <v>688</v>
      </c>
      <c r="F126" s="37" t="s">
        <v>689</v>
      </c>
      <c r="G126" s="37" t="s">
        <v>116</v>
      </c>
      <c r="H126" s="37">
        <v>155</v>
      </c>
      <c r="I126" s="37" t="s">
        <v>690</v>
      </c>
      <c r="J126" s="358">
        <v>4599023</v>
      </c>
      <c r="K126" s="302" t="s">
        <v>691</v>
      </c>
      <c r="L126" s="37" t="s">
        <v>692</v>
      </c>
      <c r="M126" s="37" t="s">
        <v>158</v>
      </c>
      <c r="N126" s="37">
        <v>4.3999999999999997E-2</v>
      </c>
      <c r="O126" s="37">
        <v>2020</v>
      </c>
      <c r="P126" s="37" t="s">
        <v>122</v>
      </c>
      <c r="Q126" s="497">
        <v>0</v>
      </c>
      <c r="R126" s="305">
        <v>1</v>
      </c>
      <c r="S126" s="302">
        <v>1</v>
      </c>
      <c r="T126" s="12">
        <v>0</v>
      </c>
      <c r="U126" s="302">
        <v>0</v>
      </c>
      <c r="V126" s="301">
        <v>0</v>
      </c>
      <c r="W126" s="301">
        <v>0</v>
      </c>
      <c r="X126" s="301">
        <f t="shared" ref="X126" si="19">SUM(T126:W126)</f>
        <v>0</v>
      </c>
      <c r="Y126" s="11">
        <f t="shared" ref="Y126" si="20">X126+S126</f>
        <v>1</v>
      </c>
      <c r="Z126" s="12">
        <v>0</v>
      </c>
      <c r="AA126" s="11">
        <f t="shared" ref="AA126" si="21">Y126/R126</f>
        <v>1</v>
      </c>
      <c r="AB126" s="12">
        <v>0</v>
      </c>
      <c r="AC126" s="763">
        <v>0</v>
      </c>
      <c r="AD126" s="13">
        <f t="shared" si="13"/>
        <v>1</v>
      </c>
      <c r="AE126" s="445">
        <v>4000000</v>
      </c>
      <c r="AF126" s="13" t="s">
        <v>144</v>
      </c>
      <c r="AG126" s="445">
        <v>0</v>
      </c>
      <c r="AH126" s="13">
        <f t="shared" si="18"/>
        <v>0</v>
      </c>
    </row>
    <row r="127" spans="1:34" s="377" customFormat="1" ht="16" x14ac:dyDescent="0.2">
      <c r="A127" s="381" t="s">
        <v>941</v>
      </c>
      <c r="B127" s="394" t="s">
        <v>107</v>
      </c>
      <c r="C127" s="37" t="s">
        <v>511</v>
      </c>
      <c r="D127" s="37" t="s">
        <v>512</v>
      </c>
      <c r="E127" s="37" t="s">
        <v>110</v>
      </c>
      <c r="F127" s="37" t="s">
        <v>512</v>
      </c>
      <c r="G127" s="37" t="s">
        <v>116</v>
      </c>
      <c r="H127" s="37">
        <v>156</v>
      </c>
      <c r="I127" s="37" t="s">
        <v>694</v>
      </c>
      <c r="J127" s="358">
        <v>4101014</v>
      </c>
      <c r="K127" s="302" t="s">
        <v>695</v>
      </c>
      <c r="L127" s="37" t="s">
        <v>696</v>
      </c>
      <c r="M127" s="37" t="s">
        <v>158</v>
      </c>
      <c r="N127" s="37">
        <v>4.3999999999999997E-2</v>
      </c>
      <c r="O127" s="37">
        <v>2020</v>
      </c>
      <c r="P127" s="37" t="s">
        <v>122</v>
      </c>
      <c r="Q127" s="497">
        <v>10</v>
      </c>
      <c r="R127" s="305">
        <v>20</v>
      </c>
      <c r="S127" s="302">
        <v>0</v>
      </c>
      <c r="T127" s="12">
        <f t="shared" si="17"/>
        <v>0</v>
      </c>
      <c r="U127" s="302">
        <v>0</v>
      </c>
      <c r="V127" s="301">
        <v>0</v>
      </c>
      <c r="W127" s="11">
        <v>0</v>
      </c>
      <c r="X127" s="11">
        <v>0</v>
      </c>
      <c r="Y127" s="11">
        <f t="shared" si="10"/>
        <v>0</v>
      </c>
      <c r="Z127" s="12">
        <f t="shared" si="11"/>
        <v>0</v>
      </c>
      <c r="AA127" s="11">
        <f t="shared" si="12"/>
        <v>0</v>
      </c>
      <c r="AB127" s="12">
        <f t="shared" si="14"/>
        <v>0</v>
      </c>
      <c r="AC127" s="763">
        <v>0</v>
      </c>
      <c r="AD127" s="13">
        <f t="shared" si="13"/>
        <v>0</v>
      </c>
      <c r="AE127" s="445">
        <v>4000000</v>
      </c>
      <c r="AF127" s="363" t="s">
        <v>144</v>
      </c>
      <c r="AG127" s="445">
        <v>4000000</v>
      </c>
      <c r="AH127" s="13">
        <f t="shared" si="18"/>
        <v>1</v>
      </c>
    </row>
    <row r="128" spans="1:34" s="377" customFormat="1" ht="16" x14ac:dyDescent="0.2">
      <c r="A128" s="381" t="s">
        <v>941</v>
      </c>
      <c r="B128" s="394" t="s">
        <v>107</v>
      </c>
      <c r="C128" s="37" t="s">
        <v>511</v>
      </c>
      <c r="D128" s="37" t="s">
        <v>512</v>
      </c>
      <c r="E128" s="37" t="s">
        <v>224</v>
      </c>
      <c r="F128" s="37" t="s">
        <v>557</v>
      </c>
      <c r="G128" s="37" t="s">
        <v>116</v>
      </c>
      <c r="H128" s="37">
        <v>158</v>
      </c>
      <c r="I128" s="37" t="s">
        <v>701</v>
      </c>
      <c r="J128" s="358">
        <v>4103054</v>
      </c>
      <c r="K128" s="302" t="s">
        <v>702</v>
      </c>
      <c r="L128" s="37" t="s">
        <v>703</v>
      </c>
      <c r="M128" s="37" t="s">
        <v>525</v>
      </c>
      <c r="N128" s="37">
        <v>4.3999999999999997E-2</v>
      </c>
      <c r="O128" s="37">
        <v>2020</v>
      </c>
      <c r="P128" s="37" t="s">
        <v>122</v>
      </c>
      <c r="Q128" s="497">
        <v>1</v>
      </c>
      <c r="R128" s="305">
        <v>1</v>
      </c>
      <c r="S128" s="302">
        <v>1</v>
      </c>
      <c r="T128" s="12">
        <f t="shared" si="17"/>
        <v>1</v>
      </c>
      <c r="U128" s="302">
        <v>0.25</v>
      </c>
      <c r="V128" s="301">
        <v>0.25</v>
      </c>
      <c r="W128" s="301">
        <v>0.25</v>
      </c>
      <c r="X128" s="301">
        <v>0.25</v>
      </c>
      <c r="Y128" s="11">
        <f t="shared" si="10"/>
        <v>1</v>
      </c>
      <c r="Z128" s="12">
        <f t="shared" si="11"/>
        <v>1</v>
      </c>
      <c r="AA128" s="11">
        <f t="shared" si="12"/>
        <v>2</v>
      </c>
      <c r="AB128" s="12">
        <f t="shared" si="14"/>
        <v>1</v>
      </c>
      <c r="AC128" s="766">
        <v>1</v>
      </c>
      <c r="AD128" s="13">
        <f t="shared" si="13"/>
        <v>2</v>
      </c>
      <c r="AE128" s="445">
        <v>2000000</v>
      </c>
      <c r="AF128" s="363" t="s">
        <v>144</v>
      </c>
      <c r="AG128" s="445">
        <v>2000000</v>
      </c>
      <c r="AH128" s="13">
        <f t="shared" si="18"/>
        <v>1</v>
      </c>
    </row>
    <row r="129" spans="1:34" s="377" customFormat="1" ht="16" x14ac:dyDescent="0.2">
      <c r="A129" s="381" t="s">
        <v>941</v>
      </c>
      <c r="B129" s="394" t="s">
        <v>107</v>
      </c>
      <c r="C129" s="37" t="s">
        <v>511</v>
      </c>
      <c r="D129" s="37" t="s">
        <v>512</v>
      </c>
      <c r="E129" s="37" t="s">
        <v>224</v>
      </c>
      <c r="F129" s="37" t="s">
        <v>557</v>
      </c>
      <c r="G129" s="37" t="s">
        <v>116</v>
      </c>
      <c r="H129" s="37">
        <v>159</v>
      </c>
      <c r="I129" s="37" t="s">
        <v>704</v>
      </c>
      <c r="J129" s="358" t="s">
        <v>705</v>
      </c>
      <c r="K129" s="302" t="s">
        <v>702</v>
      </c>
      <c r="L129" s="37" t="s">
        <v>706</v>
      </c>
      <c r="M129" s="37" t="s">
        <v>525</v>
      </c>
      <c r="N129" s="37">
        <v>4.3999999999999997E-2</v>
      </c>
      <c r="O129" s="37">
        <v>2020</v>
      </c>
      <c r="P129" s="37" t="s">
        <v>122</v>
      </c>
      <c r="Q129" s="497">
        <v>1</v>
      </c>
      <c r="R129" s="305">
        <v>1</v>
      </c>
      <c r="S129" s="302">
        <v>1</v>
      </c>
      <c r="T129" s="12">
        <f t="shared" si="17"/>
        <v>1</v>
      </c>
      <c r="U129" s="302">
        <v>0.25</v>
      </c>
      <c r="V129" s="301">
        <v>0.25</v>
      </c>
      <c r="W129" s="301">
        <v>0.25</v>
      </c>
      <c r="X129" s="301">
        <v>0.25</v>
      </c>
      <c r="Y129" s="11">
        <f t="shared" si="10"/>
        <v>1</v>
      </c>
      <c r="Z129" s="12">
        <f t="shared" si="11"/>
        <v>1</v>
      </c>
      <c r="AA129" s="11">
        <f t="shared" si="12"/>
        <v>2</v>
      </c>
      <c r="AB129" s="12">
        <f t="shared" si="14"/>
        <v>1</v>
      </c>
      <c r="AC129" s="766">
        <v>1</v>
      </c>
      <c r="AD129" s="13">
        <f t="shared" si="13"/>
        <v>2</v>
      </c>
      <c r="AE129" s="445">
        <v>2000000</v>
      </c>
      <c r="AF129" s="363" t="s">
        <v>144</v>
      </c>
      <c r="AG129" s="445">
        <v>2000000</v>
      </c>
      <c r="AH129" s="13">
        <f t="shared" si="18"/>
        <v>1</v>
      </c>
    </row>
    <row r="130" spans="1:34" s="377" customFormat="1" ht="16" x14ac:dyDescent="0.2">
      <c r="A130" s="381" t="s">
        <v>941</v>
      </c>
      <c r="B130" s="394" t="s">
        <v>107</v>
      </c>
      <c r="C130" s="37" t="s">
        <v>511</v>
      </c>
      <c r="D130" s="37" t="s">
        <v>512</v>
      </c>
      <c r="E130" s="37" t="s">
        <v>224</v>
      </c>
      <c r="F130" s="37" t="s">
        <v>557</v>
      </c>
      <c r="G130" s="37" t="s">
        <v>116</v>
      </c>
      <c r="H130" s="37">
        <v>160</v>
      </c>
      <c r="I130" s="37" t="s">
        <v>708</v>
      </c>
      <c r="J130" s="358" t="s">
        <v>705</v>
      </c>
      <c r="K130" s="302" t="s">
        <v>702</v>
      </c>
      <c r="L130" s="37" t="s">
        <v>703</v>
      </c>
      <c r="M130" s="37" t="s">
        <v>158</v>
      </c>
      <c r="N130" s="37">
        <v>4.3999999999999997E-2</v>
      </c>
      <c r="O130" s="37">
        <v>2020</v>
      </c>
      <c r="P130" s="37" t="s">
        <v>122</v>
      </c>
      <c r="Q130" s="497">
        <v>5</v>
      </c>
      <c r="R130" s="305">
        <v>20</v>
      </c>
      <c r="S130" s="302">
        <v>10</v>
      </c>
      <c r="T130" s="12">
        <f t="shared" si="17"/>
        <v>0.5</v>
      </c>
      <c r="U130" s="302">
        <v>0</v>
      </c>
      <c r="V130" s="301">
        <v>3</v>
      </c>
      <c r="W130" s="301">
        <v>2</v>
      </c>
      <c r="X130" s="11">
        <v>0</v>
      </c>
      <c r="Y130" s="11">
        <f t="shared" si="10"/>
        <v>5</v>
      </c>
      <c r="Z130" s="12">
        <f t="shared" si="11"/>
        <v>0.25</v>
      </c>
      <c r="AA130" s="11">
        <f t="shared" si="12"/>
        <v>15</v>
      </c>
      <c r="AB130" s="12">
        <f t="shared" si="14"/>
        <v>1</v>
      </c>
      <c r="AC130" s="766">
        <v>1</v>
      </c>
      <c r="AD130" s="13">
        <f t="shared" si="13"/>
        <v>0.75</v>
      </c>
      <c r="AE130" s="445">
        <v>2000000</v>
      </c>
      <c r="AF130" s="363" t="s">
        <v>144</v>
      </c>
      <c r="AG130" s="445">
        <v>2000000</v>
      </c>
      <c r="AH130" s="13">
        <f t="shared" si="18"/>
        <v>1</v>
      </c>
    </row>
    <row r="131" spans="1:34" s="377" customFormat="1" ht="98" x14ac:dyDescent="0.2">
      <c r="A131" s="381" t="s">
        <v>941</v>
      </c>
      <c r="B131" s="394" t="s">
        <v>107</v>
      </c>
      <c r="C131" s="37" t="s">
        <v>511</v>
      </c>
      <c r="D131" s="37" t="s">
        <v>512</v>
      </c>
      <c r="E131" s="37" t="s">
        <v>224</v>
      </c>
      <c r="F131" s="37" t="s">
        <v>557</v>
      </c>
      <c r="G131" s="37" t="s">
        <v>116</v>
      </c>
      <c r="H131" s="37">
        <v>161</v>
      </c>
      <c r="I131" s="37" t="s">
        <v>711</v>
      </c>
      <c r="J131" s="358" t="s">
        <v>705</v>
      </c>
      <c r="K131" s="302" t="s">
        <v>702</v>
      </c>
      <c r="L131" s="37" t="s">
        <v>703</v>
      </c>
      <c r="M131" s="37" t="s">
        <v>158</v>
      </c>
      <c r="N131" s="37">
        <v>4.3999999999999997E-2</v>
      </c>
      <c r="O131" s="37">
        <v>2020</v>
      </c>
      <c r="P131" s="37" t="s">
        <v>122</v>
      </c>
      <c r="Q131" s="497">
        <v>5</v>
      </c>
      <c r="R131" s="305">
        <v>20</v>
      </c>
      <c r="S131" s="302">
        <v>5</v>
      </c>
      <c r="T131" s="12">
        <f t="shared" si="17"/>
        <v>0.25</v>
      </c>
      <c r="U131" s="302">
        <v>0</v>
      </c>
      <c r="V131" s="301">
        <v>3</v>
      </c>
      <c r="W131" s="301">
        <v>2</v>
      </c>
      <c r="X131" s="11">
        <v>0</v>
      </c>
      <c r="Y131" s="11">
        <f t="shared" ref="Y131:Y183" si="22">+U131+V131+W131+X131</f>
        <v>5</v>
      </c>
      <c r="Z131" s="12">
        <f t="shared" ref="Z131:Z180" si="23">+Y131/R131</f>
        <v>0.25</v>
      </c>
      <c r="AA131" s="11">
        <f t="shared" ref="AA131:AA194" si="24">S131+Y131</f>
        <v>10</v>
      </c>
      <c r="AB131" s="12">
        <f t="shared" si="14"/>
        <v>1</v>
      </c>
      <c r="AC131" s="766">
        <v>1</v>
      </c>
      <c r="AD131" s="13">
        <f t="shared" si="13"/>
        <v>0.5</v>
      </c>
      <c r="AE131" s="445">
        <v>2000000</v>
      </c>
      <c r="AF131" s="363" t="s">
        <v>144</v>
      </c>
      <c r="AG131" s="445">
        <v>2000000</v>
      </c>
      <c r="AH131" s="13">
        <f t="shared" si="18"/>
        <v>1</v>
      </c>
    </row>
    <row r="132" spans="1:34" s="377" customFormat="1" ht="16" x14ac:dyDescent="0.2">
      <c r="A132" s="381" t="s">
        <v>941</v>
      </c>
      <c r="B132" s="394" t="s">
        <v>107</v>
      </c>
      <c r="C132" s="37" t="s">
        <v>511</v>
      </c>
      <c r="D132" s="37" t="s">
        <v>557</v>
      </c>
      <c r="E132" s="37">
        <v>1204</v>
      </c>
      <c r="F132" s="37" t="s">
        <v>712</v>
      </c>
      <c r="G132" s="37" t="s">
        <v>116</v>
      </c>
      <c r="H132" s="37">
        <v>162</v>
      </c>
      <c r="I132" s="37" t="s">
        <v>713</v>
      </c>
      <c r="J132" s="358">
        <v>1204009</v>
      </c>
      <c r="K132" s="302" t="s">
        <v>714</v>
      </c>
      <c r="L132" s="37" t="s">
        <v>715</v>
      </c>
      <c r="M132" s="37" t="s">
        <v>525</v>
      </c>
      <c r="N132" s="37">
        <v>4.3999999999999997E-2</v>
      </c>
      <c r="O132" s="37">
        <v>2020</v>
      </c>
      <c r="P132" s="37" t="s">
        <v>122</v>
      </c>
      <c r="Q132" s="497">
        <v>50</v>
      </c>
      <c r="R132" s="305">
        <v>300</v>
      </c>
      <c r="S132" s="302">
        <v>200</v>
      </c>
      <c r="T132" s="12">
        <f t="shared" si="17"/>
        <v>0.66666666666666663</v>
      </c>
      <c r="U132" s="302">
        <v>15</v>
      </c>
      <c r="V132" s="301">
        <v>100</v>
      </c>
      <c r="W132" s="301">
        <v>52</v>
      </c>
      <c r="X132" s="11">
        <v>0</v>
      </c>
      <c r="Y132" s="11">
        <f t="shared" si="22"/>
        <v>167</v>
      </c>
      <c r="Z132" s="12">
        <f t="shared" si="23"/>
        <v>0.55666666666666664</v>
      </c>
      <c r="AA132" s="11">
        <f t="shared" si="24"/>
        <v>367</v>
      </c>
      <c r="AB132" s="12">
        <f t="shared" si="14"/>
        <v>3.34</v>
      </c>
      <c r="AC132" s="766">
        <v>3.34</v>
      </c>
      <c r="AD132" s="13">
        <f t="shared" si="13"/>
        <v>1.2233333333333334</v>
      </c>
      <c r="AE132" s="445">
        <v>2000000</v>
      </c>
      <c r="AF132" s="363" t="s">
        <v>144</v>
      </c>
      <c r="AG132" s="445">
        <v>0</v>
      </c>
      <c r="AH132" s="13">
        <f t="shared" si="18"/>
        <v>0</v>
      </c>
    </row>
    <row r="133" spans="1:34" s="377" customFormat="1" ht="16" x14ac:dyDescent="0.2">
      <c r="A133" s="381" t="s">
        <v>941</v>
      </c>
      <c r="B133" s="394" t="s">
        <v>107</v>
      </c>
      <c r="C133" s="37" t="s">
        <v>511</v>
      </c>
      <c r="D133" s="37" t="s">
        <v>557</v>
      </c>
      <c r="E133" s="37" t="s">
        <v>533</v>
      </c>
      <c r="F133" s="37" t="s">
        <v>532</v>
      </c>
      <c r="G133" s="37" t="s">
        <v>116</v>
      </c>
      <c r="H133" s="37">
        <v>163</v>
      </c>
      <c r="I133" s="37" t="s">
        <v>719</v>
      </c>
      <c r="J133" s="358">
        <v>1204009</v>
      </c>
      <c r="K133" s="302" t="s">
        <v>714</v>
      </c>
      <c r="L133" s="37" t="s">
        <v>720</v>
      </c>
      <c r="M133" s="37" t="s">
        <v>525</v>
      </c>
      <c r="N133" s="37">
        <v>4.3999999999999997E-2</v>
      </c>
      <c r="O133" s="37">
        <v>2020</v>
      </c>
      <c r="P133" s="37" t="s">
        <v>122</v>
      </c>
      <c r="Q133" s="497">
        <v>12</v>
      </c>
      <c r="R133" s="305">
        <v>46</v>
      </c>
      <c r="S133" s="302">
        <v>15</v>
      </c>
      <c r="T133" s="12">
        <f t="shared" si="17"/>
        <v>0.32608695652173914</v>
      </c>
      <c r="U133" s="302">
        <v>0</v>
      </c>
      <c r="V133" s="301">
        <v>18</v>
      </c>
      <c r="W133" s="301">
        <v>9</v>
      </c>
      <c r="X133" s="11">
        <v>0</v>
      </c>
      <c r="Y133" s="11">
        <f t="shared" si="22"/>
        <v>27</v>
      </c>
      <c r="Z133" s="12">
        <f t="shared" si="23"/>
        <v>0.58695652173913049</v>
      </c>
      <c r="AA133" s="11">
        <f t="shared" si="24"/>
        <v>42</v>
      </c>
      <c r="AB133" s="12">
        <f t="shared" ref="AB133:AB196" si="25">+Y133/Q133</f>
        <v>2.25</v>
      </c>
      <c r="AC133" s="766">
        <v>2.25</v>
      </c>
      <c r="AD133" s="13">
        <f t="shared" ref="AD133:AD171" si="26">AA133/R133</f>
        <v>0.91304347826086951</v>
      </c>
      <c r="AE133" s="445">
        <v>2000000</v>
      </c>
      <c r="AF133" s="363" t="s">
        <v>144</v>
      </c>
      <c r="AG133" s="445">
        <v>0</v>
      </c>
      <c r="AH133" s="13">
        <f t="shared" si="18"/>
        <v>0</v>
      </c>
    </row>
    <row r="134" spans="1:34" s="377" customFormat="1" ht="16" x14ac:dyDescent="0.2">
      <c r="A134" s="381" t="s">
        <v>941</v>
      </c>
      <c r="B134" s="394" t="s">
        <v>107</v>
      </c>
      <c r="C134" s="37" t="s">
        <v>511</v>
      </c>
      <c r="D134" s="37" t="s">
        <v>557</v>
      </c>
      <c r="E134" s="37" t="s">
        <v>533</v>
      </c>
      <c r="F134" s="37" t="s">
        <v>532</v>
      </c>
      <c r="G134" s="37" t="s">
        <v>116</v>
      </c>
      <c r="H134" s="37">
        <v>164</v>
      </c>
      <c r="I134" s="37" t="s">
        <v>724</v>
      </c>
      <c r="J134" s="358">
        <v>1204018</v>
      </c>
      <c r="K134" s="302" t="s">
        <v>725</v>
      </c>
      <c r="L134" s="37" t="s">
        <v>726</v>
      </c>
      <c r="M134" s="37" t="s">
        <v>525</v>
      </c>
      <c r="N134" s="37">
        <v>4.3999999999999997E-2</v>
      </c>
      <c r="O134" s="37">
        <v>2020</v>
      </c>
      <c r="P134" s="37" t="s">
        <v>122</v>
      </c>
      <c r="Q134" s="497">
        <v>1</v>
      </c>
      <c r="R134" s="305">
        <v>4</v>
      </c>
      <c r="S134" s="302">
        <v>0</v>
      </c>
      <c r="T134" s="12">
        <f t="shared" si="17"/>
        <v>0</v>
      </c>
      <c r="U134" s="302">
        <v>0</v>
      </c>
      <c r="V134" s="301">
        <v>0</v>
      </c>
      <c r="W134" s="301">
        <v>1</v>
      </c>
      <c r="X134" s="11">
        <v>0</v>
      </c>
      <c r="Y134" s="11">
        <f t="shared" si="22"/>
        <v>1</v>
      </c>
      <c r="Z134" s="12">
        <f t="shared" si="23"/>
        <v>0.25</v>
      </c>
      <c r="AA134" s="11">
        <f t="shared" si="24"/>
        <v>1</v>
      </c>
      <c r="AB134" s="12">
        <f t="shared" si="25"/>
        <v>1</v>
      </c>
      <c r="AC134" s="766">
        <v>1</v>
      </c>
      <c r="AD134" s="13">
        <f t="shared" si="26"/>
        <v>0.25</v>
      </c>
      <c r="AE134" s="445">
        <v>2000000000</v>
      </c>
      <c r="AF134" s="363" t="s">
        <v>144</v>
      </c>
      <c r="AG134" s="445">
        <v>0</v>
      </c>
      <c r="AH134" s="13">
        <f t="shared" si="18"/>
        <v>0</v>
      </c>
    </row>
    <row r="135" spans="1:34" s="377" customFormat="1" ht="16" x14ac:dyDescent="0.2">
      <c r="A135" s="381" t="s">
        <v>941</v>
      </c>
      <c r="B135" s="394" t="s">
        <v>107</v>
      </c>
      <c r="C135" s="37" t="s">
        <v>511</v>
      </c>
      <c r="D135" s="37" t="s">
        <v>557</v>
      </c>
      <c r="E135" s="37" t="s">
        <v>728</v>
      </c>
      <c r="F135" s="37" t="s">
        <v>729</v>
      </c>
      <c r="G135" s="37" t="s">
        <v>116</v>
      </c>
      <c r="H135" s="37">
        <v>165</v>
      </c>
      <c r="I135" s="37" t="s">
        <v>730</v>
      </c>
      <c r="J135" s="358">
        <v>4102052</v>
      </c>
      <c r="K135" s="302" t="s">
        <v>731</v>
      </c>
      <c r="L135" s="37" t="s">
        <v>732</v>
      </c>
      <c r="M135" s="37" t="s">
        <v>525</v>
      </c>
      <c r="N135" s="37">
        <v>4.3999999999999997E-2</v>
      </c>
      <c r="O135" s="37">
        <v>2020</v>
      </c>
      <c r="P135" s="37" t="s">
        <v>122</v>
      </c>
      <c r="Q135" s="497">
        <v>1</v>
      </c>
      <c r="R135" s="305">
        <v>4</v>
      </c>
      <c r="S135" s="302">
        <v>0</v>
      </c>
      <c r="T135" s="12">
        <f t="shared" si="17"/>
        <v>0</v>
      </c>
      <c r="U135" s="302">
        <v>0</v>
      </c>
      <c r="V135" s="301">
        <v>1</v>
      </c>
      <c r="W135" s="301">
        <v>1</v>
      </c>
      <c r="X135" s="11">
        <v>0</v>
      </c>
      <c r="Y135" s="11">
        <f t="shared" si="22"/>
        <v>2</v>
      </c>
      <c r="Z135" s="12">
        <f t="shared" si="23"/>
        <v>0.5</v>
      </c>
      <c r="AA135" s="11">
        <f t="shared" si="24"/>
        <v>2</v>
      </c>
      <c r="AB135" s="12">
        <f t="shared" si="25"/>
        <v>2</v>
      </c>
      <c r="AC135" s="766">
        <v>2</v>
      </c>
      <c r="AD135" s="13">
        <f t="shared" si="26"/>
        <v>0.5</v>
      </c>
      <c r="AE135" s="445">
        <v>0</v>
      </c>
      <c r="AF135" s="363" t="s">
        <v>144</v>
      </c>
      <c r="AG135" s="445">
        <v>0</v>
      </c>
      <c r="AH135" s="13">
        <v>0</v>
      </c>
    </row>
    <row r="136" spans="1:34" s="377" customFormat="1" ht="16" x14ac:dyDescent="0.2">
      <c r="A136" s="381" t="s">
        <v>941</v>
      </c>
      <c r="B136" s="394" t="s">
        <v>107</v>
      </c>
      <c r="C136" s="37" t="s">
        <v>511</v>
      </c>
      <c r="D136" s="37" t="s">
        <v>557</v>
      </c>
      <c r="E136" s="37" t="s">
        <v>224</v>
      </c>
      <c r="F136" s="37" t="s">
        <v>557</v>
      </c>
      <c r="G136" s="37" t="s">
        <v>116</v>
      </c>
      <c r="H136" s="37">
        <v>166</v>
      </c>
      <c r="I136" s="37" t="s">
        <v>736</v>
      </c>
      <c r="J136" s="358">
        <v>4103004</v>
      </c>
      <c r="K136" s="302" t="s">
        <v>579</v>
      </c>
      <c r="L136" s="37" t="s">
        <v>580</v>
      </c>
      <c r="M136" s="37" t="s">
        <v>158</v>
      </c>
      <c r="N136" s="37">
        <v>4.3999999999999997E-2</v>
      </c>
      <c r="O136" s="37">
        <v>2020</v>
      </c>
      <c r="P136" s="37" t="s">
        <v>122</v>
      </c>
      <c r="Q136" s="497">
        <v>5</v>
      </c>
      <c r="R136" s="305">
        <v>20</v>
      </c>
      <c r="S136" s="302">
        <v>20</v>
      </c>
      <c r="T136" s="12">
        <f t="shared" si="17"/>
        <v>1</v>
      </c>
      <c r="U136" s="302">
        <v>0</v>
      </c>
      <c r="V136" s="301">
        <v>2</v>
      </c>
      <c r="W136" s="11">
        <v>0</v>
      </c>
      <c r="X136" s="11">
        <v>0</v>
      </c>
      <c r="Y136" s="11">
        <f t="shared" si="22"/>
        <v>2</v>
      </c>
      <c r="Z136" s="12">
        <f t="shared" si="23"/>
        <v>0.1</v>
      </c>
      <c r="AA136" s="11">
        <f t="shared" si="24"/>
        <v>22</v>
      </c>
      <c r="AB136" s="12">
        <f t="shared" si="25"/>
        <v>0.4</v>
      </c>
      <c r="AC136" s="763">
        <v>0.4</v>
      </c>
      <c r="AD136" s="13">
        <f t="shared" si="26"/>
        <v>1.1000000000000001</v>
      </c>
      <c r="AE136" s="445">
        <v>0</v>
      </c>
      <c r="AF136" s="363" t="s">
        <v>144</v>
      </c>
      <c r="AG136" s="445">
        <v>0</v>
      </c>
      <c r="AH136" s="13">
        <v>0</v>
      </c>
    </row>
    <row r="137" spans="1:34" s="377" customFormat="1" ht="16" x14ac:dyDescent="0.2">
      <c r="A137" s="381" t="s">
        <v>941</v>
      </c>
      <c r="B137" s="394" t="s">
        <v>107</v>
      </c>
      <c r="C137" s="37" t="s">
        <v>511</v>
      </c>
      <c r="D137" s="37" t="s">
        <v>557</v>
      </c>
      <c r="E137" s="37" t="s">
        <v>728</v>
      </c>
      <c r="F137" s="37" t="s">
        <v>729</v>
      </c>
      <c r="G137" s="37" t="s">
        <v>116</v>
      </c>
      <c r="H137" s="37">
        <v>167</v>
      </c>
      <c r="I137" s="37" t="s">
        <v>740</v>
      </c>
      <c r="J137" s="358">
        <v>4101031</v>
      </c>
      <c r="K137" s="302" t="s">
        <v>632</v>
      </c>
      <c r="L137" s="37" t="s">
        <v>633</v>
      </c>
      <c r="M137" s="37" t="s">
        <v>158</v>
      </c>
      <c r="N137" s="37">
        <v>4.3999999999999997E-2</v>
      </c>
      <c r="O137" s="37">
        <v>2020</v>
      </c>
      <c r="P137" s="37" t="s">
        <v>122</v>
      </c>
      <c r="Q137" s="497">
        <v>1</v>
      </c>
      <c r="R137" s="305">
        <v>1</v>
      </c>
      <c r="S137" s="302">
        <v>0</v>
      </c>
      <c r="T137" s="12">
        <f t="shared" si="17"/>
        <v>0</v>
      </c>
      <c r="U137" s="302">
        <v>0</v>
      </c>
      <c r="V137" s="301">
        <v>0.5</v>
      </c>
      <c r="W137" s="301">
        <v>0</v>
      </c>
      <c r="X137" s="11">
        <v>0</v>
      </c>
      <c r="Y137" s="11">
        <f t="shared" si="22"/>
        <v>0.5</v>
      </c>
      <c r="Z137" s="12">
        <f t="shared" si="23"/>
        <v>0.5</v>
      </c>
      <c r="AA137" s="11">
        <f t="shared" si="24"/>
        <v>0.5</v>
      </c>
      <c r="AB137" s="12">
        <f t="shared" si="25"/>
        <v>0.5</v>
      </c>
      <c r="AC137" s="763">
        <v>0.5</v>
      </c>
      <c r="AD137" s="13">
        <f t="shared" si="26"/>
        <v>0.5</v>
      </c>
      <c r="AE137" s="445">
        <v>0</v>
      </c>
      <c r="AF137" s="363" t="s">
        <v>144</v>
      </c>
      <c r="AG137" s="445">
        <v>0</v>
      </c>
      <c r="AH137" s="13">
        <v>0</v>
      </c>
    </row>
    <row r="138" spans="1:34" s="377" customFormat="1" ht="28" x14ac:dyDescent="0.2">
      <c r="A138" s="381" t="s">
        <v>941</v>
      </c>
      <c r="B138" s="394" t="s">
        <v>107</v>
      </c>
      <c r="C138" s="37" t="s">
        <v>511</v>
      </c>
      <c r="D138" s="37" t="s">
        <v>557</v>
      </c>
      <c r="E138" s="37" t="s">
        <v>533</v>
      </c>
      <c r="F138" s="37" t="s">
        <v>532</v>
      </c>
      <c r="G138" s="37" t="s">
        <v>745</v>
      </c>
      <c r="H138" s="37">
        <v>168</v>
      </c>
      <c r="I138" s="37" t="s">
        <v>746</v>
      </c>
      <c r="J138" s="358">
        <v>1204002</v>
      </c>
      <c r="K138" s="302" t="s">
        <v>747</v>
      </c>
      <c r="L138" s="37" t="s">
        <v>748</v>
      </c>
      <c r="M138" s="37" t="s">
        <v>158</v>
      </c>
      <c r="N138" s="37">
        <v>4.3999999999999997E-2</v>
      </c>
      <c r="O138" s="37">
        <v>2020</v>
      </c>
      <c r="P138" s="37" t="s">
        <v>122</v>
      </c>
      <c r="Q138" s="497">
        <v>1</v>
      </c>
      <c r="R138" s="305">
        <v>4</v>
      </c>
      <c r="S138" s="302">
        <v>1</v>
      </c>
      <c r="T138" s="12">
        <f t="shared" si="17"/>
        <v>0.25</v>
      </c>
      <c r="U138" s="302">
        <v>0</v>
      </c>
      <c r="V138" s="301">
        <v>0</v>
      </c>
      <c r="W138" s="11">
        <v>0</v>
      </c>
      <c r="X138" s="11">
        <v>0</v>
      </c>
      <c r="Y138" s="11">
        <f t="shared" si="22"/>
        <v>0</v>
      </c>
      <c r="Z138" s="12">
        <f t="shared" si="23"/>
        <v>0</v>
      </c>
      <c r="AA138" s="11">
        <f t="shared" si="24"/>
        <v>1</v>
      </c>
      <c r="AB138" s="12">
        <f>+Y138/Q138</f>
        <v>0</v>
      </c>
      <c r="AC138" s="763">
        <v>0</v>
      </c>
      <c r="AD138" s="13">
        <f t="shared" si="26"/>
        <v>0.25</v>
      </c>
      <c r="AE138" s="445">
        <v>0</v>
      </c>
      <c r="AF138" s="363" t="s">
        <v>144</v>
      </c>
      <c r="AG138" s="445">
        <v>0</v>
      </c>
      <c r="AH138" s="13">
        <v>0</v>
      </c>
    </row>
    <row r="139" spans="1:34" s="377" customFormat="1" ht="16" x14ac:dyDescent="0.2">
      <c r="A139" s="381" t="s">
        <v>941</v>
      </c>
      <c r="B139" s="394" t="s">
        <v>107</v>
      </c>
      <c r="C139" s="37" t="s">
        <v>511</v>
      </c>
      <c r="D139" s="37" t="s">
        <v>557</v>
      </c>
      <c r="E139" s="37" t="s">
        <v>224</v>
      </c>
      <c r="F139" s="37" t="s">
        <v>557</v>
      </c>
      <c r="G139" s="37" t="s">
        <v>745</v>
      </c>
      <c r="H139" s="37">
        <v>169</v>
      </c>
      <c r="I139" s="37" t="s">
        <v>749</v>
      </c>
      <c r="J139" s="358">
        <v>4103052</v>
      </c>
      <c r="K139" s="302" t="s">
        <v>750</v>
      </c>
      <c r="L139" s="37" t="s">
        <v>751</v>
      </c>
      <c r="M139" s="37" t="s">
        <v>158</v>
      </c>
      <c r="N139" s="37">
        <v>4.3999999999999997E-2</v>
      </c>
      <c r="O139" s="37">
        <v>2020</v>
      </c>
      <c r="P139" s="37" t="s">
        <v>122</v>
      </c>
      <c r="Q139" s="497">
        <v>1</v>
      </c>
      <c r="R139" s="305">
        <v>1</v>
      </c>
      <c r="S139" s="302">
        <v>0</v>
      </c>
      <c r="T139" s="12">
        <f t="shared" si="17"/>
        <v>0</v>
      </c>
      <c r="U139" s="302">
        <v>0</v>
      </c>
      <c r="V139" s="301">
        <v>0</v>
      </c>
      <c r="W139" s="301">
        <v>1</v>
      </c>
      <c r="X139" s="11">
        <v>0</v>
      </c>
      <c r="Y139" s="11">
        <f t="shared" si="22"/>
        <v>1</v>
      </c>
      <c r="Z139" s="12">
        <f t="shared" si="23"/>
        <v>1</v>
      </c>
      <c r="AA139" s="11">
        <f t="shared" si="24"/>
        <v>1</v>
      </c>
      <c r="AB139" s="12">
        <f t="shared" si="25"/>
        <v>1</v>
      </c>
      <c r="AC139" s="766">
        <v>1</v>
      </c>
      <c r="AD139" s="13">
        <f t="shared" si="26"/>
        <v>1</v>
      </c>
      <c r="AE139" s="445">
        <v>0</v>
      </c>
      <c r="AF139" s="363" t="s">
        <v>144</v>
      </c>
      <c r="AG139" s="445">
        <v>0</v>
      </c>
      <c r="AH139" s="13">
        <v>0</v>
      </c>
    </row>
    <row r="140" spans="1:34" s="377" customFormat="1" ht="16" x14ac:dyDescent="0.2">
      <c r="A140" s="381" t="s">
        <v>941</v>
      </c>
      <c r="B140" s="394" t="s">
        <v>107</v>
      </c>
      <c r="C140" s="37" t="s">
        <v>511</v>
      </c>
      <c r="D140" s="37" t="s">
        <v>557</v>
      </c>
      <c r="E140" s="37" t="s">
        <v>753</v>
      </c>
      <c r="F140" s="37" t="s">
        <v>754</v>
      </c>
      <c r="G140" s="37" t="s">
        <v>745</v>
      </c>
      <c r="H140" s="37">
        <v>170</v>
      </c>
      <c r="I140" s="37" t="s">
        <v>755</v>
      </c>
      <c r="J140" s="358">
        <v>1202032</v>
      </c>
      <c r="K140" s="302" t="s">
        <v>756</v>
      </c>
      <c r="L140" s="37" t="s">
        <v>757</v>
      </c>
      <c r="M140" s="37" t="s">
        <v>158</v>
      </c>
      <c r="N140" s="37">
        <v>4.3999999999999997E-2</v>
      </c>
      <c r="O140" s="37">
        <v>2020</v>
      </c>
      <c r="P140" s="37" t="s">
        <v>122</v>
      </c>
      <c r="Q140" s="497">
        <v>3</v>
      </c>
      <c r="R140" s="305">
        <v>12</v>
      </c>
      <c r="S140" s="302">
        <v>4</v>
      </c>
      <c r="T140" s="12">
        <f t="shared" si="17"/>
        <v>0.33333333333333331</v>
      </c>
      <c r="U140" s="302">
        <v>0</v>
      </c>
      <c r="V140" s="301">
        <v>0</v>
      </c>
      <c r="W140" s="301">
        <v>1</v>
      </c>
      <c r="X140" s="301">
        <v>2</v>
      </c>
      <c r="Y140" s="11">
        <f t="shared" si="22"/>
        <v>3</v>
      </c>
      <c r="Z140" s="12">
        <f t="shared" si="23"/>
        <v>0.25</v>
      </c>
      <c r="AA140" s="11">
        <f t="shared" si="24"/>
        <v>7</v>
      </c>
      <c r="AB140" s="12">
        <f t="shared" si="25"/>
        <v>1</v>
      </c>
      <c r="AC140" s="766">
        <v>1</v>
      </c>
      <c r="AD140" s="13">
        <f t="shared" si="26"/>
        <v>0.58333333333333337</v>
      </c>
      <c r="AE140" s="445">
        <v>0</v>
      </c>
      <c r="AF140" s="363" t="s">
        <v>144</v>
      </c>
      <c r="AG140" s="445">
        <v>0</v>
      </c>
      <c r="AH140" s="13">
        <v>0</v>
      </c>
    </row>
    <row r="141" spans="1:34" s="377" customFormat="1" ht="16" x14ac:dyDescent="0.2">
      <c r="A141" s="381" t="s">
        <v>941</v>
      </c>
      <c r="B141" s="394" t="s">
        <v>107</v>
      </c>
      <c r="C141" s="37" t="s">
        <v>511</v>
      </c>
      <c r="D141" s="37" t="s">
        <v>557</v>
      </c>
      <c r="E141" s="37" t="s">
        <v>753</v>
      </c>
      <c r="F141" s="37" t="s">
        <v>754</v>
      </c>
      <c r="G141" s="37" t="s">
        <v>745</v>
      </c>
      <c r="H141" s="37">
        <v>171</v>
      </c>
      <c r="I141" s="37" t="s">
        <v>759</v>
      </c>
      <c r="J141" s="358">
        <v>1202032</v>
      </c>
      <c r="K141" s="302" t="s">
        <v>756</v>
      </c>
      <c r="L141" s="37" t="s">
        <v>757</v>
      </c>
      <c r="M141" s="37" t="s">
        <v>158</v>
      </c>
      <c r="N141" s="37">
        <v>4.3999999999999997E-2</v>
      </c>
      <c r="O141" s="37">
        <v>2020</v>
      </c>
      <c r="P141" s="37" t="s">
        <v>122</v>
      </c>
      <c r="Q141" s="497">
        <v>1</v>
      </c>
      <c r="R141" s="305">
        <v>2</v>
      </c>
      <c r="S141" s="302">
        <v>0</v>
      </c>
      <c r="T141" s="12">
        <f t="shared" si="17"/>
        <v>0</v>
      </c>
      <c r="U141" s="302">
        <v>0</v>
      </c>
      <c r="V141" s="301">
        <v>0</v>
      </c>
      <c r="W141" s="11">
        <v>0</v>
      </c>
      <c r="X141" s="11">
        <v>0</v>
      </c>
      <c r="Y141" s="11">
        <f t="shared" si="22"/>
        <v>0</v>
      </c>
      <c r="Z141" s="12">
        <f t="shared" si="23"/>
        <v>0</v>
      </c>
      <c r="AA141" s="11">
        <f t="shared" si="24"/>
        <v>0</v>
      </c>
      <c r="AB141" s="12">
        <f>+Y141/Q141</f>
        <v>0</v>
      </c>
      <c r="AC141" s="763">
        <v>0</v>
      </c>
      <c r="AD141" s="13">
        <f t="shared" si="26"/>
        <v>0</v>
      </c>
      <c r="AE141" s="445">
        <v>0</v>
      </c>
      <c r="AF141" s="363" t="s">
        <v>144</v>
      </c>
      <c r="AG141" s="445">
        <v>0</v>
      </c>
      <c r="AH141" s="13">
        <v>0</v>
      </c>
    </row>
    <row r="142" spans="1:34" s="377" customFormat="1" ht="16" x14ac:dyDescent="0.2">
      <c r="A142" s="381" t="s">
        <v>941</v>
      </c>
      <c r="B142" s="394" t="s">
        <v>107</v>
      </c>
      <c r="C142" s="37" t="s">
        <v>511</v>
      </c>
      <c r="D142" s="37" t="s">
        <v>557</v>
      </c>
      <c r="E142" s="37" t="s">
        <v>760</v>
      </c>
      <c r="F142" s="37" t="s">
        <v>754</v>
      </c>
      <c r="G142" s="37" t="s">
        <v>745</v>
      </c>
      <c r="H142" s="37">
        <v>172</v>
      </c>
      <c r="I142" s="37" t="s">
        <v>761</v>
      </c>
      <c r="J142" s="358">
        <v>1202032</v>
      </c>
      <c r="K142" s="302" t="s">
        <v>756</v>
      </c>
      <c r="L142" s="37" t="s">
        <v>757</v>
      </c>
      <c r="M142" s="37" t="s">
        <v>158</v>
      </c>
      <c r="N142" s="37">
        <v>4.3999999999999997E-2</v>
      </c>
      <c r="O142" s="37">
        <v>2020</v>
      </c>
      <c r="P142" s="37" t="s">
        <v>122</v>
      </c>
      <c r="Q142" s="497">
        <v>3</v>
      </c>
      <c r="R142" s="305">
        <v>12</v>
      </c>
      <c r="S142" s="302">
        <v>3</v>
      </c>
      <c r="T142" s="12">
        <f t="shared" si="17"/>
        <v>0.25</v>
      </c>
      <c r="U142" s="302">
        <v>0</v>
      </c>
      <c r="V142" s="301">
        <v>2</v>
      </c>
      <c r="W142" s="301">
        <v>2</v>
      </c>
      <c r="X142" s="11">
        <v>0</v>
      </c>
      <c r="Y142" s="11">
        <f t="shared" si="22"/>
        <v>4</v>
      </c>
      <c r="Z142" s="12">
        <f t="shared" si="23"/>
        <v>0.33333333333333331</v>
      </c>
      <c r="AA142" s="11">
        <f t="shared" si="24"/>
        <v>7</v>
      </c>
      <c r="AB142" s="12">
        <f t="shared" si="25"/>
        <v>1.3333333333333333</v>
      </c>
      <c r="AC142" s="766">
        <v>1.3333333333333333</v>
      </c>
      <c r="AD142" s="13">
        <f t="shared" si="26"/>
        <v>0.58333333333333337</v>
      </c>
      <c r="AE142" s="445">
        <v>4444444434</v>
      </c>
      <c r="AF142" s="363" t="s">
        <v>144</v>
      </c>
      <c r="AG142" s="445">
        <v>0</v>
      </c>
      <c r="AH142" s="13">
        <f>+AG142/AE142</f>
        <v>0</v>
      </c>
    </row>
    <row r="143" spans="1:34" s="377" customFormat="1" ht="16" x14ac:dyDescent="0.2">
      <c r="A143" s="381" t="s">
        <v>941</v>
      </c>
      <c r="B143" s="394" t="s">
        <v>107</v>
      </c>
      <c r="C143" s="37" t="s">
        <v>511</v>
      </c>
      <c r="D143" s="37" t="s">
        <v>557</v>
      </c>
      <c r="E143" s="37" t="s">
        <v>110</v>
      </c>
      <c r="F143" s="37" t="s">
        <v>512</v>
      </c>
      <c r="G143" s="37" t="s">
        <v>745</v>
      </c>
      <c r="H143" s="37">
        <v>173</v>
      </c>
      <c r="I143" s="37" t="s">
        <v>764</v>
      </c>
      <c r="J143" s="358">
        <v>4101038</v>
      </c>
      <c r="K143" s="302" t="s">
        <v>668</v>
      </c>
      <c r="L143" s="37" t="s">
        <v>677</v>
      </c>
      <c r="M143" s="37" t="s">
        <v>158</v>
      </c>
      <c r="N143" s="37">
        <v>4.3999999999999997E-2</v>
      </c>
      <c r="O143" s="37">
        <v>2020</v>
      </c>
      <c r="P143" s="37" t="s">
        <v>122</v>
      </c>
      <c r="Q143" s="497">
        <v>2</v>
      </c>
      <c r="R143" s="305">
        <v>4</v>
      </c>
      <c r="S143" s="302">
        <v>1</v>
      </c>
      <c r="T143" s="12">
        <f t="shared" si="17"/>
        <v>0.25</v>
      </c>
      <c r="U143" s="302">
        <v>0</v>
      </c>
      <c r="V143" s="301">
        <v>0</v>
      </c>
      <c r="W143" s="11">
        <v>0</v>
      </c>
      <c r="X143" s="11">
        <v>0</v>
      </c>
      <c r="Y143" s="11">
        <f t="shared" si="22"/>
        <v>0</v>
      </c>
      <c r="Z143" s="12">
        <f t="shared" si="23"/>
        <v>0</v>
      </c>
      <c r="AA143" s="11">
        <f t="shared" si="24"/>
        <v>1</v>
      </c>
      <c r="AB143" s="12">
        <f>+Y143/Q143</f>
        <v>0</v>
      </c>
      <c r="AC143" s="763">
        <v>0</v>
      </c>
      <c r="AD143" s="13">
        <f t="shared" si="26"/>
        <v>0.25</v>
      </c>
      <c r="AE143" s="445">
        <v>0</v>
      </c>
      <c r="AF143" s="363" t="s">
        <v>144</v>
      </c>
      <c r="AG143" s="445">
        <v>0</v>
      </c>
      <c r="AH143" s="13">
        <v>0</v>
      </c>
    </row>
    <row r="144" spans="1:34" s="377" customFormat="1" ht="16" x14ac:dyDescent="0.2">
      <c r="A144" s="381" t="s">
        <v>941</v>
      </c>
      <c r="B144" s="394" t="s">
        <v>107</v>
      </c>
      <c r="C144" s="302" t="s">
        <v>765</v>
      </c>
      <c r="D144" s="37" t="s">
        <v>512</v>
      </c>
      <c r="E144" s="37" t="s">
        <v>533</v>
      </c>
      <c r="F144" s="37" t="s">
        <v>532</v>
      </c>
      <c r="G144" s="37" t="s">
        <v>766</v>
      </c>
      <c r="H144" s="37">
        <v>369</v>
      </c>
      <c r="I144" s="37" t="s">
        <v>767</v>
      </c>
      <c r="J144" s="358">
        <v>120402</v>
      </c>
      <c r="K144" s="302" t="s">
        <v>747</v>
      </c>
      <c r="L144" s="37" t="s">
        <v>748</v>
      </c>
      <c r="M144" s="37" t="s">
        <v>525</v>
      </c>
      <c r="N144" s="379">
        <v>4.3999999999999997E-2</v>
      </c>
      <c r="O144" s="380">
        <v>2020</v>
      </c>
      <c r="P144" s="380" t="s">
        <v>122</v>
      </c>
      <c r="Q144" s="497">
        <v>4</v>
      </c>
      <c r="R144" s="301">
        <v>8</v>
      </c>
      <c r="S144" s="302">
        <v>2</v>
      </c>
      <c r="T144" s="12">
        <f t="shared" si="17"/>
        <v>0.25</v>
      </c>
      <c r="U144" s="302">
        <v>0</v>
      </c>
      <c r="V144" s="301">
        <v>1</v>
      </c>
      <c r="W144" s="11">
        <v>0</v>
      </c>
      <c r="X144" s="11">
        <v>0</v>
      </c>
      <c r="Y144" s="11">
        <f t="shared" si="22"/>
        <v>1</v>
      </c>
      <c r="Z144" s="12">
        <f t="shared" si="23"/>
        <v>0.125</v>
      </c>
      <c r="AA144" s="11">
        <f t="shared" si="24"/>
        <v>3</v>
      </c>
      <c r="AB144" s="12">
        <f t="shared" si="25"/>
        <v>0.25</v>
      </c>
      <c r="AC144" s="763">
        <v>0.25</v>
      </c>
      <c r="AD144" s="13">
        <f t="shared" si="26"/>
        <v>0.375</v>
      </c>
      <c r="AE144" s="445">
        <v>0</v>
      </c>
      <c r="AF144" s="363" t="s">
        <v>144</v>
      </c>
      <c r="AG144" s="445">
        <v>0</v>
      </c>
      <c r="AH144" s="13">
        <v>0</v>
      </c>
    </row>
    <row r="145" spans="1:34" s="377" customFormat="1" ht="28" x14ac:dyDescent="0.2">
      <c r="A145" s="381" t="s">
        <v>941</v>
      </c>
      <c r="B145" s="394" t="s">
        <v>107</v>
      </c>
      <c r="C145" s="302" t="s">
        <v>765</v>
      </c>
      <c r="D145" s="37" t="s">
        <v>557</v>
      </c>
      <c r="E145" s="37" t="s">
        <v>533</v>
      </c>
      <c r="F145" s="37" t="s">
        <v>532</v>
      </c>
      <c r="G145" s="37" t="s">
        <v>766</v>
      </c>
      <c r="H145" s="37">
        <v>370</v>
      </c>
      <c r="I145" s="37" t="s">
        <v>768</v>
      </c>
      <c r="J145" s="358">
        <v>120402</v>
      </c>
      <c r="K145" s="302" t="s">
        <v>747</v>
      </c>
      <c r="L145" s="37" t="s">
        <v>748</v>
      </c>
      <c r="M145" s="37" t="s">
        <v>525</v>
      </c>
      <c r="N145" s="379">
        <v>9.2999999999999992E-3</v>
      </c>
      <c r="O145" s="380">
        <v>2014</v>
      </c>
      <c r="P145" s="380" t="s">
        <v>122</v>
      </c>
      <c r="Q145" s="497">
        <v>4</v>
      </c>
      <c r="R145" s="301">
        <v>8</v>
      </c>
      <c r="S145" s="302">
        <v>0</v>
      </c>
      <c r="T145" s="12">
        <f t="shared" si="17"/>
        <v>0</v>
      </c>
      <c r="U145" s="302">
        <v>0</v>
      </c>
      <c r="V145" s="301">
        <v>2</v>
      </c>
      <c r="W145" s="11">
        <v>0</v>
      </c>
      <c r="X145" s="11">
        <v>0</v>
      </c>
      <c r="Y145" s="11">
        <f t="shared" si="22"/>
        <v>2</v>
      </c>
      <c r="Z145" s="12">
        <f t="shared" si="23"/>
        <v>0.25</v>
      </c>
      <c r="AA145" s="11">
        <f t="shared" si="24"/>
        <v>2</v>
      </c>
      <c r="AB145" s="12">
        <f t="shared" si="25"/>
        <v>0.5</v>
      </c>
      <c r="AC145" s="763">
        <v>0.5</v>
      </c>
      <c r="AD145" s="13">
        <f t="shared" si="26"/>
        <v>0.25</v>
      </c>
      <c r="AE145" s="445">
        <v>0</v>
      </c>
      <c r="AF145" s="363" t="s">
        <v>144</v>
      </c>
      <c r="AG145" s="445">
        <v>0</v>
      </c>
      <c r="AH145" s="13">
        <v>0</v>
      </c>
    </row>
    <row r="146" spans="1:34" s="377" customFormat="1" ht="16" x14ac:dyDescent="0.2">
      <c r="A146" s="381" t="s">
        <v>941</v>
      </c>
      <c r="B146" s="394" t="s">
        <v>107</v>
      </c>
      <c r="C146" s="302" t="s">
        <v>765</v>
      </c>
      <c r="D146" s="37" t="s">
        <v>557</v>
      </c>
      <c r="E146" s="37">
        <v>4103</v>
      </c>
      <c r="F146" s="37" t="s">
        <v>557</v>
      </c>
      <c r="G146" s="37" t="s">
        <v>769</v>
      </c>
      <c r="H146" s="37">
        <v>371</v>
      </c>
      <c r="I146" s="37" t="s">
        <v>770</v>
      </c>
      <c r="J146" s="358">
        <v>4103005</v>
      </c>
      <c r="K146" s="302" t="s">
        <v>559</v>
      </c>
      <c r="L146" s="37" t="s">
        <v>455</v>
      </c>
      <c r="M146" s="37" t="s">
        <v>525</v>
      </c>
      <c r="N146" s="379">
        <v>4.3999999999999997E-2</v>
      </c>
      <c r="O146" s="380">
        <v>2020</v>
      </c>
      <c r="P146" s="380" t="s">
        <v>122</v>
      </c>
      <c r="Q146" s="497">
        <v>4</v>
      </c>
      <c r="R146" s="301">
        <v>8</v>
      </c>
      <c r="S146" s="302">
        <v>0</v>
      </c>
      <c r="T146" s="12">
        <f t="shared" si="17"/>
        <v>0</v>
      </c>
      <c r="U146" s="302">
        <v>0</v>
      </c>
      <c r="V146" s="301">
        <v>0</v>
      </c>
      <c r="W146" s="11">
        <v>0</v>
      </c>
      <c r="X146" s="11">
        <v>0</v>
      </c>
      <c r="Y146" s="11">
        <f t="shared" si="22"/>
        <v>0</v>
      </c>
      <c r="Z146" s="12">
        <f t="shared" si="23"/>
        <v>0</v>
      </c>
      <c r="AA146" s="11">
        <f t="shared" si="24"/>
        <v>0</v>
      </c>
      <c r="AB146" s="12">
        <f>+Y146/Q146</f>
        <v>0</v>
      </c>
      <c r="AC146" s="763">
        <v>0</v>
      </c>
      <c r="AD146" s="13">
        <f t="shared" si="26"/>
        <v>0</v>
      </c>
      <c r="AE146" s="445">
        <v>0</v>
      </c>
      <c r="AF146" s="363" t="s">
        <v>144</v>
      </c>
      <c r="AG146" s="445">
        <v>0</v>
      </c>
      <c r="AH146" s="13">
        <v>0</v>
      </c>
    </row>
    <row r="147" spans="1:34" s="377" customFormat="1" x14ac:dyDescent="0.2">
      <c r="A147" s="300" t="s">
        <v>772</v>
      </c>
      <c r="B147" s="383" t="s">
        <v>61</v>
      </c>
      <c r="C147" s="304" t="s">
        <v>774</v>
      </c>
      <c r="D147" s="304" t="s">
        <v>775</v>
      </c>
      <c r="E147" s="304">
        <v>2104</v>
      </c>
      <c r="F147" s="304" t="s">
        <v>776</v>
      </c>
      <c r="G147" s="304" t="s">
        <v>777</v>
      </c>
      <c r="H147" s="304">
        <v>67</v>
      </c>
      <c r="I147" s="304" t="s">
        <v>778</v>
      </c>
      <c r="J147" s="304">
        <v>2104009</v>
      </c>
      <c r="K147" s="304" t="s">
        <v>779</v>
      </c>
      <c r="L147" s="304" t="s">
        <v>780</v>
      </c>
      <c r="M147" s="304" t="s">
        <v>121</v>
      </c>
      <c r="N147" s="390">
        <v>0.66</v>
      </c>
      <c r="O147" s="390">
        <v>2011</v>
      </c>
      <c r="P147" s="390" t="s">
        <v>781</v>
      </c>
      <c r="Q147" s="499">
        <v>5</v>
      </c>
      <c r="R147" s="300">
        <v>20</v>
      </c>
      <c r="S147" s="11">
        <v>5</v>
      </c>
      <c r="T147" s="12">
        <f>+S147/R147</f>
        <v>0.25</v>
      </c>
      <c r="U147" s="11">
        <v>1</v>
      </c>
      <c r="V147" s="11">
        <v>1</v>
      </c>
      <c r="W147" s="11">
        <v>1</v>
      </c>
      <c r="X147" s="11">
        <v>2</v>
      </c>
      <c r="Y147" s="11">
        <f t="shared" si="22"/>
        <v>5</v>
      </c>
      <c r="Z147" s="12">
        <f t="shared" si="23"/>
        <v>0.25</v>
      </c>
      <c r="AA147" s="11">
        <f t="shared" si="24"/>
        <v>10</v>
      </c>
      <c r="AB147" s="12">
        <f t="shared" si="25"/>
        <v>1</v>
      </c>
      <c r="AC147" s="766">
        <v>1</v>
      </c>
      <c r="AD147" s="13">
        <f t="shared" si="26"/>
        <v>0.5</v>
      </c>
      <c r="AE147" s="445">
        <v>0</v>
      </c>
      <c r="AF147" s="300" t="s">
        <v>275</v>
      </c>
      <c r="AG147" s="445">
        <v>0</v>
      </c>
      <c r="AH147" s="13">
        <v>0</v>
      </c>
    </row>
    <row r="148" spans="1:34" s="377" customFormat="1" x14ac:dyDescent="0.2">
      <c r="A148" s="300" t="s">
        <v>772</v>
      </c>
      <c r="B148" s="383" t="s">
        <v>61</v>
      </c>
      <c r="C148" s="304" t="s">
        <v>774</v>
      </c>
      <c r="D148" s="304" t="s">
        <v>775</v>
      </c>
      <c r="E148" s="301">
        <v>2104</v>
      </c>
      <c r="F148" s="304" t="s">
        <v>776</v>
      </c>
      <c r="G148" s="304" t="s">
        <v>777</v>
      </c>
      <c r="H148" s="301">
        <v>68</v>
      </c>
      <c r="I148" s="301" t="s">
        <v>782</v>
      </c>
      <c r="J148" s="301">
        <v>2104004</v>
      </c>
      <c r="K148" s="301" t="s">
        <v>783</v>
      </c>
      <c r="L148" s="301" t="s">
        <v>784</v>
      </c>
      <c r="M148" s="304" t="s">
        <v>121</v>
      </c>
      <c r="N148" s="301">
        <v>0</v>
      </c>
      <c r="O148" s="300" t="s">
        <v>141</v>
      </c>
      <c r="P148" s="301" t="s">
        <v>275</v>
      </c>
      <c r="Q148" s="495">
        <v>375</v>
      </c>
      <c r="R148" s="301">
        <v>1500</v>
      </c>
      <c r="S148" s="301">
        <v>380</v>
      </c>
      <c r="T148" s="12">
        <f>S148/R148</f>
        <v>0.25333333333333335</v>
      </c>
      <c r="U148" s="301">
        <v>0</v>
      </c>
      <c r="V148" s="301">
        <v>85</v>
      </c>
      <c r="W148" s="301">
        <v>170</v>
      </c>
      <c r="X148" s="301">
        <v>225</v>
      </c>
      <c r="Y148" s="11">
        <f t="shared" si="22"/>
        <v>480</v>
      </c>
      <c r="Z148" s="12">
        <f t="shared" si="23"/>
        <v>0.32</v>
      </c>
      <c r="AA148" s="11">
        <f t="shared" si="24"/>
        <v>860</v>
      </c>
      <c r="AB148" s="12">
        <f t="shared" si="25"/>
        <v>1.28</v>
      </c>
      <c r="AC148" s="766">
        <v>1.28</v>
      </c>
      <c r="AD148" s="13">
        <f t="shared" si="26"/>
        <v>0.57333333333333336</v>
      </c>
      <c r="AE148" s="375">
        <v>1675200000</v>
      </c>
      <c r="AF148" s="301" t="s">
        <v>210</v>
      </c>
      <c r="AG148" s="445">
        <v>1581800000</v>
      </c>
      <c r="AH148" s="13">
        <f>+AG148/AE148</f>
        <v>0.9442454632282713</v>
      </c>
    </row>
    <row r="149" spans="1:34" s="377" customFormat="1" x14ac:dyDescent="0.2">
      <c r="A149" s="300" t="s">
        <v>772</v>
      </c>
      <c r="B149" s="383" t="s">
        <v>61</v>
      </c>
      <c r="C149" s="304" t="s">
        <v>774</v>
      </c>
      <c r="D149" s="304" t="s">
        <v>775</v>
      </c>
      <c r="E149" s="301">
        <v>2104</v>
      </c>
      <c r="F149" s="304" t="s">
        <v>776</v>
      </c>
      <c r="G149" s="301" t="s">
        <v>786</v>
      </c>
      <c r="H149" s="301">
        <v>70</v>
      </c>
      <c r="I149" s="301" t="s">
        <v>787</v>
      </c>
      <c r="J149" s="301">
        <v>2104018</v>
      </c>
      <c r="K149" s="301" t="s">
        <v>788</v>
      </c>
      <c r="L149" s="301" t="s">
        <v>789</v>
      </c>
      <c r="M149" s="304" t="s">
        <v>121</v>
      </c>
      <c r="N149" s="301">
        <v>0</v>
      </c>
      <c r="O149" s="300" t="s">
        <v>141</v>
      </c>
      <c r="P149" s="301" t="s">
        <v>275</v>
      </c>
      <c r="Q149" s="495">
        <v>125</v>
      </c>
      <c r="R149" s="301">
        <v>500</v>
      </c>
      <c r="S149" s="301">
        <v>129</v>
      </c>
      <c r="T149" s="12">
        <f>S149/R149</f>
        <v>0.25800000000000001</v>
      </c>
      <c r="U149" s="301">
        <v>0</v>
      </c>
      <c r="V149" s="301">
        <v>0</v>
      </c>
      <c r="W149" s="301">
        <v>0</v>
      </c>
      <c r="X149" s="301">
        <v>150</v>
      </c>
      <c r="Y149" s="11">
        <f t="shared" si="22"/>
        <v>150</v>
      </c>
      <c r="Z149" s="12">
        <f t="shared" si="23"/>
        <v>0.3</v>
      </c>
      <c r="AA149" s="11">
        <f t="shared" si="24"/>
        <v>279</v>
      </c>
      <c r="AB149" s="12">
        <f t="shared" si="25"/>
        <v>1.2</v>
      </c>
      <c r="AC149" s="766">
        <v>1.2</v>
      </c>
      <c r="AD149" s="13">
        <f t="shared" si="26"/>
        <v>0.55800000000000005</v>
      </c>
      <c r="AE149" s="445">
        <v>0</v>
      </c>
      <c r="AF149" s="301" t="s">
        <v>275</v>
      </c>
      <c r="AG149" s="445">
        <v>0</v>
      </c>
      <c r="AH149" s="13">
        <v>0</v>
      </c>
    </row>
    <row r="150" spans="1:34" s="377" customFormat="1" ht="28" x14ac:dyDescent="0.2">
      <c r="A150" s="300" t="s">
        <v>772</v>
      </c>
      <c r="B150" s="383" t="s">
        <v>61</v>
      </c>
      <c r="C150" s="304" t="s">
        <v>774</v>
      </c>
      <c r="D150" s="304" t="s">
        <v>775</v>
      </c>
      <c r="E150" s="301">
        <v>2105</v>
      </c>
      <c r="F150" s="301" t="s">
        <v>790</v>
      </c>
      <c r="G150" s="301" t="s">
        <v>791</v>
      </c>
      <c r="H150" s="301">
        <v>71</v>
      </c>
      <c r="I150" s="301" t="s">
        <v>792</v>
      </c>
      <c r="J150" s="301">
        <v>2104026</v>
      </c>
      <c r="K150" s="301" t="s">
        <v>793</v>
      </c>
      <c r="L150" s="301" t="s">
        <v>794</v>
      </c>
      <c r="M150" s="304" t="s">
        <v>121</v>
      </c>
      <c r="N150" s="301">
        <v>0</v>
      </c>
      <c r="O150" s="300" t="s">
        <v>141</v>
      </c>
      <c r="P150" s="301" t="s">
        <v>275</v>
      </c>
      <c r="Q150" s="495">
        <v>1</v>
      </c>
      <c r="R150" s="301">
        <v>1</v>
      </c>
      <c r="S150" s="301">
        <v>0</v>
      </c>
      <c r="T150" s="12">
        <f>+S150/R150</f>
        <v>0</v>
      </c>
      <c r="U150" s="301">
        <v>0</v>
      </c>
      <c r="V150" s="301">
        <v>0</v>
      </c>
      <c r="W150" s="301">
        <v>1</v>
      </c>
      <c r="X150" s="301">
        <v>0</v>
      </c>
      <c r="Y150" s="11">
        <f t="shared" si="22"/>
        <v>1</v>
      </c>
      <c r="Z150" s="12">
        <f t="shared" si="23"/>
        <v>1</v>
      </c>
      <c r="AA150" s="11">
        <f t="shared" si="24"/>
        <v>1</v>
      </c>
      <c r="AB150" s="12">
        <f t="shared" si="25"/>
        <v>1</v>
      </c>
      <c r="AC150" s="766">
        <v>1</v>
      </c>
      <c r="AD150" s="13">
        <f t="shared" si="26"/>
        <v>1</v>
      </c>
      <c r="AE150" s="445">
        <v>0</v>
      </c>
      <c r="AF150" s="301" t="s">
        <v>275</v>
      </c>
      <c r="AG150" s="445">
        <v>0</v>
      </c>
      <c r="AH150" s="13">
        <v>0</v>
      </c>
    </row>
    <row r="151" spans="1:34" s="377" customFormat="1" ht="28" x14ac:dyDescent="0.2">
      <c r="A151" s="300" t="s">
        <v>772</v>
      </c>
      <c r="B151" s="383" t="s">
        <v>61</v>
      </c>
      <c r="C151" s="304" t="s">
        <v>774</v>
      </c>
      <c r="D151" s="304" t="s">
        <v>795</v>
      </c>
      <c r="E151" s="301">
        <v>2101</v>
      </c>
      <c r="F151" s="301" t="s">
        <v>796</v>
      </c>
      <c r="G151" s="301" t="s">
        <v>797</v>
      </c>
      <c r="H151" s="301">
        <v>73</v>
      </c>
      <c r="I151" s="301" t="s">
        <v>798</v>
      </c>
      <c r="J151" s="301">
        <v>2101016</v>
      </c>
      <c r="K151" s="301" t="s">
        <v>799</v>
      </c>
      <c r="L151" s="301" t="s">
        <v>800</v>
      </c>
      <c r="M151" s="304" t="s">
        <v>121</v>
      </c>
      <c r="N151" s="301">
        <v>4521000</v>
      </c>
      <c r="O151" s="301">
        <v>2023</v>
      </c>
      <c r="P151" s="301" t="s">
        <v>801</v>
      </c>
      <c r="Q151" s="495">
        <v>1090</v>
      </c>
      <c r="R151" s="301">
        <v>1890</v>
      </c>
      <c r="S151" s="301">
        <v>0</v>
      </c>
      <c r="T151" s="12">
        <f>+S151/R151</f>
        <v>0</v>
      </c>
      <c r="U151" s="301">
        <v>0</v>
      </c>
      <c r="V151" s="301">
        <v>0</v>
      </c>
      <c r="W151" s="301">
        <v>981</v>
      </c>
      <c r="X151" s="301">
        <v>109</v>
      </c>
      <c r="Y151" s="11">
        <f t="shared" si="22"/>
        <v>1090</v>
      </c>
      <c r="Z151" s="12">
        <f t="shared" si="23"/>
        <v>0.57671957671957674</v>
      </c>
      <c r="AA151" s="11">
        <f t="shared" si="24"/>
        <v>1090</v>
      </c>
      <c r="AB151" s="12">
        <f t="shared" si="25"/>
        <v>1</v>
      </c>
      <c r="AC151" s="766">
        <v>1</v>
      </c>
      <c r="AD151" s="13">
        <f t="shared" si="26"/>
        <v>0.57671957671957674</v>
      </c>
      <c r="AE151" s="375">
        <v>1711300000</v>
      </c>
      <c r="AF151" s="301" t="s">
        <v>210</v>
      </c>
      <c r="AG151" s="445">
        <v>1540170000</v>
      </c>
      <c r="AH151" s="13">
        <f>+AG151/AE151</f>
        <v>0.9</v>
      </c>
    </row>
    <row r="152" spans="1:34" s="377" customFormat="1" x14ac:dyDescent="0.2">
      <c r="A152" s="300" t="s">
        <v>772</v>
      </c>
      <c r="B152" s="383" t="s">
        <v>61</v>
      </c>
      <c r="C152" s="304" t="s">
        <v>774</v>
      </c>
      <c r="D152" s="304" t="s">
        <v>795</v>
      </c>
      <c r="E152" s="301">
        <v>2102</v>
      </c>
      <c r="F152" s="301" t="s">
        <v>803</v>
      </c>
      <c r="G152" s="301" t="s">
        <v>804</v>
      </c>
      <c r="H152" s="301">
        <v>74</v>
      </c>
      <c r="I152" s="301" t="s">
        <v>805</v>
      </c>
      <c r="J152" s="301">
        <v>2102045</v>
      </c>
      <c r="K152" s="301" t="s">
        <v>806</v>
      </c>
      <c r="L152" s="301" t="s">
        <v>806</v>
      </c>
      <c r="M152" s="304" t="s">
        <v>121</v>
      </c>
      <c r="N152" s="301">
        <v>30354</v>
      </c>
      <c r="O152" s="301">
        <v>2023</v>
      </c>
      <c r="P152" s="301" t="s">
        <v>807</v>
      </c>
      <c r="Q152" s="495">
        <v>400</v>
      </c>
      <c r="R152" s="301">
        <v>400</v>
      </c>
      <c r="S152" s="301">
        <v>0</v>
      </c>
      <c r="T152" s="12">
        <f>+S152/R152</f>
        <v>0</v>
      </c>
      <c r="U152" s="301">
        <v>0</v>
      </c>
      <c r="V152" s="301">
        <v>0</v>
      </c>
      <c r="W152" s="301">
        <v>500</v>
      </c>
      <c r="X152" s="301">
        <v>0</v>
      </c>
      <c r="Y152" s="11">
        <f t="shared" si="22"/>
        <v>500</v>
      </c>
      <c r="Z152" s="12">
        <f t="shared" si="23"/>
        <v>1.25</v>
      </c>
      <c r="AA152" s="11">
        <f t="shared" si="24"/>
        <v>500</v>
      </c>
      <c r="AB152" s="12">
        <f t="shared" si="25"/>
        <v>1.25</v>
      </c>
      <c r="AC152" s="766">
        <v>1.25</v>
      </c>
      <c r="AD152" s="13">
        <f t="shared" si="26"/>
        <v>1.25</v>
      </c>
      <c r="AE152" s="445">
        <v>0</v>
      </c>
      <c r="AF152" s="301" t="s">
        <v>808</v>
      </c>
      <c r="AG152" s="445">
        <v>0</v>
      </c>
      <c r="AH152" s="13">
        <v>0</v>
      </c>
    </row>
    <row r="153" spans="1:34" s="377" customFormat="1" ht="28" x14ac:dyDescent="0.2">
      <c r="A153" s="300" t="s">
        <v>809</v>
      </c>
      <c r="B153" s="387" t="s">
        <v>90</v>
      </c>
      <c r="C153" s="303" t="s">
        <v>810</v>
      </c>
      <c r="D153" s="303" t="s">
        <v>811</v>
      </c>
      <c r="E153" s="303">
        <v>2302</v>
      </c>
      <c r="F153" s="303" t="s">
        <v>812</v>
      </c>
      <c r="G153" s="303" t="s">
        <v>813</v>
      </c>
      <c r="H153" s="303">
        <v>372</v>
      </c>
      <c r="I153" s="303" t="s">
        <v>814</v>
      </c>
      <c r="J153" s="303">
        <v>2302101</v>
      </c>
      <c r="K153" s="303" t="s">
        <v>815</v>
      </c>
      <c r="L153" s="303" t="s">
        <v>816</v>
      </c>
      <c r="M153" s="303" t="s">
        <v>49</v>
      </c>
      <c r="N153" s="303">
        <v>0</v>
      </c>
      <c r="O153" s="300" t="s">
        <v>141</v>
      </c>
      <c r="P153" s="303" t="s">
        <v>141</v>
      </c>
      <c r="Q153" s="500">
        <v>2</v>
      </c>
      <c r="R153" s="305">
        <v>8</v>
      </c>
      <c r="S153" s="37">
        <v>4</v>
      </c>
      <c r="T153" s="12">
        <f>+S153/R153</f>
        <v>0.5</v>
      </c>
      <c r="U153" s="37">
        <v>1</v>
      </c>
      <c r="V153" s="37">
        <v>0</v>
      </c>
      <c r="W153" s="37">
        <v>1</v>
      </c>
      <c r="X153" s="11">
        <v>0</v>
      </c>
      <c r="Y153" s="11">
        <f t="shared" si="22"/>
        <v>2</v>
      </c>
      <c r="Z153" s="12">
        <f t="shared" si="23"/>
        <v>0.25</v>
      </c>
      <c r="AA153" s="11">
        <f t="shared" si="24"/>
        <v>6</v>
      </c>
      <c r="AB153" s="12">
        <f t="shared" si="25"/>
        <v>1</v>
      </c>
      <c r="AC153" s="766">
        <v>1</v>
      </c>
      <c r="AD153" s="13">
        <f t="shared" si="26"/>
        <v>0.75</v>
      </c>
      <c r="AE153" s="445">
        <v>2000000000</v>
      </c>
      <c r="AF153" s="278" t="s">
        <v>817</v>
      </c>
      <c r="AG153" s="445">
        <v>1945966587</v>
      </c>
      <c r="AH153" s="13">
        <f>+AG153/AE153</f>
        <v>0.97298329350000001</v>
      </c>
    </row>
    <row r="154" spans="1:34" s="377" customFormat="1" ht="28" x14ac:dyDescent="0.2">
      <c r="A154" s="300" t="s">
        <v>809</v>
      </c>
      <c r="B154" s="387" t="s">
        <v>90</v>
      </c>
      <c r="C154" s="303" t="s">
        <v>810</v>
      </c>
      <c r="D154" s="303" t="s">
        <v>811</v>
      </c>
      <c r="E154" s="303">
        <v>2301</v>
      </c>
      <c r="F154" s="303" t="s">
        <v>812</v>
      </c>
      <c r="G154" s="303" t="s">
        <v>818</v>
      </c>
      <c r="H154" s="303">
        <v>373</v>
      </c>
      <c r="I154" s="303" t="s">
        <v>819</v>
      </c>
      <c r="J154" s="303">
        <v>2301061</v>
      </c>
      <c r="K154" s="303" t="s">
        <v>820</v>
      </c>
      <c r="L154" s="303" t="s">
        <v>820</v>
      </c>
      <c r="M154" s="303" t="s">
        <v>821</v>
      </c>
      <c r="N154" s="303">
        <v>0</v>
      </c>
      <c r="O154" s="303">
        <v>2023</v>
      </c>
      <c r="P154" s="303" t="s">
        <v>141</v>
      </c>
      <c r="Q154" s="500">
        <v>1</v>
      </c>
      <c r="R154" s="305">
        <v>4</v>
      </c>
      <c r="S154" s="37">
        <v>0</v>
      </c>
      <c r="T154" s="12">
        <f t="shared" ref="T154:T163" si="27">+S154/R154</f>
        <v>0</v>
      </c>
      <c r="U154" s="37">
        <v>1</v>
      </c>
      <c r="V154" s="37">
        <v>0</v>
      </c>
      <c r="W154" s="37">
        <v>0</v>
      </c>
      <c r="X154" s="11">
        <v>0</v>
      </c>
      <c r="Y154" s="11">
        <f t="shared" si="22"/>
        <v>1</v>
      </c>
      <c r="Z154" s="12">
        <f t="shared" si="23"/>
        <v>0.25</v>
      </c>
      <c r="AA154" s="11">
        <f t="shared" si="24"/>
        <v>1</v>
      </c>
      <c r="AB154" s="12">
        <f t="shared" si="25"/>
        <v>1</v>
      </c>
      <c r="AC154" s="766">
        <v>1</v>
      </c>
      <c r="AD154" s="13">
        <f t="shared" si="26"/>
        <v>0.25</v>
      </c>
      <c r="AE154" s="445">
        <v>0</v>
      </c>
      <c r="AF154" s="300"/>
      <c r="AG154" s="445">
        <v>0</v>
      </c>
      <c r="AH154" s="13">
        <v>0</v>
      </c>
    </row>
    <row r="155" spans="1:34" s="377" customFormat="1" ht="56" x14ac:dyDescent="0.2">
      <c r="A155" s="300" t="s">
        <v>809</v>
      </c>
      <c r="B155" s="387" t="s">
        <v>90</v>
      </c>
      <c r="C155" s="303" t="s">
        <v>810</v>
      </c>
      <c r="D155" s="303" t="s">
        <v>811</v>
      </c>
      <c r="E155" s="303">
        <v>2302</v>
      </c>
      <c r="F155" s="303" t="s">
        <v>812</v>
      </c>
      <c r="G155" s="303" t="s">
        <v>813</v>
      </c>
      <c r="H155" s="303">
        <v>374</v>
      </c>
      <c r="I155" s="303" t="s">
        <v>822</v>
      </c>
      <c r="J155" s="303">
        <v>2302024</v>
      </c>
      <c r="K155" s="303" t="s">
        <v>823</v>
      </c>
      <c r="L155" s="303" t="s">
        <v>824</v>
      </c>
      <c r="M155" s="303" t="s">
        <v>49</v>
      </c>
      <c r="N155" s="303">
        <v>0</v>
      </c>
      <c r="O155" s="303">
        <v>2022</v>
      </c>
      <c r="P155" s="303" t="s">
        <v>141</v>
      </c>
      <c r="Q155" s="501">
        <v>9</v>
      </c>
      <c r="R155" s="305">
        <v>30</v>
      </c>
      <c r="S155" s="37">
        <v>30</v>
      </c>
      <c r="T155" s="12">
        <f t="shared" si="27"/>
        <v>1</v>
      </c>
      <c r="U155" s="37">
        <v>7</v>
      </c>
      <c r="V155" s="37">
        <v>8</v>
      </c>
      <c r="W155" s="37">
        <v>0</v>
      </c>
      <c r="X155" s="11">
        <v>0</v>
      </c>
      <c r="Y155" s="11">
        <f t="shared" si="22"/>
        <v>15</v>
      </c>
      <c r="Z155" s="12">
        <f t="shared" si="23"/>
        <v>0.5</v>
      </c>
      <c r="AA155" s="11">
        <f t="shared" si="24"/>
        <v>45</v>
      </c>
      <c r="AB155" s="12">
        <f t="shared" si="25"/>
        <v>1.6666666666666667</v>
      </c>
      <c r="AC155" s="766">
        <v>1.6666666666666667</v>
      </c>
      <c r="AD155" s="13">
        <f t="shared" si="26"/>
        <v>1.5</v>
      </c>
      <c r="AE155" s="445">
        <v>602000000</v>
      </c>
      <c r="AF155" s="278" t="s">
        <v>825</v>
      </c>
      <c r="AG155" s="445">
        <v>602000000</v>
      </c>
      <c r="AH155" s="13">
        <f>+AG155/AE155</f>
        <v>1</v>
      </c>
    </row>
    <row r="156" spans="1:34" s="377" customFormat="1" ht="56" x14ac:dyDescent="0.2">
      <c r="A156" s="300" t="s">
        <v>809</v>
      </c>
      <c r="B156" s="387" t="s">
        <v>90</v>
      </c>
      <c r="C156" s="303" t="s">
        <v>810</v>
      </c>
      <c r="D156" s="303" t="s">
        <v>826</v>
      </c>
      <c r="E156" s="303">
        <v>2301</v>
      </c>
      <c r="F156" s="303" t="s">
        <v>827</v>
      </c>
      <c r="G156" s="303" t="s">
        <v>818</v>
      </c>
      <c r="H156" s="303">
        <v>375</v>
      </c>
      <c r="I156" s="303" t="s">
        <v>828</v>
      </c>
      <c r="J156" s="303">
        <v>2301028</v>
      </c>
      <c r="K156" s="303" t="s">
        <v>829</v>
      </c>
      <c r="L156" s="303" t="s">
        <v>830</v>
      </c>
      <c r="M156" s="303" t="s">
        <v>49</v>
      </c>
      <c r="N156" s="303">
        <v>0</v>
      </c>
      <c r="O156" s="300" t="s">
        <v>141</v>
      </c>
      <c r="P156" s="303" t="s">
        <v>141</v>
      </c>
      <c r="Q156" s="501">
        <v>10</v>
      </c>
      <c r="R156" s="305">
        <v>40</v>
      </c>
      <c r="S156" s="37">
        <v>17</v>
      </c>
      <c r="T156" s="12">
        <f t="shared" si="27"/>
        <v>0.42499999999999999</v>
      </c>
      <c r="U156" s="37">
        <v>0</v>
      </c>
      <c r="V156" s="37">
        <v>6</v>
      </c>
      <c r="W156" s="37">
        <v>0</v>
      </c>
      <c r="X156" s="11">
        <v>12</v>
      </c>
      <c r="Y156" s="11">
        <f t="shared" si="22"/>
        <v>18</v>
      </c>
      <c r="Z156" s="12">
        <f t="shared" si="23"/>
        <v>0.45</v>
      </c>
      <c r="AA156" s="11">
        <f t="shared" si="24"/>
        <v>35</v>
      </c>
      <c r="AB156" s="12">
        <f t="shared" si="25"/>
        <v>1.8</v>
      </c>
      <c r="AC156" s="766">
        <v>1.8</v>
      </c>
      <c r="AD156" s="13">
        <f t="shared" si="26"/>
        <v>0.875</v>
      </c>
      <c r="AE156" s="445">
        <v>0</v>
      </c>
      <c r="AF156" s="300"/>
      <c r="AG156" s="445">
        <v>0</v>
      </c>
      <c r="AH156" s="13">
        <v>0</v>
      </c>
    </row>
    <row r="157" spans="1:34" s="377" customFormat="1" ht="56" x14ac:dyDescent="0.2">
      <c r="A157" s="300" t="s">
        <v>809</v>
      </c>
      <c r="B157" s="387" t="s">
        <v>90</v>
      </c>
      <c r="C157" s="303" t="s">
        <v>810</v>
      </c>
      <c r="D157" s="303" t="s">
        <v>831</v>
      </c>
      <c r="E157" s="303">
        <v>2301</v>
      </c>
      <c r="F157" s="303" t="s">
        <v>832</v>
      </c>
      <c r="G157" s="303" t="s">
        <v>818</v>
      </c>
      <c r="H157" s="303">
        <v>376</v>
      </c>
      <c r="I157" s="303" t="s">
        <v>833</v>
      </c>
      <c r="J157" s="303">
        <v>2301014</v>
      </c>
      <c r="K157" s="303" t="s">
        <v>834</v>
      </c>
      <c r="L157" s="303" t="s">
        <v>835</v>
      </c>
      <c r="M157" s="303" t="s">
        <v>836</v>
      </c>
      <c r="N157" s="303">
        <v>0</v>
      </c>
      <c r="O157" s="303">
        <v>2023</v>
      </c>
      <c r="P157" s="303" t="s">
        <v>141</v>
      </c>
      <c r="Q157" s="501">
        <v>10</v>
      </c>
      <c r="R157" s="305">
        <v>24</v>
      </c>
      <c r="S157" s="37">
        <v>24</v>
      </c>
      <c r="T157" s="12">
        <f t="shared" si="27"/>
        <v>1</v>
      </c>
      <c r="U157" s="37">
        <v>18</v>
      </c>
      <c r="V157" s="37">
        <v>4</v>
      </c>
      <c r="W157" s="37">
        <v>0</v>
      </c>
      <c r="X157" s="200">
        <v>0</v>
      </c>
      <c r="Y157" s="11">
        <f t="shared" si="22"/>
        <v>22</v>
      </c>
      <c r="Z157" s="12">
        <f t="shared" si="23"/>
        <v>0.91666666666666663</v>
      </c>
      <c r="AA157" s="11">
        <f t="shared" si="24"/>
        <v>46</v>
      </c>
      <c r="AB157" s="12">
        <f t="shared" si="25"/>
        <v>2.2000000000000002</v>
      </c>
      <c r="AC157" s="766">
        <v>2.2000000000000002</v>
      </c>
      <c r="AD157" s="13">
        <f t="shared" si="26"/>
        <v>1.9166666666666667</v>
      </c>
      <c r="AE157" s="445">
        <v>0</v>
      </c>
      <c r="AF157" s="300"/>
      <c r="AG157" s="445">
        <v>0</v>
      </c>
      <c r="AH157" s="13">
        <v>0</v>
      </c>
    </row>
    <row r="158" spans="1:34" s="377" customFormat="1" ht="28" x14ac:dyDescent="0.2">
      <c r="A158" s="300" t="s">
        <v>809</v>
      </c>
      <c r="B158" s="387" t="s">
        <v>90</v>
      </c>
      <c r="C158" s="303" t="s">
        <v>810</v>
      </c>
      <c r="D158" s="303" t="s">
        <v>837</v>
      </c>
      <c r="E158" s="303">
        <v>2301</v>
      </c>
      <c r="F158" s="303" t="s">
        <v>832</v>
      </c>
      <c r="G158" s="303" t="s">
        <v>370</v>
      </c>
      <c r="H158" s="303">
        <v>377</v>
      </c>
      <c r="I158" s="303" t="s">
        <v>838</v>
      </c>
      <c r="J158" s="303">
        <v>2301027</v>
      </c>
      <c r="K158" s="303" t="s">
        <v>839</v>
      </c>
      <c r="L158" s="303" t="s">
        <v>840</v>
      </c>
      <c r="M158" s="303" t="s">
        <v>49</v>
      </c>
      <c r="N158" s="303">
        <v>0</v>
      </c>
      <c r="O158" s="303">
        <v>2023</v>
      </c>
      <c r="P158" s="303" t="s">
        <v>841</v>
      </c>
      <c r="Q158" s="501">
        <v>4200</v>
      </c>
      <c r="R158" s="305">
        <v>7000</v>
      </c>
      <c r="S158" s="37">
        <v>0</v>
      </c>
      <c r="T158" s="12">
        <f t="shared" si="27"/>
        <v>0</v>
      </c>
      <c r="U158" s="303">
        <v>0</v>
      </c>
      <c r="V158" s="303">
        <v>2903</v>
      </c>
      <c r="W158" s="303">
        <v>725</v>
      </c>
      <c r="X158" s="11">
        <v>653</v>
      </c>
      <c r="Y158" s="11">
        <f t="shared" si="22"/>
        <v>4281</v>
      </c>
      <c r="Z158" s="12">
        <f t="shared" si="23"/>
        <v>0.61157142857142854</v>
      </c>
      <c r="AA158" s="11">
        <f t="shared" si="24"/>
        <v>4281</v>
      </c>
      <c r="AB158" s="12">
        <f t="shared" si="25"/>
        <v>1.0192857142857144</v>
      </c>
      <c r="AC158" s="766">
        <v>1.0192857142857144</v>
      </c>
      <c r="AD158" s="13">
        <f t="shared" si="26"/>
        <v>0.61157142857142854</v>
      </c>
      <c r="AE158" s="445">
        <v>0</v>
      </c>
      <c r="AF158" s="300"/>
      <c r="AG158" s="445">
        <v>0</v>
      </c>
      <c r="AH158" s="13">
        <v>0</v>
      </c>
    </row>
    <row r="159" spans="1:34" s="377" customFormat="1" ht="28" x14ac:dyDescent="0.2">
      <c r="A159" s="300" t="s">
        <v>809</v>
      </c>
      <c r="B159" s="387" t="s">
        <v>90</v>
      </c>
      <c r="C159" s="303" t="s">
        <v>810</v>
      </c>
      <c r="D159" s="303" t="s">
        <v>842</v>
      </c>
      <c r="E159" s="303">
        <v>2301</v>
      </c>
      <c r="F159" s="303" t="s">
        <v>843</v>
      </c>
      <c r="G159" s="303" t="s">
        <v>386</v>
      </c>
      <c r="H159" s="303">
        <v>378</v>
      </c>
      <c r="I159" s="303" t="s">
        <v>844</v>
      </c>
      <c r="J159" s="303">
        <v>2301027</v>
      </c>
      <c r="K159" s="303" t="s">
        <v>845</v>
      </c>
      <c r="L159" s="303" t="s">
        <v>846</v>
      </c>
      <c r="M159" s="303" t="s">
        <v>49</v>
      </c>
      <c r="N159" s="303">
        <v>0</v>
      </c>
      <c r="O159" s="303">
        <v>2023</v>
      </c>
      <c r="P159" s="303" t="s">
        <v>841</v>
      </c>
      <c r="Q159" s="501">
        <v>6</v>
      </c>
      <c r="R159" s="305">
        <v>12</v>
      </c>
      <c r="S159" s="37">
        <v>0</v>
      </c>
      <c r="T159" s="12">
        <f t="shared" si="27"/>
        <v>0</v>
      </c>
      <c r="U159" s="303">
        <v>0</v>
      </c>
      <c r="V159" s="303">
        <v>0</v>
      </c>
      <c r="W159" s="303">
        <v>0</v>
      </c>
      <c r="X159" s="11">
        <v>0</v>
      </c>
      <c r="Y159" s="11">
        <f t="shared" si="22"/>
        <v>0</v>
      </c>
      <c r="Z159" s="12">
        <f t="shared" si="23"/>
        <v>0</v>
      </c>
      <c r="AA159" s="11">
        <f t="shared" si="24"/>
        <v>0</v>
      </c>
      <c r="AB159" s="12">
        <f>+Y159/Q159</f>
        <v>0</v>
      </c>
      <c r="AC159" s="763">
        <v>0</v>
      </c>
      <c r="AD159" s="13">
        <f t="shared" si="26"/>
        <v>0</v>
      </c>
      <c r="AE159" s="445">
        <v>0</v>
      </c>
      <c r="AF159" s="300"/>
      <c r="AG159" s="445">
        <v>0</v>
      </c>
      <c r="AH159" s="13">
        <v>0</v>
      </c>
    </row>
    <row r="160" spans="1:34" s="377" customFormat="1" ht="28" x14ac:dyDescent="0.2">
      <c r="A160" s="300" t="s">
        <v>809</v>
      </c>
      <c r="B160" s="387" t="s">
        <v>90</v>
      </c>
      <c r="C160" s="303" t="s">
        <v>810</v>
      </c>
      <c r="D160" s="303" t="s">
        <v>842</v>
      </c>
      <c r="E160" s="303">
        <v>2302</v>
      </c>
      <c r="F160" s="303" t="s">
        <v>812</v>
      </c>
      <c r="G160" s="303" t="s">
        <v>386</v>
      </c>
      <c r="H160" s="303">
        <v>379</v>
      </c>
      <c r="I160" s="303" t="s">
        <v>845</v>
      </c>
      <c r="J160" s="303">
        <v>2301062</v>
      </c>
      <c r="K160" s="303" t="s">
        <v>847</v>
      </c>
      <c r="L160" s="303" t="s">
        <v>848</v>
      </c>
      <c r="M160" s="303" t="s">
        <v>849</v>
      </c>
      <c r="N160" s="303">
        <v>11987</v>
      </c>
      <c r="O160" s="303">
        <v>2023</v>
      </c>
      <c r="P160" s="303" t="s">
        <v>850</v>
      </c>
      <c r="Q160" s="501">
        <v>2000</v>
      </c>
      <c r="R160" s="305">
        <v>16987</v>
      </c>
      <c r="S160" s="37">
        <v>766</v>
      </c>
      <c r="T160" s="12">
        <f t="shared" si="27"/>
        <v>4.5093306646258907E-2</v>
      </c>
      <c r="U160" s="303">
        <v>580</v>
      </c>
      <c r="V160" s="303">
        <v>1108</v>
      </c>
      <c r="W160" s="303">
        <v>100</v>
      </c>
      <c r="X160" s="11">
        <v>3795</v>
      </c>
      <c r="Y160" s="11">
        <f t="shared" si="22"/>
        <v>5583</v>
      </c>
      <c r="Z160" s="12">
        <f t="shared" si="23"/>
        <v>0.32866309530817683</v>
      </c>
      <c r="AA160" s="11">
        <f t="shared" si="24"/>
        <v>6349</v>
      </c>
      <c r="AB160" s="12">
        <f t="shared" si="25"/>
        <v>2.7915000000000001</v>
      </c>
      <c r="AC160" s="766">
        <v>2.7915000000000001</v>
      </c>
      <c r="AD160" s="13">
        <f t="shared" si="26"/>
        <v>0.37375640195443577</v>
      </c>
      <c r="AE160" s="445">
        <v>0</v>
      </c>
      <c r="AF160" s="300"/>
      <c r="AG160" s="445">
        <v>0</v>
      </c>
      <c r="AH160" s="13">
        <v>0</v>
      </c>
    </row>
    <row r="161" spans="1:34" s="377" customFormat="1" ht="28" x14ac:dyDescent="0.2">
      <c r="A161" s="300" t="s">
        <v>809</v>
      </c>
      <c r="B161" s="387" t="s">
        <v>90</v>
      </c>
      <c r="C161" s="303" t="s">
        <v>810</v>
      </c>
      <c r="D161" s="303" t="s">
        <v>851</v>
      </c>
      <c r="E161" s="303">
        <v>2301</v>
      </c>
      <c r="F161" s="303" t="s">
        <v>843</v>
      </c>
      <c r="G161" s="303" t="s">
        <v>386</v>
      </c>
      <c r="H161" s="303">
        <v>380</v>
      </c>
      <c r="I161" s="303" t="s">
        <v>852</v>
      </c>
      <c r="J161" s="303">
        <v>2301027</v>
      </c>
      <c r="K161" s="303" t="s">
        <v>853</v>
      </c>
      <c r="L161" s="303" t="s">
        <v>854</v>
      </c>
      <c r="M161" s="303" t="s">
        <v>49</v>
      </c>
      <c r="N161" s="303">
        <v>220</v>
      </c>
      <c r="O161" s="303">
        <v>2023</v>
      </c>
      <c r="P161" s="303" t="s">
        <v>841</v>
      </c>
      <c r="Q161" s="501">
        <v>80</v>
      </c>
      <c r="R161" s="305">
        <v>540</v>
      </c>
      <c r="S161" s="37">
        <v>622</v>
      </c>
      <c r="T161" s="12">
        <f t="shared" si="27"/>
        <v>1.1518518518518519</v>
      </c>
      <c r="U161" s="303">
        <v>0</v>
      </c>
      <c r="V161" s="303">
        <v>0</v>
      </c>
      <c r="W161" s="303">
        <v>0</v>
      </c>
      <c r="X161" s="11">
        <v>0</v>
      </c>
      <c r="Y161" s="11">
        <f t="shared" si="22"/>
        <v>0</v>
      </c>
      <c r="Z161" s="12">
        <f t="shared" si="23"/>
        <v>0</v>
      </c>
      <c r="AA161" s="11">
        <f t="shared" si="24"/>
        <v>622</v>
      </c>
      <c r="AB161" s="12">
        <f>+Y161/Q161</f>
        <v>0</v>
      </c>
      <c r="AC161" s="763">
        <v>0</v>
      </c>
      <c r="AD161" s="13">
        <f t="shared" si="26"/>
        <v>1.1518518518518519</v>
      </c>
      <c r="AE161" s="445">
        <v>0</v>
      </c>
      <c r="AF161" s="300"/>
      <c r="AG161" s="445">
        <v>0</v>
      </c>
      <c r="AH161" s="13">
        <v>0</v>
      </c>
    </row>
    <row r="162" spans="1:34" s="377" customFormat="1" ht="28" x14ac:dyDescent="0.2">
      <c r="A162" s="300" t="s">
        <v>809</v>
      </c>
      <c r="B162" s="383" t="s">
        <v>61</v>
      </c>
      <c r="C162" s="303" t="s">
        <v>810</v>
      </c>
      <c r="D162" s="303" t="s">
        <v>855</v>
      </c>
      <c r="E162" s="303">
        <v>2302</v>
      </c>
      <c r="F162" s="303" t="s">
        <v>812</v>
      </c>
      <c r="G162" s="303" t="s">
        <v>818</v>
      </c>
      <c r="H162" s="303">
        <v>381</v>
      </c>
      <c r="I162" s="303" t="s">
        <v>856</v>
      </c>
      <c r="J162" s="303">
        <v>2302068</v>
      </c>
      <c r="K162" s="303" t="s">
        <v>857</v>
      </c>
      <c r="L162" s="303" t="s">
        <v>858</v>
      </c>
      <c r="M162" s="303" t="s">
        <v>49</v>
      </c>
      <c r="N162" s="303">
        <v>0</v>
      </c>
      <c r="O162" s="303">
        <v>2023</v>
      </c>
      <c r="P162" s="303" t="s">
        <v>141</v>
      </c>
      <c r="Q162" s="501">
        <v>500</v>
      </c>
      <c r="R162" s="305">
        <v>2000</v>
      </c>
      <c r="S162" s="37">
        <v>838</v>
      </c>
      <c r="T162" s="12">
        <f t="shared" si="27"/>
        <v>0.41899999999999998</v>
      </c>
      <c r="U162" s="303">
        <v>413</v>
      </c>
      <c r="V162" s="303">
        <v>244</v>
      </c>
      <c r="W162" s="303">
        <f>55+40+866</f>
        <v>961</v>
      </c>
      <c r="X162" s="11">
        <f>60+38</f>
        <v>98</v>
      </c>
      <c r="Y162" s="11">
        <f t="shared" si="22"/>
        <v>1716</v>
      </c>
      <c r="Z162" s="12">
        <f t="shared" si="23"/>
        <v>0.85799999999999998</v>
      </c>
      <c r="AA162" s="11">
        <f t="shared" si="24"/>
        <v>2554</v>
      </c>
      <c r="AB162" s="12">
        <f t="shared" si="25"/>
        <v>3.4319999999999999</v>
      </c>
      <c r="AC162" s="766">
        <v>3.4319999999999999</v>
      </c>
      <c r="AD162" s="13">
        <f t="shared" si="26"/>
        <v>1.2769999999999999</v>
      </c>
      <c r="AE162" s="445">
        <v>0</v>
      </c>
      <c r="AF162" s="300"/>
      <c r="AG162" s="445">
        <v>0</v>
      </c>
      <c r="AH162" s="13">
        <v>0</v>
      </c>
    </row>
    <row r="163" spans="1:34" s="377" customFormat="1" ht="42" x14ac:dyDescent="0.2">
      <c r="A163" s="300" t="s">
        <v>809</v>
      </c>
      <c r="B163" s="383" t="s">
        <v>61</v>
      </c>
      <c r="C163" s="303" t="s">
        <v>810</v>
      </c>
      <c r="D163" s="303" t="s">
        <v>859</v>
      </c>
      <c r="E163" s="303">
        <v>2302</v>
      </c>
      <c r="F163" s="303" t="s">
        <v>812</v>
      </c>
      <c r="G163" s="303" t="s">
        <v>818</v>
      </c>
      <c r="H163" s="303">
        <v>382</v>
      </c>
      <c r="I163" s="303" t="s">
        <v>860</v>
      </c>
      <c r="J163" s="303">
        <v>2302021</v>
      </c>
      <c r="K163" s="303" t="s">
        <v>861</v>
      </c>
      <c r="L163" s="303" t="s">
        <v>862</v>
      </c>
      <c r="M163" s="303" t="s">
        <v>49</v>
      </c>
      <c r="N163" s="303">
        <v>0</v>
      </c>
      <c r="O163" s="303">
        <v>2023</v>
      </c>
      <c r="P163" s="303" t="s">
        <v>141</v>
      </c>
      <c r="Q163" s="501">
        <v>15</v>
      </c>
      <c r="R163" s="305">
        <v>60</v>
      </c>
      <c r="S163" s="37">
        <v>58</v>
      </c>
      <c r="T163" s="12">
        <f t="shared" si="27"/>
        <v>0.96666666666666667</v>
      </c>
      <c r="U163" s="303">
        <v>15</v>
      </c>
      <c r="V163" s="303">
        <v>0</v>
      </c>
      <c r="W163" s="303">
        <v>37</v>
      </c>
      <c r="X163" s="11">
        <f>41+15</f>
        <v>56</v>
      </c>
      <c r="Y163" s="11">
        <f t="shared" si="22"/>
        <v>108</v>
      </c>
      <c r="Z163" s="12">
        <f t="shared" si="23"/>
        <v>1.8</v>
      </c>
      <c r="AA163" s="11">
        <f t="shared" si="24"/>
        <v>166</v>
      </c>
      <c r="AB163" s="12">
        <f t="shared" si="25"/>
        <v>7.2</v>
      </c>
      <c r="AC163" s="766">
        <v>7.2</v>
      </c>
      <c r="AD163" s="13">
        <f t="shared" si="26"/>
        <v>2.7666666666666666</v>
      </c>
      <c r="AE163" s="445">
        <v>0</v>
      </c>
      <c r="AF163" s="300"/>
      <c r="AG163" s="445">
        <v>0</v>
      </c>
      <c r="AH163" s="13">
        <v>0</v>
      </c>
    </row>
    <row r="164" spans="1:34" s="377" customFormat="1" ht="56" x14ac:dyDescent="0.2">
      <c r="A164" s="300" t="s">
        <v>865</v>
      </c>
      <c r="B164" s="360" t="s">
        <v>866</v>
      </c>
      <c r="C164" s="304" t="s">
        <v>867</v>
      </c>
      <c r="D164" s="304" t="s">
        <v>868</v>
      </c>
      <c r="E164" s="304">
        <v>4599</v>
      </c>
      <c r="F164" s="304" t="s">
        <v>869</v>
      </c>
      <c r="G164" s="304" t="s">
        <v>370</v>
      </c>
      <c r="H164" s="304">
        <v>21</v>
      </c>
      <c r="I164" s="304" t="s">
        <v>870</v>
      </c>
      <c r="J164" s="304">
        <v>4599025</v>
      </c>
      <c r="K164" s="304" t="s">
        <v>871</v>
      </c>
      <c r="L164" s="304" t="s">
        <v>872</v>
      </c>
      <c r="M164" s="304" t="s">
        <v>121</v>
      </c>
      <c r="N164" s="390">
        <v>0</v>
      </c>
      <c r="O164" s="300" t="s">
        <v>141</v>
      </c>
      <c r="P164" s="390" t="s">
        <v>141</v>
      </c>
      <c r="Q164" s="499">
        <v>1</v>
      </c>
      <c r="R164" s="204">
        <v>1</v>
      </c>
      <c r="S164" s="11">
        <v>0</v>
      </c>
      <c r="T164" s="12">
        <f>+S164/R164</f>
        <v>0</v>
      </c>
      <c r="U164" s="205">
        <v>0</v>
      </c>
      <c r="V164" s="11">
        <v>0</v>
      </c>
      <c r="W164" s="206">
        <v>0.5</v>
      </c>
      <c r="X164" s="11">
        <v>0.5</v>
      </c>
      <c r="Y164" s="11">
        <f t="shared" si="22"/>
        <v>1</v>
      </c>
      <c r="Z164" s="12">
        <f t="shared" si="23"/>
        <v>1</v>
      </c>
      <c r="AA164" s="11">
        <f t="shared" si="24"/>
        <v>1</v>
      </c>
      <c r="AB164" s="12">
        <f t="shared" si="25"/>
        <v>1</v>
      </c>
      <c r="AC164" s="766">
        <v>1</v>
      </c>
      <c r="AD164" s="13">
        <f t="shared" si="26"/>
        <v>1</v>
      </c>
      <c r="AE164" s="445">
        <v>309600000</v>
      </c>
      <c r="AF164" s="204" t="s">
        <v>210</v>
      </c>
      <c r="AG164" s="445">
        <v>309600000</v>
      </c>
      <c r="AH164" s="13">
        <f>+AG164/AE164</f>
        <v>1</v>
      </c>
    </row>
    <row r="165" spans="1:34" s="377" customFormat="1" ht="56" x14ac:dyDescent="0.2">
      <c r="A165" s="300" t="s">
        <v>865</v>
      </c>
      <c r="B165" s="360" t="s">
        <v>866</v>
      </c>
      <c r="C165" s="304" t="s">
        <v>867</v>
      </c>
      <c r="D165" s="304" t="s">
        <v>868</v>
      </c>
      <c r="E165" s="304">
        <v>4599</v>
      </c>
      <c r="F165" s="304" t="s">
        <v>869</v>
      </c>
      <c r="G165" s="304" t="s">
        <v>813</v>
      </c>
      <c r="H165" s="304">
        <v>22</v>
      </c>
      <c r="I165" s="304" t="s">
        <v>874</v>
      </c>
      <c r="J165" s="304">
        <v>4599029</v>
      </c>
      <c r="K165" s="304" t="s">
        <v>875</v>
      </c>
      <c r="L165" s="304" t="s">
        <v>876</v>
      </c>
      <c r="M165" s="304" t="s">
        <v>121</v>
      </c>
      <c r="N165" s="390">
        <v>0</v>
      </c>
      <c r="O165" s="300" t="s">
        <v>141</v>
      </c>
      <c r="P165" s="390" t="s">
        <v>141</v>
      </c>
      <c r="Q165" s="499">
        <v>2</v>
      </c>
      <c r="R165" s="204">
        <v>8</v>
      </c>
      <c r="S165" s="11">
        <v>3</v>
      </c>
      <c r="T165" s="12">
        <f t="shared" ref="T165:T170" si="28">+S165/R165</f>
        <v>0.375</v>
      </c>
      <c r="U165" s="205">
        <v>0</v>
      </c>
      <c r="V165" s="11">
        <v>2</v>
      </c>
      <c r="W165" s="11">
        <v>1</v>
      </c>
      <c r="X165" s="11">
        <v>3</v>
      </c>
      <c r="Y165" s="11">
        <f t="shared" si="22"/>
        <v>6</v>
      </c>
      <c r="Z165" s="12">
        <f t="shared" si="23"/>
        <v>0.75</v>
      </c>
      <c r="AA165" s="11">
        <f t="shared" si="24"/>
        <v>9</v>
      </c>
      <c r="AB165" s="12">
        <f t="shared" si="25"/>
        <v>3</v>
      </c>
      <c r="AC165" s="766">
        <v>3</v>
      </c>
      <c r="AD165" s="13">
        <f t="shared" si="26"/>
        <v>1.125</v>
      </c>
      <c r="AE165" s="445">
        <v>0</v>
      </c>
      <c r="AF165" s="204" t="s">
        <v>210</v>
      </c>
      <c r="AG165" s="445">
        <v>0</v>
      </c>
      <c r="AH165" s="13">
        <v>0</v>
      </c>
    </row>
    <row r="166" spans="1:34" s="377" customFormat="1" ht="56" x14ac:dyDescent="0.2">
      <c r="A166" s="300" t="s">
        <v>865</v>
      </c>
      <c r="B166" s="360" t="s">
        <v>866</v>
      </c>
      <c r="C166" s="304" t="s">
        <v>867</v>
      </c>
      <c r="D166" s="304" t="s">
        <v>878</v>
      </c>
      <c r="E166" s="304">
        <v>4599</v>
      </c>
      <c r="F166" s="304" t="s">
        <v>869</v>
      </c>
      <c r="G166" s="304" t="s">
        <v>813</v>
      </c>
      <c r="H166" s="304">
        <v>24</v>
      </c>
      <c r="I166" s="304" t="s">
        <v>879</v>
      </c>
      <c r="J166" s="304">
        <v>4599016</v>
      </c>
      <c r="K166" s="304" t="s">
        <v>880</v>
      </c>
      <c r="L166" s="304" t="s">
        <v>880</v>
      </c>
      <c r="M166" s="304" t="s">
        <v>121</v>
      </c>
      <c r="N166" s="390">
        <v>3</v>
      </c>
      <c r="O166" s="390">
        <v>2023</v>
      </c>
      <c r="P166" s="390" t="s">
        <v>881</v>
      </c>
      <c r="Q166" s="499">
        <v>1</v>
      </c>
      <c r="R166" s="390">
        <v>5</v>
      </c>
      <c r="S166" s="11">
        <v>1</v>
      </c>
      <c r="T166" s="12">
        <f t="shared" si="28"/>
        <v>0.2</v>
      </c>
      <c r="U166" s="205">
        <v>0.4</v>
      </c>
      <c r="V166" s="206">
        <v>0.3</v>
      </c>
      <c r="W166" s="209">
        <v>0.2</v>
      </c>
      <c r="X166" s="205">
        <v>0.1</v>
      </c>
      <c r="Y166" s="11">
        <f t="shared" si="22"/>
        <v>0.99999999999999989</v>
      </c>
      <c r="Z166" s="12">
        <f t="shared" si="23"/>
        <v>0.19999999999999998</v>
      </c>
      <c r="AA166" s="11">
        <f t="shared" si="24"/>
        <v>2</v>
      </c>
      <c r="AB166" s="12">
        <f t="shared" si="25"/>
        <v>0.99999999999999989</v>
      </c>
      <c r="AC166" s="766">
        <v>0.99999999999999989</v>
      </c>
      <c r="AD166" s="13">
        <f t="shared" si="26"/>
        <v>0.4</v>
      </c>
      <c r="AE166" s="447">
        <v>3121020000</v>
      </c>
      <c r="AF166" s="204" t="s">
        <v>210</v>
      </c>
      <c r="AG166" s="445">
        <v>2528410319</v>
      </c>
      <c r="AH166" s="13">
        <f t="shared" ref="AH166:AH209" si="29">+AG166/AE166</f>
        <v>0.81012307482810109</v>
      </c>
    </row>
    <row r="167" spans="1:34" s="377" customFormat="1" ht="56" x14ac:dyDescent="0.2">
      <c r="A167" s="300" t="s">
        <v>865</v>
      </c>
      <c r="B167" s="360" t="s">
        <v>866</v>
      </c>
      <c r="C167" s="304" t="s">
        <v>867</v>
      </c>
      <c r="D167" s="304" t="s">
        <v>878</v>
      </c>
      <c r="E167" s="304">
        <v>4599</v>
      </c>
      <c r="F167" s="304" t="s">
        <v>869</v>
      </c>
      <c r="G167" s="304" t="s">
        <v>813</v>
      </c>
      <c r="H167" s="304">
        <v>29</v>
      </c>
      <c r="I167" s="304" t="s">
        <v>883</v>
      </c>
      <c r="J167" s="304">
        <v>4599013</v>
      </c>
      <c r="K167" s="304" t="s">
        <v>884</v>
      </c>
      <c r="L167" s="304" t="s">
        <v>884</v>
      </c>
      <c r="M167" s="304" t="s">
        <v>121</v>
      </c>
      <c r="N167" s="390">
        <v>0</v>
      </c>
      <c r="O167" s="390">
        <v>2023</v>
      </c>
      <c r="P167" s="390" t="s">
        <v>881</v>
      </c>
      <c r="Q167" s="499">
        <v>1</v>
      </c>
      <c r="R167" s="204">
        <v>4</v>
      </c>
      <c r="S167" s="11">
        <v>1</v>
      </c>
      <c r="T167" s="12">
        <f t="shared" si="28"/>
        <v>0.25</v>
      </c>
      <c r="U167" s="205">
        <v>0.3</v>
      </c>
      <c r="V167" s="26">
        <v>0.3</v>
      </c>
      <c r="W167" s="26">
        <v>0.2</v>
      </c>
      <c r="X167" s="26">
        <v>0.2</v>
      </c>
      <c r="Y167" s="11">
        <f t="shared" si="22"/>
        <v>1</v>
      </c>
      <c r="Z167" s="12">
        <f t="shared" si="23"/>
        <v>0.25</v>
      </c>
      <c r="AA167" s="11">
        <f t="shared" si="24"/>
        <v>2</v>
      </c>
      <c r="AB167" s="12">
        <f t="shared" si="25"/>
        <v>1</v>
      </c>
      <c r="AC167" s="766">
        <v>1</v>
      </c>
      <c r="AD167" s="13">
        <f t="shared" si="26"/>
        <v>0.5</v>
      </c>
      <c r="AE167" s="447">
        <v>2460000000</v>
      </c>
      <c r="AF167" s="204" t="s">
        <v>210</v>
      </c>
      <c r="AG167" s="445">
        <v>2455166667</v>
      </c>
      <c r="AH167" s="13">
        <f t="shared" si="29"/>
        <v>0.99803523048780485</v>
      </c>
    </row>
    <row r="168" spans="1:34" s="377" customFormat="1" ht="56" x14ac:dyDescent="0.2">
      <c r="A168" s="300" t="s">
        <v>865</v>
      </c>
      <c r="B168" s="360" t="s">
        <v>866</v>
      </c>
      <c r="C168" s="304" t="s">
        <v>867</v>
      </c>
      <c r="D168" s="304" t="s">
        <v>868</v>
      </c>
      <c r="E168" s="304">
        <v>4599</v>
      </c>
      <c r="F168" s="304" t="s">
        <v>869</v>
      </c>
      <c r="G168" s="304" t="s">
        <v>813</v>
      </c>
      <c r="H168" s="304">
        <v>23</v>
      </c>
      <c r="I168" s="304" t="s">
        <v>886</v>
      </c>
      <c r="J168" s="304">
        <v>4599031</v>
      </c>
      <c r="K168" s="304" t="s">
        <v>887</v>
      </c>
      <c r="L168" s="304" t="s">
        <v>888</v>
      </c>
      <c r="M168" s="304" t="s">
        <v>889</v>
      </c>
      <c r="N168" s="390">
        <v>0</v>
      </c>
      <c r="O168" s="300" t="s">
        <v>141</v>
      </c>
      <c r="P168" s="390" t="s">
        <v>141</v>
      </c>
      <c r="Q168" s="499">
        <v>1</v>
      </c>
      <c r="R168" s="204">
        <v>1</v>
      </c>
      <c r="S168" s="11">
        <v>0</v>
      </c>
      <c r="T168" s="12">
        <f t="shared" si="28"/>
        <v>0</v>
      </c>
      <c r="U168" s="205">
        <v>0</v>
      </c>
      <c r="V168" s="26">
        <v>0</v>
      </c>
      <c r="W168" s="26">
        <v>0.5</v>
      </c>
      <c r="X168" s="11">
        <v>0.5</v>
      </c>
      <c r="Y168" s="11">
        <f t="shared" si="22"/>
        <v>1</v>
      </c>
      <c r="Z168" s="12">
        <f t="shared" si="23"/>
        <v>1</v>
      </c>
      <c r="AA168" s="11">
        <f t="shared" si="24"/>
        <v>1</v>
      </c>
      <c r="AB168" s="12">
        <f t="shared" si="25"/>
        <v>1</v>
      </c>
      <c r="AC168" s="766">
        <v>1</v>
      </c>
      <c r="AD168" s="13">
        <f t="shared" si="26"/>
        <v>1</v>
      </c>
      <c r="AE168" s="447">
        <v>2400000000</v>
      </c>
      <c r="AF168" s="204" t="s">
        <v>210</v>
      </c>
      <c r="AG168" s="445">
        <v>2360283300</v>
      </c>
      <c r="AH168" s="13">
        <f t="shared" si="29"/>
        <v>0.98345137500000002</v>
      </c>
    </row>
    <row r="169" spans="1:34" s="377" customFormat="1" ht="56" x14ac:dyDescent="0.2">
      <c r="A169" s="300" t="s">
        <v>865</v>
      </c>
      <c r="B169" s="360" t="s">
        <v>866</v>
      </c>
      <c r="C169" s="304" t="s">
        <v>867</v>
      </c>
      <c r="D169" s="304" t="s">
        <v>868</v>
      </c>
      <c r="E169" s="304">
        <v>4599</v>
      </c>
      <c r="F169" s="304" t="s">
        <v>869</v>
      </c>
      <c r="G169" s="304" t="s">
        <v>813</v>
      </c>
      <c r="H169" s="304">
        <v>23</v>
      </c>
      <c r="I169" s="301" t="s">
        <v>891</v>
      </c>
      <c r="J169" s="304">
        <v>4599017</v>
      </c>
      <c r="K169" s="301" t="s">
        <v>892</v>
      </c>
      <c r="L169" s="301" t="s">
        <v>893</v>
      </c>
      <c r="M169" s="304" t="s">
        <v>121</v>
      </c>
      <c r="N169" s="390">
        <v>0</v>
      </c>
      <c r="O169" s="300" t="s">
        <v>141</v>
      </c>
      <c r="P169" s="390" t="s">
        <v>141</v>
      </c>
      <c r="Q169" s="499">
        <v>1</v>
      </c>
      <c r="R169" s="204">
        <v>1</v>
      </c>
      <c r="S169" s="11">
        <v>0</v>
      </c>
      <c r="T169" s="12">
        <f t="shared" si="28"/>
        <v>0</v>
      </c>
      <c r="U169" s="205">
        <v>0</v>
      </c>
      <c r="V169" s="205">
        <v>0</v>
      </c>
      <c r="W169" s="205">
        <v>0</v>
      </c>
      <c r="X169" s="366">
        <v>1</v>
      </c>
      <c r="Y169" s="11">
        <f t="shared" si="22"/>
        <v>1</v>
      </c>
      <c r="Z169" s="12">
        <f t="shared" si="23"/>
        <v>1</v>
      </c>
      <c r="AA169" s="11">
        <f t="shared" si="24"/>
        <v>1</v>
      </c>
      <c r="AB169" s="12">
        <f t="shared" si="25"/>
        <v>1</v>
      </c>
      <c r="AC169" s="766">
        <v>1</v>
      </c>
      <c r="AD169" s="13">
        <f t="shared" si="26"/>
        <v>1</v>
      </c>
      <c r="AE169" s="447">
        <v>1100000000</v>
      </c>
      <c r="AF169" s="204" t="s">
        <v>210</v>
      </c>
      <c r="AG169" s="445">
        <v>1100000000</v>
      </c>
      <c r="AH169" s="13">
        <f t="shared" si="29"/>
        <v>1</v>
      </c>
    </row>
    <row r="170" spans="1:34" s="377" customFormat="1" ht="70" x14ac:dyDescent="0.2">
      <c r="A170" s="300" t="s">
        <v>865</v>
      </c>
      <c r="B170" s="360" t="s">
        <v>866</v>
      </c>
      <c r="C170" s="301" t="s">
        <v>896</v>
      </c>
      <c r="D170" s="304" t="s">
        <v>878</v>
      </c>
      <c r="E170" s="304">
        <v>4599</v>
      </c>
      <c r="F170" s="304" t="s">
        <v>869</v>
      </c>
      <c r="G170" s="304" t="s">
        <v>813</v>
      </c>
      <c r="H170" s="366">
        <v>25</v>
      </c>
      <c r="I170" s="383" t="s">
        <v>897</v>
      </c>
      <c r="J170" s="366">
        <v>4599011</v>
      </c>
      <c r="K170" s="366" t="s">
        <v>898</v>
      </c>
      <c r="L170" s="366" t="s">
        <v>899</v>
      </c>
      <c r="M170" s="366" t="s">
        <v>900</v>
      </c>
      <c r="N170" s="366">
        <v>0</v>
      </c>
      <c r="O170" s="366">
        <v>2023</v>
      </c>
      <c r="P170" s="360" t="s">
        <v>901</v>
      </c>
      <c r="Q170" s="502">
        <v>1</v>
      </c>
      <c r="R170" s="366">
        <v>1</v>
      </c>
      <c r="S170" s="366">
        <v>0</v>
      </c>
      <c r="T170" s="12">
        <f t="shared" si="28"/>
        <v>0</v>
      </c>
      <c r="U170" s="366">
        <v>0</v>
      </c>
      <c r="V170" s="366">
        <v>0</v>
      </c>
      <c r="W170" s="366">
        <v>0</v>
      </c>
      <c r="X170" s="366">
        <v>1</v>
      </c>
      <c r="Y170" s="11">
        <f t="shared" si="22"/>
        <v>1</v>
      </c>
      <c r="Z170" s="12">
        <f t="shared" si="23"/>
        <v>1</v>
      </c>
      <c r="AA170" s="11">
        <f t="shared" si="24"/>
        <v>1</v>
      </c>
      <c r="AB170" s="12">
        <f t="shared" si="25"/>
        <v>1</v>
      </c>
      <c r="AC170" s="766">
        <v>1</v>
      </c>
      <c r="AD170" s="13">
        <f t="shared" si="26"/>
        <v>1</v>
      </c>
      <c r="AE170" s="447">
        <v>3899969765</v>
      </c>
      <c r="AF170" s="204" t="s">
        <v>210</v>
      </c>
      <c r="AG170" s="445">
        <v>3812000521</v>
      </c>
      <c r="AH170" s="13">
        <f t="shared" si="29"/>
        <v>0.97744360871987424</v>
      </c>
    </row>
    <row r="171" spans="1:34" s="377" customFormat="1" x14ac:dyDescent="0.2">
      <c r="A171" s="300" t="s">
        <v>992</v>
      </c>
      <c r="B171" s="303" t="s">
        <v>75</v>
      </c>
      <c r="C171" s="303" t="s">
        <v>84</v>
      </c>
      <c r="D171" s="303" t="s">
        <v>945</v>
      </c>
      <c r="E171" s="303" t="s">
        <v>946</v>
      </c>
      <c r="F171" s="303" t="s">
        <v>947</v>
      </c>
      <c r="G171" s="303" t="s">
        <v>907</v>
      </c>
      <c r="H171" s="303" t="s">
        <v>948</v>
      </c>
      <c r="I171" s="303" t="s">
        <v>949</v>
      </c>
      <c r="J171" s="303" t="s">
        <v>950</v>
      </c>
      <c r="K171" s="303" t="s">
        <v>951</v>
      </c>
      <c r="L171" s="303" t="s">
        <v>375</v>
      </c>
      <c r="M171" s="303" t="s">
        <v>952</v>
      </c>
      <c r="N171" s="303" t="s">
        <v>142</v>
      </c>
      <c r="O171" s="300" t="s">
        <v>141</v>
      </c>
      <c r="P171" s="303" t="s">
        <v>141</v>
      </c>
      <c r="Q171" s="500">
        <v>200</v>
      </c>
      <c r="R171" s="366">
        <v>800</v>
      </c>
      <c r="S171" s="366">
        <v>670</v>
      </c>
      <c r="T171" s="265">
        <f t="shared" ref="T171:T178" si="30">S171/Q171</f>
        <v>3.35</v>
      </c>
      <c r="U171" s="304">
        <v>0</v>
      </c>
      <c r="V171" s="367">
        <v>89</v>
      </c>
      <c r="W171" s="367">
        <v>80</v>
      </c>
      <c r="X171" s="367">
        <v>31</v>
      </c>
      <c r="Y171" s="11">
        <f t="shared" si="22"/>
        <v>200</v>
      </c>
      <c r="Z171" s="12">
        <f t="shared" si="23"/>
        <v>0.25</v>
      </c>
      <c r="AA171" s="11">
        <f t="shared" si="24"/>
        <v>870</v>
      </c>
      <c r="AB171" s="12">
        <f t="shared" si="25"/>
        <v>1</v>
      </c>
      <c r="AC171" s="766">
        <v>1</v>
      </c>
      <c r="AD171" s="13">
        <f t="shared" si="26"/>
        <v>1.0874999999999999</v>
      </c>
      <c r="AE171" s="445">
        <v>500000000</v>
      </c>
      <c r="AF171" s="366" t="s">
        <v>210</v>
      </c>
      <c r="AG171" s="445">
        <v>498924833</v>
      </c>
      <c r="AH171" s="13">
        <f t="shared" si="29"/>
        <v>0.99784966600000002</v>
      </c>
    </row>
    <row r="172" spans="1:34" s="377" customFormat="1" ht="28" x14ac:dyDescent="0.2">
      <c r="A172" s="300" t="s">
        <v>992</v>
      </c>
      <c r="B172" s="303" t="s">
        <v>75</v>
      </c>
      <c r="C172" s="303" t="s">
        <v>84</v>
      </c>
      <c r="D172" s="303" t="s">
        <v>945</v>
      </c>
      <c r="E172" s="303" t="s">
        <v>946</v>
      </c>
      <c r="F172" s="303" t="s">
        <v>947</v>
      </c>
      <c r="G172" s="303" t="s">
        <v>907</v>
      </c>
      <c r="H172" s="303" t="s">
        <v>953</v>
      </c>
      <c r="I172" s="303" t="s">
        <v>954</v>
      </c>
      <c r="J172" s="303" t="s">
        <v>955</v>
      </c>
      <c r="K172" s="303" t="s">
        <v>956</v>
      </c>
      <c r="L172" s="303" t="s">
        <v>957</v>
      </c>
      <c r="M172" s="303" t="s">
        <v>958</v>
      </c>
      <c r="N172" s="303" t="s">
        <v>142</v>
      </c>
      <c r="O172" s="300" t="s">
        <v>141</v>
      </c>
      <c r="P172" s="303" t="s">
        <v>141</v>
      </c>
      <c r="Q172" s="500">
        <v>46</v>
      </c>
      <c r="R172" s="366">
        <f>'[1]Bolivar Me Enamora Esquematico'!BA257</f>
        <v>0</v>
      </c>
      <c r="S172" s="366">
        <v>46</v>
      </c>
      <c r="T172" s="265">
        <f t="shared" si="30"/>
        <v>1</v>
      </c>
      <c r="U172" s="304">
        <v>7</v>
      </c>
      <c r="V172" s="366">
        <v>37</v>
      </c>
      <c r="W172" s="366">
        <v>1</v>
      </c>
      <c r="X172" s="366">
        <v>1</v>
      </c>
      <c r="Y172" s="11">
        <f t="shared" si="22"/>
        <v>46</v>
      </c>
      <c r="Z172" s="12">
        <v>0</v>
      </c>
      <c r="AA172" s="11">
        <f t="shared" si="24"/>
        <v>92</v>
      </c>
      <c r="AB172" s="12">
        <f t="shared" si="25"/>
        <v>1</v>
      </c>
      <c r="AC172" s="766">
        <v>1</v>
      </c>
      <c r="AD172" s="13">
        <v>0.92</v>
      </c>
      <c r="AE172" s="445">
        <v>100000000</v>
      </c>
      <c r="AF172" s="366" t="s">
        <v>210</v>
      </c>
      <c r="AG172" s="445">
        <v>848250000</v>
      </c>
      <c r="AH172" s="13">
        <f t="shared" si="29"/>
        <v>8.4824999999999999</v>
      </c>
    </row>
    <row r="173" spans="1:34" s="377" customFormat="1" x14ac:dyDescent="0.2">
      <c r="A173" s="300" t="s">
        <v>992</v>
      </c>
      <c r="B173" s="303" t="s">
        <v>75</v>
      </c>
      <c r="C173" s="303" t="s">
        <v>84</v>
      </c>
      <c r="D173" s="303" t="s">
        <v>959</v>
      </c>
      <c r="E173" s="303" t="s">
        <v>946</v>
      </c>
      <c r="F173" s="303" t="s">
        <v>947</v>
      </c>
      <c r="G173" s="303" t="s">
        <v>907</v>
      </c>
      <c r="H173" s="303" t="s">
        <v>960</v>
      </c>
      <c r="I173" s="303" t="s">
        <v>961</v>
      </c>
      <c r="J173" s="303" t="s">
        <v>962</v>
      </c>
      <c r="K173" s="303" t="s">
        <v>963</v>
      </c>
      <c r="L173" s="303" t="s">
        <v>964</v>
      </c>
      <c r="M173" s="303" t="s">
        <v>965</v>
      </c>
      <c r="N173" s="303" t="s">
        <v>142</v>
      </c>
      <c r="O173" s="300" t="s">
        <v>141</v>
      </c>
      <c r="P173" s="303" t="s">
        <v>141</v>
      </c>
      <c r="Q173" s="500">
        <v>1</v>
      </c>
      <c r="R173" s="366">
        <f>'[1]Bolivar Me Enamora Esquematico'!BA258</f>
        <v>0</v>
      </c>
      <c r="S173" s="366">
        <v>0</v>
      </c>
      <c r="T173" s="265">
        <f t="shared" si="30"/>
        <v>0</v>
      </c>
      <c r="U173" s="304">
        <v>0</v>
      </c>
      <c r="V173" s="366">
        <v>0</v>
      </c>
      <c r="W173" s="366">
        <v>0</v>
      </c>
      <c r="X173" s="366">
        <v>0</v>
      </c>
      <c r="Y173" s="11">
        <f t="shared" si="22"/>
        <v>0</v>
      </c>
      <c r="Z173" s="12">
        <v>0</v>
      </c>
      <c r="AA173" s="11">
        <f t="shared" si="24"/>
        <v>0</v>
      </c>
      <c r="AB173" s="12">
        <f t="shared" si="25"/>
        <v>0</v>
      </c>
      <c r="AC173" s="763">
        <v>0</v>
      </c>
      <c r="AD173" s="13">
        <v>0</v>
      </c>
      <c r="AE173" s="445">
        <v>150000000</v>
      </c>
      <c r="AF173" s="366" t="s">
        <v>210</v>
      </c>
      <c r="AG173" s="445">
        <v>0</v>
      </c>
      <c r="AH173" s="13">
        <f t="shared" si="29"/>
        <v>0</v>
      </c>
    </row>
    <row r="174" spans="1:34" s="377" customFormat="1" x14ac:dyDescent="0.2">
      <c r="A174" s="300" t="s">
        <v>992</v>
      </c>
      <c r="B174" s="303" t="s">
        <v>75</v>
      </c>
      <c r="C174" s="303" t="s">
        <v>84</v>
      </c>
      <c r="D174" s="303" t="s">
        <v>959</v>
      </c>
      <c r="E174" s="303" t="s">
        <v>946</v>
      </c>
      <c r="F174" s="303" t="s">
        <v>947</v>
      </c>
      <c r="G174" s="303" t="s">
        <v>907</v>
      </c>
      <c r="H174" s="303" t="s">
        <v>966</v>
      </c>
      <c r="I174" s="303" t="s">
        <v>967</v>
      </c>
      <c r="J174" s="303" t="s">
        <v>968</v>
      </c>
      <c r="K174" s="303" t="s">
        <v>871</v>
      </c>
      <c r="L174" s="303" t="s">
        <v>872</v>
      </c>
      <c r="M174" s="303" t="s">
        <v>969</v>
      </c>
      <c r="N174" s="303" t="s">
        <v>142</v>
      </c>
      <c r="O174" s="300" t="s">
        <v>141</v>
      </c>
      <c r="P174" s="303" t="s">
        <v>141</v>
      </c>
      <c r="Q174" s="500">
        <v>0.25</v>
      </c>
      <c r="R174" s="366">
        <f>'[1]Bolivar Me Enamora Esquematico'!BA259</f>
        <v>0</v>
      </c>
      <c r="S174" s="366">
        <v>0</v>
      </c>
      <c r="T174" s="265">
        <f t="shared" si="30"/>
        <v>0</v>
      </c>
      <c r="U174" s="304">
        <v>0</v>
      </c>
      <c r="V174" s="366">
        <v>0</v>
      </c>
      <c r="W174" s="366">
        <v>0</v>
      </c>
      <c r="X174" s="366">
        <v>0</v>
      </c>
      <c r="Y174" s="11">
        <f t="shared" si="22"/>
        <v>0</v>
      </c>
      <c r="Z174" s="12">
        <v>0</v>
      </c>
      <c r="AA174" s="11">
        <f t="shared" si="24"/>
        <v>0</v>
      </c>
      <c r="AB174" s="12">
        <f t="shared" si="25"/>
        <v>0</v>
      </c>
      <c r="AC174" s="763">
        <v>0</v>
      </c>
      <c r="AD174" s="13">
        <v>0</v>
      </c>
      <c r="AE174" s="445">
        <v>125000000</v>
      </c>
      <c r="AF174" s="366" t="s">
        <v>210</v>
      </c>
      <c r="AG174" s="445">
        <v>0</v>
      </c>
      <c r="AH174" s="13">
        <f t="shared" si="29"/>
        <v>0</v>
      </c>
    </row>
    <row r="175" spans="1:34" s="377" customFormat="1" ht="28" x14ac:dyDescent="0.2">
      <c r="A175" s="300" t="s">
        <v>992</v>
      </c>
      <c r="B175" s="303" t="s">
        <v>75</v>
      </c>
      <c r="C175" s="303" t="s">
        <v>84</v>
      </c>
      <c r="D175" s="303" t="s">
        <v>959</v>
      </c>
      <c r="E175" s="303" t="s">
        <v>946</v>
      </c>
      <c r="F175" s="303" t="s">
        <v>947</v>
      </c>
      <c r="G175" s="303" t="s">
        <v>907</v>
      </c>
      <c r="H175" s="303" t="s">
        <v>970</v>
      </c>
      <c r="I175" s="303" t="s">
        <v>971</v>
      </c>
      <c r="J175" s="303" t="s">
        <v>972</v>
      </c>
      <c r="K175" s="303" t="s">
        <v>973</v>
      </c>
      <c r="L175" s="303" t="s">
        <v>974</v>
      </c>
      <c r="M175" s="303" t="s">
        <v>952</v>
      </c>
      <c r="N175" s="303" t="s">
        <v>142</v>
      </c>
      <c r="O175" s="300" t="s">
        <v>141</v>
      </c>
      <c r="P175" s="303" t="s">
        <v>141</v>
      </c>
      <c r="Q175" s="500">
        <v>2500</v>
      </c>
      <c r="R175" s="366">
        <f>'[1]Bolivar Me Enamora Esquematico'!BA260</f>
        <v>0</v>
      </c>
      <c r="S175" s="366">
        <v>4296</v>
      </c>
      <c r="T175" s="265">
        <f t="shared" si="30"/>
        <v>1.7183999999999999</v>
      </c>
      <c r="U175" s="304">
        <v>516</v>
      </c>
      <c r="V175" s="366">
        <v>1462</v>
      </c>
      <c r="W175" s="366">
        <v>21</v>
      </c>
      <c r="X175" s="366">
        <v>102</v>
      </c>
      <c r="Y175" s="11">
        <f>+U175+V175+W175+X175</f>
        <v>2101</v>
      </c>
      <c r="Z175" s="12">
        <v>0</v>
      </c>
      <c r="AA175" s="11">
        <f t="shared" si="24"/>
        <v>6397</v>
      </c>
      <c r="AB175" s="12">
        <f t="shared" si="25"/>
        <v>0.84040000000000004</v>
      </c>
      <c r="AC175" s="766">
        <v>0.84040000000000004</v>
      </c>
      <c r="AD175" s="13">
        <v>0</v>
      </c>
      <c r="AE175" s="445">
        <v>200000000</v>
      </c>
      <c r="AF175" s="366" t="s">
        <v>210</v>
      </c>
      <c r="AG175" s="445">
        <v>2042209960</v>
      </c>
      <c r="AH175" s="13">
        <f t="shared" si="29"/>
        <v>10.2110498</v>
      </c>
    </row>
    <row r="176" spans="1:34" s="377" customFormat="1" ht="28" x14ac:dyDescent="0.2">
      <c r="A176" s="300" t="s">
        <v>992</v>
      </c>
      <c r="B176" s="303" t="s">
        <v>75</v>
      </c>
      <c r="C176" s="303" t="s">
        <v>84</v>
      </c>
      <c r="D176" s="303" t="s">
        <v>975</v>
      </c>
      <c r="E176" s="303" t="s">
        <v>946</v>
      </c>
      <c r="F176" s="303" t="s">
        <v>947</v>
      </c>
      <c r="G176" s="303" t="s">
        <v>907</v>
      </c>
      <c r="H176" s="303" t="s">
        <v>976</v>
      </c>
      <c r="I176" s="303" t="s">
        <v>977</v>
      </c>
      <c r="J176" s="303" t="s">
        <v>978</v>
      </c>
      <c r="K176" s="303" t="s">
        <v>979</v>
      </c>
      <c r="L176" s="303" t="s">
        <v>980</v>
      </c>
      <c r="M176" s="303" t="s">
        <v>135</v>
      </c>
      <c r="N176" s="303" t="s">
        <v>142</v>
      </c>
      <c r="O176" s="300" t="s">
        <v>141</v>
      </c>
      <c r="P176" s="303" t="s">
        <v>141</v>
      </c>
      <c r="Q176" s="500">
        <v>5</v>
      </c>
      <c r="R176" s="366">
        <v>20</v>
      </c>
      <c r="S176" s="366">
        <v>3</v>
      </c>
      <c r="T176" s="265">
        <f t="shared" si="30"/>
        <v>0.6</v>
      </c>
      <c r="U176" s="304">
        <v>2</v>
      </c>
      <c r="V176" s="366">
        <v>2</v>
      </c>
      <c r="W176" s="366">
        <v>0</v>
      </c>
      <c r="X176" s="366">
        <v>1</v>
      </c>
      <c r="Y176" s="11">
        <f t="shared" ref="Y176:Y239" si="31">+U176+V176+W176+X176</f>
        <v>5</v>
      </c>
      <c r="Z176" s="12">
        <f t="shared" ref="Z176:Z239" si="32">+Y176/R176</f>
        <v>0.25</v>
      </c>
      <c r="AA176" s="11">
        <f t="shared" si="24"/>
        <v>8</v>
      </c>
      <c r="AB176" s="12">
        <f t="shared" si="25"/>
        <v>1</v>
      </c>
      <c r="AC176" s="766">
        <v>1</v>
      </c>
      <c r="AD176" s="13">
        <f>AA176/R176</f>
        <v>0.4</v>
      </c>
      <c r="AE176" s="445">
        <v>8800000000</v>
      </c>
      <c r="AF176" s="366" t="s">
        <v>210</v>
      </c>
      <c r="AG176" s="262">
        <v>39030898768.059998</v>
      </c>
      <c r="AH176" s="13">
        <f t="shared" si="29"/>
        <v>4.4353294054613635</v>
      </c>
    </row>
    <row r="177" spans="1:34" s="377" customFormat="1" x14ac:dyDescent="0.2">
      <c r="A177" s="300" t="s">
        <v>992</v>
      </c>
      <c r="B177" s="303" t="s">
        <v>75</v>
      </c>
      <c r="C177" s="303" t="s">
        <v>84</v>
      </c>
      <c r="D177" s="303" t="s">
        <v>975</v>
      </c>
      <c r="E177" s="303" t="s">
        <v>946</v>
      </c>
      <c r="F177" s="303" t="s">
        <v>947</v>
      </c>
      <c r="G177" s="303" t="s">
        <v>907</v>
      </c>
      <c r="H177" s="303" t="s">
        <v>981</v>
      </c>
      <c r="I177" s="303" t="s">
        <v>982</v>
      </c>
      <c r="J177" s="303" t="s">
        <v>983</v>
      </c>
      <c r="K177" s="303" t="s">
        <v>197</v>
      </c>
      <c r="L177" s="303" t="s">
        <v>984</v>
      </c>
      <c r="M177" s="303" t="s">
        <v>985</v>
      </c>
      <c r="N177" s="303" t="s">
        <v>142</v>
      </c>
      <c r="O177" s="300" t="s">
        <v>141</v>
      </c>
      <c r="P177" s="303" t="s">
        <v>141</v>
      </c>
      <c r="Q177" s="500">
        <v>0.25</v>
      </c>
      <c r="R177" s="366">
        <f>'[1]Bolivar Me Enamora Esquematico'!BA262</f>
        <v>0</v>
      </c>
      <c r="S177" s="366">
        <v>0</v>
      </c>
      <c r="T177" s="265">
        <f t="shared" si="30"/>
        <v>0</v>
      </c>
      <c r="U177" s="304">
        <v>0</v>
      </c>
      <c r="V177" s="366">
        <v>0</v>
      </c>
      <c r="W177" s="366">
        <v>0</v>
      </c>
      <c r="X177" s="366">
        <v>0</v>
      </c>
      <c r="Y177" s="11">
        <f t="shared" si="31"/>
        <v>0</v>
      </c>
      <c r="Z177" s="12">
        <v>0</v>
      </c>
      <c r="AA177" s="11">
        <f t="shared" si="24"/>
        <v>0</v>
      </c>
      <c r="AB177" s="12">
        <f>+Y177/Q177</f>
        <v>0</v>
      </c>
      <c r="AC177" s="763">
        <v>0</v>
      </c>
      <c r="AD177" s="13">
        <v>0</v>
      </c>
      <c r="AE177" s="445">
        <v>100000000</v>
      </c>
      <c r="AF177" s="366" t="s">
        <v>210</v>
      </c>
      <c r="AG177" s="445">
        <v>0</v>
      </c>
      <c r="AH177" s="13">
        <f t="shared" si="29"/>
        <v>0</v>
      </c>
    </row>
    <row r="178" spans="1:34" s="377" customFormat="1" x14ac:dyDescent="0.2">
      <c r="A178" s="300" t="s">
        <v>992</v>
      </c>
      <c r="B178" s="303" t="s">
        <v>75</v>
      </c>
      <c r="C178" s="303" t="s">
        <v>84</v>
      </c>
      <c r="D178" s="303" t="s">
        <v>975</v>
      </c>
      <c r="E178" s="303" t="s">
        <v>946</v>
      </c>
      <c r="F178" s="303" t="s">
        <v>947</v>
      </c>
      <c r="G178" s="303" t="s">
        <v>907</v>
      </c>
      <c r="H178" s="303" t="s">
        <v>986</v>
      </c>
      <c r="I178" s="303" t="s">
        <v>987</v>
      </c>
      <c r="J178" s="303" t="s">
        <v>988</v>
      </c>
      <c r="K178" s="303" t="s">
        <v>989</v>
      </c>
      <c r="L178" s="303" t="s">
        <v>990</v>
      </c>
      <c r="M178" s="303" t="s">
        <v>969</v>
      </c>
      <c r="N178" s="303" t="s">
        <v>142</v>
      </c>
      <c r="O178" s="300" t="s">
        <v>141</v>
      </c>
      <c r="P178" s="303" t="s">
        <v>141</v>
      </c>
      <c r="Q178" s="500">
        <v>0.25</v>
      </c>
      <c r="R178" s="366">
        <f>'[1]Bolivar Me Enamora Esquematico'!BA263</f>
        <v>0</v>
      </c>
      <c r="S178" s="366">
        <v>0</v>
      </c>
      <c r="T178" s="265">
        <f t="shared" si="30"/>
        <v>0</v>
      </c>
      <c r="U178" s="304">
        <v>0</v>
      </c>
      <c r="V178" s="366">
        <v>0</v>
      </c>
      <c r="W178" s="366">
        <v>0.25</v>
      </c>
      <c r="X178" s="366">
        <v>0</v>
      </c>
      <c r="Y178" s="11">
        <f t="shared" si="31"/>
        <v>0.25</v>
      </c>
      <c r="Z178" s="12">
        <v>0</v>
      </c>
      <c r="AA178" s="11">
        <f t="shared" si="24"/>
        <v>0.25</v>
      </c>
      <c r="AB178" s="12">
        <f t="shared" si="25"/>
        <v>1</v>
      </c>
      <c r="AC178" s="766">
        <v>1</v>
      </c>
      <c r="AD178" s="13">
        <v>1</v>
      </c>
      <c r="AE178" s="445">
        <v>2325000000</v>
      </c>
      <c r="AF178" s="366" t="s">
        <v>210</v>
      </c>
      <c r="AG178" s="445">
        <v>0</v>
      </c>
      <c r="AH178" s="13">
        <f t="shared" si="29"/>
        <v>0</v>
      </c>
    </row>
    <row r="179" spans="1:34" s="377" customFormat="1" x14ac:dyDescent="0.2">
      <c r="A179" s="300" t="s">
        <v>1147</v>
      </c>
      <c r="B179" s="360" t="s">
        <v>866</v>
      </c>
      <c r="C179" s="302" t="s">
        <v>1148</v>
      </c>
      <c r="D179" s="302" t="s">
        <v>1149</v>
      </c>
      <c r="E179" s="302">
        <v>4599</v>
      </c>
      <c r="F179" s="302" t="s">
        <v>1021</v>
      </c>
      <c r="G179" s="302" t="s">
        <v>813</v>
      </c>
      <c r="H179" s="302">
        <v>108</v>
      </c>
      <c r="I179" s="302" t="s">
        <v>1150</v>
      </c>
      <c r="J179" s="302">
        <v>4599028</v>
      </c>
      <c r="K179" s="302" t="s">
        <v>1151</v>
      </c>
      <c r="L179" s="302" t="s">
        <v>1152</v>
      </c>
      <c r="M179" s="302" t="s">
        <v>121</v>
      </c>
      <c r="N179" s="300">
        <v>3</v>
      </c>
      <c r="O179" s="300">
        <v>2023</v>
      </c>
      <c r="P179" s="300" t="s">
        <v>1153</v>
      </c>
      <c r="Q179" s="399">
        <v>2</v>
      </c>
      <c r="R179" s="300">
        <v>4</v>
      </c>
      <c r="S179" s="391">
        <v>0</v>
      </c>
      <c r="T179" s="398">
        <v>0</v>
      </c>
      <c r="U179" s="399">
        <v>0.25</v>
      </c>
      <c r="V179" s="399">
        <v>0.25</v>
      </c>
      <c r="W179" s="399">
        <v>0.75</v>
      </c>
      <c r="X179" s="391">
        <v>1</v>
      </c>
      <c r="Y179" s="11">
        <f t="shared" si="31"/>
        <v>2.25</v>
      </c>
      <c r="Z179" s="12">
        <f t="shared" si="32"/>
        <v>0.5625</v>
      </c>
      <c r="AA179" s="11">
        <f t="shared" si="24"/>
        <v>2.25</v>
      </c>
      <c r="AB179" s="12">
        <f t="shared" si="25"/>
        <v>1.125</v>
      </c>
      <c r="AC179" s="766">
        <v>1.125</v>
      </c>
      <c r="AD179" s="13">
        <f t="shared" ref="AD179:AD242" si="33">AA179/R179</f>
        <v>0.5625</v>
      </c>
      <c r="AE179" s="445">
        <v>76625000</v>
      </c>
      <c r="AF179" s="400" t="s">
        <v>1154</v>
      </c>
      <c r="AG179" s="445">
        <v>76625000</v>
      </c>
      <c r="AH179" s="13">
        <f t="shared" si="29"/>
        <v>1</v>
      </c>
    </row>
    <row r="180" spans="1:34" s="377" customFormat="1" x14ac:dyDescent="0.2">
      <c r="A180" s="300" t="s">
        <v>1147</v>
      </c>
      <c r="B180" s="360" t="s">
        <v>866</v>
      </c>
      <c r="C180" s="302" t="s">
        <v>1148</v>
      </c>
      <c r="D180" s="302" t="s">
        <v>1149</v>
      </c>
      <c r="E180" s="302">
        <v>4599</v>
      </c>
      <c r="F180" s="302" t="s">
        <v>1021</v>
      </c>
      <c r="G180" s="302" t="s">
        <v>813</v>
      </c>
      <c r="H180" s="302">
        <v>383</v>
      </c>
      <c r="I180" s="302" t="s">
        <v>1156</v>
      </c>
      <c r="J180" s="302">
        <v>4599021</v>
      </c>
      <c r="K180" s="302" t="s">
        <v>1157</v>
      </c>
      <c r="L180" s="302" t="s">
        <v>1158</v>
      </c>
      <c r="M180" s="302" t="s">
        <v>121</v>
      </c>
      <c r="N180" s="300" t="s">
        <v>1159</v>
      </c>
      <c r="O180" s="300" t="s">
        <v>141</v>
      </c>
      <c r="P180" s="300" t="s">
        <v>1153</v>
      </c>
      <c r="Q180" s="399">
        <v>2</v>
      </c>
      <c r="R180" s="300">
        <v>2</v>
      </c>
      <c r="S180" s="391">
        <v>2</v>
      </c>
      <c r="T180" s="398">
        <v>1</v>
      </c>
      <c r="U180" s="391">
        <v>0</v>
      </c>
      <c r="V180" s="391">
        <v>0</v>
      </c>
      <c r="W180" s="391">
        <v>0</v>
      </c>
      <c r="X180" s="391">
        <v>0</v>
      </c>
      <c r="Y180" s="11">
        <f t="shared" si="31"/>
        <v>0</v>
      </c>
      <c r="Z180" s="12">
        <f t="shared" si="32"/>
        <v>0</v>
      </c>
      <c r="AA180" s="11">
        <f t="shared" si="24"/>
        <v>2</v>
      </c>
      <c r="AB180" s="12">
        <f>+Y180/Q180</f>
        <v>0</v>
      </c>
      <c r="AC180" s="763">
        <v>0</v>
      </c>
      <c r="AD180" s="13">
        <f t="shared" si="33"/>
        <v>1</v>
      </c>
      <c r="AE180" s="445">
        <v>0</v>
      </c>
      <c r="AF180" s="400" t="s">
        <v>1154</v>
      </c>
      <c r="AG180" s="445">
        <v>0</v>
      </c>
      <c r="AH180" s="13">
        <v>0</v>
      </c>
    </row>
    <row r="181" spans="1:34" s="377" customFormat="1" x14ac:dyDescent="0.2">
      <c r="A181" s="300" t="s">
        <v>1147</v>
      </c>
      <c r="B181" s="360" t="s">
        <v>866</v>
      </c>
      <c r="C181" s="302" t="s">
        <v>1148</v>
      </c>
      <c r="D181" s="302" t="s">
        <v>1149</v>
      </c>
      <c r="E181" s="302">
        <v>4599</v>
      </c>
      <c r="F181" s="302" t="s">
        <v>1021</v>
      </c>
      <c r="G181" s="302" t="s">
        <v>813</v>
      </c>
      <c r="H181" s="302">
        <v>423</v>
      </c>
      <c r="I181" s="302" t="s">
        <v>1162</v>
      </c>
      <c r="J181" s="302">
        <v>4599002</v>
      </c>
      <c r="K181" s="302" t="s">
        <v>1163</v>
      </c>
      <c r="L181" s="302" t="s">
        <v>1164</v>
      </c>
      <c r="M181" s="302" t="s">
        <v>50</v>
      </c>
      <c r="N181" s="300">
        <v>0.97330000000000005</v>
      </c>
      <c r="O181" s="300">
        <v>2023</v>
      </c>
      <c r="P181" s="300" t="s">
        <v>1153</v>
      </c>
      <c r="Q181" s="399">
        <v>1</v>
      </c>
      <c r="R181" s="300">
        <v>100</v>
      </c>
      <c r="S181" s="391">
        <v>25</v>
      </c>
      <c r="T181" s="398">
        <v>0.25</v>
      </c>
      <c r="U181" s="398">
        <v>0.14000000000000001</v>
      </c>
      <c r="V181" s="398">
        <v>0.45</v>
      </c>
      <c r="W181" s="398">
        <v>0.3</v>
      </c>
      <c r="X181" s="398">
        <v>0.12</v>
      </c>
      <c r="Y181" s="11">
        <f t="shared" si="31"/>
        <v>1.0100000000000002</v>
      </c>
      <c r="Z181" s="12">
        <f t="shared" si="32"/>
        <v>1.0100000000000003E-2</v>
      </c>
      <c r="AA181" s="11">
        <f t="shared" si="24"/>
        <v>26.01</v>
      </c>
      <c r="AB181" s="12">
        <f t="shared" si="25"/>
        <v>1.0100000000000002</v>
      </c>
      <c r="AC181" s="766">
        <v>1.0100000000000002</v>
      </c>
      <c r="AD181" s="13">
        <f t="shared" si="33"/>
        <v>0.2601</v>
      </c>
      <c r="AE181" s="445">
        <v>374388333</v>
      </c>
      <c r="AF181" s="400" t="s">
        <v>1154</v>
      </c>
      <c r="AG181" s="445">
        <v>374388333</v>
      </c>
      <c r="AH181" s="13">
        <f t="shared" si="29"/>
        <v>1</v>
      </c>
    </row>
    <row r="182" spans="1:34" s="377" customFormat="1" x14ac:dyDescent="0.2">
      <c r="A182" s="300" t="s">
        <v>1147</v>
      </c>
      <c r="B182" s="360" t="s">
        <v>866</v>
      </c>
      <c r="C182" s="302" t="s">
        <v>1148</v>
      </c>
      <c r="D182" s="302" t="s">
        <v>1149</v>
      </c>
      <c r="E182" s="302">
        <v>4599</v>
      </c>
      <c r="F182" s="302" t="s">
        <v>1021</v>
      </c>
      <c r="G182" s="302" t="s">
        <v>813</v>
      </c>
      <c r="H182" s="302">
        <v>424</v>
      </c>
      <c r="I182" s="302" t="s">
        <v>1166</v>
      </c>
      <c r="J182" s="302">
        <v>4599002</v>
      </c>
      <c r="K182" s="302" t="s">
        <v>1163</v>
      </c>
      <c r="L182" s="302" t="s">
        <v>1164</v>
      </c>
      <c r="M182" s="302" t="s">
        <v>121</v>
      </c>
      <c r="N182" s="300" t="s">
        <v>1159</v>
      </c>
      <c r="O182" s="300">
        <v>2023</v>
      </c>
      <c r="P182" s="300" t="s">
        <v>1153</v>
      </c>
      <c r="Q182" s="399">
        <v>1</v>
      </c>
      <c r="R182" s="300">
        <v>4</v>
      </c>
      <c r="S182" s="391">
        <v>1</v>
      </c>
      <c r="T182" s="398">
        <v>0.25</v>
      </c>
      <c r="U182" s="391">
        <v>0</v>
      </c>
      <c r="V182" s="391">
        <v>0</v>
      </c>
      <c r="W182" s="391">
        <v>0</v>
      </c>
      <c r="X182" s="401">
        <v>1</v>
      </c>
      <c r="Y182" s="11">
        <f t="shared" si="31"/>
        <v>1</v>
      </c>
      <c r="Z182" s="12">
        <f t="shared" si="32"/>
        <v>0.25</v>
      </c>
      <c r="AA182" s="11">
        <f t="shared" si="24"/>
        <v>2</v>
      </c>
      <c r="AB182" s="12">
        <f t="shared" si="25"/>
        <v>1</v>
      </c>
      <c r="AC182" s="766">
        <v>1</v>
      </c>
      <c r="AD182" s="13">
        <f t="shared" si="33"/>
        <v>0.5</v>
      </c>
      <c r="AE182" s="445">
        <v>106662968</v>
      </c>
      <c r="AF182" s="400" t="s">
        <v>1168</v>
      </c>
      <c r="AG182" s="445">
        <v>103776256</v>
      </c>
      <c r="AH182" s="13">
        <f t="shared" si="29"/>
        <v>0.97293613656053524</v>
      </c>
    </row>
    <row r="183" spans="1:34" s="377" customFormat="1" x14ac:dyDescent="0.2">
      <c r="A183" s="300" t="s">
        <v>1147</v>
      </c>
      <c r="B183" s="360" t="s">
        <v>866</v>
      </c>
      <c r="C183" s="302" t="s">
        <v>1148</v>
      </c>
      <c r="D183" s="302" t="s">
        <v>1149</v>
      </c>
      <c r="E183" s="302">
        <v>4599</v>
      </c>
      <c r="F183" s="302" t="s">
        <v>1021</v>
      </c>
      <c r="G183" s="302" t="s">
        <v>813</v>
      </c>
      <c r="H183" s="302">
        <v>425</v>
      </c>
      <c r="I183" s="302" t="s">
        <v>1170</v>
      </c>
      <c r="J183" s="302">
        <v>4599031</v>
      </c>
      <c r="K183" s="302" t="s">
        <v>1171</v>
      </c>
      <c r="L183" s="302" t="s">
        <v>1172</v>
      </c>
      <c r="M183" s="302" t="s">
        <v>121</v>
      </c>
      <c r="N183" s="300" t="s">
        <v>1159</v>
      </c>
      <c r="O183" s="300" t="s">
        <v>141</v>
      </c>
      <c r="P183" s="300" t="s">
        <v>1153</v>
      </c>
      <c r="Q183" s="399">
        <v>2</v>
      </c>
      <c r="R183" s="300">
        <v>5</v>
      </c>
      <c r="S183" s="391">
        <v>0</v>
      </c>
      <c r="T183" s="398">
        <v>0</v>
      </c>
      <c r="U183" s="402">
        <v>0.3</v>
      </c>
      <c r="V183" s="402">
        <v>0.5</v>
      </c>
      <c r="W183" s="391">
        <v>1</v>
      </c>
      <c r="X183" s="402">
        <v>0.5</v>
      </c>
      <c r="Y183" s="11">
        <f t="shared" si="31"/>
        <v>2.2999999999999998</v>
      </c>
      <c r="Z183" s="12">
        <f t="shared" si="32"/>
        <v>0.45999999999999996</v>
      </c>
      <c r="AA183" s="11">
        <f t="shared" si="24"/>
        <v>2.2999999999999998</v>
      </c>
      <c r="AB183" s="12">
        <f t="shared" si="25"/>
        <v>1.1499999999999999</v>
      </c>
      <c r="AC183" s="766">
        <v>1.1499999999999999</v>
      </c>
      <c r="AD183" s="13">
        <f t="shared" si="33"/>
        <v>0.45999999999999996</v>
      </c>
      <c r="AE183" s="445">
        <v>500000000</v>
      </c>
      <c r="AF183" s="400" t="s">
        <v>1154</v>
      </c>
      <c r="AG183" s="445">
        <v>499845000</v>
      </c>
      <c r="AH183" s="13">
        <f t="shared" si="29"/>
        <v>0.99968999999999997</v>
      </c>
    </row>
    <row r="184" spans="1:34" s="377" customFormat="1" x14ac:dyDescent="0.2">
      <c r="A184" s="300" t="s">
        <v>1147</v>
      </c>
      <c r="B184" s="360" t="s">
        <v>866</v>
      </c>
      <c r="C184" s="302" t="s">
        <v>1148</v>
      </c>
      <c r="D184" s="302" t="s">
        <v>1149</v>
      </c>
      <c r="E184" s="302">
        <v>4599</v>
      </c>
      <c r="F184" s="302" t="s">
        <v>1021</v>
      </c>
      <c r="G184" s="302" t="s">
        <v>813</v>
      </c>
      <c r="H184" s="302">
        <v>426</v>
      </c>
      <c r="I184" s="302" t="s">
        <v>1174</v>
      </c>
      <c r="J184" s="302">
        <v>4599031</v>
      </c>
      <c r="K184" s="302" t="s">
        <v>1175</v>
      </c>
      <c r="L184" s="302" t="s">
        <v>1172</v>
      </c>
      <c r="M184" s="302" t="s">
        <v>121</v>
      </c>
      <c r="N184" s="300" t="s">
        <v>1159</v>
      </c>
      <c r="O184" s="300" t="s">
        <v>141</v>
      </c>
      <c r="P184" s="300" t="s">
        <v>1153</v>
      </c>
      <c r="Q184" s="399">
        <v>2</v>
      </c>
      <c r="R184" s="300">
        <v>4</v>
      </c>
      <c r="S184" s="391">
        <v>0</v>
      </c>
      <c r="T184" s="398">
        <v>0</v>
      </c>
      <c r="U184" s="402">
        <v>0.5</v>
      </c>
      <c r="V184" s="402">
        <v>0.8</v>
      </c>
      <c r="W184" s="402">
        <v>0.5</v>
      </c>
      <c r="X184" s="391">
        <v>0</v>
      </c>
      <c r="Y184" s="11">
        <f t="shared" si="31"/>
        <v>1.8</v>
      </c>
      <c r="Z184" s="12">
        <f t="shared" si="32"/>
        <v>0.45</v>
      </c>
      <c r="AA184" s="11">
        <f t="shared" si="24"/>
        <v>1.8</v>
      </c>
      <c r="AB184" s="12">
        <f t="shared" si="25"/>
        <v>0.9</v>
      </c>
      <c r="AC184" s="766">
        <v>0.9</v>
      </c>
      <c r="AD184" s="13">
        <f t="shared" si="33"/>
        <v>0.45</v>
      </c>
      <c r="AE184" s="445">
        <v>454875000</v>
      </c>
      <c r="AF184" s="400" t="s">
        <v>1154</v>
      </c>
      <c r="AG184" s="445">
        <v>454875000</v>
      </c>
      <c r="AH184" s="13">
        <f t="shared" si="29"/>
        <v>1</v>
      </c>
    </row>
    <row r="185" spans="1:34" s="377" customFormat="1" x14ac:dyDescent="0.2">
      <c r="A185" s="300" t="s">
        <v>1193</v>
      </c>
      <c r="B185" s="387" t="s">
        <v>90</v>
      </c>
      <c r="C185" s="37" t="s">
        <v>1194</v>
      </c>
      <c r="D185" s="37" t="s">
        <v>1200</v>
      </c>
      <c r="E185" s="302">
        <v>4103</v>
      </c>
      <c r="F185" s="302" t="s">
        <v>225</v>
      </c>
      <c r="G185" s="37" t="s">
        <v>907</v>
      </c>
      <c r="H185" s="302">
        <v>96</v>
      </c>
      <c r="I185" s="300" t="s">
        <v>1201</v>
      </c>
      <c r="J185" s="302">
        <v>4103052</v>
      </c>
      <c r="K185" s="302" t="s">
        <v>875</v>
      </c>
      <c r="L185" s="302" t="s">
        <v>876</v>
      </c>
      <c r="M185" s="304" t="s">
        <v>121</v>
      </c>
      <c r="N185" s="391">
        <v>0.47499999999999998</v>
      </c>
      <c r="O185" s="300">
        <v>2022</v>
      </c>
      <c r="P185" s="300" t="s">
        <v>1199</v>
      </c>
      <c r="Q185" s="399">
        <v>4</v>
      </c>
      <c r="R185" s="300">
        <v>15</v>
      </c>
      <c r="S185" s="11">
        <v>3</v>
      </c>
      <c r="T185" s="12">
        <f t="shared" ref="T185:T202" si="34">+S185/R185</f>
        <v>0.2</v>
      </c>
      <c r="U185" s="11">
        <v>1</v>
      </c>
      <c r="V185" s="11">
        <v>1</v>
      </c>
      <c r="W185" s="11">
        <v>0</v>
      </c>
      <c r="X185" s="11">
        <v>2</v>
      </c>
      <c r="Y185" s="11">
        <f t="shared" si="31"/>
        <v>4</v>
      </c>
      <c r="Z185" s="12">
        <f t="shared" si="32"/>
        <v>0.26666666666666666</v>
      </c>
      <c r="AA185" s="11">
        <f t="shared" si="24"/>
        <v>7</v>
      </c>
      <c r="AB185" s="12">
        <f t="shared" si="25"/>
        <v>1</v>
      </c>
      <c r="AC185" s="766">
        <v>1</v>
      </c>
      <c r="AD185" s="13">
        <f t="shared" si="33"/>
        <v>0.46666666666666667</v>
      </c>
      <c r="AE185" s="445">
        <v>0</v>
      </c>
      <c r="AF185" s="24" t="s">
        <v>141</v>
      </c>
      <c r="AG185" s="445">
        <v>0</v>
      </c>
      <c r="AH185" s="13">
        <v>0</v>
      </c>
    </row>
    <row r="186" spans="1:34" s="377" customFormat="1" ht="28" x14ac:dyDescent="0.2">
      <c r="A186" s="300" t="s">
        <v>1193</v>
      </c>
      <c r="B186" s="387" t="s">
        <v>90</v>
      </c>
      <c r="C186" s="37" t="s">
        <v>101</v>
      </c>
      <c r="D186" s="37" t="s">
        <v>102</v>
      </c>
      <c r="E186" s="302">
        <v>4102</v>
      </c>
      <c r="F186" s="302" t="s">
        <v>103</v>
      </c>
      <c r="G186" s="37" t="s">
        <v>907</v>
      </c>
      <c r="H186" s="302">
        <v>97</v>
      </c>
      <c r="I186" s="300" t="s">
        <v>1202</v>
      </c>
      <c r="J186" s="302">
        <v>4102045</v>
      </c>
      <c r="K186" s="302" t="s">
        <v>1203</v>
      </c>
      <c r="L186" s="302" t="s">
        <v>1204</v>
      </c>
      <c r="M186" s="304" t="s">
        <v>121</v>
      </c>
      <c r="N186" s="300">
        <v>24.71</v>
      </c>
      <c r="O186" s="300">
        <v>2022</v>
      </c>
      <c r="P186" s="300" t="s">
        <v>1205</v>
      </c>
      <c r="Q186" s="399">
        <v>300</v>
      </c>
      <c r="R186" s="300">
        <v>1200</v>
      </c>
      <c r="S186" s="11">
        <v>350</v>
      </c>
      <c r="T186" s="12">
        <f t="shared" si="34"/>
        <v>0.29166666666666669</v>
      </c>
      <c r="U186" s="11">
        <v>138</v>
      </c>
      <c r="V186" s="11">
        <v>313</v>
      </c>
      <c r="W186" s="11">
        <v>382</v>
      </c>
      <c r="X186" s="11">
        <v>0</v>
      </c>
      <c r="Y186" s="11">
        <f t="shared" si="31"/>
        <v>833</v>
      </c>
      <c r="Z186" s="12">
        <f t="shared" si="32"/>
        <v>0.69416666666666671</v>
      </c>
      <c r="AA186" s="11">
        <f t="shared" si="24"/>
        <v>1183</v>
      </c>
      <c r="AB186" s="12">
        <f t="shared" si="25"/>
        <v>2.7766666666666668</v>
      </c>
      <c r="AC186" s="766">
        <v>2.7766666666666668</v>
      </c>
      <c r="AD186" s="13">
        <f t="shared" si="33"/>
        <v>0.98583333333333334</v>
      </c>
      <c r="AE186" s="445">
        <v>166666667</v>
      </c>
      <c r="AF186" s="24" t="s">
        <v>1154</v>
      </c>
      <c r="AG186" s="445">
        <v>66666666</v>
      </c>
      <c r="AH186" s="13">
        <f t="shared" si="29"/>
        <v>0.39999999520000001</v>
      </c>
    </row>
    <row r="187" spans="1:34" s="377" customFormat="1" ht="28" x14ac:dyDescent="0.2">
      <c r="A187" s="300" t="s">
        <v>1193</v>
      </c>
      <c r="B187" s="387" t="s">
        <v>90</v>
      </c>
      <c r="C187" s="37" t="s">
        <v>101</v>
      </c>
      <c r="D187" s="37" t="s">
        <v>102</v>
      </c>
      <c r="E187" s="302">
        <v>4102</v>
      </c>
      <c r="F187" s="302" t="s">
        <v>103</v>
      </c>
      <c r="G187" s="37" t="s">
        <v>907</v>
      </c>
      <c r="H187" s="302">
        <v>98</v>
      </c>
      <c r="I187" s="300" t="s">
        <v>1206</v>
      </c>
      <c r="J187" s="302">
        <v>4102045</v>
      </c>
      <c r="K187" s="302" t="s">
        <v>1203</v>
      </c>
      <c r="L187" s="302" t="s">
        <v>375</v>
      </c>
      <c r="M187" s="304" t="s">
        <v>121</v>
      </c>
      <c r="N187" s="300">
        <v>11.76</v>
      </c>
      <c r="O187" s="300">
        <v>2022</v>
      </c>
      <c r="P187" s="300" t="s">
        <v>1207</v>
      </c>
      <c r="Q187" s="399">
        <v>100</v>
      </c>
      <c r="R187" s="300">
        <v>400</v>
      </c>
      <c r="S187" s="11">
        <v>100</v>
      </c>
      <c r="T187" s="12">
        <f t="shared" si="34"/>
        <v>0.25</v>
      </c>
      <c r="U187" s="11">
        <v>156</v>
      </c>
      <c r="V187" s="11">
        <v>134</v>
      </c>
      <c r="W187" s="11">
        <v>218</v>
      </c>
      <c r="X187" s="11">
        <v>0</v>
      </c>
      <c r="Y187" s="11">
        <f t="shared" si="31"/>
        <v>508</v>
      </c>
      <c r="Z187" s="12">
        <f t="shared" si="32"/>
        <v>1.27</v>
      </c>
      <c r="AA187" s="11">
        <f t="shared" si="24"/>
        <v>608</v>
      </c>
      <c r="AB187" s="12">
        <f t="shared" si="25"/>
        <v>5.08</v>
      </c>
      <c r="AC187" s="766">
        <v>5.08</v>
      </c>
      <c r="AD187" s="13">
        <f t="shared" si="33"/>
        <v>1.52</v>
      </c>
      <c r="AE187" s="445">
        <v>166666667</v>
      </c>
      <c r="AF187" s="24" t="s">
        <v>1154</v>
      </c>
      <c r="AG187" s="445">
        <v>66666666</v>
      </c>
      <c r="AH187" s="13">
        <f t="shared" si="29"/>
        <v>0.39999999520000001</v>
      </c>
    </row>
    <row r="188" spans="1:34" s="377" customFormat="1" ht="28" x14ac:dyDescent="0.2">
      <c r="A188" s="300" t="s">
        <v>1193</v>
      </c>
      <c r="B188" s="387" t="s">
        <v>90</v>
      </c>
      <c r="C188" s="37" t="s">
        <v>101</v>
      </c>
      <c r="D188" s="37" t="s">
        <v>102</v>
      </c>
      <c r="E188" s="302">
        <v>4102</v>
      </c>
      <c r="F188" s="302" t="s">
        <v>103</v>
      </c>
      <c r="G188" s="37" t="s">
        <v>907</v>
      </c>
      <c r="H188" s="302">
        <v>99</v>
      </c>
      <c r="I188" s="300" t="s">
        <v>1208</v>
      </c>
      <c r="J188" s="302">
        <v>4102046</v>
      </c>
      <c r="K188" s="302" t="s">
        <v>1209</v>
      </c>
      <c r="L188" s="302" t="s">
        <v>1210</v>
      </c>
      <c r="M188" s="304" t="s">
        <v>121</v>
      </c>
      <c r="N188" s="300">
        <v>11.76</v>
      </c>
      <c r="O188" s="300">
        <v>2022</v>
      </c>
      <c r="P188" s="300" t="s">
        <v>1207</v>
      </c>
      <c r="Q188" s="399">
        <v>3</v>
      </c>
      <c r="R188" s="300">
        <v>12</v>
      </c>
      <c r="S188" s="11">
        <v>3</v>
      </c>
      <c r="T188" s="12">
        <f t="shared" si="34"/>
        <v>0.25</v>
      </c>
      <c r="U188" s="11">
        <v>1</v>
      </c>
      <c r="V188" s="11">
        <v>1</v>
      </c>
      <c r="W188" s="11">
        <v>1</v>
      </c>
      <c r="X188" s="11">
        <v>0</v>
      </c>
      <c r="Y188" s="11">
        <f t="shared" si="31"/>
        <v>3</v>
      </c>
      <c r="Z188" s="12">
        <f t="shared" si="32"/>
        <v>0.25</v>
      </c>
      <c r="AA188" s="11">
        <f t="shared" si="24"/>
        <v>6</v>
      </c>
      <c r="AB188" s="12">
        <f t="shared" si="25"/>
        <v>1</v>
      </c>
      <c r="AC188" s="766">
        <v>1</v>
      </c>
      <c r="AD188" s="13">
        <f t="shared" si="33"/>
        <v>0.5</v>
      </c>
      <c r="AE188" s="445">
        <v>166666667</v>
      </c>
      <c r="AF188" s="24" t="s">
        <v>1154</v>
      </c>
      <c r="AG188" s="445">
        <v>66666666</v>
      </c>
      <c r="AH188" s="13">
        <f t="shared" si="29"/>
        <v>0.39999999520000001</v>
      </c>
    </row>
    <row r="189" spans="1:34" s="377" customFormat="1" x14ac:dyDescent="0.2">
      <c r="A189" s="300" t="s">
        <v>1193</v>
      </c>
      <c r="B189" s="387" t="s">
        <v>90</v>
      </c>
      <c r="C189" s="37" t="s">
        <v>1211</v>
      </c>
      <c r="D189" s="37" t="s">
        <v>1212</v>
      </c>
      <c r="E189" s="302">
        <v>4104</v>
      </c>
      <c r="F189" s="302" t="s">
        <v>1213</v>
      </c>
      <c r="G189" s="37" t="s">
        <v>907</v>
      </c>
      <c r="H189" s="302">
        <v>100</v>
      </c>
      <c r="I189" s="300" t="s">
        <v>1214</v>
      </c>
      <c r="J189" s="302">
        <v>4104007</v>
      </c>
      <c r="K189" s="302" t="s">
        <v>1215</v>
      </c>
      <c r="L189" s="302" t="s">
        <v>1215</v>
      </c>
      <c r="M189" s="304" t="s">
        <v>121</v>
      </c>
      <c r="N189" s="391">
        <v>0.47499999999999998</v>
      </c>
      <c r="O189" s="300">
        <v>2022</v>
      </c>
      <c r="P189" s="300" t="s">
        <v>1199</v>
      </c>
      <c r="Q189" s="399">
        <v>8</v>
      </c>
      <c r="R189" s="300">
        <v>8</v>
      </c>
      <c r="S189" s="11">
        <v>7</v>
      </c>
      <c r="T189" s="12">
        <f t="shared" si="34"/>
        <v>0.875</v>
      </c>
      <c r="U189" s="11">
        <v>3</v>
      </c>
      <c r="V189" s="11">
        <v>7</v>
      </c>
      <c r="W189" s="11">
        <v>7</v>
      </c>
      <c r="X189" s="11">
        <v>7</v>
      </c>
      <c r="Y189" s="11">
        <f t="shared" si="31"/>
        <v>24</v>
      </c>
      <c r="Z189" s="12">
        <f t="shared" si="32"/>
        <v>3</v>
      </c>
      <c r="AA189" s="11">
        <f t="shared" si="24"/>
        <v>31</v>
      </c>
      <c r="AB189" s="12">
        <f t="shared" si="25"/>
        <v>3</v>
      </c>
      <c r="AC189" s="766">
        <v>3</v>
      </c>
      <c r="AD189" s="13">
        <f t="shared" si="33"/>
        <v>3.875</v>
      </c>
      <c r="AE189" s="445">
        <v>5953770878</v>
      </c>
      <c r="AF189" s="24" t="s">
        <v>1154</v>
      </c>
      <c r="AG189" s="445">
        <v>4292306338</v>
      </c>
      <c r="AH189" s="13">
        <f t="shared" si="29"/>
        <v>0.72093912008953198</v>
      </c>
    </row>
    <row r="190" spans="1:34" s="377" customFormat="1" x14ac:dyDescent="0.2">
      <c r="A190" s="300" t="s">
        <v>1193</v>
      </c>
      <c r="B190" s="387" t="s">
        <v>90</v>
      </c>
      <c r="C190" s="37" t="s">
        <v>1216</v>
      </c>
      <c r="D190" s="37" t="s">
        <v>1212</v>
      </c>
      <c r="E190" s="302">
        <v>4104</v>
      </c>
      <c r="F190" s="302" t="s">
        <v>1213</v>
      </c>
      <c r="G190" s="37" t="s">
        <v>907</v>
      </c>
      <c r="H190" s="302">
        <v>101</v>
      </c>
      <c r="I190" s="300" t="s">
        <v>1217</v>
      </c>
      <c r="J190" s="302">
        <v>4104014</v>
      </c>
      <c r="K190" s="302" t="s">
        <v>1218</v>
      </c>
      <c r="L190" s="302" t="s">
        <v>1219</v>
      </c>
      <c r="M190" s="304" t="s">
        <v>121</v>
      </c>
      <c r="N190" s="391">
        <v>0.47499999999999998</v>
      </c>
      <c r="O190" s="300">
        <v>2022</v>
      </c>
      <c r="P190" s="300" t="s">
        <v>1199</v>
      </c>
      <c r="Q190" s="399">
        <v>48</v>
      </c>
      <c r="R190" s="300">
        <v>48</v>
      </c>
      <c r="S190" s="11">
        <v>42</v>
      </c>
      <c r="T190" s="12">
        <f t="shared" si="34"/>
        <v>0.875</v>
      </c>
      <c r="U190" s="11" t="s">
        <v>142</v>
      </c>
      <c r="V190" s="11">
        <v>42</v>
      </c>
      <c r="W190" s="11">
        <v>42</v>
      </c>
      <c r="X190" s="11">
        <v>47</v>
      </c>
      <c r="Y190" s="11">
        <f t="shared" si="31"/>
        <v>131</v>
      </c>
      <c r="Z190" s="12">
        <f t="shared" si="32"/>
        <v>2.7291666666666665</v>
      </c>
      <c r="AA190" s="11">
        <f t="shared" si="24"/>
        <v>173</v>
      </c>
      <c r="AB190" s="12">
        <f t="shared" si="25"/>
        <v>2.7291666666666665</v>
      </c>
      <c r="AC190" s="766">
        <v>2.7291666666666665</v>
      </c>
      <c r="AD190" s="13">
        <f t="shared" si="33"/>
        <v>3.6041666666666665</v>
      </c>
      <c r="AE190" s="445">
        <v>5953770878</v>
      </c>
      <c r="AF190" s="24" t="s">
        <v>1154</v>
      </c>
      <c r="AG190" s="445">
        <v>4292306338</v>
      </c>
      <c r="AH190" s="13">
        <f t="shared" si="29"/>
        <v>0.72093912008953198</v>
      </c>
    </row>
    <row r="191" spans="1:34" s="377" customFormat="1" x14ac:dyDescent="0.2">
      <c r="A191" s="300" t="s">
        <v>1193</v>
      </c>
      <c r="B191" s="387" t="s">
        <v>90</v>
      </c>
      <c r="C191" s="37" t="s">
        <v>1216</v>
      </c>
      <c r="D191" s="37" t="s">
        <v>1212</v>
      </c>
      <c r="E191" s="302">
        <v>4104</v>
      </c>
      <c r="F191" s="302" t="s">
        <v>1213</v>
      </c>
      <c r="G191" s="37" t="s">
        <v>907</v>
      </c>
      <c r="H191" s="302">
        <v>102</v>
      </c>
      <c r="I191" s="300" t="s">
        <v>1220</v>
      </c>
      <c r="J191" s="302">
        <v>4104010</v>
      </c>
      <c r="K191" s="302" t="s">
        <v>1221</v>
      </c>
      <c r="L191" s="302" t="s">
        <v>1222</v>
      </c>
      <c r="M191" s="304" t="s">
        <v>121</v>
      </c>
      <c r="N191" s="391">
        <v>0.47499999999999998</v>
      </c>
      <c r="O191" s="300">
        <v>2022</v>
      </c>
      <c r="P191" s="300" t="s">
        <v>1199</v>
      </c>
      <c r="Q191" s="399">
        <v>50</v>
      </c>
      <c r="R191" s="300">
        <v>200</v>
      </c>
      <c r="S191" s="11">
        <v>100</v>
      </c>
      <c r="T191" s="12">
        <f t="shared" si="34"/>
        <v>0.5</v>
      </c>
      <c r="U191" s="11" t="s">
        <v>142</v>
      </c>
      <c r="V191" s="11">
        <v>0</v>
      </c>
      <c r="W191" s="11">
        <v>39</v>
      </c>
      <c r="X191" s="11">
        <v>0</v>
      </c>
      <c r="Y191" s="11">
        <f t="shared" si="31"/>
        <v>39</v>
      </c>
      <c r="Z191" s="12">
        <f t="shared" si="32"/>
        <v>0.19500000000000001</v>
      </c>
      <c r="AA191" s="11">
        <f t="shared" si="24"/>
        <v>139</v>
      </c>
      <c r="AB191" s="12">
        <f t="shared" si="25"/>
        <v>0.78</v>
      </c>
      <c r="AC191" s="766">
        <v>0.78</v>
      </c>
      <c r="AD191" s="13">
        <f t="shared" si="33"/>
        <v>0.69499999999999995</v>
      </c>
      <c r="AE191" s="445">
        <v>153564444</v>
      </c>
      <c r="AF191" s="24" t="s">
        <v>1154</v>
      </c>
      <c r="AG191" s="445">
        <v>104448416</v>
      </c>
      <c r="AH191" s="13">
        <f t="shared" si="29"/>
        <v>0.68016015478166292</v>
      </c>
    </row>
    <row r="192" spans="1:34" s="377" customFormat="1" x14ac:dyDescent="0.2">
      <c r="A192" s="300" t="s">
        <v>1193</v>
      </c>
      <c r="B192" s="387" t="s">
        <v>90</v>
      </c>
      <c r="C192" s="37" t="s">
        <v>1216</v>
      </c>
      <c r="D192" s="37" t="s">
        <v>1212</v>
      </c>
      <c r="E192" s="302">
        <v>4104</v>
      </c>
      <c r="F192" s="302" t="s">
        <v>1213</v>
      </c>
      <c r="G192" s="37" t="s">
        <v>907</v>
      </c>
      <c r="H192" s="302">
        <v>103</v>
      </c>
      <c r="I192" s="300" t="s">
        <v>1223</v>
      </c>
      <c r="J192" s="302">
        <v>4104008</v>
      </c>
      <c r="K192" s="302" t="s">
        <v>1224</v>
      </c>
      <c r="L192" s="302" t="s">
        <v>1225</v>
      </c>
      <c r="M192" s="304" t="s">
        <v>121</v>
      </c>
      <c r="N192" s="391">
        <v>0.47499999999999998</v>
      </c>
      <c r="O192" s="300">
        <v>2022</v>
      </c>
      <c r="P192" s="300" t="s">
        <v>1199</v>
      </c>
      <c r="Q192" s="399">
        <v>400</v>
      </c>
      <c r="R192" s="300">
        <v>1600</v>
      </c>
      <c r="S192" s="11">
        <v>401</v>
      </c>
      <c r="T192" s="12">
        <f t="shared" si="34"/>
        <v>0.25062499999999999</v>
      </c>
      <c r="U192" s="11" t="s">
        <v>142</v>
      </c>
      <c r="V192" s="11">
        <v>98</v>
      </c>
      <c r="W192" s="11">
        <v>125</v>
      </c>
      <c r="X192" s="11">
        <f>46+80+5+12+30+30</f>
        <v>203</v>
      </c>
      <c r="Y192" s="11">
        <f t="shared" si="31"/>
        <v>426</v>
      </c>
      <c r="Z192" s="12">
        <f t="shared" si="32"/>
        <v>0.26624999999999999</v>
      </c>
      <c r="AA192" s="11">
        <f t="shared" si="24"/>
        <v>827</v>
      </c>
      <c r="AB192" s="12">
        <f t="shared" si="25"/>
        <v>1.0649999999999999</v>
      </c>
      <c r="AC192" s="766">
        <v>1.0649999999999999</v>
      </c>
      <c r="AD192" s="13">
        <f t="shared" si="33"/>
        <v>0.51687499999999997</v>
      </c>
      <c r="AE192" s="445">
        <v>153564444</v>
      </c>
      <c r="AF192" s="24" t="s">
        <v>1154</v>
      </c>
      <c r="AG192" s="445">
        <v>104448416</v>
      </c>
      <c r="AH192" s="13">
        <f t="shared" si="29"/>
        <v>0.68016015478166292</v>
      </c>
    </row>
    <row r="193" spans="1:34" s="377" customFormat="1" x14ac:dyDescent="0.2">
      <c r="A193" s="300" t="s">
        <v>1193</v>
      </c>
      <c r="B193" s="387" t="s">
        <v>90</v>
      </c>
      <c r="C193" s="37" t="s">
        <v>1216</v>
      </c>
      <c r="D193" s="37" t="s">
        <v>1212</v>
      </c>
      <c r="E193" s="302">
        <v>4599</v>
      </c>
      <c r="F193" s="302" t="s">
        <v>1021</v>
      </c>
      <c r="G193" s="37" t="s">
        <v>907</v>
      </c>
      <c r="H193" s="302">
        <v>104</v>
      </c>
      <c r="I193" s="300" t="s">
        <v>1226</v>
      </c>
      <c r="J193" s="302">
        <v>4599032</v>
      </c>
      <c r="K193" s="302" t="s">
        <v>1227</v>
      </c>
      <c r="L193" s="302" t="s">
        <v>1228</v>
      </c>
      <c r="M193" s="304" t="s">
        <v>121</v>
      </c>
      <c r="N193" s="391">
        <v>0.47499999999999998</v>
      </c>
      <c r="O193" s="300">
        <v>2022</v>
      </c>
      <c r="P193" s="300" t="s">
        <v>1199</v>
      </c>
      <c r="Q193" s="399">
        <v>1</v>
      </c>
      <c r="R193" s="300">
        <v>1</v>
      </c>
      <c r="S193" s="11">
        <v>0</v>
      </c>
      <c r="T193" s="12">
        <f t="shared" si="34"/>
        <v>0</v>
      </c>
      <c r="U193" s="11" t="s">
        <v>142</v>
      </c>
      <c r="V193" s="11">
        <v>0</v>
      </c>
      <c r="W193" s="11">
        <v>0</v>
      </c>
      <c r="X193" s="11">
        <v>0</v>
      </c>
      <c r="Y193" s="11">
        <f t="shared" si="31"/>
        <v>0</v>
      </c>
      <c r="Z193" s="12">
        <f t="shared" si="32"/>
        <v>0</v>
      </c>
      <c r="AA193" s="11">
        <f t="shared" si="24"/>
        <v>0</v>
      </c>
      <c r="AB193" s="12">
        <f>+Y193/Q193</f>
        <v>0</v>
      </c>
      <c r="AC193" s="763">
        <v>0</v>
      </c>
      <c r="AD193" s="13">
        <f t="shared" si="33"/>
        <v>0</v>
      </c>
      <c r="AE193" s="445">
        <v>153564444</v>
      </c>
      <c r="AF193" s="24" t="s">
        <v>1154</v>
      </c>
      <c r="AG193" s="445">
        <v>104448416</v>
      </c>
      <c r="AH193" s="13">
        <f t="shared" si="29"/>
        <v>0.68016015478166292</v>
      </c>
    </row>
    <row r="194" spans="1:34" s="377" customFormat="1" x14ac:dyDescent="0.2">
      <c r="A194" s="300" t="s">
        <v>1193</v>
      </c>
      <c r="B194" s="387" t="s">
        <v>90</v>
      </c>
      <c r="C194" s="37" t="s">
        <v>1216</v>
      </c>
      <c r="D194" s="37" t="s">
        <v>1212</v>
      </c>
      <c r="E194" s="302">
        <v>4501</v>
      </c>
      <c r="F194" s="302" t="s">
        <v>1126</v>
      </c>
      <c r="G194" s="37" t="s">
        <v>786</v>
      </c>
      <c r="H194" s="302">
        <v>105</v>
      </c>
      <c r="I194" s="300" t="s">
        <v>1229</v>
      </c>
      <c r="J194" s="302">
        <v>4501006</v>
      </c>
      <c r="K194" s="302" t="s">
        <v>1230</v>
      </c>
      <c r="L194" s="302" t="s">
        <v>1231</v>
      </c>
      <c r="M194" s="304" t="s">
        <v>121</v>
      </c>
      <c r="N194" s="300" t="s">
        <v>1232</v>
      </c>
      <c r="O194" s="300">
        <v>2015</v>
      </c>
      <c r="P194" s="300" t="s">
        <v>1233</v>
      </c>
      <c r="Q194" s="399">
        <v>50</v>
      </c>
      <c r="R194" s="300">
        <v>200</v>
      </c>
      <c r="S194" s="11">
        <v>48</v>
      </c>
      <c r="T194" s="12">
        <f t="shared" si="34"/>
        <v>0.24</v>
      </c>
      <c r="U194" s="11">
        <v>7</v>
      </c>
      <c r="V194" s="11">
        <v>27</v>
      </c>
      <c r="W194" s="11">
        <v>9</v>
      </c>
      <c r="X194" s="11">
        <v>15</v>
      </c>
      <c r="Y194" s="11">
        <f t="shared" si="31"/>
        <v>58</v>
      </c>
      <c r="Z194" s="12">
        <f t="shared" si="32"/>
        <v>0.28999999999999998</v>
      </c>
      <c r="AA194" s="11">
        <f t="shared" si="24"/>
        <v>106</v>
      </c>
      <c r="AB194" s="12">
        <f t="shared" si="25"/>
        <v>1.1599999999999999</v>
      </c>
      <c r="AC194" s="766">
        <v>1.1599999999999999</v>
      </c>
      <c r="AD194" s="13">
        <f t="shared" si="33"/>
        <v>0.53</v>
      </c>
      <c r="AE194" s="445">
        <v>1000000000</v>
      </c>
      <c r="AF194" s="24" t="s">
        <v>210</v>
      </c>
      <c r="AG194" s="445">
        <v>1000000000</v>
      </c>
      <c r="AH194" s="13">
        <f t="shared" si="29"/>
        <v>1</v>
      </c>
    </row>
    <row r="195" spans="1:34" s="377" customFormat="1" x14ac:dyDescent="0.2">
      <c r="A195" s="300" t="s">
        <v>1193</v>
      </c>
      <c r="B195" s="387" t="s">
        <v>90</v>
      </c>
      <c r="C195" s="37" t="s">
        <v>1216</v>
      </c>
      <c r="D195" s="37" t="s">
        <v>1212</v>
      </c>
      <c r="E195" s="302">
        <v>4502</v>
      </c>
      <c r="F195" s="302" t="s">
        <v>1234</v>
      </c>
      <c r="G195" s="37" t="s">
        <v>786</v>
      </c>
      <c r="H195" s="302">
        <v>106</v>
      </c>
      <c r="I195" s="300" t="s">
        <v>1235</v>
      </c>
      <c r="J195" s="302">
        <v>4502024</v>
      </c>
      <c r="K195" s="302" t="s">
        <v>1236</v>
      </c>
      <c r="L195" s="302" t="s">
        <v>1237</v>
      </c>
      <c r="M195" s="304" t="s">
        <v>121</v>
      </c>
      <c r="N195" s="300" t="s">
        <v>1232</v>
      </c>
      <c r="O195" s="300">
        <v>2015</v>
      </c>
      <c r="P195" s="300" t="s">
        <v>1233</v>
      </c>
      <c r="Q195" s="399">
        <v>2</v>
      </c>
      <c r="R195" s="300">
        <v>2</v>
      </c>
      <c r="S195" s="11">
        <v>2</v>
      </c>
      <c r="T195" s="12">
        <f t="shared" si="34"/>
        <v>1</v>
      </c>
      <c r="U195" s="11" t="s">
        <v>142</v>
      </c>
      <c r="V195" s="11">
        <v>2</v>
      </c>
      <c r="W195" s="11">
        <v>2</v>
      </c>
      <c r="X195" s="11">
        <v>2</v>
      </c>
      <c r="Y195" s="11">
        <f t="shared" si="31"/>
        <v>6</v>
      </c>
      <c r="Z195" s="12">
        <f t="shared" si="32"/>
        <v>3</v>
      </c>
      <c r="AA195" s="11">
        <f t="shared" ref="AA195:AA258" si="35">S195+Y195</f>
        <v>8</v>
      </c>
      <c r="AB195" s="12">
        <f t="shared" si="25"/>
        <v>3</v>
      </c>
      <c r="AC195" s="766">
        <v>3</v>
      </c>
      <c r="AD195" s="13">
        <f t="shared" si="33"/>
        <v>4</v>
      </c>
      <c r="AE195" s="445">
        <v>62500000</v>
      </c>
      <c r="AF195" s="24" t="s">
        <v>210</v>
      </c>
      <c r="AG195" s="445">
        <v>62500000</v>
      </c>
      <c r="AH195" s="13">
        <f t="shared" si="29"/>
        <v>1</v>
      </c>
    </row>
    <row r="196" spans="1:34" s="377" customFormat="1" x14ac:dyDescent="0.2">
      <c r="A196" s="300" t="s">
        <v>1193</v>
      </c>
      <c r="B196" s="387" t="s">
        <v>90</v>
      </c>
      <c r="C196" s="37" t="s">
        <v>1238</v>
      </c>
      <c r="D196" s="37" t="s">
        <v>1239</v>
      </c>
      <c r="E196" s="302">
        <v>4502</v>
      </c>
      <c r="F196" s="302" t="s">
        <v>1234</v>
      </c>
      <c r="G196" s="37" t="s">
        <v>786</v>
      </c>
      <c r="H196" s="302">
        <v>107</v>
      </c>
      <c r="I196" s="300" t="s">
        <v>1240</v>
      </c>
      <c r="J196" s="302">
        <v>4502038</v>
      </c>
      <c r="K196" s="302" t="s">
        <v>1241</v>
      </c>
      <c r="L196" s="302" t="s">
        <v>1242</v>
      </c>
      <c r="M196" s="37" t="s">
        <v>1243</v>
      </c>
      <c r="N196" s="300" t="s">
        <v>1232</v>
      </c>
      <c r="O196" s="300">
        <v>2015</v>
      </c>
      <c r="P196" s="300" t="s">
        <v>1233</v>
      </c>
      <c r="Q196" s="399">
        <v>1</v>
      </c>
      <c r="R196" s="300">
        <v>4</v>
      </c>
      <c r="S196" s="11">
        <v>1</v>
      </c>
      <c r="T196" s="12">
        <f t="shared" si="34"/>
        <v>0.25</v>
      </c>
      <c r="U196" s="11" t="s">
        <v>142</v>
      </c>
      <c r="V196" s="11">
        <v>1</v>
      </c>
      <c r="W196" s="11">
        <v>0</v>
      </c>
      <c r="X196" s="11">
        <v>0</v>
      </c>
      <c r="Y196" s="11">
        <f t="shared" si="31"/>
        <v>1</v>
      </c>
      <c r="Z196" s="12">
        <f t="shared" si="32"/>
        <v>0.25</v>
      </c>
      <c r="AA196" s="11">
        <f t="shared" si="35"/>
        <v>2</v>
      </c>
      <c r="AB196" s="12">
        <f t="shared" si="25"/>
        <v>1</v>
      </c>
      <c r="AC196" s="766">
        <v>1</v>
      </c>
      <c r="AD196" s="13">
        <f t="shared" si="33"/>
        <v>0.5</v>
      </c>
      <c r="AE196" s="445">
        <v>62500000</v>
      </c>
      <c r="AF196" s="24" t="s">
        <v>210</v>
      </c>
      <c r="AG196" s="445">
        <v>62500000</v>
      </c>
      <c r="AH196" s="13">
        <f t="shared" si="29"/>
        <v>1</v>
      </c>
    </row>
    <row r="197" spans="1:34" s="377" customFormat="1" x14ac:dyDescent="0.2">
      <c r="A197" s="300" t="s">
        <v>1193</v>
      </c>
      <c r="B197" s="387" t="s">
        <v>90</v>
      </c>
      <c r="C197" s="37" t="s">
        <v>1244</v>
      </c>
      <c r="D197" s="37" t="s">
        <v>1239</v>
      </c>
      <c r="E197" s="302">
        <v>4502</v>
      </c>
      <c r="F197" s="302" t="s">
        <v>1234</v>
      </c>
      <c r="G197" s="37" t="s">
        <v>786</v>
      </c>
      <c r="H197" s="302">
        <v>109</v>
      </c>
      <c r="I197" s="300" t="s">
        <v>1245</v>
      </c>
      <c r="J197" s="302">
        <v>4502034</v>
      </c>
      <c r="K197" s="302" t="s">
        <v>1246</v>
      </c>
      <c r="L197" s="302" t="s">
        <v>1247</v>
      </c>
      <c r="M197" s="37" t="s">
        <v>424</v>
      </c>
      <c r="N197" s="300" t="s">
        <v>1232</v>
      </c>
      <c r="O197" s="300">
        <v>2015</v>
      </c>
      <c r="P197" s="300" t="s">
        <v>1233</v>
      </c>
      <c r="Q197" s="399">
        <v>300</v>
      </c>
      <c r="R197" s="300">
        <v>1200</v>
      </c>
      <c r="S197" s="11">
        <v>300</v>
      </c>
      <c r="T197" s="12">
        <f t="shared" si="34"/>
        <v>0.25</v>
      </c>
      <c r="U197" s="11">
        <v>310</v>
      </c>
      <c r="V197" s="11">
        <v>1</v>
      </c>
      <c r="W197" s="11">
        <v>0</v>
      </c>
      <c r="X197" s="11">
        <v>0</v>
      </c>
      <c r="Y197" s="11">
        <f t="shared" si="31"/>
        <v>311</v>
      </c>
      <c r="Z197" s="12">
        <f t="shared" si="32"/>
        <v>0.25916666666666666</v>
      </c>
      <c r="AA197" s="11">
        <f t="shared" si="35"/>
        <v>611</v>
      </c>
      <c r="AB197" s="12">
        <f t="shared" ref="AB197:AB211" si="36">+Y197/Q197</f>
        <v>1.0366666666666666</v>
      </c>
      <c r="AC197" s="766">
        <v>1.0366666666666666</v>
      </c>
      <c r="AD197" s="13">
        <f t="shared" si="33"/>
        <v>0.50916666666666666</v>
      </c>
      <c r="AE197" s="445">
        <v>62500000</v>
      </c>
      <c r="AF197" s="24" t="s">
        <v>210</v>
      </c>
      <c r="AG197" s="445">
        <v>62500000</v>
      </c>
      <c r="AH197" s="13">
        <f t="shared" si="29"/>
        <v>1</v>
      </c>
    </row>
    <row r="198" spans="1:34" s="377" customFormat="1" x14ac:dyDescent="0.2">
      <c r="A198" s="300" t="s">
        <v>1193</v>
      </c>
      <c r="B198" s="387" t="s">
        <v>90</v>
      </c>
      <c r="C198" s="37" t="s">
        <v>1244</v>
      </c>
      <c r="D198" s="37" t="s">
        <v>1239</v>
      </c>
      <c r="E198" s="302">
        <v>4502</v>
      </c>
      <c r="F198" s="302" t="s">
        <v>1234</v>
      </c>
      <c r="G198" s="37" t="s">
        <v>786</v>
      </c>
      <c r="H198" s="302">
        <v>110</v>
      </c>
      <c r="I198" s="300" t="s">
        <v>1248</v>
      </c>
      <c r="J198" s="302">
        <v>4502033</v>
      </c>
      <c r="K198" s="302" t="s">
        <v>875</v>
      </c>
      <c r="L198" s="302" t="s">
        <v>876</v>
      </c>
      <c r="M198" s="37" t="s">
        <v>1249</v>
      </c>
      <c r="N198" s="391">
        <v>0.47499999999999998</v>
      </c>
      <c r="O198" s="300">
        <v>2022</v>
      </c>
      <c r="P198" s="300" t="s">
        <v>1199</v>
      </c>
      <c r="Q198" s="399">
        <v>2</v>
      </c>
      <c r="R198" s="300">
        <v>8</v>
      </c>
      <c r="S198" s="11">
        <v>2</v>
      </c>
      <c r="T198" s="12">
        <f t="shared" si="34"/>
        <v>0.25</v>
      </c>
      <c r="U198" s="11" t="s">
        <v>142</v>
      </c>
      <c r="V198" s="11">
        <v>3</v>
      </c>
      <c r="W198" s="11">
        <v>1</v>
      </c>
      <c r="X198" s="11">
        <v>0</v>
      </c>
      <c r="Y198" s="11">
        <f t="shared" si="31"/>
        <v>4</v>
      </c>
      <c r="Z198" s="12">
        <f t="shared" si="32"/>
        <v>0.5</v>
      </c>
      <c r="AA198" s="11">
        <f t="shared" si="35"/>
        <v>6</v>
      </c>
      <c r="AB198" s="12">
        <f t="shared" si="36"/>
        <v>2</v>
      </c>
      <c r="AC198" s="766">
        <v>2</v>
      </c>
      <c r="AD198" s="13">
        <f t="shared" si="33"/>
        <v>0.75</v>
      </c>
      <c r="AE198" s="445">
        <v>62500000</v>
      </c>
      <c r="AF198" s="24" t="s">
        <v>210</v>
      </c>
      <c r="AG198" s="445">
        <v>62500000</v>
      </c>
      <c r="AH198" s="13">
        <f t="shared" si="29"/>
        <v>1</v>
      </c>
    </row>
    <row r="199" spans="1:34" s="377" customFormat="1" x14ac:dyDescent="0.2">
      <c r="A199" s="300" t="s">
        <v>1193</v>
      </c>
      <c r="B199" s="387" t="s">
        <v>90</v>
      </c>
      <c r="C199" s="37" t="s">
        <v>1244</v>
      </c>
      <c r="D199" s="37" t="s">
        <v>1239</v>
      </c>
      <c r="E199" s="302">
        <v>4502</v>
      </c>
      <c r="F199" s="302" t="s">
        <v>1234</v>
      </c>
      <c r="G199" s="37" t="s">
        <v>786</v>
      </c>
      <c r="H199" s="302">
        <v>111</v>
      </c>
      <c r="I199" s="300" t="s">
        <v>1250</v>
      </c>
      <c r="J199" s="302">
        <v>4502022</v>
      </c>
      <c r="K199" s="302" t="s">
        <v>1241</v>
      </c>
      <c r="L199" s="302" t="s">
        <v>1251</v>
      </c>
      <c r="M199" s="37" t="s">
        <v>1252</v>
      </c>
      <c r="N199" s="300" t="s">
        <v>1232</v>
      </c>
      <c r="O199" s="300">
        <v>2015</v>
      </c>
      <c r="P199" s="300" t="s">
        <v>1233</v>
      </c>
      <c r="Q199" s="399">
        <v>1</v>
      </c>
      <c r="R199" s="300">
        <v>1</v>
      </c>
      <c r="S199" s="11">
        <v>1</v>
      </c>
      <c r="T199" s="12">
        <f t="shared" si="34"/>
        <v>1</v>
      </c>
      <c r="U199" s="11">
        <v>1</v>
      </c>
      <c r="V199" s="11">
        <v>1</v>
      </c>
      <c r="W199" s="11">
        <v>1</v>
      </c>
      <c r="X199" s="11">
        <v>0</v>
      </c>
      <c r="Y199" s="11">
        <f t="shared" si="31"/>
        <v>3</v>
      </c>
      <c r="Z199" s="12">
        <f t="shared" si="32"/>
        <v>3</v>
      </c>
      <c r="AA199" s="11">
        <f t="shared" si="35"/>
        <v>4</v>
      </c>
      <c r="AB199" s="12">
        <f t="shared" si="36"/>
        <v>3</v>
      </c>
      <c r="AC199" s="766">
        <v>3</v>
      </c>
      <c r="AD199" s="13">
        <f t="shared" si="33"/>
        <v>4</v>
      </c>
      <c r="AE199" s="445">
        <v>62500000</v>
      </c>
      <c r="AF199" s="24" t="s">
        <v>210</v>
      </c>
      <c r="AG199" s="445">
        <v>62500000</v>
      </c>
      <c r="AH199" s="13">
        <f t="shared" si="29"/>
        <v>1</v>
      </c>
    </row>
    <row r="200" spans="1:34" s="377" customFormat="1" x14ac:dyDescent="0.2">
      <c r="A200" s="300" t="s">
        <v>1193</v>
      </c>
      <c r="B200" s="387" t="s">
        <v>90</v>
      </c>
      <c r="C200" s="37" t="s">
        <v>1244</v>
      </c>
      <c r="D200" s="37" t="s">
        <v>1239</v>
      </c>
      <c r="E200" s="302">
        <v>4502</v>
      </c>
      <c r="F200" s="302" t="s">
        <v>1234</v>
      </c>
      <c r="G200" s="37" t="s">
        <v>786</v>
      </c>
      <c r="H200" s="302">
        <v>112</v>
      </c>
      <c r="I200" s="300" t="s">
        <v>1253</v>
      </c>
      <c r="J200" s="302">
        <v>4502034</v>
      </c>
      <c r="K200" s="302" t="s">
        <v>1246</v>
      </c>
      <c r="L200" s="302" t="s">
        <v>1254</v>
      </c>
      <c r="M200" s="37" t="s">
        <v>1255</v>
      </c>
      <c r="N200" s="391">
        <v>0.47499999999999998</v>
      </c>
      <c r="O200" s="300">
        <v>2022</v>
      </c>
      <c r="P200" s="300" t="s">
        <v>1199</v>
      </c>
      <c r="Q200" s="399">
        <v>250</v>
      </c>
      <c r="R200" s="300">
        <v>1000</v>
      </c>
      <c r="S200" s="11">
        <v>290</v>
      </c>
      <c r="T200" s="12">
        <f t="shared" si="34"/>
        <v>0.28999999999999998</v>
      </c>
      <c r="U200" s="11">
        <v>60</v>
      </c>
      <c r="V200" s="11">
        <v>160</v>
      </c>
      <c r="W200" s="11">
        <v>95</v>
      </c>
      <c r="X200" s="11">
        <f>63+68</f>
        <v>131</v>
      </c>
      <c r="Y200" s="11">
        <f t="shared" si="31"/>
        <v>446</v>
      </c>
      <c r="Z200" s="12">
        <f t="shared" si="32"/>
        <v>0.44600000000000001</v>
      </c>
      <c r="AA200" s="11">
        <f t="shared" si="35"/>
        <v>736</v>
      </c>
      <c r="AB200" s="12">
        <f t="shared" si="36"/>
        <v>1.784</v>
      </c>
      <c r="AC200" s="766">
        <v>1.784</v>
      </c>
      <c r="AD200" s="13">
        <f t="shared" si="33"/>
        <v>0.73599999999999999</v>
      </c>
      <c r="AE200" s="445">
        <v>62500000</v>
      </c>
      <c r="AF200" s="24" t="s">
        <v>210</v>
      </c>
      <c r="AG200" s="445">
        <v>62500000</v>
      </c>
      <c r="AH200" s="13">
        <f t="shared" si="29"/>
        <v>1</v>
      </c>
    </row>
    <row r="201" spans="1:34" s="377" customFormat="1" ht="28" x14ac:dyDescent="0.2">
      <c r="A201" s="300" t="s">
        <v>1193</v>
      </c>
      <c r="B201" s="387" t="s">
        <v>90</v>
      </c>
      <c r="C201" s="37" t="s">
        <v>1244</v>
      </c>
      <c r="D201" s="37" t="s">
        <v>1239</v>
      </c>
      <c r="E201" s="302">
        <v>4502</v>
      </c>
      <c r="F201" s="302" t="s">
        <v>1234</v>
      </c>
      <c r="G201" s="37" t="s">
        <v>786</v>
      </c>
      <c r="H201" s="302">
        <v>113</v>
      </c>
      <c r="I201" s="300" t="s">
        <v>1256</v>
      </c>
      <c r="J201" s="302">
        <v>4502001</v>
      </c>
      <c r="K201" s="302" t="s">
        <v>1257</v>
      </c>
      <c r="L201" s="302" t="s">
        <v>1258</v>
      </c>
      <c r="M201" s="37" t="s">
        <v>1259</v>
      </c>
      <c r="N201" s="391">
        <v>0.47499999999999998</v>
      </c>
      <c r="O201" s="300">
        <v>2022</v>
      </c>
      <c r="P201" s="300" t="s">
        <v>1199</v>
      </c>
      <c r="Q201" s="399">
        <v>3</v>
      </c>
      <c r="R201" s="300">
        <v>4</v>
      </c>
      <c r="S201" s="11">
        <v>1</v>
      </c>
      <c r="T201" s="12">
        <f t="shared" si="34"/>
        <v>0.25</v>
      </c>
      <c r="U201" s="11" t="s">
        <v>142</v>
      </c>
      <c r="V201" s="11">
        <v>1</v>
      </c>
      <c r="W201" s="11">
        <v>2</v>
      </c>
      <c r="X201" s="11">
        <v>0</v>
      </c>
      <c r="Y201" s="11">
        <f t="shared" si="31"/>
        <v>3</v>
      </c>
      <c r="Z201" s="12">
        <f t="shared" si="32"/>
        <v>0.75</v>
      </c>
      <c r="AA201" s="11">
        <f t="shared" si="35"/>
        <v>4</v>
      </c>
      <c r="AB201" s="12">
        <f t="shared" si="36"/>
        <v>1</v>
      </c>
      <c r="AC201" s="766">
        <v>1</v>
      </c>
      <c r="AD201" s="13">
        <f t="shared" si="33"/>
        <v>1</v>
      </c>
      <c r="AE201" s="445">
        <v>62500000</v>
      </c>
      <c r="AF201" s="24" t="s">
        <v>210</v>
      </c>
      <c r="AG201" s="445">
        <v>62500000</v>
      </c>
      <c r="AH201" s="13">
        <f t="shared" si="29"/>
        <v>1</v>
      </c>
    </row>
    <row r="202" spans="1:34" s="377" customFormat="1" x14ac:dyDescent="0.2">
      <c r="A202" s="300" t="s">
        <v>1193</v>
      </c>
      <c r="B202" s="387" t="s">
        <v>90</v>
      </c>
      <c r="C202" s="37" t="s">
        <v>1244</v>
      </c>
      <c r="D202" s="37" t="s">
        <v>1239</v>
      </c>
      <c r="E202" s="302">
        <v>4502</v>
      </c>
      <c r="F202" s="302" t="s">
        <v>1234</v>
      </c>
      <c r="G202" s="37" t="s">
        <v>786</v>
      </c>
      <c r="H202" s="302">
        <v>114</v>
      </c>
      <c r="I202" s="300" t="s">
        <v>1260</v>
      </c>
      <c r="J202" s="302">
        <v>4502022</v>
      </c>
      <c r="K202" s="302" t="s">
        <v>1241</v>
      </c>
      <c r="L202" s="302" t="s">
        <v>1251</v>
      </c>
      <c r="M202" s="37" t="s">
        <v>1243</v>
      </c>
      <c r="N202" s="391">
        <v>0.47499999999999998</v>
      </c>
      <c r="O202" s="300">
        <v>2022</v>
      </c>
      <c r="P202" s="300" t="s">
        <v>1199</v>
      </c>
      <c r="Q202" s="399">
        <v>1</v>
      </c>
      <c r="R202" s="300">
        <v>1</v>
      </c>
      <c r="S202" s="11">
        <v>1</v>
      </c>
      <c r="T202" s="12">
        <f t="shared" si="34"/>
        <v>1</v>
      </c>
      <c r="U202" s="11" t="s">
        <v>142</v>
      </c>
      <c r="V202" s="11">
        <v>0</v>
      </c>
      <c r="W202" s="11">
        <v>0</v>
      </c>
      <c r="X202" s="11">
        <v>0</v>
      </c>
      <c r="Y202" s="11">
        <f t="shared" si="31"/>
        <v>0</v>
      </c>
      <c r="Z202" s="12">
        <f t="shared" si="32"/>
        <v>0</v>
      </c>
      <c r="AA202" s="11">
        <f t="shared" si="35"/>
        <v>1</v>
      </c>
      <c r="AB202" s="12">
        <f>+Y202/Q202</f>
        <v>0</v>
      </c>
      <c r="AC202" s="763">
        <v>0</v>
      </c>
      <c r="AD202" s="13">
        <f t="shared" si="33"/>
        <v>1</v>
      </c>
      <c r="AE202" s="445">
        <v>62500000</v>
      </c>
      <c r="AF202" s="24" t="s">
        <v>210</v>
      </c>
      <c r="AG202" s="445">
        <v>62500000</v>
      </c>
      <c r="AH202" s="13">
        <f t="shared" si="29"/>
        <v>1</v>
      </c>
    </row>
    <row r="203" spans="1:34" s="377" customFormat="1" ht="28" x14ac:dyDescent="0.2">
      <c r="A203" s="381" t="s">
        <v>401</v>
      </c>
      <c r="B203" s="387" t="s">
        <v>90</v>
      </c>
      <c r="C203" s="301" t="s">
        <v>402</v>
      </c>
      <c r="D203" s="301" t="s">
        <v>403</v>
      </c>
      <c r="E203" s="322">
        <v>4003</v>
      </c>
      <c r="F203" s="301" t="s">
        <v>404</v>
      </c>
      <c r="G203" s="301" t="s">
        <v>405</v>
      </c>
      <c r="H203" s="301">
        <v>31</v>
      </c>
      <c r="I203" s="301" t="s">
        <v>1190</v>
      </c>
      <c r="J203" s="322">
        <v>4003042</v>
      </c>
      <c r="K203" s="301" t="s">
        <v>1191</v>
      </c>
      <c r="L203" s="301" t="s">
        <v>412</v>
      </c>
      <c r="M203" s="301" t="s">
        <v>49</v>
      </c>
      <c r="N203" s="301">
        <v>0</v>
      </c>
      <c r="O203" s="301" t="s">
        <v>1354</v>
      </c>
      <c r="P203" s="301" t="s">
        <v>159</v>
      </c>
      <c r="Q203" s="496">
        <v>1</v>
      </c>
      <c r="R203" s="380">
        <v>2</v>
      </c>
      <c r="S203" s="11">
        <v>0</v>
      </c>
      <c r="T203" s="12">
        <f>+S203/R203</f>
        <v>0</v>
      </c>
      <c r="U203" s="26">
        <v>0</v>
      </c>
      <c r="V203" s="26">
        <v>0</v>
      </c>
      <c r="W203" s="26">
        <v>0</v>
      </c>
      <c r="X203" s="26">
        <v>1</v>
      </c>
      <c r="Y203" s="11">
        <f t="shared" si="31"/>
        <v>1</v>
      </c>
      <c r="Z203" s="12">
        <f t="shared" si="32"/>
        <v>0.5</v>
      </c>
      <c r="AA203" s="11">
        <f t="shared" si="35"/>
        <v>1</v>
      </c>
      <c r="AB203" s="12">
        <f t="shared" si="36"/>
        <v>1</v>
      </c>
      <c r="AC203" s="766">
        <v>1</v>
      </c>
      <c r="AD203" s="13">
        <f t="shared" si="33"/>
        <v>0.5</v>
      </c>
      <c r="AE203" s="375">
        <v>73800000</v>
      </c>
      <c r="AF203" s="363" t="s">
        <v>1355</v>
      </c>
      <c r="AG203" s="445">
        <v>73800000</v>
      </c>
      <c r="AH203" s="13">
        <f t="shared" si="29"/>
        <v>1</v>
      </c>
    </row>
    <row r="204" spans="1:34" s="377" customFormat="1" ht="28" x14ac:dyDescent="0.2">
      <c r="A204" s="381" t="s">
        <v>401</v>
      </c>
      <c r="B204" s="387" t="s">
        <v>90</v>
      </c>
      <c r="C204" s="301" t="s">
        <v>406</v>
      </c>
      <c r="D204" s="301" t="s">
        <v>403</v>
      </c>
      <c r="E204" s="301" t="s">
        <v>1356</v>
      </c>
      <c r="F204" s="301" t="s">
        <v>404</v>
      </c>
      <c r="G204" s="301" t="s">
        <v>405</v>
      </c>
      <c r="H204" s="301">
        <v>32</v>
      </c>
      <c r="I204" s="301" t="s">
        <v>407</v>
      </c>
      <c r="J204" s="301" t="s">
        <v>155</v>
      </c>
      <c r="K204" s="301" t="s">
        <v>408</v>
      </c>
      <c r="L204" s="37" t="s">
        <v>408</v>
      </c>
      <c r="M204" s="301" t="s">
        <v>49</v>
      </c>
      <c r="N204" s="301">
        <v>1</v>
      </c>
      <c r="O204" s="301" t="s">
        <v>1354</v>
      </c>
      <c r="P204" s="301" t="s">
        <v>159</v>
      </c>
      <c r="Q204" s="497">
        <v>1</v>
      </c>
      <c r="R204" s="366">
        <v>4</v>
      </c>
      <c r="S204" s="11">
        <v>1</v>
      </c>
      <c r="T204" s="12">
        <f>+S204/R204</f>
        <v>0.25</v>
      </c>
      <c r="U204" s="26">
        <v>0</v>
      </c>
      <c r="V204" s="26">
        <v>0</v>
      </c>
      <c r="W204" s="26">
        <v>0</v>
      </c>
      <c r="X204" s="26">
        <v>1</v>
      </c>
      <c r="Y204" s="11">
        <f t="shared" si="31"/>
        <v>1</v>
      </c>
      <c r="Z204" s="12">
        <f t="shared" si="32"/>
        <v>0.25</v>
      </c>
      <c r="AA204" s="11">
        <f t="shared" si="35"/>
        <v>2</v>
      </c>
      <c r="AB204" s="12">
        <f t="shared" si="36"/>
        <v>1</v>
      </c>
      <c r="AC204" s="766">
        <v>1</v>
      </c>
      <c r="AD204" s="13">
        <f t="shared" si="33"/>
        <v>0.5</v>
      </c>
      <c r="AE204" s="375">
        <v>5000000000</v>
      </c>
      <c r="AF204" s="363" t="s">
        <v>1355</v>
      </c>
      <c r="AG204" s="445">
        <v>5000000000</v>
      </c>
      <c r="AH204" s="13">
        <f t="shared" si="29"/>
        <v>1</v>
      </c>
    </row>
    <row r="205" spans="1:34" s="377" customFormat="1" ht="28" x14ac:dyDescent="0.2">
      <c r="A205" s="381" t="s">
        <v>401</v>
      </c>
      <c r="B205" s="387" t="s">
        <v>90</v>
      </c>
      <c r="C205" s="301" t="s">
        <v>402</v>
      </c>
      <c r="D205" s="301" t="s">
        <v>409</v>
      </c>
      <c r="E205" s="301" t="s">
        <v>1356</v>
      </c>
      <c r="F205" s="301" t="s">
        <v>404</v>
      </c>
      <c r="G205" s="301" t="s">
        <v>405</v>
      </c>
      <c r="H205" s="301">
        <v>35</v>
      </c>
      <c r="I205" s="301" t="s">
        <v>410</v>
      </c>
      <c r="J205" s="301">
        <v>4003042</v>
      </c>
      <c r="K205" s="301" t="s">
        <v>411</v>
      </c>
      <c r="L205" s="37" t="s">
        <v>412</v>
      </c>
      <c r="M205" s="301" t="s">
        <v>49</v>
      </c>
      <c r="N205" s="301">
        <v>0</v>
      </c>
      <c r="O205" s="301" t="s">
        <v>1354</v>
      </c>
      <c r="P205" s="301" t="s">
        <v>159</v>
      </c>
      <c r="Q205" s="497">
        <v>1</v>
      </c>
      <c r="R205" s="366">
        <v>2</v>
      </c>
      <c r="S205" s="11">
        <v>0</v>
      </c>
      <c r="T205" s="12">
        <f>+S205/R205</f>
        <v>0</v>
      </c>
      <c r="U205" s="26">
        <v>1</v>
      </c>
      <c r="V205" s="26">
        <v>0</v>
      </c>
      <c r="W205" s="26">
        <v>0</v>
      </c>
      <c r="X205" s="26">
        <v>0</v>
      </c>
      <c r="Y205" s="11">
        <f t="shared" si="31"/>
        <v>1</v>
      </c>
      <c r="Z205" s="12">
        <f t="shared" si="32"/>
        <v>0.5</v>
      </c>
      <c r="AA205" s="11">
        <f t="shared" si="35"/>
        <v>1</v>
      </c>
      <c r="AB205" s="12">
        <f t="shared" si="36"/>
        <v>1</v>
      </c>
      <c r="AC205" s="766">
        <v>1</v>
      </c>
      <c r="AD205" s="13">
        <f t="shared" si="33"/>
        <v>0.5</v>
      </c>
      <c r="AE205" s="375">
        <v>100000000</v>
      </c>
      <c r="AF205" s="363" t="s">
        <v>1355</v>
      </c>
      <c r="AG205" s="445">
        <v>100000000</v>
      </c>
      <c r="AH205" s="13">
        <f t="shared" si="29"/>
        <v>1</v>
      </c>
    </row>
    <row r="206" spans="1:34" s="377" customFormat="1" ht="28" x14ac:dyDescent="0.2">
      <c r="A206" s="381" t="s">
        <v>401</v>
      </c>
      <c r="B206" s="387" t="s">
        <v>90</v>
      </c>
      <c r="C206" s="301" t="s">
        <v>402</v>
      </c>
      <c r="D206" s="301" t="s">
        <v>409</v>
      </c>
      <c r="E206" s="301" t="s">
        <v>1356</v>
      </c>
      <c r="F206" s="301" t="s">
        <v>404</v>
      </c>
      <c r="G206" s="301" t="s">
        <v>405</v>
      </c>
      <c r="H206" s="301">
        <v>36</v>
      </c>
      <c r="I206" s="301" t="s">
        <v>410</v>
      </c>
      <c r="J206" s="301" t="s">
        <v>166</v>
      </c>
      <c r="K206" s="301" t="s">
        <v>413</v>
      </c>
      <c r="L206" s="37" t="s">
        <v>414</v>
      </c>
      <c r="M206" s="301" t="s">
        <v>49</v>
      </c>
      <c r="N206" s="301">
        <v>1</v>
      </c>
      <c r="O206" s="301" t="s">
        <v>1354</v>
      </c>
      <c r="P206" s="301" t="s">
        <v>159</v>
      </c>
      <c r="Q206" s="497">
        <v>1</v>
      </c>
      <c r="R206" s="366">
        <v>4</v>
      </c>
      <c r="S206" s="11">
        <v>1</v>
      </c>
      <c r="T206" s="12">
        <f>+S206/R206</f>
        <v>0.25</v>
      </c>
      <c r="U206" s="26">
        <v>0</v>
      </c>
      <c r="V206" s="26">
        <v>0</v>
      </c>
      <c r="W206" s="26">
        <v>0</v>
      </c>
      <c r="X206" s="26">
        <v>1</v>
      </c>
      <c r="Y206" s="11">
        <f t="shared" si="31"/>
        <v>1</v>
      </c>
      <c r="Z206" s="12">
        <f t="shared" si="32"/>
        <v>0.25</v>
      </c>
      <c r="AA206" s="11">
        <f t="shared" si="35"/>
        <v>2</v>
      </c>
      <c r="AB206" s="12">
        <f t="shared" si="36"/>
        <v>1</v>
      </c>
      <c r="AC206" s="766">
        <v>1</v>
      </c>
      <c r="AD206" s="13">
        <f t="shared" si="33"/>
        <v>0.5</v>
      </c>
      <c r="AE206" s="375">
        <v>5000000000</v>
      </c>
      <c r="AF206" s="363" t="s">
        <v>1355</v>
      </c>
      <c r="AG206" s="445">
        <v>5000000000</v>
      </c>
      <c r="AH206" s="13">
        <f t="shared" si="29"/>
        <v>1</v>
      </c>
    </row>
    <row r="207" spans="1:34" s="377" customFormat="1" ht="15" x14ac:dyDescent="0.2">
      <c r="A207" s="300" t="s">
        <v>1395</v>
      </c>
      <c r="B207" s="387" t="s">
        <v>90</v>
      </c>
      <c r="C207" s="302" t="s">
        <v>150</v>
      </c>
      <c r="D207" s="302" t="s">
        <v>151</v>
      </c>
      <c r="E207" s="302">
        <v>4003</v>
      </c>
      <c r="F207" s="302" t="s">
        <v>152</v>
      </c>
      <c r="G207" s="302" t="s">
        <v>153</v>
      </c>
      <c r="H207" s="302">
        <v>33</v>
      </c>
      <c r="I207" s="302" t="s">
        <v>154</v>
      </c>
      <c r="J207" s="302" t="s">
        <v>155</v>
      </c>
      <c r="K207" s="302" t="s">
        <v>156</v>
      </c>
      <c r="L207" s="302" t="s">
        <v>157</v>
      </c>
      <c r="M207" s="302" t="s">
        <v>158</v>
      </c>
      <c r="N207" s="383">
        <v>1</v>
      </c>
      <c r="O207" s="383">
        <v>2024</v>
      </c>
      <c r="P207" s="383" t="s">
        <v>159</v>
      </c>
      <c r="Q207" s="503">
        <v>1</v>
      </c>
      <c r="R207" s="403">
        <v>6</v>
      </c>
      <c r="S207" s="391">
        <v>2</v>
      </c>
      <c r="T207" s="398">
        <v>0.33</v>
      </c>
      <c r="U207" s="403">
        <v>0</v>
      </c>
      <c r="V207" s="403">
        <v>0</v>
      </c>
      <c r="W207" s="403">
        <v>0</v>
      </c>
      <c r="X207" s="403">
        <v>0</v>
      </c>
      <c r="Y207" s="11">
        <f t="shared" si="31"/>
        <v>0</v>
      </c>
      <c r="Z207" s="12">
        <f t="shared" si="32"/>
        <v>0</v>
      </c>
      <c r="AA207" s="11">
        <f t="shared" si="35"/>
        <v>2</v>
      </c>
      <c r="AB207" s="12">
        <f t="shared" si="36"/>
        <v>0</v>
      </c>
      <c r="AC207" s="763">
        <v>0</v>
      </c>
      <c r="AD207" s="13">
        <f t="shared" si="33"/>
        <v>0.33333333333333331</v>
      </c>
      <c r="AE207" s="451">
        <v>176278165065.47</v>
      </c>
      <c r="AF207" s="636" t="s">
        <v>1358</v>
      </c>
      <c r="AG207" s="739">
        <v>75627781857.820007</v>
      </c>
      <c r="AH207" s="13">
        <f t="shared" si="29"/>
        <v>0.42902523877379667</v>
      </c>
    </row>
    <row r="208" spans="1:34" s="377" customFormat="1" ht="15" x14ac:dyDescent="0.2">
      <c r="A208" s="300" t="s">
        <v>1395</v>
      </c>
      <c r="B208" s="387" t="s">
        <v>90</v>
      </c>
      <c r="C208" s="302" t="s">
        <v>150</v>
      </c>
      <c r="D208" s="302" t="s">
        <v>164</v>
      </c>
      <c r="E208" s="302">
        <v>4003</v>
      </c>
      <c r="F208" s="302" t="s">
        <v>152</v>
      </c>
      <c r="G208" s="302" t="s">
        <v>153</v>
      </c>
      <c r="H208" s="302">
        <v>37</v>
      </c>
      <c r="I208" s="302" t="s">
        <v>165</v>
      </c>
      <c r="J208" s="302" t="s">
        <v>166</v>
      </c>
      <c r="K208" s="302" t="s">
        <v>167</v>
      </c>
      <c r="L208" s="302" t="s">
        <v>168</v>
      </c>
      <c r="M208" s="302" t="s">
        <v>158</v>
      </c>
      <c r="N208" s="383">
        <v>4</v>
      </c>
      <c r="O208" s="383">
        <v>2024</v>
      </c>
      <c r="P208" s="383" t="s">
        <v>159</v>
      </c>
      <c r="Q208" s="504">
        <v>2</v>
      </c>
      <c r="R208" s="383">
        <v>14</v>
      </c>
      <c r="S208" s="383">
        <v>4</v>
      </c>
      <c r="T208" s="398">
        <v>0.28999999999999998</v>
      </c>
      <c r="U208" s="403">
        <v>0</v>
      </c>
      <c r="V208" s="403">
        <v>0</v>
      </c>
      <c r="W208" s="403">
        <v>1</v>
      </c>
      <c r="X208" s="403">
        <v>0</v>
      </c>
      <c r="Y208" s="11">
        <f t="shared" si="31"/>
        <v>1</v>
      </c>
      <c r="Z208" s="12">
        <f t="shared" si="32"/>
        <v>7.1428571428571425E-2</v>
      </c>
      <c r="AA208" s="11">
        <f t="shared" si="35"/>
        <v>5</v>
      </c>
      <c r="AB208" s="12">
        <f t="shared" si="36"/>
        <v>0.5</v>
      </c>
      <c r="AC208" s="763">
        <v>0.5</v>
      </c>
      <c r="AD208" s="13">
        <f t="shared" si="33"/>
        <v>0.35714285714285715</v>
      </c>
      <c r="AE208" s="451">
        <v>209433944893.98001</v>
      </c>
      <c r="AF208" s="636"/>
      <c r="AG208" s="739">
        <v>52825686266.669998</v>
      </c>
      <c r="AH208" s="13">
        <f t="shared" si="29"/>
        <v>0.25223077516594317</v>
      </c>
    </row>
    <row r="209" spans="1:34" s="377" customFormat="1" x14ac:dyDescent="0.2">
      <c r="A209" s="300" t="s">
        <v>1395</v>
      </c>
      <c r="B209" s="387" t="s">
        <v>90</v>
      </c>
      <c r="C209" s="302" t="s">
        <v>150</v>
      </c>
      <c r="D209" s="302" t="s">
        <v>164</v>
      </c>
      <c r="E209" s="302">
        <v>4003</v>
      </c>
      <c r="F209" s="302" t="s">
        <v>169</v>
      </c>
      <c r="G209" s="302" t="s">
        <v>153</v>
      </c>
      <c r="H209" s="302">
        <v>38</v>
      </c>
      <c r="I209" s="302" t="s">
        <v>170</v>
      </c>
      <c r="J209" s="302">
        <v>4003002</v>
      </c>
      <c r="K209" s="302" t="s">
        <v>171</v>
      </c>
      <c r="L209" s="302" t="s">
        <v>172</v>
      </c>
      <c r="M209" s="302" t="s">
        <v>158</v>
      </c>
      <c r="N209" s="383">
        <v>18</v>
      </c>
      <c r="O209" s="383">
        <v>2024</v>
      </c>
      <c r="P209" s="383" t="s">
        <v>159</v>
      </c>
      <c r="Q209" s="504">
        <v>10</v>
      </c>
      <c r="R209" s="383">
        <v>45</v>
      </c>
      <c r="S209" s="383">
        <v>10</v>
      </c>
      <c r="T209" s="398">
        <v>0.22</v>
      </c>
      <c r="U209" s="403">
        <v>2</v>
      </c>
      <c r="V209" s="403">
        <v>4</v>
      </c>
      <c r="W209" s="403">
        <v>4</v>
      </c>
      <c r="X209" s="403">
        <v>0</v>
      </c>
      <c r="Y209" s="11">
        <f t="shared" si="31"/>
        <v>10</v>
      </c>
      <c r="Z209" s="12">
        <f t="shared" si="32"/>
        <v>0.22222222222222221</v>
      </c>
      <c r="AA209" s="11">
        <f t="shared" si="35"/>
        <v>20</v>
      </c>
      <c r="AB209" s="12">
        <f t="shared" si="36"/>
        <v>1</v>
      </c>
      <c r="AC209" s="766">
        <v>1</v>
      </c>
      <c r="AD209" s="13">
        <f t="shared" si="33"/>
        <v>0.44444444444444442</v>
      </c>
      <c r="AE209" s="451">
        <v>600000000</v>
      </c>
      <c r="AF209" s="636"/>
      <c r="AG209" s="445">
        <v>12000000</v>
      </c>
      <c r="AH209" s="13">
        <f t="shared" si="29"/>
        <v>0.02</v>
      </c>
    </row>
    <row r="210" spans="1:34" s="377" customFormat="1" x14ac:dyDescent="0.2">
      <c r="A210" s="369" t="s">
        <v>1359</v>
      </c>
      <c r="B210" s="387" t="s">
        <v>90</v>
      </c>
      <c r="C210" s="371" t="s">
        <v>108</v>
      </c>
      <c r="D210" s="372" t="s">
        <v>1026</v>
      </c>
      <c r="E210" s="371">
        <v>2202</v>
      </c>
      <c r="F210" s="371" t="s">
        <v>1026</v>
      </c>
      <c r="G210" s="371" t="s">
        <v>551</v>
      </c>
      <c r="H210" s="371">
        <v>123</v>
      </c>
      <c r="I210" s="371" t="s">
        <v>1360</v>
      </c>
      <c r="J210" s="371">
        <v>2202061</v>
      </c>
      <c r="K210" s="371" t="s">
        <v>1361</v>
      </c>
      <c r="L210" s="372" t="s">
        <v>1362</v>
      </c>
      <c r="M210" s="372" t="s">
        <v>121</v>
      </c>
      <c r="N210" s="369">
        <v>321</v>
      </c>
      <c r="O210" s="369">
        <v>2023</v>
      </c>
      <c r="P210" s="369" t="s">
        <v>1363</v>
      </c>
      <c r="Q210" s="505">
        <v>100</v>
      </c>
      <c r="R210" s="369">
        <v>400</v>
      </c>
      <c r="S210" s="369">
        <v>203</v>
      </c>
      <c r="T210" s="373">
        <v>0.51</v>
      </c>
      <c r="U210" s="369">
        <v>96</v>
      </c>
      <c r="V210" s="369">
        <v>0</v>
      </c>
      <c r="W210" s="369">
        <v>0</v>
      </c>
      <c r="X210" s="369">
        <v>54</v>
      </c>
      <c r="Y210" s="11">
        <f t="shared" si="31"/>
        <v>150</v>
      </c>
      <c r="Z210" s="12">
        <f t="shared" si="32"/>
        <v>0.375</v>
      </c>
      <c r="AA210" s="11">
        <f t="shared" si="35"/>
        <v>353</v>
      </c>
      <c r="AB210" s="12">
        <f t="shared" si="36"/>
        <v>1.5</v>
      </c>
      <c r="AC210" s="766">
        <v>1.5</v>
      </c>
      <c r="AD210" s="13">
        <f t="shared" si="33"/>
        <v>0.88249999999999995</v>
      </c>
      <c r="AE210" s="445">
        <v>0</v>
      </c>
      <c r="AF210" s="370" t="s">
        <v>1364</v>
      </c>
      <c r="AG210" s="445">
        <v>0</v>
      </c>
      <c r="AH210" s="13">
        <v>0</v>
      </c>
    </row>
    <row r="211" spans="1:34" s="377" customFormat="1" x14ac:dyDescent="0.2">
      <c r="A211" s="369" t="s">
        <v>1359</v>
      </c>
      <c r="B211" s="360" t="s">
        <v>866</v>
      </c>
      <c r="C211" s="371" t="s">
        <v>1365</v>
      </c>
      <c r="D211" s="372" t="s">
        <v>1366</v>
      </c>
      <c r="E211" s="371">
        <v>4502</v>
      </c>
      <c r="F211" s="371" t="s">
        <v>1234</v>
      </c>
      <c r="G211" s="371" t="s">
        <v>791</v>
      </c>
      <c r="H211" s="371">
        <v>326</v>
      </c>
      <c r="I211" s="371" t="s">
        <v>1367</v>
      </c>
      <c r="J211" s="371">
        <v>4502001</v>
      </c>
      <c r="K211" s="371" t="s">
        <v>1257</v>
      </c>
      <c r="L211" s="372" t="s">
        <v>1368</v>
      </c>
      <c r="M211" s="372" t="s">
        <v>121</v>
      </c>
      <c r="N211" s="369">
        <v>1</v>
      </c>
      <c r="O211" s="369">
        <v>2023</v>
      </c>
      <c r="P211" s="369" t="s">
        <v>1369</v>
      </c>
      <c r="Q211" s="505">
        <v>1</v>
      </c>
      <c r="R211" s="369">
        <v>4</v>
      </c>
      <c r="S211" s="369">
        <v>1</v>
      </c>
      <c r="T211" s="373">
        <v>0.25</v>
      </c>
      <c r="U211" s="369">
        <v>0</v>
      </c>
      <c r="V211" s="369">
        <v>0</v>
      </c>
      <c r="W211" s="369">
        <v>1</v>
      </c>
      <c r="X211" s="369">
        <v>0</v>
      </c>
      <c r="Y211" s="11">
        <f t="shared" si="31"/>
        <v>1</v>
      </c>
      <c r="Z211" s="12">
        <f t="shared" si="32"/>
        <v>0.25</v>
      </c>
      <c r="AA211" s="11">
        <f t="shared" si="35"/>
        <v>2</v>
      </c>
      <c r="AB211" s="12">
        <f t="shared" si="36"/>
        <v>1</v>
      </c>
      <c r="AC211" s="766">
        <v>1</v>
      </c>
      <c r="AD211" s="13">
        <f t="shared" si="33"/>
        <v>0.5</v>
      </c>
      <c r="AE211" s="445">
        <v>0</v>
      </c>
      <c r="AF211" s="370" t="s">
        <v>1364</v>
      </c>
      <c r="AG211" s="445">
        <v>0</v>
      </c>
      <c r="AH211" s="13">
        <v>0</v>
      </c>
    </row>
    <row r="212" spans="1:34" s="377" customFormat="1" x14ac:dyDescent="0.2">
      <c r="A212" s="369" t="s">
        <v>1359</v>
      </c>
      <c r="B212" s="360" t="s">
        <v>866</v>
      </c>
      <c r="C212" s="371" t="s">
        <v>1365</v>
      </c>
      <c r="D212" s="372" t="s">
        <v>1370</v>
      </c>
      <c r="E212" s="371">
        <v>4599</v>
      </c>
      <c r="F212" s="371" t="s">
        <v>1021</v>
      </c>
      <c r="G212" s="371" t="s">
        <v>1371</v>
      </c>
      <c r="H212" s="371">
        <v>327</v>
      </c>
      <c r="I212" s="371" t="s">
        <v>1372</v>
      </c>
      <c r="J212" s="371">
        <v>4599029</v>
      </c>
      <c r="K212" s="371" t="s">
        <v>875</v>
      </c>
      <c r="L212" s="372" t="s">
        <v>876</v>
      </c>
      <c r="M212" s="372" t="s">
        <v>121</v>
      </c>
      <c r="N212" s="369">
        <v>1</v>
      </c>
      <c r="O212" s="369">
        <v>2023</v>
      </c>
      <c r="P212" s="369" t="s">
        <v>1369</v>
      </c>
      <c r="Q212" s="505">
        <v>1</v>
      </c>
      <c r="R212" s="369">
        <v>4</v>
      </c>
      <c r="S212" s="369">
        <v>1</v>
      </c>
      <c r="T212" s="373">
        <v>0.25</v>
      </c>
      <c r="U212" s="369">
        <v>0</v>
      </c>
      <c r="V212" s="369">
        <v>0</v>
      </c>
      <c r="W212" s="369">
        <v>0</v>
      </c>
      <c r="X212" s="369">
        <v>0</v>
      </c>
      <c r="Y212" s="11">
        <f t="shared" si="31"/>
        <v>0</v>
      </c>
      <c r="Z212" s="12">
        <f t="shared" si="32"/>
        <v>0</v>
      </c>
      <c r="AA212" s="11">
        <f t="shared" si="35"/>
        <v>1</v>
      </c>
      <c r="AB212" s="12">
        <f>+Y212/Q212</f>
        <v>0</v>
      </c>
      <c r="AC212" s="763">
        <v>0</v>
      </c>
      <c r="AD212" s="13">
        <f t="shared" si="33"/>
        <v>0.25</v>
      </c>
      <c r="AE212" s="445">
        <v>0</v>
      </c>
      <c r="AF212" s="370" t="s">
        <v>1364</v>
      </c>
      <c r="AG212" s="445">
        <v>0</v>
      </c>
      <c r="AH212" s="13">
        <v>0</v>
      </c>
    </row>
    <row r="213" spans="1:34" s="377" customFormat="1" x14ac:dyDescent="0.2">
      <c r="A213" s="369" t="s">
        <v>1359</v>
      </c>
      <c r="B213" s="360" t="s">
        <v>866</v>
      </c>
      <c r="C213" s="371" t="s">
        <v>1365</v>
      </c>
      <c r="D213" s="372" t="s">
        <v>1370</v>
      </c>
      <c r="E213" s="371">
        <v>4502</v>
      </c>
      <c r="F213" s="371" t="s">
        <v>1234</v>
      </c>
      <c r="G213" s="371" t="s">
        <v>1371</v>
      </c>
      <c r="H213" s="371">
        <v>328</v>
      </c>
      <c r="I213" s="371" t="s">
        <v>1373</v>
      </c>
      <c r="J213" s="371">
        <v>4502001</v>
      </c>
      <c r="K213" s="371" t="s">
        <v>1257</v>
      </c>
      <c r="L213" s="372" t="s">
        <v>1374</v>
      </c>
      <c r="M213" s="372" t="s">
        <v>121</v>
      </c>
      <c r="N213" s="369">
        <v>0</v>
      </c>
      <c r="O213" s="369">
        <v>2023</v>
      </c>
      <c r="P213" s="369" t="s">
        <v>1369</v>
      </c>
      <c r="Q213" s="505">
        <v>5</v>
      </c>
      <c r="R213" s="369">
        <v>20</v>
      </c>
      <c r="S213" s="369">
        <v>6</v>
      </c>
      <c r="T213" s="373">
        <v>0.3</v>
      </c>
      <c r="U213" s="369">
        <v>2</v>
      </c>
      <c r="V213" s="369">
        <v>2</v>
      </c>
      <c r="W213" s="369">
        <v>0</v>
      </c>
      <c r="X213" s="369">
        <v>2</v>
      </c>
      <c r="Y213" s="11">
        <f t="shared" si="31"/>
        <v>6</v>
      </c>
      <c r="Z213" s="12">
        <f t="shared" si="32"/>
        <v>0.3</v>
      </c>
      <c r="AA213" s="11">
        <f t="shared" si="35"/>
        <v>12</v>
      </c>
      <c r="AB213" s="12">
        <f t="shared" ref="AB213:AB276" si="37">+Y213/Q213</f>
        <v>1.2</v>
      </c>
      <c r="AC213" s="766">
        <v>1.2</v>
      </c>
      <c r="AD213" s="13">
        <f t="shared" si="33"/>
        <v>0.6</v>
      </c>
      <c r="AE213" s="448">
        <v>1261000000</v>
      </c>
      <c r="AF213" s="370" t="s">
        <v>1364</v>
      </c>
      <c r="AG213" s="445">
        <v>1258300000</v>
      </c>
      <c r="AH213" s="13">
        <f t="shared" ref="AH213:AH276" si="38">+AG213/AE213</f>
        <v>0.9978588421887391</v>
      </c>
    </row>
    <row r="214" spans="1:34" s="377" customFormat="1" x14ac:dyDescent="0.2">
      <c r="A214" s="524" t="s">
        <v>1359</v>
      </c>
      <c r="B214" s="511" t="s">
        <v>866</v>
      </c>
      <c r="C214" s="525" t="s">
        <v>1365</v>
      </c>
      <c r="D214" s="526" t="s">
        <v>1375</v>
      </c>
      <c r="E214" s="525">
        <v>4502</v>
      </c>
      <c r="F214" s="525" t="s">
        <v>1234</v>
      </c>
      <c r="G214" s="525" t="s">
        <v>370</v>
      </c>
      <c r="H214" s="525">
        <v>367</v>
      </c>
      <c r="I214" s="525" t="s">
        <v>1376</v>
      </c>
      <c r="J214" s="525">
        <v>4502001</v>
      </c>
      <c r="K214" s="525" t="s">
        <v>1257</v>
      </c>
      <c r="L214" s="526" t="s">
        <v>1377</v>
      </c>
      <c r="M214" s="526" t="s">
        <v>121</v>
      </c>
      <c r="N214" s="524">
        <v>0</v>
      </c>
      <c r="O214" s="524">
        <v>2023</v>
      </c>
      <c r="P214" s="524" t="s">
        <v>1378</v>
      </c>
      <c r="Q214" s="527">
        <v>15</v>
      </c>
      <c r="R214" s="524">
        <v>45</v>
      </c>
      <c r="S214" s="524">
        <v>6</v>
      </c>
      <c r="T214" s="528">
        <v>0.13</v>
      </c>
      <c r="U214" s="524">
        <v>0</v>
      </c>
      <c r="V214" s="524">
        <v>2</v>
      </c>
      <c r="W214" s="524">
        <v>13</v>
      </c>
      <c r="X214" s="524">
        <v>15</v>
      </c>
      <c r="Y214" s="508">
        <f t="shared" si="31"/>
        <v>30</v>
      </c>
      <c r="Z214" s="509">
        <f t="shared" si="32"/>
        <v>0.66666666666666663</v>
      </c>
      <c r="AA214" s="508">
        <f t="shared" si="35"/>
        <v>36</v>
      </c>
      <c r="AB214" s="509">
        <f t="shared" si="37"/>
        <v>2</v>
      </c>
      <c r="AC214" s="766">
        <v>2</v>
      </c>
      <c r="AD214" s="13">
        <f t="shared" si="33"/>
        <v>0.8</v>
      </c>
      <c r="AE214" s="529">
        <v>7426300000</v>
      </c>
      <c r="AF214" s="530" t="s">
        <v>1364</v>
      </c>
      <c r="AG214" s="445">
        <v>14173098127</v>
      </c>
      <c r="AH214" s="510">
        <f t="shared" si="38"/>
        <v>1.908500616323068</v>
      </c>
    </row>
    <row r="215" spans="1:34" s="377" customFormat="1" ht="56" x14ac:dyDescent="0.2">
      <c r="A215" s="369" t="s">
        <v>1359</v>
      </c>
      <c r="B215" s="383" t="s">
        <v>61</v>
      </c>
      <c r="C215" s="371" t="s">
        <v>997</v>
      </c>
      <c r="D215" s="372" t="s">
        <v>1379</v>
      </c>
      <c r="E215" s="371">
        <v>3502</v>
      </c>
      <c r="F215" s="371" t="s">
        <v>1006</v>
      </c>
      <c r="G215" s="371" t="s">
        <v>1007</v>
      </c>
      <c r="H215" s="371">
        <v>329</v>
      </c>
      <c r="I215" s="371" t="s">
        <v>1380</v>
      </c>
      <c r="J215" s="371">
        <v>3502024</v>
      </c>
      <c r="K215" s="371" t="s">
        <v>1381</v>
      </c>
      <c r="L215" s="372" t="s">
        <v>1382</v>
      </c>
      <c r="M215" s="372" t="s">
        <v>121</v>
      </c>
      <c r="N215" s="369">
        <v>0</v>
      </c>
      <c r="O215" s="369">
        <v>2023</v>
      </c>
      <c r="P215" s="369" t="s">
        <v>1369</v>
      </c>
      <c r="Q215" s="505">
        <v>1</v>
      </c>
      <c r="R215" s="369">
        <v>4</v>
      </c>
      <c r="S215" s="369">
        <v>1</v>
      </c>
      <c r="T215" s="373">
        <v>0.25</v>
      </c>
      <c r="U215" s="369">
        <v>1</v>
      </c>
      <c r="V215" s="369">
        <v>0</v>
      </c>
      <c r="W215" s="369">
        <v>0</v>
      </c>
      <c r="X215" s="369">
        <v>0</v>
      </c>
      <c r="Y215" s="11">
        <f t="shared" si="31"/>
        <v>1</v>
      </c>
      <c r="Z215" s="12">
        <f t="shared" si="32"/>
        <v>0.25</v>
      </c>
      <c r="AA215" s="11">
        <f t="shared" si="35"/>
        <v>2</v>
      </c>
      <c r="AB215" s="12">
        <f t="shared" si="37"/>
        <v>1</v>
      </c>
      <c r="AC215" s="766">
        <v>1</v>
      </c>
      <c r="AD215" s="13">
        <f t="shared" si="33"/>
        <v>0.5</v>
      </c>
      <c r="AE215" s="448">
        <v>2000000000</v>
      </c>
      <c r="AF215" s="370" t="s">
        <v>1364</v>
      </c>
      <c r="AG215" s="445">
        <v>2170000000</v>
      </c>
      <c r="AH215" s="13">
        <f t="shared" si="38"/>
        <v>1.085</v>
      </c>
    </row>
    <row r="216" spans="1:34" s="377" customFormat="1" x14ac:dyDescent="0.2">
      <c r="A216" s="300" t="s">
        <v>1396</v>
      </c>
      <c r="B216" s="360" t="s">
        <v>866</v>
      </c>
      <c r="C216" s="301" t="s">
        <v>1397</v>
      </c>
      <c r="D216" s="304" t="s">
        <v>1398</v>
      </c>
      <c r="E216" s="301" t="s">
        <v>1399</v>
      </c>
      <c r="F216" s="301" t="s">
        <v>1400</v>
      </c>
      <c r="G216" s="301" t="s">
        <v>1401</v>
      </c>
      <c r="H216" s="301" t="s">
        <v>1402</v>
      </c>
      <c r="I216" s="301" t="s">
        <v>1403</v>
      </c>
      <c r="J216" s="301" t="s">
        <v>1404</v>
      </c>
      <c r="K216" s="301" t="s">
        <v>197</v>
      </c>
      <c r="L216" s="37" t="s">
        <v>1405</v>
      </c>
      <c r="M216" s="37" t="s">
        <v>1406</v>
      </c>
      <c r="N216" s="300" t="s">
        <v>142</v>
      </c>
      <c r="O216" s="300" t="s">
        <v>141</v>
      </c>
      <c r="P216" s="300" t="s">
        <v>210</v>
      </c>
      <c r="Q216" s="493" t="s">
        <v>399</v>
      </c>
      <c r="R216" s="300">
        <v>1</v>
      </c>
      <c r="S216" s="300">
        <v>0</v>
      </c>
      <c r="T216" s="12">
        <f t="shared" ref="T216:T228" si="39">+S216/R216</f>
        <v>0</v>
      </c>
      <c r="U216" s="374" t="s">
        <v>399</v>
      </c>
      <c r="V216" s="374">
        <v>0</v>
      </c>
      <c r="W216" s="404">
        <v>0</v>
      </c>
      <c r="X216" s="374">
        <v>0</v>
      </c>
      <c r="Y216" s="11">
        <f t="shared" si="31"/>
        <v>1</v>
      </c>
      <c r="Z216" s="12">
        <f t="shared" si="32"/>
        <v>1</v>
      </c>
      <c r="AA216" s="11">
        <f t="shared" si="35"/>
        <v>1</v>
      </c>
      <c r="AB216" s="12">
        <f t="shared" si="37"/>
        <v>1</v>
      </c>
      <c r="AC216" s="766">
        <v>1</v>
      </c>
      <c r="AD216" s="13">
        <f t="shared" si="33"/>
        <v>1</v>
      </c>
      <c r="AE216" s="445">
        <v>0</v>
      </c>
      <c r="AF216" s="360" t="s">
        <v>210</v>
      </c>
      <c r="AG216" s="445">
        <v>0</v>
      </c>
      <c r="AH216" s="13">
        <v>0</v>
      </c>
    </row>
    <row r="217" spans="1:34" s="377" customFormat="1" x14ac:dyDescent="0.2">
      <c r="A217" s="300" t="s">
        <v>1396</v>
      </c>
      <c r="B217" s="360" t="s">
        <v>866</v>
      </c>
      <c r="C217" s="301" t="s">
        <v>1397</v>
      </c>
      <c r="D217" s="304" t="s">
        <v>1398</v>
      </c>
      <c r="E217" s="301" t="s">
        <v>1399</v>
      </c>
      <c r="F217" s="301" t="s">
        <v>1400</v>
      </c>
      <c r="G217" s="301" t="s">
        <v>1401</v>
      </c>
      <c r="H217" s="301">
        <v>400201603</v>
      </c>
      <c r="I217" s="301" t="s">
        <v>1403</v>
      </c>
      <c r="J217" s="301" t="s">
        <v>1404</v>
      </c>
      <c r="K217" s="301" t="s">
        <v>197</v>
      </c>
      <c r="L217" s="37" t="s">
        <v>1407</v>
      </c>
      <c r="M217" s="37" t="s">
        <v>1406</v>
      </c>
      <c r="N217" s="300" t="s">
        <v>142</v>
      </c>
      <c r="O217" s="300" t="s">
        <v>141</v>
      </c>
      <c r="P217" s="300" t="s">
        <v>210</v>
      </c>
      <c r="Q217" s="493" t="s">
        <v>399</v>
      </c>
      <c r="R217" s="300">
        <v>1</v>
      </c>
      <c r="S217" s="300">
        <v>0</v>
      </c>
      <c r="T217" s="12">
        <f t="shared" si="39"/>
        <v>0</v>
      </c>
      <c r="U217" s="374" t="s">
        <v>399</v>
      </c>
      <c r="V217" s="374">
        <v>0</v>
      </c>
      <c r="W217" s="404">
        <v>0</v>
      </c>
      <c r="X217" s="374">
        <v>0</v>
      </c>
      <c r="Y217" s="11">
        <f t="shared" si="31"/>
        <v>1</v>
      </c>
      <c r="Z217" s="12">
        <f t="shared" si="32"/>
        <v>1</v>
      </c>
      <c r="AA217" s="11">
        <f t="shared" si="35"/>
        <v>1</v>
      </c>
      <c r="AB217" s="12">
        <f t="shared" si="37"/>
        <v>1</v>
      </c>
      <c r="AC217" s="766">
        <v>1</v>
      </c>
      <c r="AD217" s="13">
        <f t="shared" si="33"/>
        <v>1</v>
      </c>
      <c r="AE217" s="445">
        <v>111500000</v>
      </c>
      <c r="AF217" s="360" t="s">
        <v>210</v>
      </c>
      <c r="AG217" s="445">
        <v>111500000</v>
      </c>
      <c r="AH217" s="13">
        <f t="shared" si="38"/>
        <v>1</v>
      </c>
    </row>
    <row r="218" spans="1:34" s="377" customFormat="1" x14ac:dyDescent="0.2">
      <c r="A218" s="300" t="s">
        <v>1396</v>
      </c>
      <c r="B218" s="387" t="s">
        <v>90</v>
      </c>
      <c r="C218" s="301" t="s">
        <v>402</v>
      </c>
      <c r="D218" s="304" t="s">
        <v>1408</v>
      </c>
      <c r="E218" s="301" t="s">
        <v>651</v>
      </c>
      <c r="F218" s="301" t="s">
        <v>1409</v>
      </c>
      <c r="G218" s="301" t="s">
        <v>1410</v>
      </c>
      <c r="H218" s="301" t="s">
        <v>1411</v>
      </c>
      <c r="I218" s="301" t="s">
        <v>1403</v>
      </c>
      <c r="J218" s="301" t="s">
        <v>1412</v>
      </c>
      <c r="K218" s="301" t="s">
        <v>1413</v>
      </c>
      <c r="L218" s="37" t="s">
        <v>1414</v>
      </c>
      <c r="M218" s="37" t="s">
        <v>1406</v>
      </c>
      <c r="N218" s="300" t="s">
        <v>142</v>
      </c>
      <c r="O218" s="300" t="s">
        <v>141</v>
      </c>
      <c r="P218" s="300" t="s">
        <v>210</v>
      </c>
      <c r="Q218" s="493" t="s">
        <v>1415</v>
      </c>
      <c r="R218" s="300">
        <v>1000</v>
      </c>
      <c r="S218" s="300">
        <v>470</v>
      </c>
      <c r="T218" s="12">
        <f t="shared" si="39"/>
        <v>0.47</v>
      </c>
      <c r="U218" s="374" t="s">
        <v>142</v>
      </c>
      <c r="V218" s="374">
        <v>39</v>
      </c>
      <c r="W218" s="404">
        <v>0</v>
      </c>
      <c r="X218" s="374">
        <v>0</v>
      </c>
      <c r="Y218" s="11">
        <f t="shared" si="31"/>
        <v>39</v>
      </c>
      <c r="Z218" s="12">
        <f t="shared" si="32"/>
        <v>3.9E-2</v>
      </c>
      <c r="AA218" s="11">
        <f t="shared" si="35"/>
        <v>509</v>
      </c>
      <c r="AB218" s="12">
        <f t="shared" si="37"/>
        <v>0.156</v>
      </c>
      <c r="AC218" s="763">
        <v>0.156</v>
      </c>
      <c r="AD218" s="13">
        <f t="shared" si="33"/>
        <v>0.50900000000000001</v>
      </c>
      <c r="AE218" s="445">
        <v>100000000</v>
      </c>
      <c r="AF218" s="360" t="s">
        <v>210</v>
      </c>
      <c r="AG218" s="445">
        <v>100000000</v>
      </c>
      <c r="AH218" s="13">
        <f t="shared" si="38"/>
        <v>1</v>
      </c>
    </row>
    <row r="219" spans="1:34" s="377" customFormat="1" x14ac:dyDescent="0.2">
      <c r="A219" s="300" t="s">
        <v>1396</v>
      </c>
      <c r="B219" s="360" t="s">
        <v>866</v>
      </c>
      <c r="C219" s="301" t="s">
        <v>1416</v>
      </c>
      <c r="D219" s="304" t="s">
        <v>1417</v>
      </c>
      <c r="E219" s="301" t="s">
        <v>1418</v>
      </c>
      <c r="F219" s="301" t="s">
        <v>1126</v>
      </c>
      <c r="G219" s="301" t="s">
        <v>1419</v>
      </c>
      <c r="H219" s="301" t="s">
        <v>1420</v>
      </c>
      <c r="I219" s="301" t="s">
        <v>1403</v>
      </c>
      <c r="J219" s="301" t="s">
        <v>1421</v>
      </c>
      <c r="K219" s="301" t="s">
        <v>956</v>
      </c>
      <c r="L219" s="37" t="s">
        <v>1422</v>
      </c>
      <c r="M219" s="37" t="s">
        <v>1406</v>
      </c>
      <c r="N219" s="300" t="s">
        <v>1423</v>
      </c>
      <c r="O219" s="300" t="s">
        <v>141</v>
      </c>
      <c r="P219" s="300" t="s">
        <v>210</v>
      </c>
      <c r="Q219" s="493" t="s">
        <v>1424</v>
      </c>
      <c r="R219" s="300">
        <v>20</v>
      </c>
      <c r="S219" s="300">
        <v>5</v>
      </c>
      <c r="T219" s="12">
        <f t="shared" si="39"/>
        <v>0.25</v>
      </c>
      <c r="U219" s="374" t="s">
        <v>142</v>
      </c>
      <c r="V219" s="374">
        <v>9</v>
      </c>
      <c r="W219" s="404">
        <v>0</v>
      </c>
      <c r="X219" s="374">
        <v>0</v>
      </c>
      <c r="Y219" s="11">
        <f t="shared" si="31"/>
        <v>9</v>
      </c>
      <c r="Z219" s="12">
        <f t="shared" si="32"/>
        <v>0.45</v>
      </c>
      <c r="AA219" s="11">
        <f t="shared" si="35"/>
        <v>14</v>
      </c>
      <c r="AB219" s="12">
        <f t="shared" si="37"/>
        <v>1.8</v>
      </c>
      <c r="AC219" s="766">
        <v>1.8</v>
      </c>
      <c r="AD219" s="13">
        <f t="shared" si="33"/>
        <v>0.7</v>
      </c>
      <c r="AE219" s="445">
        <v>237500000</v>
      </c>
      <c r="AF219" s="360" t="s">
        <v>210</v>
      </c>
      <c r="AG219" s="445">
        <v>237500000</v>
      </c>
      <c r="AH219" s="13">
        <f t="shared" si="38"/>
        <v>1</v>
      </c>
    </row>
    <row r="220" spans="1:34" s="377" customFormat="1" x14ac:dyDescent="0.2">
      <c r="A220" s="300" t="s">
        <v>1396</v>
      </c>
      <c r="B220" s="360" t="s">
        <v>866</v>
      </c>
      <c r="C220" s="301" t="s">
        <v>1425</v>
      </c>
      <c r="D220" s="304" t="s">
        <v>1426</v>
      </c>
      <c r="E220" s="301" t="s">
        <v>593</v>
      </c>
      <c r="F220" s="301" t="s">
        <v>1234</v>
      </c>
      <c r="G220" s="301" t="s">
        <v>1427</v>
      </c>
      <c r="H220" s="301" t="s">
        <v>1403</v>
      </c>
      <c r="I220" s="301" t="s">
        <v>1403</v>
      </c>
      <c r="J220" s="301" t="s">
        <v>1428</v>
      </c>
      <c r="K220" s="301" t="s">
        <v>1257</v>
      </c>
      <c r="L220" s="37" t="s">
        <v>1429</v>
      </c>
      <c r="M220" s="37" t="s">
        <v>1406</v>
      </c>
      <c r="N220" s="300" t="s">
        <v>142</v>
      </c>
      <c r="O220" s="300" t="s">
        <v>141</v>
      </c>
      <c r="P220" s="300" t="s">
        <v>210</v>
      </c>
      <c r="Q220" s="493" t="s">
        <v>399</v>
      </c>
      <c r="R220" s="300">
        <v>4</v>
      </c>
      <c r="S220" s="300">
        <v>0</v>
      </c>
      <c r="T220" s="12">
        <f t="shared" si="39"/>
        <v>0</v>
      </c>
      <c r="U220" s="374" t="s">
        <v>399</v>
      </c>
      <c r="V220" s="374">
        <v>0</v>
      </c>
      <c r="W220" s="404">
        <v>0</v>
      </c>
      <c r="X220" s="374">
        <v>0</v>
      </c>
      <c r="Y220" s="11">
        <f t="shared" si="31"/>
        <v>1</v>
      </c>
      <c r="Z220" s="12">
        <f t="shared" si="32"/>
        <v>0.25</v>
      </c>
      <c r="AA220" s="11">
        <f t="shared" si="35"/>
        <v>1</v>
      </c>
      <c r="AB220" s="12">
        <f t="shared" si="37"/>
        <v>1</v>
      </c>
      <c r="AC220" s="766">
        <v>1</v>
      </c>
      <c r="AD220" s="13">
        <f t="shared" si="33"/>
        <v>0.25</v>
      </c>
      <c r="AE220" s="445">
        <v>50000000</v>
      </c>
      <c r="AF220" s="360" t="s">
        <v>210</v>
      </c>
      <c r="AG220" s="445">
        <v>50000000</v>
      </c>
      <c r="AH220" s="13">
        <f t="shared" si="38"/>
        <v>1</v>
      </c>
    </row>
    <row r="221" spans="1:34" s="377" customFormat="1" x14ac:dyDescent="0.2">
      <c r="A221" s="300" t="s">
        <v>1396</v>
      </c>
      <c r="B221" s="360" t="s">
        <v>866</v>
      </c>
      <c r="C221" s="301" t="s">
        <v>1425</v>
      </c>
      <c r="D221" s="304" t="s">
        <v>1430</v>
      </c>
      <c r="E221" s="301" t="s">
        <v>688</v>
      </c>
      <c r="F221" s="301" t="s">
        <v>1021</v>
      </c>
      <c r="G221" s="301" t="s">
        <v>813</v>
      </c>
      <c r="H221" s="301" t="s">
        <v>1431</v>
      </c>
      <c r="I221" s="301" t="s">
        <v>1403</v>
      </c>
      <c r="J221" s="301" t="s">
        <v>1432</v>
      </c>
      <c r="K221" s="301" t="s">
        <v>871</v>
      </c>
      <c r="L221" s="37" t="s">
        <v>872</v>
      </c>
      <c r="M221" s="37" t="s">
        <v>1406</v>
      </c>
      <c r="N221" s="300" t="s">
        <v>142</v>
      </c>
      <c r="O221" s="300" t="s">
        <v>141</v>
      </c>
      <c r="P221" s="300" t="s">
        <v>210</v>
      </c>
      <c r="Q221" s="493" t="s">
        <v>399</v>
      </c>
      <c r="R221" s="300">
        <v>3</v>
      </c>
      <c r="S221" s="300">
        <v>0</v>
      </c>
      <c r="T221" s="12">
        <f t="shared" si="39"/>
        <v>0</v>
      </c>
      <c r="U221" s="374" t="s">
        <v>142</v>
      </c>
      <c r="V221" s="374">
        <v>1</v>
      </c>
      <c r="W221" s="404">
        <v>0</v>
      </c>
      <c r="X221" s="374">
        <v>0</v>
      </c>
      <c r="Y221" s="11">
        <f t="shared" si="31"/>
        <v>1</v>
      </c>
      <c r="Z221" s="12">
        <f t="shared" si="32"/>
        <v>0.33333333333333331</v>
      </c>
      <c r="AA221" s="11">
        <f t="shared" si="35"/>
        <v>1</v>
      </c>
      <c r="AB221" s="12">
        <f t="shared" si="37"/>
        <v>1</v>
      </c>
      <c r="AC221" s="766">
        <v>1</v>
      </c>
      <c r="AD221" s="13">
        <f t="shared" si="33"/>
        <v>0.33333333333333331</v>
      </c>
      <c r="AE221" s="445">
        <v>140000000</v>
      </c>
      <c r="AF221" s="360" t="s">
        <v>210</v>
      </c>
      <c r="AG221" s="445">
        <v>140000000</v>
      </c>
      <c r="AH221" s="13">
        <f t="shared" si="38"/>
        <v>1</v>
      </c>
    </row>
    <row r="222" spans="1:34" s="377" customFormat="1" x14ac:dyDescent="0.2">
      <c r="A222" s="300" t="s">
        <v>1396</v>
      </c>
      <c r="B222" s="360" t="s">
        <v>866</v>
      </c>
      <c r="C222" s="301" t="s">
        <v>1425</v>
      </c>
      <c r="D222" s="304" t="s">
        <v>878</v>
      </c>
      <c r="E222" s="301" t="s">
        <v>688</v>
      </c>
      <c r="F222" s="301" t="s">
        <v>1021</v>
      </c>
      <c r="G222" s="301" t="s">
        <v>813</v>
      </c>
      <c r="H222" s="301" t="s">
        <v>1433</v>
      </c>
      <c r="I222" s="301" t="s">
        <v>1403</v>
      </c>
      <c r="J222" s="301" t="s">
        <v>1421</v>
      </c>
      <c r="K222" s="301" t="s">
        <v>956</v>
      </c>
      <c r="L222" s="37" t="s">
        <v>1172</v>
      </c>
      <c r="M222" s="37" t="s">
        <v>1406</v>
      </c>
      <c r="N222" s="300" t="s">
        <v>1423</v>
      </c>
      <c r="O222" s="300" t="s">
        <v>1071</v>
      </c>
      <c r="P222" s="300" t="s">
        <v>210</v>
      </c>
      <c r="Q222" s="493" t="s">
        <v>1423</v>
      </c>
      <c r="R222" s="300">
        <v>45</v>
      </c>
      <c r="S222" s="300">
        <v>45</v>
      </c>
      <c r="T222" s="12">
        <f t="shared" si="39"/>
        <v>1</v>
      </c>
      <c r="U222" s="374" t="s">
        <v>1434</v>
      </c>
      <c r="V222" s="374">
        <v>15</v>
      </c>
      <c r="W222" s="404">
        <v>0</v>
      </c>
      <c r="X222" s="374">
        <v>0</v>
      </c>
      <c r="Y222" s="11">
        <f t="shared" si="31"/>
        <v>25</v>
      </c>
      <c r="Z222" s="12">
        <f t="shared" si="32"/>
        <v>0.55555555555555558</v>
      </c>
      <c r="AA222" s="11">
        <f t="shared" si="35"/>
        <v>70</v>
      </c>
      <c r="AB222" s="12">
        <f t="shared" si="37"/>
        <v>0.55555555555555558</v>
      </c>
      <c r="AC222" s="764">
        <v>0.55555555555555558</v>
      </c>
      <c r="AD222" s="13">
        <f t="shared" si="33"/>
        <v>1.5555555555555556</v>
      </c>
      <c r="AE222" s="445">
        <v>97500000</v>
      </c>
      <c r="AF222" s="360" t="s">
        <v>210</v>
      </c>
      <c r="AG222" s="445">
        <v>97500000</v>
      </c>
      <c r="AH222" s="13">
        <f t="shared" si="38"/>
        <v>1</v>
      </c>
    </row>
    <row r="223" spans="1:34" s="377" customFormat="1" ht="28" x14ac:dyDescent="0.2">
      <c r="A223" s="300" t="s">
        <v>1396</v>
      </c>
      <c r="B223" s="387" t="s">
        <v>90</v>
      </c>
      <c r="C223" s="301" t="s">
        <v>1435</v>
      </c>
      <c r="D223" s="304" t="s">
        <v>1436</v>
      </c>
      <c r="E223" s="301" t="s">
        <v>1437</v>
      </c>
      <c r="F223" s="301" t="s">
        <v>1438</v>
      </c>
      <c r="G223" s="301" t="s">
        <v>818</v>
      </c>
      <c r="H223" s="301" t="s">
        <v>1403</v>
      </c>
      <c r="I223" s="301" t="s">
        <v>1403</v>
      </c>
      <c r="J223" s="301" t="s">
        <v>1439</v>
      </c>
      <c r="K223" s="301" t="s">
        <v>1440</v>
      </c>
      <c r="L223" s="37" t="s">
        <v>1441</v>
      </c>
      <c r="M223" s="37" t="s">
        <v>1406</v>
      </c>
      <c r="N223" s="300" t="s">
        <v>142</v>
      </c>
      <c r="O223" s="300" t="s">
        <v>141</v>
      </c>
      <c r="P223" s="300" t="s">
        <v>210</v>
      </c>
      <c r="Q223" s="493" t="s">
        <v>399</v>
      </c>
      <c r="R223" s="300">
        <v>3</v>
      </c>
      <c r="S223" s="300">
        <v>0</v>
      </c>
      <c r="T223" s="12">
        <f t="shared" si="39"/>
        <v>0</v>
      </c>
      <c r="U223" s="374" t="s">
        <v>142</v>
      </c>
      <c r="V223" s="374">
        <v>2</v>
      </c>
      <c r="W223" s="404">
        <v>0</v>
      </c>
      <c r="X223" s="374">
        <v>0</v>
      </c>
      <c r="Y223" s="11">
        <f t="shared" si="31"/>
        <v>2</v>
      </c>
      <c r="Z223" s="12">
        <f t="shared" si="32"/>
        <v>0.66666666666666663</v>
      </c>
      <c r="AA223" s="11">
        <f t="shared" si="35"/>
        <v>2</v>
      </c>
      <c r="AB223" s="12">
        <f t="shared" si="37"/>
        <v>2</v>
      </c>
      <c r="AC223" s="766">
        <v>2</v>
      </c>
      <c r="AD223" s="13">
        <f t="shared" si="33"/>
        <v>0.66666666666666663</v>
      </c>
      <c r="AE223" s="445">
        <v>15000000</v>
      </c>
      <c r="AF223" s="360" t="s">
        <v>210</v>
      </c>
      <c r="AG223" s="445">
        <v>15000000</v>
      </c>
      <c r="AH223" s="13">
        <f t="shared" si="38"/>
        <v>1</v>
      </c>
    </row>
    <row r="224" spans="1:34" s="377" customFormat="1" x14ac:dyDescent="0.2">
      <c r="A224" s="300" t="s">
        <v>1396</v>
      </c>
      <c r="B224" s="387" t="s">
        <v>90</v>
      </c>
      <c r="C224" s="301" t="s">
        <v>1435</v>
      </c>
      <c r="D224" s="304" t="s">
        <v>1436</v>
      </c>
      <c r="E224" s="301" t="s">
        <v>1442</v>
      </c>
      <c r="F224" s="301" t="s">
        <v>1443</v>
      </c>
      <c r="G224" s="301" t="s">
        <v>818</v>
      </c>
      <c r="H224" s="301" t="s">
        <v>1403</v>
      </c>
      <c r="I224" s="301" t="s">
        <v>1403</v>
      </c>
      <c r="J224" s="301" t="s">
        <v>1444</v>
      </c>
      <c r="K224" s="301" t="s">
        <v>197</v>
      </c>
      <c r="L224" s="37" t="s">
        <v>1445</v>
      </c>
      <c r="M224" s="37" t="s">
        <v>1406</v>
      </c>
      <c r="N224" s="300" t="s">
        <v>142</v>
      </c>
      <c r="O224" s="300" t="s">
        <v>141</v>
      </c>
      <c r="P224" s="300" t="s">
        <v>210</v>
      </c>
      <c r="Q224" s="493" t="s">
        <v>399</v>
      </c>
      <c r="R224" s="300">
        <v>4</v>
      </c>
      <c r="S224" s="300">
        <v>1</v>
      </c>
      <c r="T224" s="12">
        <f t="shared" si="39"/>
        <v>0.25</v>
      </c>
      <c r="U224" s="374" t="s">
        <v>142</v>
      </c>
      <c r="V224" s="374">
        <v>1</v>
      </c>
      <c r="W224" s="404">
        <v>0</v>
      </c>
      <c r="X224" s="374">
        <v>0</v>
      </c>
      <c r="Y224" s="11">
        <f t="shared" si="31"/>
        <v>1</v>
      </c>
      <c r="Z224" s="12">
        <f t="shared" si="32"/>
        <v>0.25</v>
      </c>
      <c r="AA224" s="11">
        <f t="shared" si="35"/>
        <v>2</v>
      </c>
      <c r="AB224" s="12">
        <f t="shared" si="37"/>
        <v>1</v>
      </c>
      <c r="AC224" s="766">
        <v>1</v>
      </c>
      <c r="AD224" s="13">
        <f t="shared" si="33"/>
        <v>0.5</v>
      </c>
      <c r="AE224" s="445">
        <v>22500000</v>
      </c>
      <c r="AF224" s="360" t="s">
        <v>210</v>
      </c>
      <c r="AG224" s="445">
        <v>22500000</v>
      </c>
      <c r="AH224" s="13">
        <f t="shared" si="38"/>
        <v>1</v>
      </c>
    </row>
    <row r="225" spans="1:34" s="377" customFormat="1" x14ac:dyDescent="0.2">
      <c r="A225" s="300" t="s">
        <v>1396</v>
      </c>
      <c r="B225" s="387" t="s">
        <v>90</v>
      </c>
      <c r="C225" s="301" t="s">
        <v>1435</v>
      </c>
      <c r="D225" s="304" t="s">
        <v>1436</v>
      </c>
      <c r="E225" s="301" t="s">
        <v>1442</v>
      </c>
      <c r="F225" s="301" t="s">
        <v>1443</v>
      </c>
      <c r="G225" s="301" t="s">
        <v>818</v>
      </c>
      <c r="H225" s="301" t="s">
        <v>1403</v>
      </c>
      <c r="I225" s="301" t="s">
        <v>1403</v>
      </c>
      <c r="J225" s="301" t="s">
        <v>1446</v>
      </c>
      <c r="K225" s="301" t="s">
        <v>1227</v>
      </c>
      <c r="L225" s="37" t="s">
        <v>1228</v>
      </c>
      <c r="M225" s="37" t="s">
        <v>1406</v>
      </c>
      <c r="N225" s="300" t="s">
        <v>142</v>
      </c>
      <c r="O225" s="300" t="s">
        <v>141</v>
      </c>
      <c r="P225" s="300" t="s">
        <v>210</v>
      </c>
      <c r="Q225" s="493" t="s">
        <v>399</v>
      </c>
      <c r="R225" s="300">
        <v>1</v>
      </c>
      <c r="S225" s="300">
        <v>0</v>
      </c>
      <c r="T225" s="12">
        <f t="shared" si="39"/>
        <v>0</v>
      </c>
      <c r="U225" s="374" t="s">
        <v>142</v>
      </c>
      <c r="V225" s="374">
        <v>0</v>
      </c>
      <c r="W225" s="404">
        <v>0</v>
      </c>
      <c r="X225" s="374">
        <v>0</v>
      </c>
      <c r="Y225" s="11">
        <f t="shared" si="31"/>
        <v>0</v>
      </c>
      <c r="Z225" s="12">
        <f t="shared" si="32"/>
        <v>0</v>
      </c>
      <c r="AA225" s="11">
        <f t="shared" si="35"/>
        <v>0</v>
      </c>
      <c r="AB225" s="12">
        <f t="shared" si="37"/>
        <v>0</v>
      </c>
      <c r="AC225" s="763">
        <v>0</v>
      </c>
      <c r="AD225" s="13">
        <f t="shared" si="33"/>
        <v>0</v>
      </c>
      <c r="AE225" s="445">
        <v>60000000</v>
      </c>
      <c r="AF225" s="360" t="s">
        <v>210</v>
      </c>
      <c r="AG225" s="445">
        <v>60000000</v>
      </c>
      <c r="AH225" s="13">
        <f t="shared" si="38"/>
        <v>1</v>
      </c>
    </row>
    <row r="226" spans="1:34" s="377" customFormat="1" x14ac:dyDescent="0.2">
      <c r="A226" s="300" t="s">
        <v>1396</v>
      </c>
      <c r="B226" s="387" t="s">
        <v>90</v>
      </c>
      <c r="C226" s="301" t="s">
        <v>1435</v>
      </c>
      <c r="D226" s="304" t="s">
        <v>1436</v>
      </c>
      <c r="E226" s="301" t="s">
        <v>1442</v>
      </c>
      <c r="F226" s="301" t="s">
        <v>1443</v>
      </c>
      <c r="G226" s="301" t="s">
        <v>818</v>
      </c>
      <c r="H226" s="301" t="s">
        <v>1403</v>
      </c>
      <c r="I226" s="301" t="s">
        <v>1403</v>
      </c>
      <c r="J226" s="301" t="s">
        <v>1447</v>
      </c>
      <c r="K226" s="301" t="s">
        <v>1448</v>
      </c>
      <c r="L226" s="37" t="s">
        <v>1449</v>
      </c>
      <c r="M226" s="37" t="s">
        <v>1406</v>
      </c>
      <c r="N226" s="300" t="s">
        <v>142</v>
      </c>
      <c r="O226" s="300" t="s">
        <v>141</v>
      </c>
      <c r="P226" s="300" t="s">
        <v>210</v>
      </c>
      <c r="Q226" s="493" t="s">
        <v>1450</v>
      </c>
      <c r="R226" s="300">
        <v>100</v>
      </c>
      <c r="S226" s="300">
        <v>68</v>
      </c>
      <c r="T226" s="12">
        <f t="shared" si="39"/>
        <v>0.68</v>
      </c>
      <c r="U226" s="374" t="s">
        <v>142</v>
      </c>
      <c r="V226" s="374">
        <v>0</v>
      </c>
      <c r="W226" s="404">
        <v>0</v>
      </c>
      <c r="X226" s="374">
        <v>0</v>
      </c>
      <c r="Y226" s="11">
        <f t="shared" si="31"/>
        <v>0</v>
      </c>
      <c r="Z226" s="12">
        <f t="shared" si="32"/>
        <v>0</v>
      </c>
      <c r="AA226" s="11">
        <f t="shared" si="35"/>
        <v>68</v>
      </c>
      <c r="AB226" s="12">
        <f t="shared" si="37"/>
        <v>0</v>
      </c>
      <c r="AC226" s="763">
        <v>0</v>
      </c>
      <c r="AD226" s="13">
        <f t="shared" si="33"/>
        <v>0.68</v>
      </c>
      <c r="AE226" s="445">
        <v>0</v>
      </c>
      <c r="AF226" s="360" t="s">
        <v>141</v>
      </c>
      <c r="AG226" s="445">
        <v>0</v>
      </c>
      <c r="AH226" s="13">
        <v>0</v>
      </c>
    </row>
    <row r="227" spans="1:34" s="377" customFormat="1" ht="28" x14ac:dyDescent="0.2">
      <c r="A227" s="300" t="s">
        <v>1396</v>
      </c>
      <c r="B227" s="387" t="s">
        <v>90</v>
      </c>
      <c r="C227" s="301" t="s">
        <v>1435</v>
      </c>
      <c r="D227" s="304" t="s">
        <v>1436</v>
      </c>
      <c r="E227" s="301" t="s">
        <v>1442</v>
      </c>
      <c r="F227" s="301" t="s">
        <v>1443</v>
      </c>
      <c r="G227" s="301" t="s">
        <v>818</v>
      </c>
      <c r="H227" s="301" t="s">
        <v>1403</v>
      </c>
      <c r="I227" s="301" t="s">
        <v>1403</v>
      </c>
      <c r="J227" s="301" t="s">
        <v>1451</v>
      </c>
      <c r="K227" s="301" t="s">
        <v>1452</v>
      </c>
      <c r="L227" s="37" t="s">
        <v>1453</v>
      </c>
      <c r="M227" s="37" t="s">
        <v>1406</v>
      </c>
      <c r="N227" s="300" t="s">
        <v>142</v>
      </c>
      <c r="O227" s="300" t="s">
        <v>141</v>
      </c>
      <c r="P227" s="300" t="s">
        <v>210</v>
      </c>
      <c r="Q227" s="493" t="s">
        <v>1454</v>
      </c>
      <c r="R227" s="300">
        <v>500</v>
      </c>
      <c r="S227" s="300">
        <v>0</v>
      </c>
      <c r="T227" s="12">
        <f t="shared" si="39"/>
        <v>0</v>
      </c>
      <c r="U227" s="374" t="s">
        <v>142</v>
      </c>
      <c r="V227" s="374">
        <v>2035</v>
      </c>
      <c r="W227" s="404">
        <v>0</v>
      </c>
      <c r="X227" s="374">
        <v>0</v>
      </c>
      <c r="Y227" s="11">
        <f t="shared" si="31"/>
        <v>2035</v>
      </c>
      <c r="Z227" s="12">
        <f t="shared" si="32"/>
        <v>4.07</v>
      </c>
      <c r="AA227" s="11">
        <f t="shared" si="35"/>
        <v>2035</v>
      </c>
      <c r="AB227" s="12">
        <f t="shared" si="37"/>
        <v>13.566666666666666</v>
      </c>
      <c r="AC227" s="766">
        <v>13.566666666666666</v>
      </c>
      <c r="AD227" s="13">
        <f t="shared" si="33"/>
        <v>4.07</v>
      </c>
      <c r="AE227" s="445">
        <v>22000000</v>
      </c>
      <c r="AF227" s="360" t="s">
        <v>210</v>
      </c>
      <c r="AG227" s="445">
        <v>22000000</v>
      </c>
      <c r="AH227" s="13">
        <f t="shared" si="38"/>
        <v>1</v>
      </c>
    </row>
    <row r="228" spans="1:34" s="377" customFormat="1" x14ac:dyDescent="0.2">
      <c r="A228" s="300" t="s">
        <v>1396</v>
      </c>
      <c r="B228" s="387" t="s">
        <v>90</v>
      </c>
      <c r="C228" s="301" t="s">
        <v>1435</v>
      </c>
      <c r="D228" s="304" t="s">
        <v>1436</v>
      </c>
      <c r="E228" s="301">
        <v>3905</v>
      </c>
      <c r="F228" s="301" t="s">
        <v>1455</v>
      </c>
      <c r="G228" s="301" t="s">
        <v>818</v>
      </c>
      <c r="H228" s="301"/>
      <c r="I228" s="301" t="s">
        <v>1403</v>
      </c>
      <c r="J228" s="301" t="s">
        <v>1456</v>
      </c>
      <c r="K228" s="301" t="s">
        <v>1057</v>
      </c>
      <c r="L228" s="37" t="s">
        <v>1457</v>
      </c>
      <c r="M228" s="37" t="s">
        <v>1406</v>
      </c>
      <c r="N228" s="300">
        <v>0</v>
      </c>
      <c r="O228" s="300" t="s">
        <v>141</v>
      </c>
      <c r="P228" s="300" t="s">
        <v>210</v>
      </c>
      <c r="Q228" s="399">
        <v>1</v>
      </c>
      <c r="R228" s="300">
        <v>3</v>
      </c>
      <c r="S228" s="300">
        <v>0</v>
      </c>
      <c r="T228" s="12">
        <f t="shared" si="39"/>
        <v>0</v>
      </c>
      <c r="U228" s="374" t="s">
        <v>142</v>
      </c>
      <c r="V228" s="374">
        <v>3</v>
      </c>
      <c r="W228" s="404">
        <v>0</v>
      </c>
      <c r="X228" s="374">
        <v>0</v>
      </c>
      <c r="Y228" s="11">
        <f t="shared" si="31"/>
        <v>3</v>
      </c>
      <c r="Z228" s="12">
        <f t="shared" si="32"/>
        <v>1</v>
      </c>
      <c r="AA228" s="11">
        <f t="shared" si="35"/>
        <v>3</v>
      </c>
      <c r="AB228" s="12">
        <f t="shared" si="37"/>
        <v>3</v>
      </c>
      <c r="AC228" s="766">
        <v>3</v>
      </c>
      <c r="AD228" s="13">
        <f t="shared" si="33"/>
        <v>1</v>
      </c>
      <c r="AE228" s="445">
        <v>0</v>
      </c>
      <c r="AF228" s="360" t="s">
        <v>141</v>
      </c>
      <c r="AG228" s="445">
        <v>0</v>
      </c>
      <c r="AH228" s="13">
        <v>0</v>
      </c>
    </row>
    <row r="229" spans="1:34" s="377" customFormat="1" ht="28" x14ac:dyDescent="0.2">
      <c r="A229" s="300" t="s">
        <v>1732</v>
      </c>
      <c r="B229" s="387" t="s">
        <v>90</v>
      </c>
      <c r="C229" s="301" t="s">
        <v>1463</v>
      </c>
      <c r="D229" s="304" t="s">
        <v>1464</v>
      </c>
      <c r="E229" s="301" t="s">
        <v>1465</v>
      </c>
      <c r="F229" s="301" t="s">
        <v>1466</v>
      </c>
      <c r="G229" s="301" t="s">
        <v>1467</v>
      </c>
      <c r="H229" s="301" t="s">
        <v>1468</v>
      </c>
      <c r="I229" s="301" t="s">
        <v>1469</v>
      </c>
      <c r="J229" s="301" t="s">
        <v>1470</v>
      </c>
      <c r="K229" s="301" t="s">
        <v>956</v>
      </c>
      <c r="L229" s="37" t="s">
        <v>1472</v>
      </c>
      <c r="M229" s="37" t="s">
        <v>158</v>
      </c>
      <c r="N229" s="300">
        <v>180</v>
      </c>
      <c r="O229" s="300">
        <v>2023</v>
      </c>
      <c r="P229" s="300" t="s">
        <v>1473</v>
      </c>
      <c r="Q229" s="399">
        <v>90</v>
      </c>
      <c r="R229" s="300">
        <v>360</v>
      </c>
      <c r="S229" s="300">
        <v>90</v>
      </c>
      <c r="T229" s="12">
        <f>+S229/R229</f>
        <v>0.25</v>
      </c>
      <c r="U229" s="374">
        <v>15</v>
      </c>
      <c r="V229" s="374">
        <v>17</v>
      </c>
      <c r="W229" s="404">
        <v>33</v>
      </c>
      <c r="X229" s="374">
        <v>25</v>
      </c>
      <c r="Y229" s="11">
        <f t="shared" si="31"/>
        <v>90</v>
      </c>
      <c r="Z229" s="12">
        <f t="shared" si="32"/>
        <v>0.25</v>
      </c>
      <c r="AA229" s="11">
        <f t="shared" si="35"/>
        <v>180</v>
      </c>
      <c r="AB229" s="12">
        <f t="shared" si="37"/>
        <v>1</v>
      </c>
      <c r="AC229" s="766">
        <v>1</v>
      </c>
      <c r="AD229" s="13">
        <f t="shared" si="33"/>
        <v>0.5</v>
      </c>
      <c r="AE229" s="445">
        <v>518598267</v>
      </c>
      <c r="AF229" s="360" t="s">
        <v>1474</v>
      </c>
      <c r="AG229" s="445">
        <v>518598267</v>
      </c>
      <c r="AH229" s="13">
        <f t="shared" si="38"/>
        <v>1</v>
      </c>
    </row>
    <row r="230" spans="1:34" s="377" customFormat="1" ht="28" x14ac:dyDescent="0.2">
      <c r="A230" s="300" t="s">
        <v>1732</v>
      </c>
      <c r="B230" s="387" t="s">
        <v>90</v>
      </c>
      <c r="C230" s="301" t="s">
        <v>1463</v>
      </c>
      <c r="D230" s="304" t="s">
        <v>1464</v>
      </c>
      <c r="E230" s="301" t="s">
        <v>1465</v>
      </c>
      <c r="F230" s="301" t="s">
        <v>1466</v>
      </c>
      <c r="G230" s="301" t="s">
        <v>1467</v>
      </c>
      <c r="H230" s="301" t="s">
        <v>1475</v>
      </c>
      <c r="I230" s="301" t="s">
        <v>1476</v>
      </c>
      <c r="J230" s="301" t="s">
        <v>1477</v>
      </c>
      <c r="K230" s="301" t="s">
        <v>1479</v>
      </c>
      <c r="L230" s="37" t="s">
        <v>1480</v>
      </c>
      <c r="M230" s="37" t="s">
        <v>158</v>
      </c>
      <c r="N230" s="300">
        <v>938220</v>
      </c>
      <c r="O230" s="300">
        <v>2023</v>
      </c>
      <c r="P230" s="300" t="s">
        <v>1481</v>
      </c>
      <c r="Q230" s="399">
        <v>940420</v>
      </c>
      <c r="R230" s="300">
        <v>947522</v>
      </c>
      <c r="S230" s="300">
        <v>942164</v>
      </c>
      <c r="T230" s="12">
        <f t="shared" ref="T230:T281" si="40">+S230/R230</f>
        <v>0.99434525003113383</v>
      </c>
      <c r="U230" s="374">
        <v>240193</v>
      </c>
      <c r="V230" s="374">
        <v>213465</v>
      </c>
      <c r="W230" s="404">
        <v>634000</v>
      </c>
      <c r="X230" s="374">
        <v>300</v>
      </c>
      <c r="Y230" s="11">
        <f t="shared" si="31"/>
        <v>1087958</v>
      </c>
      <c r="Z230" s="12">
        <f t="shared" si="32"/>
        <v>1.1482139728681762</v>
      </c>
      <c r="AA230" s="11">
        <f t="shared" si="35"/>
        <v>2030122</v>
      </c>
      <c r="AB230" s="12">
        <f t="shared" si="37"/>
        <v>1.156885221496778</v>
      </c>
      <c r="AC230" s="766">
        <v>1.156885221496778</v>
      </c>
      <c r="AD230" s="13">
        <f t="shared" si="33"/>
        <v>2.14255922289931</v>
      </c>
      <c r="AE230" s="445">
        <v>83107356230</v>
      </c>
      <c r="AF230" s="360" t="s">
        <v>1474</v>
      </c>
      <c r="AG230" s="631">
        <v>52528032184.659988</v>
      </c>
      <c r="AH230" s="13">
        <f t="shared" si="38"/>
        <v>0.63205033305702096</v>
      </c>
    </row>
    <row r="231" spans="1:34" s="377" customFormat="1" ht="28" x14ac:dyDescent="0.2">
      <c r="A231" s="300" t="s">
        <v>1732</v>
      </c>
      <c r="B231" s="387" t="s">
        <v>90</v>
      </c>
      <c r="C231" s="301" t="s">
        <v>1463</v>
      </c>
      <c r="D231" s="304" t="s">
        <v>1464</v>
      </c>
      <c r="E231" s="301" t="s">
        <v>1482</v>
      </c>
      <c r="F231" s="301" t="s">
        <v>1466</v>
      </c>
      <c r="G231" s="301" t="s">
        <v>1467</v>
      </c>
      <c r="H231" s="301" t="s">
        <v>1483</v>
      </c>
      <c r="I231" s="301" t="s">
        <v>1484</v>
      </c>
      <c r="J231" s="301" t="s">
        <v>1485</v>
      </c>
      <c r="K231" s="301" t="s">
        <v>1487</v>
      </c>
      <c r="L231" s="37" t="s">
        <v>1488</v>
      </c>
      <c r="M231" s="37" t="s">
        <v>158</v>
      </c>
      <c r="N231" s="300">
        <v>15</v>
      </c>
      <c r="O231" s="300">
        <v>2023</v>
      </c>
      <c r="P231" s="300" t="s">
        <v>1473</v>
      </c>
      <c r="Q231" s="399">
        <v>5</v>
      </c>
      <c r="R231" s="300">
        <v>15</v>
      </c>
      <c r="S231" s="300">
        <v>1</v>
      </c>
      <c r="T231" s="12">
        <f t="shared" si="40"/>
        <v>6.6666666666666666E-2</v>
      </c>
      <c r="U231" s="374">
        <v>1</v>
      </c>
      <c r="V231" s="374">
        <v>0</v>
      </c>
      <c r="W231" s="404">
        <v>0</v>
      </c>
      <c r="X231" s="374">
        <v>0</v>
      </c>
      <c r="Y231" s="11">
        <f t="shared" si="31"/>
        <v>1</v>
      </c>
      <c r="Z231" s="12">
        <f t="shared" si="32"/>
        <v>6.6666666666666666E-2</v>
      </c>
      <c r="AA231" s="11">
        <f t="shared" si="35"/>
        <v>2</v>
      </c>
      <c r="AB231" s="12">
        <f t="shared" si="37"/>
        <v>0.2</v>
      </c>
      <c r="AC231" s="763">
        <v>0.2</v>
      </c>
      <c r="AD231" s="13">
        <f t="shared" si="33"/>
        <v>0.13333333333333333</v>
      </c>
      <c r="AE231" s="445">
        <v>83107356230</v>
      </c>
      <c r="AF231" s="360" t="s">
        <v>1489</v>
      </c>
      <c r="AG231" s="631">
        <v>52528032184.659988</v>
      </c>
      <c r="AH231" s="13">
        <f t="shared" si="38"/>
        <v>0.63205033305702096</v>
      </c>
    </row>
    <row r="232" spans="1:34" s="377" customFormat="1" ht="28" x14ac:dyDescent="0.2">
      <c r="A232" s="300" t="s">
        <v>1732</v>
      </c>
      <c r="B232" s="387" t="s">
        <v>90</v>
      </c>
      <c r="C232" s="301" t="s">
        <v>1463</v>
      </c>
      <c r="D232" s="304" t="s">
        <v>1464</v>
      </c>
      <c r="E232" s="301" t="s">
        <v>1490</v>
      </c>
      <c r="F232" s="301" t="s">
        <v>1466</v>
      </c>
      <c r="G232" s="301" t="s">
        <v>1467</v>
      </c>
      <c r="H232" s="301" t="s">
        <v>1491</v>
      </c>
      <c r="I232" s="301" t="s">
        <v>1492</v>
      </c>
      <c r="J232" s="301" t="s">
        <v>1470</v>
      </c>
      <c r="K232" s="301" t="s">
        <v>956</v>
      </c>
      <c r="L232" s="37" t="s">
        <v>726</v>
      </c>
      <c r="M232" s="37" t="s">
        <v>158</v>
      </c>
      <c r="N232" s="300">
        <v>180</v>
      </c>
      <c r="O232" s="300">
        <v>2023</v>
      </c>
      <c r="P232" s="300" t="s">
        <v>1473</v>
      </c>
      <c r="Q232" s="399">
        <v>90</v>
      </c>
      <c r="R232" s="300">
        <v>360</v>
      </c>
      <c r="S232" s="300">
        <v>90</v>
      </c>
      <c r="T232" s="12">
        <f t="shared" si="40"/>
        <v>0.25</v>
      </c>
      <c r="U232" s="374">
        <v>15</v>
      </c>
      <c r="V232" s="374">
        <v>17</v>
      </c>
      <c r="W232" s="404">
        <v>33</v>
      </c>
      <c r="X232" s="374">
        <v>25</v>
      </c>
      <c r="Y232" s="11">
        <f t="shared" si="31"/>
        <v>90</v>
      </c>
      <c r="Z232" s="12">
        <f t="shared" si="32"/>
        <v>0.25</v>
      </c>
      <c r="AA232" s="11">
        <f t="shared" si="35"/>
        <v>180</v>
      </c>
      <c r="AB232" s="12">
        <f t="shared" si="37"/>
        <v>1</v>
      </c>
      <c r="AC232" s="766">
        <v>1</v>
      </c>
      <c r="AD232" s="13">
        <f t="shared" si="33"/>
        <v>0.5</v>
      </c>
      <c r="AE232" s="445">
        <v>483500000</v>
      </c>
      <c r="AF232" s="360" t="s">
        <v>1474</v>
      </c>
      <c r="AG232" s="445">
        <v>483500000</v>
      </c>
      <c r="AH232" s="13">
        <f t="shared" si="38"/>
        <v>1</v>
      </c>
    </row>
    <row r="233" spans="1:34" s="377" customFormat="1" ht="28" x14ac:dyDescent="0.2">
      <c r="A233" s="300" t="s">
        <v>1732</v>
      </c>
      <c r="B233" s="387" t="s">
        <v>90</v>
      </c>
      <c r="C233" s="301" t="s">
        <v>1463</v>
      </c>
      <c r="D233" s="304" t="s">
        <v>1464</v>
      </c>
      <c r="E233" s="301" t="s">
        <v>1494</v>
      </c>
      <c r="F233" s="301" t="s">
        <v>1466</v>
      </c>
      <c r="G233" s="301" t="s">
        <v>1467</v>
      </c>
      <c r="H233" s="301" t="s">
        <v>1495</v>
      </c>
      <c r="I233" s="301" t="s">
        <v>1492</v>
      </c>
      <c r="J233" s="301" t="s">
        <v>1470</v>
      </c>
      <c r="K233" s="301" t="s">
        <v>956</v>
      </c>
      <c r="L233" s="37"/>
      <c r="M233" s="37" t="s">
        <v>158</v>
      </c>
      <c r="N233" s="300">
        <v>180</v>
      </c>
      <c r="O233" s="300">
        <v>2023</v>
      </c>
      <c r="P233" s="300" t="s">
        <v>1473</v>
      </c>
      <c r="Q233" s="399">
        <v>135</v>
      </c>
      <c r="R233" s="300">
        <v>540</v>
      </c>
      <c r="S233" s="300">
        <v>135</v>
      </c>
      <c r="T233" s="12">
        <f t="shared" si="40"/>
        <v>0.25</v>
      </c>
      <c r="U233" s="374">
        <v>3</v>
      </c>
      <c r="V233" s="374">
        <v>66</v>
      </c>
      <c r="W233" s="404">
        <v>54</v>
      </c>
      <c r="X233" s="374">
        <v>12</v>
      </c>
      <c r="Y233" s="11">
        <f t="shared" si="31"/>
        <v>135</v>
      </c>
      <c r="Z233" s="12">
        <f t="shared" si="32"/>
        <v>0.25</v>
      </c>
      <c r="AA233" s="11">
        <f t="shared" si="35"/>
        <v>270</v>
      </c>
      <c r="AB233" s="12">
        <f t="shared" si="37"/>
        <v>1</v>
      </c>
      <c r="AC233" s="766">
        <v>1</v>
      </c>
      <c r="AD233" s="13">
        <f t="shared" si="33"/>
        <v>0.5</v>
      </c>
      <c r="AE233" s="445">
        <v>483500000</v>
      </c>
      <c r="AF233" s="360" t="s">
        <v>1474</v>
      </c>
      <c r="AG233" s="445">
        <v>483500000</v>
      </c>
      <c r="AH233" s="13">
        <f t="shared" si="38"/>
        <v>1</v>
      </c>
    </row>
    <row r="234" spans="1:34" s="377" customFormat="1" x14ac:dyDescent="0.2">
      <c r="A234" s="300" t="s">
        <v>1732</v>
      </c>
      <c r="B234" s="387" t="s">
        <v>90</v>
      </c>
      <c r="C234" s="301" t="s">
        <v>1463</v>
      </c>
      <c r="D234" s="304" t="s">
        <v>1464</v>
      </c>
      <c r="E234" s="301" t="s">
        <v>1496</v>
      </c>
      <c r="F234" s="301" t="s">
        <v>1497</v>
      </c>
      <c r="G234" s="301" t="s">
        <v>1498</v>
      </c>
      <c r="H234" s="301" t="s">
        <v>1499</v>
      </c>
      <c r="I234" s="301" t="s">
        <v>1500</v>
      </c>
      <c r="J234" s="301" t="s">
        <v>1501</v>
      </c>
      <c r="K234" s="301" t="s">
        <v>1503</v>
      </c>
      <c r="L234" s="37" t="s">
        <v>1504</v>
      </c>
      <c r="M234" s="37" t="s">
        <v>158</v>
      </c>
      <c r="N234" s="300">
        <v>100</v>
      </c>
      <c r="O234" s="300">
        <v>2023</v>
      </c>
      <c r="P234" s="300" t="s">
        <v>1505</v>
      </c>
      <c r="Q234" s="399">
        <v>90</v>
      </c>
      <c r="R234" s="300">
        <v>360</v>
      </c>
      <c r="S234" s="300">
        <v>507</v>
      </c>
      <c r="T234" s="12">
        <f t="shared" si="40"/>
        <v>1.4083333333333334</v>
      </c>
      <c r="U234" s="374">
        <v>31</v>
      </c>
      <c r="V234" s="374">
        <v>30</v>
      </c>
      <c r="W234" s="404">
        <v>35</v>
      </c>
      <c r="X234" s="374">
        <v>15</v>
      </c>
      <c r="Y234" s="11">
        <f t="shared" si="31"/>
        <v>111</v>
      </c>
      <c r="Z234" s="12">
        <f t="shared" si="32"/>
        <v>0.30833333333333335</v>
      </c>
      <c r="AA234" s="11">
        <f t="shared" si="35"/>
        <v>618</v>
      </c>
      <c r="AB234" s="12">
        <f t="shared" si="37"/>
        <v>1.2333333333333334</v>
      </c>
      <c r="AC234" s="766">
        <v>1.2333333333333334</v>
      </c>
      <c r="AD234" s="13">
        <f t="shared" si="33"/>
        <v>1.7166666666666666</v>
      </c>
      <c r="AE234" s="445">
        <v>4332003280</v>
      </c>
      <c r="AF234" s="360" t="s">
        <v>1474</v>
      </c>
      <c r="AG234" s="445">
        <v>4332003280</v>
      </c>
      <c r="AH234" s="13">
        <f t="shared" si="38"/>
        <v>1</v>
      </c>
    </row>
    <row r="235" spans="1:34" s="377" customFormat="1" ht="28" x14ac:dyDescent="0.2">
      <c r="A235" s="300" t="s">
        <v>1732</v>
      </c>
      <c r="B235" s="387" t="s">
        <v>90</v>
      </c>
      <c r="C235" s="301" t="s">
        <v>1463</v>
      </c>
      <c r="D235" s="304" t="s">
        <v>1464</v>
      </c>
      <c r="E235" s="301" t="s">
        <v>1496</v>
      </c>
      <c r="F235" s="301" t="s">
        <v>1497</v>
      </c>
      <c r="G235" s="301" t="s">
        <v>1506</v>
      </c>
      <c r="H235" s="301" t="s">
        <v>1507</v>
      </c>
      <c r="I235" s="301" t="s">
        <v>1508</v>
      </c>
      <c r="J235" s="301" t="s">
        <v>1509</v>
      </c>
      <c r="K235" s="301" t="s">
        <v>1511</v>
      </c>
      <c r="L235" s="37" t="s">
        <v>726</v>
      </c>
      <c r="M235" s="37" t="s">
        <v>158</v>
      </c>
      <c r="N235" s="300">
        <v>44880</v>
      </c>
      <c r="O235" s="300">
        <v>2023</v>
      </c>
      <c r="P235" s="300" t="s">
        <v>1512</v>
      </c>
      <c r="Q235" s="399">
        <v>14000</v>
      </c>
      <c r="R235" s="300">
        <v>56000</v>
      </c>
      <c r="S235" s="300">
        <v>11732</v>
      </c>
      <c r="T235" s="12">
        <f t="shared" si="40"/>
        <v>0.20949999999999999</v>
      </c>
      <c r="U235" s="374">
        <v>2780</v>
      </c>
      <c r="V235" s="374">
        <v>2987</v>
      </c>
      <c r="W235" s="404">
        <v>2536</v>
      </c>
      <c r="X235" s="374">
        <v>5032</v>
      </c>
      <c r="Y235" s="11">
        <f t="shared" si="31"/>
        <v>13335</v>
      </c>
      <c r="Z235" s="12">
        <f t="shared" si="32"/>
        <v>0.238125</v>
      </c>
      <c r="AA235" s="11">
        <f t="shared" si="35"/>
        <v>25067</v>
      </c>
      <c r="AB235" s="12">
        <f t="shared" si="37"/>
        <v>0.95250000000000001</v>
      </c>
      <c r="AC235" s="766">
        <v>0.95250000000000001</v>
      </c>
      <c r="AD235" s="13">
        <f t="shared" si="33"/>
        <v>0.447625</v>
      </c>
      <c r="AE235" s="445">
        <v>3100000000</v>
      </c>
      <c r="AF235" s="360" t="s">
        <v>1489</v>
      </c>
      <c r="AG235" s="445">
        <v>3100000000</v>
      </c>
      <c r="AH235" s="13">
        <f t="shared" si="38"/>
        <v>1</v>
      </c>
    </row>
    <row r="236" spans="1:34" s="377" customFormat="1" x14ac:dyDescent="0.2">
      <c r="A236" s="300" t="s">
        <v>1732</v>
      </c>
      <c r="B236" s="387" t="s">
        <v>90</v>
      </c>
      <c r="C236" s="301" t="s">
        <v>1463</v>
      </c>
      <c r="D236" s="304" t="s">
        <v>1464</v>
      </c>
      <c r="E236" s="301" t="s">
        <v>1513</v>
      </c>
      <c r="F236" s="301" t="s">
        <v>1514</v>
      </c>
      <c r="G236" s="301" t="s">
        <v>1515</v>
      </c>
      <c r="H236" s="301" t="s">
        <v>1516</v>
      </c>
      <c r="I236" s="301" t="s">
        <v>1517</v>
      </c>
      <c r="J236" s="301" t="s">
        <v>1518</v>
      </c>
      <c r="K236" s="301" t="s">
        <v>956</v>
      </c>
      <c r="L236" s="37" t="s">
        <v>726</v>
      </c>
      <c r="M236" s="37" t="s">
        <v>158</v>
      </c>
      <c r="N236" s="300">
        <v>1215</v>
      </c>
      <c r="O236" s="300">
        <v>2023</v>
      </c>
      <c r="P236" s="300" t="s">
        <v>1520</v>
      </c>
      <c r="Q236" s="399">
        <v>945</v>
      </c>
      <c r="R236" s="300">
        <v>3780</v>
      </c>
      <c r="S236" s="300">
        <v>550</v>
      </c>
      <c r="T236" s="12">
        <f t="shared" si="40"/>
        <v>0.14550264550264549</v>
      </c>
      <c r="U236" s="374">
        <v>230</v>
      </c>
      <c r="V236" s="374">
        <v>245</v>
      </c>
      <c r="W236" s="404">
        <v>0</v>
      </c>
      <c r="X236" s="374">
        <v>137</v>
      </c>
      <c r="Y236" s="11">
        <f t="shared" si="31"/>
        <v>612</v>
      </c>
      <c r="Z236" s="12">
        <f t="shared" si="32"/>
        <v>0.16190476190476191</v>
      </c>
      <c r="AA236" s="11">
        <f t="shared" si="35"/>
        <v>1162</v>
      </c>
      <c r="AB236" s="12">
        <f t="shared" si="37"/>
        <v>0.64761904761904765</v>
      </c>
      <c r="AC236" s="764">
        <v>0.64761904761904765</v>
      </c>
      <c r="AD236" s="13">
        <f t="shared" si="33"/>
        <v>0.30740740740740741</v>
      </c>
      <c r="AE236" s="445">
        <v>2920000000</v>
      </c>
      <c r="AF236" s="360" t="s">
        <v>1489</v>
      </c>
      <c r="AG236" s="445">
        <v>2920000000</v>
      </c>
      <c r="AH236" s="13">
        <f t="shared" si="38"/>
        <v>1</v>
      </c>
    </row>
    <row r="237" spans="1:34" s="377" customFormat="1" x14ac:dyDescent="0.2">
      <c r="A237" s="300" t="s">
        <v>1732</v>
      </c>
      <c r="B237" s="387" t="s">
        <v>90</v>
      </c>
      <c r="C237" s="301" t="s">
        <v>1463</v>
      </c>
      <c r="D237" s="304" t="s">
        <v>1521</v>
      </c>
      <c r="E237" s="301" t="s">
        <v>1513</v>
      </c>
      <c r="F237" s="301" t="s">
        <v>1514</v>
      </c>
      <c r="G237" s="301" t="s">
        <v>1515</v>
      </c>
      <c r="H237" s="301" t="s">
        <v>1522</v>
      </c>
      <c r="I237" s="301" t="s">
        <v>1523</v>
      </c>
      <c r="J237" s="301" t="s">
        <v>1524</v>
      </c>
      <c r="K237" s="301" t="s">
        <v>1526</v>
      </c>
      <c r="L237" s="37" t="s">
        <v>1527</v>
      </c>
      <c r="M237" s="37" t="s">
        <v>158</v>
      </c>
      <c r="N237" s="300">
        <v>48</v>
      </c>
      <c r="O237" s="300">
        <v>2023</v>
      </c>
      <c r="P237" s="300" t="s">
        <v>1520</v>
      </c>
      <c r="Q237" s="399">
        <v>12</v>
      </c>
      <c r="R237" s="300">
        <v>48</v>
      </c>
      <c r="S237" s="300">
        <v>12</v>
      </c>
      <c r="T237" s="12">
        <f t="shared" si="40"/>
        <v>0.25</v>
      </c>
      <c r="U237" s="374">
        <v>2</v>
      </c>
      <c r="V237" s="374">
        <v>3</v>
      </c>
      <c r="W237" s="404">
        <v>7</v>
      </c>
      <c r="X237" s="374">
        <v>0</v>
      </c>
      <c r="Y237" s="11">
        <f t="shared" si="31"/>
        <v>12</v>
      </c>
      <c r="Z237" s="12">
        <f t="shared" si="32"/>
        <v>0.25</v>
      </c>
      <c r="AA237" s="11">
        <f t="shared" si="35"/>
        <v>24</v>
      </c>
      <c r="AB237" s="12">
        <f t="shared" si="37"/>
        <v>1</v>
      </c>
      <c r="AC237" s="766">
        <v>1</v>
      </c>
      <c r="AD237" s="13">
        <f t="shared" si="33"/>
        <v>0.5</v>
      </c>
      <c r="AE237" s="445">
        <v>2920000000</v>
      </c>
      <c r="AF237" s="360" t="s">
        <v>1489</v>
      </c>
      <c r="AG237" s="445">
        <v>2920000000</v>
      </c>
      <c r="AH237" s="13">
        <f t="shared" si="38"/>
        <v>1</v>
      </c>
    </row>
    <row r="238" spans="1:34" s="377" customFormat="1" ht="28" x14ac:dyDescent="0.2">
      <c r="A238" s="300" t="s">
        <v>1732</v>
      </c>
      <c r="B238" s="387" t="s">
        <v>90</v>
      </c>
      <c r="C238" s="301" t="s">
        <v>1463</v>
      </c>
      <c r="D238" s="304" t="s">
        <v>1521</v>
      </c>
      <c r="E238" s="301" t="s">
        <v>1513</v>
      </c>
      <c r="F238" s="301" t="s">
        <v>1514</v>
      </c>
      <c r="G238" s="301" t="s">
        <v>1528</v>
      </c>
      <c r="H238" s="301" t="s">
        <v>1529</v>
      </c>
      <c r="I238" s="301" t="s">
        <v>1530</v>
      </c>
      <c r="J238" s="301" t="s">
        <v>1518</v>
      </c>
      <c r="K238" s="301" t="s">
        <v>956</v>
      </c>
      <c r="L238" s="37" t="s">
        <v>1532</v>
      </c>
      <c r="M238" s="37" t="s">
        <v>158</v>
      </c>
      <c r="N238" s="300">
        <v>40</v>
      </c>
      <c r="O238" s="300">
        <v>2023</v>
      </c>
      <c r="P238" s="300" t="s">
        <v>1520</v>
      </c>
      <c r="Q238" s="399">
        <v>80</v>
      </c>
      <c r="R238" s="300">
        <v>320</v>
      </c>
      <c r="S238" s="300">
        <v>80</v>
      </c>
      <c r="T238" s="12">
        <f t="shared" si="40"/>
        <v>0.25</v>
      </c>
      <c r="U238" s="374">
        <v>20</v>
      </c>
      <c r="V238" s="374">
        <v>25</v>
      </c>
      <c r="W238" s="404">
        <v>20</v>
      </c>
      <c r="X238" s="374">
        <v>15</v>
      </c>
      <c r="Y238" s="11">
        <f t="shared" si="31"/>
        <v>80</v>
      </c>
      <c r="Z238" s="12">
        <f t="shared" si="32"/>
        <v>0.25</v>
      </c>
      <c r="AA238" s="11">
        <f t="shared" si="35"/>
        <v>160</v>
      </c>
      <c r="AB238" s="12">
        <f t="shared" si="37"/>
        <v>1</v>
      </c>
      <c r="AC238" s="766">
        <v>1</v>
      </c>
      <c r="AD238" s="13">
        <f t="shared" si="33"/>
        <v>0.5</v>
      </c>
      <c r="AE238" s="445">
        <v>8898102243</v>
      </c>
      <c r="AF238" s="360" t="s">
        <v>1489</v>
      </c>
      <c r="AG238" s="445">
        <v>8898102243</v>
      </c>
      <c r="AH238" s="13">
        <f t="shared" si="38"/>
        <v>1</v>
      </c>
    </row>
    <row r="239" spans="1:34" s="377" customFormat="1" x14ac:dyDescent="0.2">
      <c r="A239" s="300" t="s">
        <v>1732</v>
      </c>
      <c r="B239" s="387" t="s">
        <v>90</v>
      </c>
      <c r="C239" s="301" t="s">
        <v>1463</v>
      </c>
      <c r="D239" s="304" t="s">
        <v>1533</v>
      </c>
      <c r="E239" s="301" t="s">
        <v>1513</v>
      </c>
      <c r="F239" s="301" t="s">
        <v>1514</v>
      </c>
      <c r="G239" s="301" t="s">
        <v>1534</v>
      </c>
      <c r="H239" s="301" t="s">
        <v>1535</v>
      </c>
      <c r="I239" s="301" t="s">
        <v>1536</v>
      </c>
      <c r="J239" s="301" t="s">
        <v>1537</v>
      </c>
      <c r="K239" s="301" t="s">
        <v>1539</v>
      </c>
      <c r="L239" s="37" t="s">
        <v>726</v>
      </c>
      <c r="M239" s="37" t="s">
        <v>158</v>
      </c>
      <c r="N239" s="300">
        <v>18</v>
      </c>
      <c r="O239" s="300">
        <v>2023</v>
      </c>
      <c r="P239" s="300" t="s">
        <v>1540</v>
      </c>
      <c r="Q239" s="399">
        <v>6</v>
      </c>
      <c r="R239" s="300">
        <v>20</v>
      </c>
      <c r="S239" s="300">
        <v>3</v>
      </c>
      <c r="T239" s="12">
        <f t="shared" si="40"/>
        <v>0.15</v>
      </c>
      <c r="U239" s="374" t="s">
        <v>142</v>
      </c>
      <c r="V239" s="374">
        <v>2</v>
      </c>
      <c r="W239" s="404">
        <v>4</v>
      </c>
      <c r="X239" s="374">
        <v>0</v>
      </c>
      <c r="Y239" s="11">
        <f t="shared" si="31"/>
        <v>6</v>
      </c>
      <c r="Z239" s="12">
        <f t="shared" si="32"/>
        <v>0.3</v>
      </c>
      <c r="AA239" s="11">
        <f t="shared" si="35"/>
        <v>9</v>
      </c>
      <c r="AB239" s="12">
        <f t="shared" si="37"/>
        <v>1</v>
      </c>
      <c r="AC239" s="766">
        <v>1</v>
      </c>
      <c r="AD239" s="13">
        <f t="shared" si="33"/>
        <v>0.45</v>
      </c>
      <c r="AE239" s="445">
        <v>1992274506</v>
      </c>
      <c r="AF239" s="360" t="s">
        <v>1541</v>
      </c>
      <c r="AG239" s="445">
        <v>1992274506</v>
      </c>
      <c r="AH239" s="13">
        <f t="shared" si="38"/>
        <v>1</v>
      </c>
    </row>
    <row r="240" spans="1:34" s="377" customFormat="1" ht="28" x14ac:dyDescent="0.2">
      <c r="A240" s="300" t="s">
        <v>1732</v>
      </c>
      <c r="B240" s="387" t="s">
        <v>90</v>
      </c>
      <c r="C240" s="301" t="s">
        <v>1463</v>
      </c>
      <c r="D240" s="304"/>
      <c r="E240" s="301" t="s">
        <v>1513</v>
      </c>
      <c r="F240" s="301" t="s">
        <v>1514</v>
      </c>
      <c r="G240" s="301" t="s">
        <v>1534</v>
      </c>
      <c r="H240" s="301" t="s">
        <v>1542</v>
      </c>
      <c r="I240" s="301" t="s">
        <v>1543</v>
      </c>
      <c r="J240" s="301" t="s">
        <v>1544</v>
      </c>
      <c r="K240" s="301" t="s">
        <v>1546</v>
      </c>
      <c r="L240" s="37" t="s">
        <v>1547</v>
      </c>
      <c r="M240" s="37" t="s">
        <v>158</v>
      </c>
      <c r="N240" s="300" t="s">
        <v>1548</v>
      </c>
      <c r="O240" s="300">
        <v>2023</v>
      </c>
      <c r="P240" s="300" t="s">
        <v>1520</v>
      </c>
      <c r="Q240" s="399">
        <v>528</v>
      </c>
      <c r="R240" s="300">
        <v>2112</v>
      </c>
      <c r="S240" s="300">
        <v>528</v>
      </c>
      <c r="T240" s="12">
        <f t="shared" si="40"/>
        <v>0.25</v>
      </c>
      <c r="U240" s="374">
        <v>88</v>
      </c>
      <c r="V240" s="374">
        <v>132</v>
      </c>
      <c r="W240" s="404">
        <v>132</v>
      </c>
      <c r="X240" s="374">
        <v>176</v>
      </c>
      <c r="Y240" s="11">
        <f t="shared" ref="Y240:Y303" si="41">+U240+V240+W240+X240</f>
        <v>528</v>
      </c>
      <c r="Z240" s="12">
        <f t="shared" ref="Z240:Z303" si="42">+Y240/R240</f>
        <v>0.25</v>
      </c>
      <c r="AA240" s="11">
        <f t="shared" si="35"/>
        <v>1056</v>
      </c>
      <c r="AB240" s="12">
        <f t="shared" si="37"/>
        <v>1</v>
      </c>
      <c r="AC240" s="766">
        <v>1</v>
      </c>
      <c r="AD240" s="13">
        <f t="shared" si="33"/>
        <v>0.5</v>
      </c>
      <c r="AE240" s="445">
        <v>1070428963</v>
      </c>
      <c r="AF240" s="360" t="s">
        <v>1270</v>
      </c>
      <c r="AG240" s="445">
        <v>1070428963</v>
      </c>
      <c r="AH240" s="13">
        <f t="shared" si="38"/>
        <v>1</v>
      </c>
    </row>
    <row r="241" spans="1:34" s="377" customFormat="1" x14ac:dyDescent="0.2">
      <c r="A241" s="300" t="s">
        <v>1732</v>
      </c>
      <c r="B241" s="387" t="s">
        <v>90</v>
      </c>
      <c r="C241" s="301" t="s">
        <v>1463</v>
      </c>
      <c r="D241" s="304" t="s">
        <v>1533</v>
      </c>
      <c r="E241" s="301" t="s">
        <v>1513</v>
      </c>
      <c r="F241" s="301" t="s">
        <v>1514</v>
      </c>
      <c r="G241" s="301" t="s">
        <v>1534</v>
      </c>
      <c r="H241" s="301" t="s">
        <v>1549</v>
      </c>
      <c r="I241" s="301" t="s">
        <v>1543</v>
      </c>
      <c r="J241" s="301" t="s">
        <v>1537</v>
      </c>
      <c r="K241" s="301" t="s">
        <v>1539</v>
      </c>
      <c r="L241" s="37" t="s">
        <v>1547</v>
      </c>
      <c r="M241" s="37" t="s">
        <v>158</v>
      </c>
      <c r="N241" s="300">
        <v>7</v>
      </c>
      <c r="O241" s="300">
        <v>2023</v>
      </c>
      <c r="P241" s="300" t="s">
        <v>1540</v>
      </c>
      <c r="Q241" s="399">
        <v>2</v>
      </c>
      <c r="R241" s="300">
        <v>8</v>
      </c>
      <c r="S241" s="300">
        <v>2</v>
      </c>
      <c r="T241" s="12">
        <f t="shared" si="40"/>
        <v>0.25</v>
      </c>
      <c r="U241" s="374" t="s">
        <v>142</v>
      </c>
      <c r="V241" s="374">
        <v>1</v>
      </c>
      <c r="W241" s="404">
        <v>1</v>
      </c>
      <c r="X241" s="374">
        <v>0</v>
      </c>
      <c r="Y241" s="11">
        <f t="shared" si="41"/>
        <v>2</v>
      </c>
      <c r="Z241" s="12">
        <f t="shared" si="42"/>
        <v>0.25</v>
      </c>
      <c r="AA241" s="11">
        <f t="shared" si="35"/>
        <v>4</v>
      </c>
      <c r="AB241" s="12">
        <f t="shared" si="37"/>
        <v>1</v>
      </c>
      <c r="AC241" s="766">
        <v>1</v>
      </c>
      <c r="AD241" s="13">
        <f t="shared" si="33"/>
        <v>0.5</v>
      </c>
      <c r="AE241" s="445">
        <v>1070428963</v>
      </c>
      <c r="AF241" s="360" t="s">
        <v>1270</v>
      </c>
      <c r="AG241" s="445">
        <v>1070428963</v>
      </c>
      <c r="AH241" s="13">
        <f t="shared" si="38"/>
        <v>1</v>
      </c>
    </row>
    <row r="242" spans="1:34" s="377" customFormat="1" x14ac:dyDescent="0.2">
      <c r="A242" s="300" t="s">
        <v>1732</v>
      </c>
      <c r="B242" s="387" t="s">
        <v>90</v>
      </c>
      <c r="C242" s="301" t="s">
        <v>1463</v>
      </c>
      <c r="D242" s="304" t="s">
        <v>1533</v>
      </c>
      <c r="E242" s="301" t="s">
        <v>1513</v>
      </c>
      <c r="F242" s="301" t="s">
        <v>1514</v>
      </c>
      <c r="G242" s="301" t="s">
        <v>104</v>
      </c>
      <c r="H242" s="301" t="s">
        <v>1550</v>
      </c>
      <c r="I242" s="301" t="s">
        <v>1551</v>
      </c>
      <c r="J242" s="301" t="s">
        <v>1552</v>
      </c>
      <c r="K242" s="301" t="s">
        <v>1554</v>
      </c>
      <c r="L242" s="37" t="s">
        <v>1555</v>
      </c>
      <c r="M242" s="37" t="s">
        <v>158</v>
      </c>
      <c r="N242" s="300">
        <v>0</v>
      </c>
      <c r="O242" s="300">
        <v>2023</v>
      </c>
      <c r="P242" s="300" t="s">
        <v>1520</v>
      </c>
      <c r="Q242" s="399">
        <v>135</v>
      </c>
      <c r="R242" s="300">
        <v>540</v>
      </c>
      <c r="S242" s="300">
        <v>135</v>
      </c>
      <c r="T242" s="12">
        <f t="shared" si="40"/>
        <v>0.25</v>
      </c>
      <c r="U242" s="374" t="s">
        <v>142</v>
      </c>
      <c r="V242" s="374">
        <v>65</v>
      </c>
      <c r="W242" s="404">
        <v>43</v>
      </c>
      <c r="X242" s="374">
        <v>27</v>
      </c>
      <c r="Y242" s="11">
        <f t="shared" si="41"/>
        <v>135</v>
      </c>
      <c r="Z242" s="12">
        <f t="shared" si="42"/>
        <v>0.25</v>
      </c>
      <c r="AA242" s="11">
        <f t="shared" si="35"/>
        <v>270</v>
      </c>
      <c r="AB242" s="12">
        <f t="shared" si="37"/>
        <v>1</v>
      </c>
      <c r="AC242" s="766">
        <v>1</v>
      </c>
      <c r="AD242" s="13">
        <f t="shared" si="33"/>
        <v>0.5</v>
      </c>
      <c r="AE242" s="445">
        <v>1293680320</v>
      </c>
      <c r="AF242" s="360" t="s">
        <v>1270</v>
      </c>
      <c r="AG242" s="445">
        <v>1293680320</v>
      </c>
      <c r="AH242" s="13">
        <f t="shared" si="38"/>
        <v>1</v>
      </c>
    </row>
    <row r="243" spans="1:34" s="377" customFormat="1" ht="28" x14ac:dyDescent="0.2">
      <c r="A243" s="300" t="s">
        <v>1732</v>
      </c>
      <c r="B243" s="387" t="s">
        <v>90</v>
      </c>
      <c r="C243" s="301" t="s">
        <v>1463</v>
      </c>
      <c r="D243" s="304" t="s">
        <v>1533</v>
      </c>
      <c r="E243" s="301" t="s">
        <v>1513</v>
      </c>
      <c r="F243" s="301" t="s">
        <v>1514</v>
      </c>
      <c r="G243" s="301" t="s">
        <v>1556</v>
      </c>
      <c r="H243" s="301" t="s">
        <v>1557</v>
      </c>
      <c r="I243" s="301" t="s">
        <v>1558</v>
      </c>
      <c r="J243" s="301" t="s">
        <v>1518</v>
      </c>
      <c r="K243" s="301" t="s">
        <v>956</v>
      </c>
      <c r="L243" s="37" t="s">
        <v>1547</v>
      </c>
      <c r="M243" s="37" t="s">
        <v>158</v>
      </c>
      <c r="N243" s="300">
        <v>160</v>
      </c>
      <c r="O243" s="300">
        <v>2023</v>
      </c>
      <c r="P243" s="300" t="s">
        <v>1520</v>
      </c>
      <c r="Q243" s="399">
        <v>80</v>
      </c>
      <c r="R243" s="300">
        <v>300</v>
      </c>
      <c r="S243" s="300">
        <v>70</v>
      </c>
      <c r="T243" s="12">
        <f t="shared" si="40"/>
        <v>0.23333333333333334</v>
      </c>
      <c r="U243" s="374">
        <v>2</v>
      </c>
      <c r="V243" s="374">
        <v>26</v>
      </c>
      <c r="W243" s="404">
        <v>48</v>
      </c>
      <c r="X243" s="374">
        <v>8</v>
      </c>
      <c r="Y243" s="11">
        <f t="shared" si="41"/>
        <v>84</v>
      </c>
      <c r="Z243" s="12">
        <f t="shared" si="42"/>
        <v>0.28000000000000003</v>
      </c>
      <c r="AA243" s="11">
        <f t="shared" si="35"/>
        <v>154</v>
      </c>
      <c r="AB243" s="12">
        <f t="shared" si="37"/>
        <v>1.05</v>
      </c>
      <c r="AC243" s="766">
        <v>1.05</v>
      </c>
      <c r="AD243" s="13">
        <f t="shared" ref="AD243:AD306" si="43">AA243/R243</f>
        <v>0.51333333333333331</v>
      </c>
      <c r="AE243" s="445">
        <v>1293680320</v>
      </c>
      <c r="AF243" s="360" t="s">
        <v>1270</v>
      </c>
      <c r="AG243" s="445">
        <v>1293680320</v>
      </c>
      <c r="AH243" s="13">
        <f t="shared" si="38"/>
        <v>1</v>
      </c>
    </row>
    <row r="244" spans="1:34" s="377" customFormat="1" ht="28" x14ac:dyDescent="0.2">
      <c r="A244" s="300" t="s">
        <v>1732</v>
      </c>
      <c r="B244" s="387" t="s">
        <v>90</v>
      </c>
      <c r="C244" s="301" t="s">
        <v>1463</v>
      </c>
      <c r="D244" s="304" t="s">
        <v>1533</v>
      </c>
      <c r="E244" s="301" t="s">
        <v>1513</v>
      </c>
      <c r="F244" s="301" t="s">
        <v>1514</v>
      </c>
      <c r="G244" s="301" t="s">
        <v>1560</v>
      </c>
      <c r="H244" s="301" t="s">
        <v>1561</v>
      </c>
      <c r="I244" s="301" t="s">
        <v>1562</v>
      </c>
      <c r="J244" s="301" t="s">
        <v>1518</v>
      </c>
      <c r="K244" s="301" t="s">
        <v>956</v>
      </c>
      <c r="L244" s="37" t="s">
        <v>726</v>
      </c>
      <c r="M244" s="37" t="s">
        <v>158</v>
      </c>
      <c r="N244" s="300">
        <v>360</v>
      </c>
      <c r="O244" s="300">
        <v>2023</v>
      </c>
      <c r="P244" s="300" t="s">
        <v>1520</v>
      </c>
      <c r="Q244" s="399">
        <v>135</v>
      </c>
      <c r="R244" s="300">
        <v>540</v>
      </c>
      <c r="S244" s="300">
        <v>135</v>
      </c>
      <c r="T244" s="12">
        <f t="shared" si="40"/>
        <v>0.25</v>
      </c>
      <c r="U244" s="374">
        <v>10</v>
      </c>
      <c r="V244" s="374">
        <v>25</v>
      </c>
      <c r="W244" s="404">
        <v>62</v>
      </c>
      <c r="X244" s="374">
        <v>38</v>
      </c>
      <c r="Y244" s="11">
        <f t="shared" si="41"/>
        <v>135</v>
      </c>
      <c r="Z244" s="12">
        <f t="shared" si="42"/>
        <v>0.25</v>
      </c>
      <c r="AA244" s="11">
        <f t="shared" si="35"/>
        <v>270</v>
      </c>
      <c r="AB244" s="12">
        <f t="shared" si="37"/>
        <v>1</v>
      </c>
      <c r="AC244" s="766">
        <v>1</v>
      </c>
      <c r="AD244" s="13">
        <f t="shared" si="43"/>
        <v>0.5</v>
      </c>
      <c r="AE244" s="445">
        <v>949241129</v>
      </c>
      <c r="AF244" s="360" t="s">
        <v>1541</v>
      </c>
      <c r="AG244" s="445">
        <v>949241129</v>
      </c>
      <c r="AH244" s="13">
        <f t="shared" si="38"/>
        <v>1</v>
      </c>
    </row>
    <row r="245" spans="1:34" s="377" customFormat="1" ht="28" x14ac:dyDescent="0.2">
      <c r="A245" s="300" t="s">
        <v>1732</v>
      </c>
      <c r="B245" s="387" t="s">
        <v>90</v>
      </c>
      <c r="C245" s="301" t="s">
        <v>1463</v>
      </c>
      <c r="D245" s="304" t="s">
        <v>1533</v>
      </c>
      <c r="E245" s="301" t="s">
        <v>1513</v>
      </c>
      <c r="F245" s="301" t="s">
        <v>1514</v>
      </c>
      <c r="G245" s="301" t="s">
        <v>1560</v>
      </c>
      <c r="H245" s="301" t="s">
        <v>1564</v>
      </c>
      <c r="I245" s="301" t="s">
        <v>1565</v>
      </c>
      <c r="J245" s="301" t="s">
        <v>1566</v>
      </c>
      <c r="K245" s="301" t="s">
        <v>1568</v>
      </c>
      <c r="L245" s="37" t="s">
        <v>1569</v>
      </c>
      <c r="M245" s="37" t="s">
        <v>158</v>
      </c>
      <c r="N245" s="300">
        <v>14</v>
      </c>
      <c r="O245" s="300">
        <v>2023</v>
      </c>
      <c r="P245" s="300" t="s">
        <v>1520</v>
      </c>
      <c r="Q245" s="399">
        <v>7</v>
      </c>
      <c r="R245" s="300">
        <v>28</v>
      </c>
      <c r="S245" s="300">
        <v>7</v>
      </c>
      <c r="T245" s="12">
        <f t="shared" si="40"/>
        <v>0.25</v>
      </c>
      <c r="U245" s="374" t="s">
        <v>142</v>
      </c>
      <c r="V245" s="374">
        <v>1</v>
      </c>
      <c r="W245" s="404">
        <v>4</v>
      </c>
      <c r="X245" s="374">
        <v>2</v>
      </c>
      <c r="Y245" s="11">
        <f t="shared" si="41"/>
        <v>7</v>
      </c>
      <c r="Z245" s="12">
        <f t="shared" si="42"/>
        <v>0.25</v>
      </c>
      <c r="AA245" s="11">
        <f t="shared" si="35"/>
        <v>14</v>
      </c>
      <c r="AB245" s="12">
        <f t="shared" si="37"/>
        <v>1</v>
      </c>
      <c r="AC245" s="766">
        <v>1</v>
      </c>
      <c r="AD245" s="13">
        <f t="shared" si="43"/>
        <v>0.5</v>
      </c>
      <c r="AE245" s="445">
        <v>2770939207</v>
      </c>
      <c r="AF245" s="360" t="s">
        <v>1541</v>
      </c>
      <c r="AG245" s="445">
        <v>2770939207</v>
      </c>
      <c r="AH245" s="13">
        <f t="shared" si="38"/>
        <v>1</v>
      </c>
    </row>
    <row r="246" spans="1:34" s="377" customFormat="1" ht="28" x14ac:dyDescent="0.2">
      <c r="A246" s="300" t="s">
        <v>1732</v>
      </c>
      <c r="B246" s="387" t="s">
        <v>90</v>
      </c>
      <c r="C246" s="301" t="s">
        <v>1463</v>
      </c>
      <c r="D246" s="304" t="s">
        <v>1533</v>
      </c>
      <c r="E246" s="301" t="s">
        <v>1513</v>
      </c>
      <c r="F246" s="301" t="s">
        <v>1514</v>
      </c>
      <c r="G246" s="301" t="s">
        <v>1570</v>
      </c>
      <c r="H246" s="301" t="s">
        <v>1571</v>
      </c>
      <c r="I246" s="301" t="s">
        <v>1565</v>
      </c>
      <c r="J246" s="301" t="s">
        <v>1566</v>
      </c>
      <c r="K246" s="301" t="s">
        <v>1568</v>
      </c>
      <c r="L246" s="37" t="s">
        <v>726</v>
      </c>
      <c r="M246" s="37" t="s">
        <v>158</v>
      </c>
      <c r="N246" s="300">
        <v>60</v>
      </c>
      <c r="O246" s="300">
        <v>2023</v>
      </c>
      <c r="P246" s="300" t="s">
        <v>1572</v>
      </c>
      <c r="Q246" s="399">
        <v>15</v>
      </c>
      <c r="R246" s="300">
        <v>62</v>
      </c>
      <c r="S246" s="300">
        <v>13</v>
      </c>
      <c r="T246" s="12">
        <f t="shared" si="40"/>
        <v>0.20967741935483872</v>
      </c>
      <c r="U246" s="374">
        <v>3</v>
      </c>
      <c r="V246" s="374">
        <v>6</v>
      </c>
      <c r="W246" s="404">
        <v>4</v>
      </c>
      <c r="X246" s="374">
        <v>2</v>
      </c>
      <c r="Y246" s="11">
        <f t="shared" si="41"/>
        <v>15</v>
      </c>
      <c r="Z246" s="12">
        <f t="shared" si="42"/>
        <v>0.24193548387096775</v>
      </c>
      <c r="AA246" s="11">
        <f t="shared" si="35"/>
        <v>28</v>
      </c>
      <c r="AB246" s="12">
        <f t="shared" si="37"/>
        <v>1</v>
      </c>
      <c r="AC246" s="766">
        <v>1</v>
      </c>
      <c r="AD246" s="13">
        <f t="shared" si="43"/>
        <v>0.45161290322580644</v>
      </c>
      <c r="AE246" s="445">
        <v>2770939207</v>
      </c>
      <c r="AF246" s="360" t="s">
        <v>1541</v>
      </c>
      <c r="AG246" s="445">
        <v>2770939207</v>
      </c>
      <c r="AH246" s="13">
        <f t="shared" si="38"/>
        <v>1</v>
      </c>
    </row>
    <row r="247" spans="1:34" s="377" customFormat="1" ht="28" x14ac:dyDescent="0.2">
      <c r="A247" s="300" t="s">
        <v>1732</v>
      </c>
      <c r="B247" s="387" t="s">
        <v>90</v>
      </c>
      <c r="C247" s="301" t="s">
        <v>1463</v>
      </c>
      <c r="D247" s="304" t="s">
        <v>1533</v>
      </c>
      <c r="E247" s="301" t="s">
        <v>1513</v>
      </c>
      <c r="F247" s="301" t="s">
        <v>1514</v>
      </c>
      <c r="G247" s="301" t="s">
        <v>1570</v>
      </c>
      <c r="H247" s="301" t="s">
        <v>1573</v>
      </c>
      <c r="I247" s="301" t="s">
        <v>1574</v>
      </c>
      <c r="J247" s="301" t="s">
        <v>1518</v>
      </c>
      <c r="K247" s="301" t="s">
        <v>956</v>
      </c>
      <c r="L247" s="37" t="s">
        <v>342</v>
      </c>
      <c r="M247" s="37" t="s">
        <v>158</v>
      </c>
      <c r="N247" s="300">
        <v>120</v>
      </c>
      <c r="O247" s="300">
        <v>2023</v>
      </c>
      <c r="P247" s="300" t="s">
        <v>1572</v>
      </c>
      <c r="Q247" s="399">
        <v>110</v>
      </c>
      <c r="R247" s="300">
        <v>460</v>
      </c>
      <c r="S247" s="300">
        <v>100</v>
      </c>
      <c r="T247" s="12">
        <f t="shared" si="40"/>
        <v>0.21739130434782608</v>
      </c>
      <c r="U247" s="374">
        <v>5</v>
      </c>
      <c r="V247" s="374">
        <v>25</v>
      </c>
      <c r="W247" s="404">
        <v>42</v>
      </c>
      <c r="X247" s="374">
        <v>38</v>
      </c>
      <c r="Y247" s="11">
        <f t="shared" si="41"/>
        <v>110</v>
      </c>
      <c r="Z247" s="12">
        <f t="shared" si="42"/>
        <v>0.2391304347826087</v>
      </c>
      <c r="AA247" s="11">
        <f t="shared" si="35"/>
        <v>210</v>
      </c>
      <c r="AB247" s="12">
        <f t="shared" si="37"/>
        <v>1</v>
      </c>
      <c r="AC247" s="766">
        <v>1</v>
      </c>
      <c r="AD247" s="13">
        <f t="shared" si="43"/>
        <v>0.45652173913043476</v>
      </c>
      <c r="AE247" s="445">
        <v>2770939207</v>
      </c>
      <c r="AF247" s="360" t="s">
        <v>1270</v>
      </c>
      <c r="AG247" s="445">
        <v>2770939207</v>
      </c>
      <c r="AH247" s="13">
        <f t="shared" si="38"/>
        <v>1</v>
      </c>
    </row>
    <row r="248" spans="1:34" s="377" customFormat="1" ht="28" x14ac:dyDescent="0.2">
      <c r="A248" s="300" t="s">
        <v>1732</v>
      </c>
      <c r="B248" s="387" t="s">
        <v>90</v>
      </c>
      <c r="C248" s="301" t="s">
        <v>1463</v>
      </c>
      <c r="D248" s="304" t="s">
        <v>1533</v>
      </c>
      <c r="E248" s="301" t="s">
        <v>1513</v>
      </c>
      <c r="F248" s="301" t="s">
        <v>1514</v>
      </c>
      <c r="G248" s="301" t="s">
        <v>1570</v>
      </c>
      <c r="H248" s="301" t="s">
        <v>1576</v>
      </c>
      <c r="I248" s="301" t="s">
        <v>1577</v>
      </c>
      <c r="J248" s="301" t="s">
        <v>1578</v>
      </c>
      <c r="K248" s="301" t="s">
        <v>1580</v>
      </c>
      <c r="L248" s="37" t="s">
        <v>726</v>
      </c>
      <c r="M248" s="37" t="s">
        <v>158</v>
      </c>
      <c r="N248" s="300">
        <v>3</v>
      </c>
      <c r="O248" s="300">
        <v>2023</v>
      </c>
      <c r="P248" s="300" t="s">
        <v>1581</v>
      </c>
      <c r="Q248" s="399">
        <v>3</v>
      </c>
      <c r="R248" s="300">
        <v>12</v>
      </c>
      <c r="S248" s="300">
        <v>3</v>
      </c>
      <c r="T248" s="12">
        <f t="shared" si="40"/>
        <v>0.25</v>
      </c>
      <c r="U248" s="374" t="s">
        <v>142</v>
      </c>
      <c r="V248" s="374">
        <v>2</v>
      </c>
      <c r="W248" s="404">
        <v>1</v>
      </c>
      <c r="X248" s="374">
        <v>0</v>
      </c>
      <c r="Y248" s="11">
        <f t="shared" si="41"/>
        <v>3</v>
      </c>
      <c r="Z248" s="12">
        <f t="shared" si="42"/>
        <v>0.25</v>
      </c>
      <c r="AA248" s="11">
        <f t="shared" si="35"/>
        <v>6</v>
      </c>
      <c r="AB248" s="12">
        <f t="shared" si="37"/>
        <v>1</v>
      </c>
      <c r="AC248" s="766">
        <v>1</v>
      </c>
      <c r="AD248" s="13">
        <f t="shared" si="43"/>
        <v>0.5</v>
      </c>
      <c r="AE248" s="445">
        <v>350000000</v>
      </c>
      <c r="AF248" s="360" t="s">
        <v>1270</v>
      </c>
      <c r="AG248" s="445">
        <v>350000000</v>
      </c>
      <c r="AH248" s="13">
        <f t="shared" si="38"/>
        <v>1</v>
      </c>
    </row>
    <row r="249" spans="1:34" s="377" customFormat="1" ht="28" x14ac:dyDescent="0.2">
      <c r="A249" s="300" t="s">
        <v>1732</v>
      </c>
      <c r="B249" s="387" t="s">
        <v>90</v>
      </c>
      <c r="C249" s="301" t="s">
        <v>1463</v>
      </c>
      <c r="D249" s="304" t="s">
        <v>1533</v>
      </c>
      <c r="E249" s="301" t="s">
        <v>1513</v>
      </c>
      <c r="F249" s="301" t="s">
        <v>1514</v>
      </c>
      <c r="G249" s="301" t="s">
        <v>1570</v>
      </c>
      <c r="H249" s="301" t="s">
        <v>1582</v>
      </c>
      <c r="I249" s="301" t="s">
        <v>1583</v>
      </c>
      <c r="J249" s="301" t="s">
        <v>1518</v>
      </c>
      <c r="K249" s="301" t="s">
        <v>956</v>
      </c>
      <c r="L249" s="37" t="s">
        <v>726</v>
      </c>
      <c r="M249" s="37" t="s">
        <v>158</v>
      </c>
      <c r="N249" s="300">
        <v>120</v>
      </c>
      <c r="O249" s="300">
        <v>2023</v>
      </c>
      <c r="P249" s="300" t="s">
        <v>1581</v>
      </c>
      <c r="Q249" s="399">
        <v>90</v>
      </c>
      <c r="R249" s="300">
        <v>360</v>
      </c>
      <c r="S249" s="300">
        <v>90</v>
      </c>
      <c r="T249" s="12">
        <f t="shared" si="40"/>
        <v>0.25</v>
      </c>
      <c r="U249" s="374">
        <v>0</v>
      </c>
      <c r="V249" s="374">
        <v>40</v>
      </c>
      <c r="W249" s="404">
        <v>40</v>
      </c>
      <c r="X249" s="374">
        <v>10</v>
      </c>
      <c r="Y249" s="11">
        <f t="shared" si="41"/>
        <v>90</v>
      </c>
      <c r="Z249" s="12">
        <f t="shared" si="42"/>
        <v>0.25</v>
      </c>
      <c r="AA249" s="11">
        <f t="shared" si="35"/>
        <v>180</v>
      </c>
      <c r="AB249" s="12">
        <f t="shared" si="37"/>
        <v>1</v>
      </c>
      <c r="AC249" s="766">
        <v>1</v>
      </c>
      <c r="AD249" s="13">
        <f t="shared" si="43"/>
        <v>0.5</v>
      </c>
      <c r="AE249" s="445">
        <v>181000000</v>
      </c>
      <c r="AF249" s="360" t="s">
        <v>1270</v>
      </c>
      <c r="AG249" s="445">
        <v>181000000</v>
      </c>
      <c r="AH249" s="13">
        <f t="shared" si="38"/>
        <v>1</v>
      </c>
    </row>
    <row r="250" spans="1:34" s="377" customFormat="1" ht="28" x14ac:dyDescent="0.2">
      <c r="A250" s="300" t="s">
        <v>1732</v>
      </c>
      <c r="B250" s="387" t="s">
        <v>90</v>
      </c>
      <c r="C250" s="301" t="s">
        <v>1463</v>
      </c>
      <c r="D250" s="304" t="s">
        <v>1533</v>
      </c>
      <c r="E250" s="301" t="s">
        <v>1513</v>
      </c>
      <c r="F250" s="301" t="s">
        <v>1514</v>
      </c>
      <c r="G250" s="301" t="s">
        <v>1570</v>
      </c>
      <c r="H250" s="301" t="s">
        <v>1585</v>
      </c>
      <c r="I250" s="301" t="s">
        <v>1586</v>
      </c>
      <c r="J250" s="301" t="s">
        <v>1518</v>
      </c>
      <c r="K250" s="301" t="s">
        <v>956</v>
      </c>
      <c r="L250" s="37" t="s">
        <v>726</v>
      </c>
      <c r="M250" s="37" t="s">
        <v>158</v>
      </c>
      <c r="N250" s="300">
        <v>120</v>
      </c>
      <c r="O250" s="300">
        <v>2023</v>
      </c>
      <c r="P250" s="300" t="s">
        <v>1572</v>
      </c>
      <c r="Q250" s="399">
        <v>110</v>
      </c>
      <c r="R250" s="300">
        <v>460</v>
      </c>
      <c r="S250" s="300">
        <v>100</v>
      </c>
      <c r="T250" s="12">
        <f t="shared" si="40"/>
        <v>0.21739130434782608</v>
      </c>
      <c r="U250" s="374">
        <v>13</v>
      </c>
      <c r="V250" s="374">
        <v>25</v>
      </c>
      <c r="W250" s="404">
        <v>35</v>
      </c>
      <c r="X250" s="374">
        <v>37</v>
      </c>
      <c r="Y250" s="11">
        <f t="shared" si="41"/>
        <v>110</v>
      </c>
      <c r="Z250" s="12">
        <f t="shared" si="42"/>
        <v>0.2391304347826087</v>
      </c>
      <c r="AA250" s="11">
        <f t="shared" si="35"/>
        <v>210</v>
      </c>
      <c r="AB250" s="12">
        <f t="shared" si="37"/>
        <v>1</v>
      </c>
      <c r="AC250" s="766">
        <v>1</v>
      </c>
      <c r="AD250" s="13">
        <f t="shared" si="43"/>
        <v>0.45652173913043476</v>
      </c>
      <c r="AE250" s="445">
        <v>2770939207</v>
      </c>
      <c r="AF250" s="360" t="s">
        <v>1541</v>
      </c>
      <c r="AG250" s="445">
        <v>2770939207</v>
      </c>
      <c r="AH250" s="13">
        <f t="shared" si="38"/>
        <v>1</v>
      </c>
    </row>
    <row r="251" spans="1:34" s="377" customFormat="1" ht="28" x14ac:dyDescent="0.2">
      <c r="A251" s="300" t="s">
        <v>1732</v>
      </c>
      <c r="B251" s="387" t="s">
        <v>90</v>
      </c>
      <c r="C251" s="301" t="s">
        <v>1463</v>
      </c>
      <c r="D251" s="304" t="s">
        <v>1533</v>
      </c>
      <c r="E251" s="301" t="s">
        <v>1513</v>
      </c>
      <c r="F251" s="301" t="s">
        <v>1514</v>
      </c>
      <c r="G251" s="301" t="s">
        <v>1570</v>
      </c>
      <c r="H251" s="301" t="s">
        <v>1588</v>
      </c>
      <c r="I251" s="301" t="s">
        <v>1589</v>
      </c>
      <c r="J251" s="301" t="s">
        <v>1566</v>
      </c>
      <c r="K251" s="301" t="s">
        <v>1568</v>
      </c>
      <c r="L251" s="37" t="s">
        <v>1591</v>
      </c>
      <c r="M251" s="37" t="s">
        <v>158</v>
      </c>
      <c r="N251" s="300">
        <v>45</v>
      </c>
      <c r="O251" s="300">
        <v>2023</v>
      </c>
      <c r="P251" s="300" t="s">
        <v>1572</v>
      </c>
      <c r="Q251" s="399">
        <v>20</v>
      </c>
      <c r="R251" s="300">
        <v>90</v>
      </c>
      <c r="S251" s="300">
        <v>30</v>
      </c>
      <c r="T251" s="12">
        <f t="shared" si="40"/>
        <v>0.33333333333333331</v>
      </c>
      <c r="U251" s="374">
        <v>5</v>
      </c>
      <c r="V251" s="374">
        <v>8</v>
      </c>
      <c r="W251" s="404">
        <v>7</v>
      </c>
      <c r="X251" s="374">
        <v>0</v>
      </c>
      <c r="Y251" s="11">
        <f t="shared" si="41"/>
        <v>20</v>
      </c>
      <c r="Z251" s="12">
        <f t="shared" si="42"/>
        <v>0.22222222222222221</v>
      </c>
      <c r="AA251" s="11">
        <f t="shared" si="35"/>
        <v>50</v>
      </c>
      <c r="AB251" s="12">
        <f t="shared" si="37"/>
        <v>1</v>
      </c>
      <c r="AC251" s="766">
        <v>1</v>
      </c>
      <c r="AD251" s="13">
        <f t="shared" si="43"/>
        <v>0.55555555555555558</v>
      </c>
      <c r="AE251" s="445">
        <v>2770939207</v>
      </c>
      <c r="AF251" s="360" t="s">
        <v>1541</v>
      </c>
      <c r="AG251" s="445">
        <v>2770939207</v>
      </c>
      <c r="AH251" s="13">
        <f t="shared" si="38"/>
        <v>1</v>
      </c>
    </row>
    <row r="252" spans="1:34" s="377" customFormat="1" ht="28" x14ac:dyDescent="0.2">
      <c r="A252" s="300" t="s">
        <v>1732</v>
      </c>
      <c r="B252" s="387" t="s">
        <v>90</v>
      </c>
      <c r="C252" s="301" t="s">
        <v>1463</v>
      </c>
      <c r="D252" s="304" t="s">
        <v>1533</v>
      </c>
      <c r="E252" s="301" t="s">
        <v>1513</v>
      </c>
      <c r="F252" s="301" t="s">
        <v>1514</v>
      </c>
      <c r="G252" s="301" t="s">
        <v>1592</v>
      </c>
      <c r="H252" s="301" t="s">
        <v>1593</v>
      </c>
      <c r="I252" s="301" t="s">
        <v>1492</v>
      </c>
      <c r="J252" s="301" t="s">
        <v>1470</v>
      </c>
      <c r="K252" s="301" t="s">
        <v>956</v>
      </c>
      <c r="L252" s="37" t="s">
        <v>342</v>
      </c>
      <c r="M252" s="37" t="s">
        <v>158</v>
      </c>
      <c r="N252" s="300">
        <v>180</v>
      </c>
      <c r="O252" s="300">
        <v>2023</v>
      </c>
      <c r="P252" s="300" t="s">
        <v>1520</v>
      </c>
      <c r="Q252" s="399">
        <v>90</v>
      </c>
      <c r="R252" s="300">
        <v>360</v>
      </c>
      <c r="S252" s="300">
        <v>90</v>
      </c>
      <c r="T252" s="12">
        <f t="shared" si="40"/>
        <v>0.25</v>
      </c>
      <c r="U252" s="374">
        <v>0</v>
      </c>
      <c r="V252" s="374">
        <v>30</v>
      </c>
      <c r="W252" s="404">
        <v>40</v>
      </c>
      <c r="X252" s="374">
        <v>20</v>
      </c>
      <c r="Y252" s="11">
        <f t="shared" si="41"/>
        <v>90</v>
      </c>
      <c r="Z252" s="12">
        <f t="shared" si="42"/>
        <v>0.25</v>
      </c>
      <c r="AA252" s="11">
        <f t="shared" si="35"/>
        <v>180</v>
      </c>
      <c r="AB252" s="12">
        <f t="shared" si="37"/>
        <v>1</v>
      </c>
      <c r="AC252" s="766">
        <v>1</v>
      </c>
      <c r="AD252" s="13">
        <f t="shared" si="43"/>
        <v>0.5</v>
      </c>
      <c r="AE252" s="445">
        <v>1891479453</v>
      </c>
      <c r="AF252" s="360" t="s">
        <v>1541</v>
      </c>
      <c r="AG252" s="445">
        <v>1891479453</v>
      </c>
      <c r="AH252" s="13">
        <f t="shared" si="38"/>
        <v>1</v>
      </c>
    </row>
    <row r="253" spans="1:34" s="377" customFormat="1" x14ac:dyDescent="0.2">
      <c r="A253" s="300" t="s">
        <v>1732</v>
      </c>
      <c r="B253" s="387" t="s">
        <v>90</v>
      </c>
      <c r="C253" s="301" t="s">
        <v>1463</v>
      </c>
      <c r="D253" s="304" t="s">
        <v>1533</v>
      </c>
      <c r="E253" s="301" t="s">
        <v>1513</v>
      </c>
      <c r="F253" s="301" t="s">
        <v>1514</v>
      </c>
      <c r="G253" s="301" t="s">
        <v>1592</v>
      </c>
      <c r="H253" s="301" t="s">
        <v>1415</v>
      </c>
      <c r="I253" s="301" t="s">
        <v>1594</v>
      </c>
      <c r="J253" s="301" t="s">
        <v>1595</v>
      </c>
      <c r="K253" s="301" t="s">
        <v>1597</v>
      </c>
      <c r="L253" s="37" t="s">
        <v>726</v>
      </c>
      <c r="M253" s="37" t="s">
        <v>158</v>
      </c>
      <c r="N253" s="300">
        <v>9805</v>
      </c>
      <c r="O253" s="300">
        <v>2023</v>
      </c>
      <c r="P253" s="300" t="s">
        <v>1520</v>
      </c>
      <c r="Q253" s="399">
        <v>9000</v>
      </c>
      <c r="R253" s="300">
        <v>36000</v>
      </c>
      <c r="S253" s="300">
        <v>11238</v>
      </c>
      <c r="T253" s="12">
        <f t="shared" si="40"/>
        <v>0.31216666666666665</v>
      </c>
      <c r="U253" s="374">
        <v>2230</v>
      </c>
      <c r="V253" s="374">
        <v>2245</v>
      </c>
      <c r="W253" s="404">
        <v>3442</v>
      </c>
      <c r="X253" s="374">
        <v>1730</v>
      </c>
      <c r="Y253" s="11">
        <f t="shared" si="41"/>
        <v>9647</v>
      </c>
      <c r="Z253" s="12">
        <f t="shared" si="42"/>
        <v>0.26797222222222222</v>
      </c>
      <c r="AA253" s="11">
        <f t="shared" si="35"/>
        <v>20885</v>
      </c>
      <c r="AB253" s="12">
        <f t="shared" si="37"/>
        <v>1.0718888888888889</v>
      </c>
      <c r="AC253" s="766">
        <v>1.0718888888888889</v>
      </c>
      <c r="AD253" s="13">
        <f t="shared" si="43"/>
        <v>0.58013888888888887</v>
      </c>
      <c r="AE253" s="445">
        <v>895200000</v>
      </c>
      <c r="AF253" s="360" t="s">
        <v>1598</v>
      </c>
      <c r="AG253" s="445">
        <v>895200000</v>
      </c>
      <c r="AH253" s="13">
        <f t="shared" si="38"/>
        <v>1</v>
      </c>
    </row>
    <row r="254" spans="1:34" s="377" customFormat="1" x14ac:dyDescent="0.2">
      <c r="A254" s="300" t="s">
        <v>1732</v>
      </c>
      <c r="B254" s="387" t="s">
        <v>90</v>
      </c>
      <c r="C254" s="301" t="s">
        <v>1463</v>
      </c>
      <c r="D254" s="304" t="s">
        <v>1533</v>
      </c>
      <c r="E254" s="301" t="s">
        <v>1513</v>
      </c>
      <c r="F254" s="301" t="s">
        <v>1514</v>
      </c>
      <c r="G254" s="301" t="s">
        <v>1599</v>
      </c>
      <c r="H254" s="301" t="s">
        <v>1600</v>
      </c>
      <c r="I254" s="301" t="s">
        <v>1601</v>
      </c>
      <c r="J254" s="301" t="s">
        <v>1518</v>
      </c>
      <c r="K254" s="301" t="s">
        <v>956</v>
      </c>
      <c r="L254" s="37" t="s">
        <v>726</v>
      </c>
      <c r="M254" s="37" t="s">
        <v>158</v>
      </c>
      <c r="N254" s="300">
        <v>135</v>
      </c>
      <c r="O254" s="300">
        <v>2023</v>
      </c>
      <c r="P254" s="300" t="s">
        <v>1603</v>
      </c>
      <c r="Q254" s="399">
        <v>135</v>
      </c>
      <c r="R254" s="300">
        <v>540</v>
      </c>
      <c r="S254" s="300">
        <v>135</v>
      </c>
      <c r="T254" s="12">
        <f t="shared" si="40"/>
        <v>0.25</v>
      </c>
      <c r="U254" s="374">
        <v>20</v>
      </c>
      <c r="V254" s="374">
        <v>31</v>
      </c>
      <c r="W254" s="404">
        <v>61</v>
      </c>
      <c r="X254" s="374">
        <v>23</v>
      </c>
      <c r="Y254" s="11">
        <f t="shared" si="41"/>
        <v>135</v>
      </c>
      <c r="Z254" s="12">
        <f t="shared" si="42"/>
        <v>0.25</v>
      </c>
      <c r="AA254" s="11">
        <f t="shared" si="35"/>
        <v>270</v>
      </c>
      <c r="AB254" s="12">
        <f t="shared" si="37"/>
        <v>1</v>
      </c>
      <c r="AC254" s="766">
        <v>1</v>
      </c>
      <c r="AD254" s="13">
        <f t="shared" si="43"/>
        <v>0.5</v>
      </c>
      <c r="AE254" s="445">
        <v>1269315629</v>
      </c>
      <c r="AF254" s="360" t="s">
        <v>1604</v>
      </c>
      <c r="AG254" s="445">
        <v>1269315629</v>
      </c>
      <c r="AH254" s="13">
        <f t="shared" si="38"/>
        <v>1</v>
      </c>
    </row>
    <row r="255" spans="1:34" s="377" customFormat="1" x14ac:dyDescent="0.2">
      <c r="A255" s="300" t="s">
        <v>1732</v>
      </c>
      <c r="B255" s="387" t="s">
        <v>90</v>
      </c>
      <c r="C255" s="301" t="s">
        <v>1463</v>
      </c>
      <c r="D255" s="304" t="s">
        <v>1533</v>
      </c>
      <c r="E255" s="301" t="s">
        <v>1513</v>
      </c>
      <c r="F255" s="301" t="s">
        <v>1514</v>
      </c>
      <c r="G255" s="301" t="s">
        <v>1605</v>
      </c>
      <c r="H255" s="301" t="s">
        <v>1606</v>
      </c>
      <c r="I255" s="301" t="s">
        <v>1601</v>
      </c>
      <c r="J255" s="301" t="s">
        <v>1518</v>
      </c>
      <c r="K255" s="301" t="s">
        <v>956</v>
      </c>
      <c r="L255" s="37" t="s">
        <v>1607</v>
      </c>
      <c r="M255" s="37" t="s">
        <v>158</v>
      </c>
      <c r="N255" s="300">
        <v>135</v>
      </c>
      <c r="O255" s="300">
        <v>2023</v>
      </c>
      <c r="P255" s="300" t="s">
        <v>1603</v>
      </c>
      <c r="Q255" s="399">
        <v>135</v>
      </c>
      <c r="R255" s="300">
        <v>540</v>
      </c>
      <c r="S255" s="300">
        <v>135</v>
      </c>
      <c r="T255" s="12">
        <f t="shared" si="40"/>
        <v>0.25</v>
      </c>
      <c r="U255" s="374">
        <v>20</v>
      </c>
      <c r="V255" s="374">
        <v>31</v>
      </c>
      <c r="W255" s="404">
        <v>61</v>
      </c>
      <c r="X255" s="374">
        <v>23</v>
      </c>
      <c r="Y255" s="11">
        <f t="shared" si="41"/>
        <v>135</v>
      </c>
      <c r="Z255" s="12">
        <f t="shared" si="42"/>
        <v>0.25</v>
      </c>
      <c r="AA255" s="11">
        <f t="shared" si="35"/>
        <v>270</v>
      </c>
      <c r="AB255" s="12">
        <f t="shared" si="37"/>
        <v>1</v>
      </c>
      <c r="AC255" s="766">
        <v>1</v>
      </c>
      <c r="AD255" s="13">
        <f t="shared" si="43"/>
        <v>0.5</v>
      </c>
      <c r="AE255" s="445">
        <v>1269315629</v>
      </c>
      <c r="AF255" s="360" t="s">
        <v>1604</v>
      </c>
      <c r="AG255" s="445">
        <v>1269315629</v>
      </c>
      <c r="AH255" s="13">
        <f t="shared" si="38"/>
        <v>1</v>
      </c>
    </row>
    <row r="256" spans="1:34" s="377" customFormat="1" ht="28" x14ac:dyDescent="0.2">
      <c r="A256" s="300" t="s">
        <v>1732</v>
      </c>
      <c r="B256" s="387" t="s">
        <v>90</v>
      </c>
      <c r="C256" s="301" t="s">
        <v>1463</v>
      </c>
      <c r="D256" s="304" t="s">
        <v>1533</v>
      </c>
      <c r="E256" s="301" t="s">
        <v>1513</v>
      </c>
      <c r="F256" s="301" t="s">
        <v>1514</v>
      </c>
      <c r="G256" s="301" t="s">
        <v>1608</v>
      </c>
      <c r="H256" s="301" t="s">
        <v>1609</v>
      </c>
      <c r="I256" s="301" t="s">
        <v>1610</v>
      </c>
      <c r="J256" s="301" t="s">
        <v>1611</v>
      </c>
      <c r="K256" s="301" t="s">
        <v>1613</v>
      </c>
      <c r="L256" s="37" t="s">
        <v>726</v>
      </c>
      <c r="M256" s="37" t="s">
        <v>158</v>
      </c>
      <c r="N256" s="300">
        <v>31</v>
      </c>
      <c r="O256" s="300">
        <v>2023</v>
      </c>
      <c r="P256" s="300" t="s">
        <v>1614</v>
      </c>
      <c r="Q256" s="399">
        <v>18</v>
      </c>
      <c r="R256" s="300">
        <v>72</v>
      </c>
      <c r="S256" s="300">
        <v>18</v>
      </c>
      <c r="T256" s="12">
        <f t="shared" si="40"/>
        <v>0.25</v>
      </c>
      <c r="U256" s="374">
        <v>4</v>
      </c>
      <c r="V256" s="374">
        <v>5</v>
      </c>
      <c r="W256" s="404">
        <v>8</v>
      </c>
      <c r="X256" s="374">
        <v>3</v>
      </c>
      <c r="Y256" s="11">
        <f t="shared" si="41"/>
        <v>20</v>
      </c>
      <c r="Z256" s="12">
        <f t="shared" si="42"/>
        <v>0.27777777777777779</v>
      </c>
      <c r="AA256" s="11">
        <f t="shared" si="35"/>
        <v>38</v>
      </c>
      <c r="AB256" s="12">
        <f t="shared" si="37"/>
        <v>1.1111111111111112</v>
      </c>
      <c r="AC256" s="766">
        <v>1.1111111111111112</v>
      </c>
      <c r="AD256" s="13">
        <f t="shared" si="43"/>
        <v>0.52777777777777779</v>
      </c>
      <c r="AE256" s="445">
        <v>914000000</v>
      </c>
      <c r="AF256" s="360" t="s">
        <v>1270</v>
      </c>
      <c r="AG256" s="445">
        <v>914000000</v>
      </c>
      <c r="AH256" s="13">
        <f t="shared" si="38"/>
        <v>1</v>
      </c>
    </row>
    <row r="257" spans="1:34" s="377" customFormat="1" x14ac:dyDescent="0.2">
      <c r="A257" s="300" t="s">
        <v>1732</v>
      </c>
      <c r="B257" s="387" t="s">
        <v>90</v>
      </c>
      <c r="C257" s="301" t="s">
        <v>1463</v>
      </c>
      <c r="D257" s="304" t="s">
        <v>1533</v>
      </c>
      <c r="E257" s="301" t="s">
        <v>1513</v>
      </c>
      <c r="F257" s="301" t="s">
        <v>1514</v>
      </c>
      <c r="G257" s="301" t="s">
        <v>1608</v>
      </c>
      <c r="H257" s="301" t="s">
        <v>1615</v>
      </c>
      <c r="I257" s="301" t="s">
        <v>1616</v>
      </c>
      <c r="J257" s="301" t="s">
        <v>1518</v>
      </c>
      <c r="K257" s="301" t="s">
        <v>956</v>
      </c>
      <c r="L257" s="37" t="s">
        <v>1618</v>
      </c>
      <c r="M257" s="37" t="s">
        <v>158</v>
      </c>
      <c r="N257" s="300">
        <v>360</v>
      </c>
      <c r="O257" s="300">
        <v>2023</v>
      </c>
      <c r="P257" s="300" t="s">
        <v>1614</v>
      </c>
      <c r="Q257" s="399">
        <v>135</v>
      </c>
      <c r="R257" s="300">
        <v>540</v>
      </c>
      <c r="S257" s="300">
        <v>135</v>
      </c>
      <c r="T257" s="12">
        <f t="shared" si="40"/>
        <v>0.25</v>
      </c>
      <c r="U257" s="374">
        <v>30</v>
      </c>
      <c r="V257" s="374">
        <v>36</v>
      </c>
      <c r="W257" s="404">
        <v>44</v>
      </c>
      <c r="X257" s="374">
        <v>25</v>
      </c>
      <c r="Y257" s="11">
        <f t="shared" si="41"/>
        <v>135</v>
      </c>
      <c r="Z257" s="12">
        <f t="shared" si="42"/>
        <v>0.25</v>
      </c>
      <c r="AA257" s="11">
        <f t="shared" si="35"/>
        <v>270</v>
      </c>
      <c r="AB257" s="12">
        <f t="shared" si="37"/>
        <v>1</v>
      </c>
      <c r="AC257" s="766">
        <v>1</v>
      </c>
      <c r="AD257" s="13">
        <f t="shared" si="43"/>
        <v>0.5</v>
      </c>
      <c r="AE257" s="445">
        <v>1715041129</v>
      </c>
      <c r="AF257" s="360" t="s">
        <v>1619</v>
      </c>
      <c r="AG257" s="445">
        <v>1715041129</v>
      </c>
      <c r="AH257" s="13">
        <f t="shared" si="38"/>
        <v>1</v>
      </c>
    </row>
    <row r="258" spans="1:34" s="377" customFormat="1" ht="42" x14ac:dyDescent="0.2">
      <c r="A258" s="300" t="s">
        <v>1732</v>
      </c>
      <c r="B258" s="387" t="s">
        <v>90</v>
      </c>
      <c r="C258" s="301" t="s">
        <v>1463</v>
      </c>
      <c r="D258" s="304" t="s">
        <v>1533</v>
      </c>
      <c r="E258" s="301" t="s">
        <v>1513</v>
      </c>
      <c r="F258" s="301" t="s">
        <v>1514</v>
      </c>
      <c r="G258" s="301" t="s">
        <v>1556</v>
      </c>
      <c r="H258" s="301" t="s">
        <v>1620</v>
      </c>
      <c r="I258" s="301" t="s">
        <v>1621</v>
      </c>
      <c r="J258" s="301" t="s">
        <v>1518</v>
      </c>
      <c r="K258" s="301" t="s">
        <v>956</v>
      </c>
      <c r="L258" s="37" t="s">
        <v>726</v>
      </c>
      <c r="M258" s="37" t="s">
        <v>158</v>
      </c>
      <c r="N258" s="300">
        <v>90</v>
      </c>
      <c r="O258" s="300">
        <v>2023</v>
      </c>
      <c r="P258" s="300" t="s">
        <v>1520</v>
      </c>
      <c r="Q258" s="399">
        <v>90</v>
      </c>
      <c r="R258" s="300">
        <v>360</v>
      </c>
      <c r="S258" s="300">
        <v>90</v>
      </c>
      <c r="T258" s="12">
        <f t="shared" si="40"/>
        <v>0.25</v>
      </c>
      <c r="U258" s="374">
        <v>3</v>
      </c>
      <c r="V258" s="374">
        <v>30</v>
      </c>
      <c r="W258" s="404">
        <v>0</v>
      </c>
      <c r="X258" s="374">
        <v>57</v>
      </c>
      <c r="Y258" s="11">
        <f t="shared" si="41"/>
        <v>90</v>
      </c>
      <c r="Z258" s="12">
        <f t="shared" si="42"/>
        <v>0.25</v>
      </c>
      <c r="AA258" s="11">
        <f t="shared" si="35"/>
        <v>180</v>
      </c>
      <c r="AB258" s="12">
        <f t="shared" si="37"/>
        <v>1</v>
      </c>
      <c r="AC258" s="766">
        <v>1</v>
      </c>
      <c r="AD258" s="13">
        <f t="shared" si="43"/>
        <v>0.5</v>
      </c>
      <c r="AE258" s="445">
        <v>2925549055</v>
      </c>
      <c r="AF258" s="360" t="s">
        <v>1541</v>
      </c>
      <c r="AG258" s="445">
        <v>2925549055</v>
      </c>
      <c r="AH258" s="13">
        <f t="shared" si="38"/>
        <v>1</v>
      </c>
    </row>
    <row r="259" spans="1:34" s="377" customFormat="1" ht="28" x14ac:dyDescent="0.2">
      <c r="A259" s="300" t="s">
        <v>1732</v>
      </c>
      <c r="B259" s="387" t="s">
        <v>90</v>
      </c>
      <c r="C259" s="301" t="s">
        <v>1463</v>
      </c>
      <c r="D259" s="304" t="s">
        <v>1533</v>
      </c>
      <c r="E259" s="301" t="s">
        <v>1465</v>
      </c>
      <c r="F259" s="301" t="s">
        <v>1514</v>
      </c>
      <c r="G259" s="301" t="s">
        <v>1623</v>
      </c>
      <c r="H259" s="301" t="s">
        <v>1630</v>
      </c>
      <c r="I259" s="301" t="s">
        <v>1492</v>
      </c>
      <c r="J259" s="301" t="s">
        <v>1518</v>
      </c>
      <c r="K259" s="301" t="s">
        <v>956</v>
      </c>
      <c r="L259" s="37" t="s">
        <v>1591</v>
      </c>
      <c r="M259" s="37" t="s">
        <v>158</v>
      </c>
      <c r="N259" s="300">
        <v>140</v>
      </c>
      <c r="O259" s="300">
        <v>2023</v>
      </c>
      <c r="P259" s="300" t="s">
        <v>1629</v>
      </c>
      <c r="Q259" s="399">
        <v>48</v>
      </c>
      <c r="R259" s="300">
        <v>192</v>
      </c>
      <c r="S259" s="300">
        <v>48</v>
      </c>
      <c r="T259" s="12">
        <f t="shared" si="40"/>
        <v>0.25</v>
      </c>
      <c r="U259" s="374">
        <v>0</v>
      </c>
      <c r="V259" s="374">
        <v>0</v>
      </c>
      <c r="W259" s="404">
        <v>54</v>
      </c>
      <c r="X259" s="374">
        <v>0</v>
      </c>
      <c r="Y259" s="11">
        <f t="shared" si="41"/>
        <v>54</v>
      </c>
      <c r="Z259" s="12">
        <f t="shared" si="42"/>
        <v>0.28125</v>
      </c>
      <c r="AA259" s="11">
        <f t="shared" ref="AA259:AA321" si="44">S259+Y259</f>
        <v>102</v>
      </c>
      <c r="AB259" s="12">
        <f t="shared" si="37"/>
        <v>1.125</v>
      </c>
      <c r="AC259" s="766">
        <v>1.125</v>
      </c>
      <c r="AD259" s="13">
        <f t="shared" si="43"/>
        <v>0.53125</v>
      </c>
      <c r="AE259" s="445">
        <v>1891479453</v>
      </c>
      <c r="AF259" s="360" t="s">
        <v>1541</v>
      </c>
      <c r="AG259" s="445">
        <v>1891479453</v>
      </c>
      <c r="AH259" s="13">
        <f t="shared" si="38"/>
        <v>1</v>
      </c>
    </row>
    <row r="260" spans="1:34" s="377" customFormat="1" ht="28" x14ac:dyDescent="0.2">
      <c r="A260" s="300" t="s">
        <v>1732</v>
      </c>
      <c r="B260" s="387" t="s">
        <v>90</v>
      </c>
      <c r="C260" s="301" t="s">
        <v>1463</v>
      </c>
      <c r="D260" s="304" t="s">
        <v>1533</v>
      </c>
      <c r="E260" s="301" t="s">
        <v>1465</v>
      </c>
      <c r="F260" s="301" t="s">
        <v>1514</v>
      </c>
      <c r="G260" s="301" t="s">
        <v>1623</v>
      </c>
      <c r="H260" s="301" t="s">
        <v>1631</v>
      </c>
      <c r="I260" s="301" t="s">
        <v>1632</v>
      </c>
      <c r="J260" s="301" t="s">
        <v>1518</v>
      </c>
      <c r="K260" s="301" t="s">
        <v>956</v>
      </c>
      <c r="L260" s="37" t="s">
        <v>726</v>
      </c>
      <c r="M260" s="37" t="s">
        <v>158</v>
      </c>
      <c r="N260" s="300">
        <v>400</v>
      </c>
      <c r="O260" s="300">
        <v>2023</v>
      </c>
      <c r="P260" s="300" t="s">
        <v>1634</v>
      </c>
      <c r="Q260" s="399">
        <v>150</v>
      </c>
      <c r="R260" s="300">
        <v>600</v>
      </c>
      <c r="S260" s="300">
        <v>150</v>
      </c>
      <c r="T260" s="12">
        <f t="shared" si="40"/>
        <v>0.25</v>
      </c>
      <c r="U260" s="374">
        <v>37</v>
      </c>
      <c r="V260" s="374">
        <v>39</v>
      </c>
      <c r="W260" s="404">
        <v>55</v>
      </c>
      <c r="X260" s="374">
        <v>19</v>
      </c>
      <c r="Y260" s="11">
        <f t="shared" si="41"/>
        <v>150</v>
      </c>
      <c r="Z260" s="12">
        <f t="shared" si="42"/>
        <v>0.25</v>
      </c>
      <c r="AA260" s="11">
        <f t="shared" si="44"/>
        <v>300</v>
      </c>
      <c r="AB260" s="12">
        <f t="shared" si="37"/>
        <v>1</v>
      </c>
      <c r="AC260" s="766">
        <v>1</v>
      </c>
      <c r="AD260" s="13">
        <f t="shared" si="43"/>
        <v>0.5</v>
      </c>
      <c r="AE260" s="445">
        <v>4019120547</v>
      </c>
      <c r="AF260" s="360" t="s">
        <v>1270</v>
      </c>
      <c r="AG260" s="445">
        <v>3617208492</v>
      </c>
      <c r="AH260" s="13">
        <f t="shared" si="38"/>
        <v>0.89999999992535684</v>
      </c>
    </row>
    <row r="261" spans="1:34" s="377" customFormat="1" ht="28" x14ac:dyDescent="0.2">
      <c r="A261" s="300" t="s">
        <v>1732</v>
      </c>
      <c r="B261" s="387" t="s">
        <v>90</v>
      </c>
      <c r="C261" s="301" t="s">
        <v>1463</v>
      </c>
      <c r="D261" s="304" t="s">
        <v>1533</v>
      </c>
      <c r="E261" s="301" t="s">
        <v>1513</v>
      </c>
      <c r="F261" s="301" t="s">
        <v>1514</v>
      </c>
      <c r="G261" s="301" t="s">
        <v>1623</v>
      </c>
      <c r="H261" s="301" t="s">
        <v>1635</v>
      </c>
      <c r="I261" s="301" t="s">
        <v>1636</v>
      </c>
      <c r="J261" s="301" t="s">
        <v>1637</v>
      </c>
      <c r="K261" s="301" t="s">
        <v>1639</v>
      </c>
      <c r="L261" s="37" t="s">
        <v>726</v>
      </c>
      <c r="M261" s="37" t="s">
        <v>158</v>
      </c>
      <c r="N261" s="300">
        <v>40</v>
      </c>
      <c r="O261" s="300">
        <v>2023</v>
      </c>
      <c r="P261" s="300" t="s">
        <v>1640</v>
      </c>
      <c r="Q261" s="399">
        <v>30</v>
      </c>
      <c r="R261" s="300">
        <v>46</v>
      </c>
      <c r="S261" s="300">
        <v>20</v>
      </c>
      <c r="T261" s="12">
        <f t="shared" si="40"/>
        <v>0.43478260869565216</v>
      </c>
      <c r="U261" s="374">
        <v>7</v>
      </c>
      <c r="V261" s="374">
        <v>11</v>
      </c>
      <c r="W261" s="404">
        <v>15</v>
      </c>
      <c r="X261" s="374">
        <v>1</v>
      </c>
      <c r="Y261" s="11">
        <f t="shared" si="41"/>
        <v>34</v>
      </c>
      <c r="Z261" s="12">
        <f t="shared" si="42"/>
        <v>0.73913043478260865</v>
      </c>
      <c r="AA261" s="11">
        <f t="shared" si="44"/>
        <v>54</v>
      </c>
      <c r="AB261" s="12">
        <f t="shared" si="37"/>
        <v>1.1333333333333333</v>
      </c>
      <c r="AC261" s="766">
        <v>1.1333333333333333</v>
      </c>
      <c r="AD261" s="13">
        <f t="shared" si="43"/>
        <v>1.173913043478261</v>
      </c>
      <c r="AE261" s="445">
        <v>1891479453</v>
      </c>
      <c r="AF261" s="360" t="s">
        <v>1541</v>
      </c>
      <c r="AG261" s="445">
        <v>1891479453</v>
      </c>
      <c r="AH261" s="13">
        <f t="shared" si="38"/>
        <v>1</v>
      </c>
    </row>
    <row r="262" spans="1:34" s="377" customFormat="1" ht="28" x14ac:dyDescent="0.2">
      <c r="A262" s="300" t="s">
        <v>1732</v>
      </c>
      <c r="B262" s="387" t="s">
        <v>90</v>
      </c>
      <c r="C262" s="301" t="s">
        <v>1463</v>
      </c>
      <c r="D262" s="304" t="s">
        <v>1533</v>
      </c>
      <c r="E262" s="301" t="s">
        <v>1513</v>
      </c>
      <c r="F262" s="301" t="s">
        <v>1514</v>
      </c>
      <c r="G262" s="301" t="s">
        <v>1623</v>
      </c>
      <c r="H262" s="301" t="s">
        <v>1641</v>
      </c>
      <c r="I262" s="301" t="s">
        <v>1492</v>
      </c>
      <c r="J262" s="301" t="s">
        <v>1518</v>
      </c>
      <c r="K262" s="301" t="s">
        <v>956</v>
      </c>
      <c r="L262" s="37" t="s">
        <v>726</v>
      </c>
      <c r="M262" s="37" t="s">
        <v>158</v>
      </c>
      <c r="N262" s="300">
        <v>45</v>
      </c>
      <c r="O262" s="300">
        <v>2023</v>
      </c>
      <c r="P262" s="300" t="s">
        <v>1520</v>
      </c>
      <c r="Q262" s="399">
        <v>20</v>
      </c>
      <c r="R262" s="300">
        <v>90</v>
      </c>
      <c r="S262" s="300">
        <v>30</v>
      </c>
      <c r="T262" s="12">
        <f t="shared" si="40"/>
        <v>0.33333333333333331</v>
      </c>
      <c r="U262" s="374">
        <v>5</v>
      </c>
      <c r="V262" s="374">
        <v>8</v>
      </c>
      <c r="W262" s="404">
        <v>6</v>
      </c>
      <c r="X262" s="374">
        <v>2</v>
      </c>
      <c r="Y262" s="11">
        <f t="shared" si="41"/>
        <v>21</v>
      </c>
      <c r="Z262" s="12">
        <f t="shared" si="42"/>
        <v>0.23333333333333334</v>
      </c>
      <c r="AA262" s="11">
        <f t="shared" si="44"/>
        <v>51</v>
      </c>
      <c r="AB262" s="12">
        <f t="shared" si="37"/>
        <v>1.05</v>
      </c>
      <c r="AC262" s="766">
        <v>1.05</v>
      </c>
      <c r="AD262" s="13">
        <f t="shared" si="43"/>
        <v>0.56666666666666665</v>
      </c>
      <c r="AE262" s="445">
        <v>1891479453</v>
      </c>
      <c r="AF262" s="360" t="s">
        <v>1541</v>
      </c>
      <c r="AG262" s="445">
        <v>1891479453</v>
      </c>
      <c r="AH262" s="13">
        <f t="shared" si="38"/>
        <v>1</v>
      </c>
    </row>
    <row r="263" spans="1:34" s="377" customFormat="1" ht="28" x14ac:dyDescent="0.2">
      <c r="A263" s="300" t="s">
        <v>1732</v>
      </c>
      <c r="B263" s="387" t="s">
        <v>90</v>
      </c>
      <c r="C263" s="301" t="s">
        <v>1463</v>
      </c>
      <c r="D263" s="304" t="s">
        <v>1533</v>
      </c>
      <c r="E263" s="301" t="s">
        <v>1513</v>
      </c>
      <c r="F263" s="301" t="s">
        <v>1514</v>
      </c>
      <c r="G263" s="301" t="s">
        <v>1623</v>
      </c>
      <c r="H263" s="301" t="s">
        <v>1642</v>
      </c>
      <c r="I263" s="301" t="s">
        <v>1643</v>
      </c>
      <c r="J263" s="301" t="s">
        <v>1644</v>
      </c>
      <c r="K263" s="301" t="s">
        <v>197</v>
      </c>
      <c r="L263" s="37" t="s">
        <v>1646</v>
      </c>
      <c r="M263" s="37" t="s">
        <v>158</v>
      </c>
      <c r="N263" s="300">
        <v>92</v>
      </c>
      <c r="O263" s="300">
        <v>2023</v>
      </c>
      <c r="P263" s="300" t="s">
        <v>1481</v>
      </c>
      <c r="Q263" s="399">
        <v>35</v>
      </c>
      <c r="R263" s="300">
        <v>151</v>
      </c>
      <c r="S263" s="300">
        <v>30</v>
      </c>
      <c r="T263" s="12">
        <f t="shared" si="40"/>
        <v>0.19867549668874171</v>
      </c>
      <c r="U263" s="374">
        <v>8</v>
      </c>
      <c r="V263" s="374">
        <v>12</v>
      </c>
      <c r="W263" s="404">
        <v>12</v>
      </c>
      <c r="X263" s="374">
        <v>3</v>
      </c>
      <c r="Y263" s="11">
        <f t="shared" si="41"/>
        <v>35</v>
      </c>
      <c r="Z263" s="12">
        <f t="shared" si="42"/>
        <v>0.23178807947019867</v>
      </c>
      <c r="AA263" s="11">
        <f t="shared" si="44"/>
        <v>65</v>
      </c>
      <c r="AB263" s="12">
        <f t="shared" si="37"/>
        <v>1</v>
      </c>
      <c r="AC263" s="766">
        <v>1</v>
      </c>
      <c r="AD263" s="13">
        <f t="shared" si="43"/>
        <v>0.43046357615894038</v>
      </c>
      <c r="AE263" s="445">
        <v>1891479453</v>
      </c>
      <c r="AF263" s="360" t="s">
        <v>1541</v>
      </c>
      <c r="AG263" s="445">
        <v>1891479453</v>
      </c>
      <c r="AH263" s="13">
        <f t="shared" si="38"/>
        <v>1</v>
      </c>
    </row>
    <row r="264" spans="1:34" s="377" customFormat="1" ht="28" x14ac:dyDescent="0.2">
      <c r="A264" s="300" t="s">
        <v>1732</v>
      </c>
      <c r="B264" s="387" t="s">
        <v>90</v>
      </c>
      <c r="C264" s="301" t="s">
        <v>1463</v>
      </c>
      <c r="D264" s="304" t="s">
        <v>1533</v>
      </c>
      <c r="E264" s="301" t="s">
        <v>1513</v>
      </c>
      <c r="F264" s="301" t="s">
        <v>1514</v>
      </c>
      <c r="G264" s="301" t="s">
        <v>1623</v>
      </c>
      <c r="H264" s="301" t="s">
        <v>1647</v>
      </c>
      <c r="I264" s="301" t="s">
        <v>1648</v>
      </c>
      <c r="J264" s="301" t="s">
        <v>1518</v>
      </c>
      <c r="K264" s="301" t="s">
        <v>956</v>
      </c>
      <c r="L264" s="37" t="s">
        <v>491</v>
      </c>
      <c r="M264" s="37" t="s">
        <v>158</v>
      </c>
      <c r="N264" s="300">
        <v>135</v>
      </c>
      <c r="O264" s="300">
        <v>2023</v>
      </c>
      <c r="P264" s="300" t="s">
        <v>1520</v>
      </c>
      <c r="Q264" s="399">
        <v>135</v>
      </c>
      <c r="R264" s="300">
        <v>540</v>
      </c>
      <c r="S264" s="300">
        <v>135</v>
      </c>
      <c r="T264" s="12">
        <f t="shared" si="40"/>
        <v>0.25</v>
      </c>
      <c r="U264" s="374">
        <v>6</v>
      </c>
      <c r="V264" s="374">
        <v>25</v>
      </c>
      <c r="W264" s="404">
        <v>52</v>
      </c>
      <c r="X264" s="374">
        <v>52</v>
      </c>
      <c r="Y264" s="11">
        <f t="shared" si="41"/>
        <v>135</v>
      </c>
      <c r="Z264" s="12">
        <f t="shared" si="42"/>
        <v>0.25</v>
      </c>
      <c r="AA264" s="11">
        <f t="shared" si="44"/>
        <v>270</v>
      </c>
      <c r="AB264" s="12">
        <f t="shared" si="37"/>
        <v>1</v>
      </c>
      <c r="AC264" s="766">
        <v>1</v>
      </c>
      <c r="AD264" s="13">
        <f t="shared" si="43"/>
        <v>0.5</v>
      </c>
      <c r="AE264" s="445">
        <v>1891479454</v>
      </c>
      <c r="AF264" s="360" t="s">
        <v>1541</v>
      </c>
      <c r="AG264" s="445">
        <v>1891479454</v>
      </c>
      <c r="AH264" s="13">
        <f t="shared" si="38"/>
        <v>1</v>
      </c>
    </row>
    <row r="265" spans="1:34" s="377" customFormat="1" x14ac:dyDescent="0.2">
      <c r="A265" s="300" t="s">
        <v>1732</v>
      </c>
      <c r="B265" s="387" t="s">
        <v>90</v>
      </c>
      <c r="C265" s="301" t="s">
        <v>1463</v>
      </c>
      <c r="D265" s="304" t="s">
        <v>1533</v>
      </c>
      <c r="E265" s="301" t="s">
        <v>1513</v>
      </c>
      <c r="F265" s="301" t="s">
        <v>1514</v>
      </c>
      <c r="G265" s="301" t="s">
        <v>1623</v>
      </c>
      <c r="H265" s="301" t="s">
        <v>1650</v>
      </c>
      <c r="I265" s="301" t="s">
        <v>1651</v>
      </c>
      <c r="J265" s="301" t="s">
        <v>1637</v>
      </c>
      <c r="K265" s="301" t="s">
        <v>1639</v>
      </c>
      <c r="L265" s="37" t="s">
        <v>726</v>
      </c>
      <c r="M265" s="37" t="s">
        <v>158</v>
      </c>
      <c r="N265" s="300">
        <v>188</v>
      </c>
      <c r="O265" s="300">
        <v>2023</v>
      </c>
      <c r="P265" s="300" t="s">
        <v>1520</v>
      </c>
      <c r="Q265" s="399">
        <v>50</v>
      </c>
      <c r="R265" s="300">
        <v>200</v>
      </c>
      <c r="S265" s="300">
        <v>50</v>
      </c>
      <c r="T265" s="12">
        <f t="shared" si="40"/>
        <v>0.25</v>
      </c>
      <c r="U265" s="374">
        <v>10</v>
      </c>
      <c r="V265" s="374">
        <v>16</v>
      </c>
      <c r="W265" s="404">
        <v>18</v>
      </c>
      <c r="X265" s="374">
        <v>6</v>
      </c>
      <c r="Y265" s="11">
        <f t="shared" si="41"/>
        <v>50</v>
      </c>
      <c r="Z265" s="12">
        <f t="shared" si="42"/>
        <v>0.25</v>
      </c>
      <c r="AA265" s="11">
        <f t="shared" si="44"/>
        <v>100</v>
      </c>
      <c r="AB265" s="12">
        <f t="shared" si="37"/>
        <v>1</v>
      </c>
      <c r="AC265" s="766">
        <v>1</v>
      </c>
      <c r="AD265" s="13">
        <f t="shared" si="43"/>
        <v>0.5</v>
      </c>
      <c r="AE265" s="445">
        <v>1891479453</v>
      </c>
      <c r="AF265" s="360" t="s">
        <v>1541</v>
      </c>
      <c r="AG265" s="445">
        <v>1891479453</v>
      </c>
      <c r="AH265" s="13">
        <f t="shared" si="38"/>
        <v>1</v>
      </c>
    </row>
    <row r="266" spans="1:34" s="377" customFormat="1" x14ac:dyDescent="0.2">
      <c r="A266" s="300" t="s">
        <v>1732</v>
      </c>
      <c r="B266" s="387" t="s">
        <v>90</v>
      </c>
      <c r="C266" s="301" t="s">
        <v>1463</v>
      </c>
      <c r="D266" s="304" t="s">
        <v>1533</v>
      </c>
      <c r="E266" s="301" t="s">
        <v>1513</v>
      </c>
      <c r="F266" s="301" t="s">
        <v>1514</v>
      </c>
      <c r="G266" s="301" t="s">
        <v>1534</v>
      </c>
      <c r="H266" s="301" t="s">
        <v>1653</v>
      </c>
      <c r="I266" s="301" t="s">
        <v>1536</v>
      </c>
      <c r="J266" s="301" t="s">
        <v>1518</v>
      </c>
      <c r="K266" s="301" t="s">
        <v>956</v>
      </c>
      <c r="L266" s="37" t="s">
        <v>726</v>
      </c>
      <c r="M266" s="37" t="s">
        <v>158</v>
      </c>
      <c r="N266" s="300">
        <v>180</v>
      </c>
      <c r="O266" s="300">
        <v>2023</v>
      </c>
      <c r="P266" s="300" t="s">
        <v>1654</v>
      </c>
      <c r="Q266" s="399">
        <v>135</v>
      </c>
      <c r="R266" s="300">
        <v>540</v>
      </c>
      <c r="S266" s="300">
        <v>135</v>
      </c>
      <c r="T266" s="12">
        <f t="shared" si="40"/>
        <v>0.25</v>
      </c>
      <c r="U266" s="374">
        <v>6</v>
      </c>
      <c r="V266" s="374">
        <v>25</v>
      </c>
      <c r="W266" s="404">
        <v>52</v>
      </c>
      <c r="X266" s="374">
        <v>52</v>
      </c>
      <c r="Y266" s="11">
        <f t="shared" si="41"/>
        <v>135</v>
      </c>
      <c r="Z266" s="12">
        <f t="shared" si="42"/>
        <v>0.25</v>
      </c>
      <c r="AA266" s="11">
        <f t="shared" si="44"/>
        <v>270</v>
      </c>
      <c r="AB266" s="12">
        <f t="shared" si="37"/>
        <v>1</v>
      </c>
      <c r="AC266" s="766">
        <v>1</v>
      </c>
      <c r="AD266" s="13">
        <f t="shared" si="43"/>
        <v>0.5</v>
      </c>
      <c r="AE266" s="445">
        <v>1992274506</v>
      </c>
      <c r="AF266" s="360" t="s">
        <v>1541</v>
      </c>
      <c r="AG266" s="445">
        <v>1992274506</v>
      </c>
      <c r="AH266" s="13">
        <f t="shared" si="38"/>
        <v>1</v>
      </c>
    </row>
    <row r="267" spans="1:34" s="377" customFormat="1" x14ac:dyDescent="0.2">
      <c r="A267" s="300" t="s">
        <v>1732</v>
      </c>
      <c r="B267" s="387" t="s">
        <v>90</v>
      </c>
      <c r="C267" s="301" t="s">
        <v>1463</v>
      </c>
      <c r="D267" s="304" t="s">
        <v>1533</v>
      </c>
      <c r="E267" s="301" t="s">
        <v>1513</v>
      </c>
      <c r="F267" s="301" t="s">
        <v>1514</v>
      </c>
      <c r="G267" s="301" t="s">
        <v>1534</v>
      </c>
      <c r="H267" s="301" t="s">
        <v>1655</v>
      </c>
      <c r="I267" s="301" t="s">
        <v>1536</v>
      </c>
      <c r="J267" s="301" t="s">
        <v>1518</v>
      </c>
      <c r="K267" s="301" t="s">
        <v>956</v>
      </c>
      <c r="L267" s="37" t="s">
        <v>1656</v>
      </c>
      <c r="M267" s="37" t="s">
        <v>158</v>
      </c>
      <c r="N267" s="300">
        <v>180</v>
      </c>
      <c r="O267" s="300">
        <v>2023</v>
      </c>
      <c r="P267" s="300" t="s">
        <v>1657</v>
      </c>
      <c r="Q267" s="399">
        <v>135</v>
      </c>
      <c r="R267" s="300">
        <v>540</v>
      </c>
      <c r="S267" s="300">
        <v>135</v>
      </c>
      <c r="T267" s="12">
        <f t="shared" si="40"/>
        <v>0.25</v>
      </c>
      <c r="U267" s="374">
        <v>35</v>
      </c>
      <c r="V267" s="374">
        <v>40</v>
      </c>
      <c r="W267" s="404">
        <v>50</v>
      </c>
      <c r="X267" s="374">
        <v>12</v>
      </c>
      <c r="Y267" s="11">
        <f t="shared" si="41"/>
        <v>137</v>
      </c>
      <c r="Z267" s="12">
        <f t="shared" si="42"/>
        <v>0.25370370370370371</v>
      </c>
      <c r="AA267" s="11">
        <f t="shared" si="44"/>
        <v>272</v>
      </c>
      <c r="AB267" s="12">
        <f t="shared" si="37"/>
        <v>1.0148148148148148</v>
      </c>
      <c r="AC267" s="766">
        <v>1.0148148148148148</v>
      </c>
      <c r="AD267" s="13">
        <f t="shared" si="43"/>
        <v>0.50370370370370365</v>
      </c>
      <c r="AE267" s="445">
        <v>1992274506</v>
      </c>
      <c r="AF267" s="360" t="s">
        <v>1541</v>
      </c>
      <c r="AG267" s="445">
        <v>1992274506</v>
      </c>
      <c r="AH267" s="13">
        <f t="shared" si="38"/>
        <v>1</v>
      </c>
    </row>
    <row r="268" spans="1:34" s="377" customFormat="1" ht="28" x14ac:dyDescent="0.2">
      <c r="A268" s="300" t="s">
        <v>1732</v>
      </c>
      <c r="B268" s="387" t="s">
        <v>90</v>
      </c>
      <c r="C268" s="301" t="s">
        <v>1463</v>
      </c>
      <c r="D268" s="304" t="s">
        <v>1533</v>
      </c>
      <c r="E268" s="301" t="s">
        <v>1513</v>
      </c>
      <c r="F268" s="301" t="s">
        <v>1514</v>
      </c>
      <c r="G268" s="301" t="s">
        <v>1528</v>
      </c>
      <c r="H268" s="301" t="s">
        <v>1658</v>
      </c>
      <c r="I268" s="301" t="s">
        <v>1659</v>
      </c>
      <c r="J268" s="301" t="s">
        <v>1518</v>
      </c>
      <c r="K268" s="301" t="s">
        <v>956</v>
      </c>
      <c r="L268" s="37" t="s">
        <v>726</v>
      </c>
      <c r="M268" s="37" t="s">
        <v>158</v>
      </c>
      <c r="N268" s="300">
        <v>12</v>
      </c>
      <c r="O268" s="300">
        <v>2023</v>
      </c>
      <c r="P268" s="300" t="s">
        <v>1520</v>
      </c>
      <c r="Q268" s="399">
        <v>18</v>
      </c>
      <c r="R268" s="300">
        <v>60</v>
      </c>
      <c r="S268" s="300">
        <v>18</v>
      </c>
      <c r="T268" s="12">
        <f t="shared" si="40"/>
        <v>0.3</v>
      </c>
      <c r="U268" s="374" t="s">
        <v>142</v>
      </c>
      <c r="V268" s="374">
        <v>4</v>
      </c>
      <c r="W268" s="404">
        <v>15</v>
      </c>
      <c r="X268" s="374">
        <v>2</v>
      </c>
      <c r="Y268" s="11">
        <f t="shared" si="41"/>
        <v>21</v>
      </c>
      <c r="Z268" s="12">
        <f t="shared" si="42"/>
        <v>0.35</v>
      </c>
      <c r="AA268" s="11">
        <f t="shared" si="44"/>
        <v>39</v>
      </c>
      <c r="AB268" s="12">
        <f t="shared" si="37"/>
        <v>1.1666666666666667</v>
      </c>
      <c r="AC268" s="766">
        <v>1.1666666666666667</v>
      </c>
      <c r="AD268" s="13">
        <f t="shared" si="43"/>
        <v>0.65</v>
      </c>
      <c r="AE268" s="445">
        <v>1230000000</v>
      </c>
      <c r="AF268" s="360" t="s">
        <v>1619</v>
      </c>
      <c r="AG268" s="445">
        <v>1230000000</v>
      </c>
      <c r="AH268" s="13">
        <f t="shared" si="38"/>
        <v>1</v>
      </c>
    </row>
    <row r="269" spans="1:34" s="377" customFormat="1" ht="56" x14ac:dyDescent="0.2">
      <c r="A269" s="300" t="s">
        <v>1732</v>
      </c>
      <c r="B269" s="387" t="s">
        <v>90</v>
      </c>
      <c r="C269" s="301" t="s">
        <v>1463</v>
      </c>
      <c r="D269" s="304" t="s">
        <v>1533</v>
      </c>
      <c r="E269" s="301" t="s">
        <v>1513</v>
      </c>
      <c r="F269" s="301" t="s">
        <v>1514</v>
      </c>
      <c r="G269" s="301" t="s">
        <v>1528</v>
      </c>
      <c r="H269" s="301" t="s">
        <v>1661</v>
      </c>
      <c r="I269" s="301" t="s">
        <v>1662</v>
      </c>
      <c r="J269" s="301" t="s">
        <v>1663</v>
      </c>
      <c r="K269" s="301" t="s">
        <v>1580</v>
      </c>
      <c r="L269" s="37" t="s">
        <v>476</v>
      </c>
      <c r="M269" s="37" t="s">
        <v>158</v>
      </c>
      <c r="N269" s="300">
        <v>20</v>
      </c>
      <c r="O269" s="300">
        <v>2023</v>
      </c>
      <c r="P269" s="300" t="s">
        <v>1665</v>
      </c>
      <c r="Q269" s="399">
        <v>5</v>
      </c>
      <c r="R269" s="300">
        <v>20</v>
      </c>
      <c r="S269" s="300">
        <v>5</v>
      </c>
      <c r="T269" s="12">
        <f t="shared" si="40"/>
        <v>0.25</v>
      </c>
      <c r="U269" s="374" t="s">
        <v>142</v>
      </c>
      <c r="V269" s="374">
        <v>2</v>
      </c>
      <c r="W269" s="404">
        <v>3</v>
      </c>
      <c r="X269" s="374">
        <v>0</v>
      </c>
      <c r="Y269" s="11">
        <f t="shared" si="41"/>
        <v>5</v>
      </c>
      <c r="Z269" s="12">
        <f t="shared" si="42"/>
        <v>0.25</v>
      </c>
      <c r="AA269" s="11">
        <f t="shared" si="44"/>
        <v>10</v>
      </c>
      <c r="AB269" s="12">
        <f t="shared" si="37"/>
        <v>1</v>
      </c>
      <c r="AC269" s="766">
        <v>1</v>
      </c>
      <c r="AD269" s="13">
        <f t="shared" si="43"/>
        <v>0.5</v>
      </c>
      <c r="AE269" s="445">
        <v>3062703469</v>
      </c>
      <c r="AF269" s="360" t="s">
        <v>1541</v>
      </c>
      <c r="AG269" s="445">
        <v>3062703469</v>
      </c>
      <c r="AH269" s="13">
        <f t="shared" si="38"/>
        <v>1</v>
      </c>
    </row>
    <row r="270" spans="1:34" s="377" customFormat="1" ht="70" x14ac:dyDescent="0.2">
      <c r="A270" s="300" t="s">
        <v>1732</v>
      </c>
      <c r="B270" s="387" t="s">
        <v>90</v>
      </c>
      <c r="C270" s="301" t="s">
        <v>1463</v>
      </c>
      <c r="D270" s="304" t="s">
        <v>1533</v>
      </c>
      <c r="E270" s="301" t="s">
        <v>1513</v>
      </c>
      <c r="F270" s="301" t="s">
        <v>1514</v>
      </c>
      <c r="G270" s="301" t="s">
        <v>1666</v>
      </c>
      <c r="H270" s="301" t="s">
        <v>1667</v>
      </c>
      <c r="I270" s="301" t="s">
        <v>1668</v>
      </c>
      <c r="J270" s="301" t="s">
        <v>1669</v>
      </c>
      <c r="K270" s="301" t="s">
        <v>1671</v>
      </c>
      <c r="L270" s="37" t="s">
        <v>726</v>
      </c>
      <c r="M270" s="37" t="s">
        <v>158</v>
      </c>
      <c r="N270" s="300">
        <v>90</v>
      </c>
      <c r="O270" s="300">
        <v>2023</v>
      </c>
      <c r="P270" s="300" t="s">
        <v>1672</v>
      </c>
      <c r="Q270" s="399">
        <v>75</v>
      </c>
      <c r="R270" s="300">
        <v>225</v>
      </c>
      <c r="S270" s="300">
        <v>50</v>
      </c>
      <c r="T270" s="12">
        <f t="shared" si="40"/>
        <v>0.22222222222222221</v>
      </c>
      <c r="U270" s="374">
        <v>5</v>
      </c>
      <c r="V270" s="374">
        <v>22.222222222222221</v>
      </c>
      <c r="W270" s="404">
        <v>16</v>
      </c>
      <c r="X270" s="374">
        <v>32</v>
      </c>
      <c r="Y270" s="11">
        <f t="shared" si="41"/>
        <v>75.222222222222229</v>
      </c>
      <c r="Z270" s="12">
        <f t="shared" si="42"/>
        <v>0.334320987654321</v>
      </c>
      <c r="AA270" s="11">
        <f t="shared" si="44"/>
        <v>125.22222222222223</v>
      </c>
      <c r="AB270" s="12">
        <f t="shared" si="37"/>
        <v>1.0029629629629631</v>
      </c>
      <c r="AC270" s="766">
        <v>1.0029629629629631</v>
      </c>
      <c r="AD270" s="13">
        <f t="shared" si="43"/>
        <v>0.55654320987654327</v>
      </c>
      <c r="AE270" s="445">
        <v>461900000</v>
      </c>
      <c r="AF270" s="360" t="s">
        <v>1270</v>
      </c>
      <c r="AG270" s="445">
        <v>459300000</v>
      </c>
      <c r="AH270" s="13">
        <f t="shared" si="38"/>
        <v>0.99437107599047414</v>
      </c>
    </row>
    <row r="271" spans="1:34" s="377" customFormat="1" ht="42" x14ac:dyDescent="0.2">
      <c r="A271" s="300" t="s">
        <v>1732</v>
      </c>
      <c r="B271" s="387" t="s">
        <v>90</v>
      </c>
      <c r="C271" s="301" t="s">
        <v>1463</v>
      </c>
      <c r="D271" s="304" t="s">
        <v>1533</v>
      </c>
      <c r="E271" s="301" t="s">
        <v>1513</v>
      </c>
      <c r="F271" s="301" t="s">
        <v>1514</v>
      </c>
      <c r="G271" s="301" t="s">
        <v>1673</v>
      </c>
      <c r="H271" s="301" t="s">
        <v>1674</v>
      </c>
      <c r="I271" s="301" t="s">
        <v>1675</v>
      </c>
      <c r="J271" s="301" t="s">
        <v>1518</v>
      </c>
      <c r="K271" s="301" t="s">
        <v>956</v>
      </c>
      <c r="L271" s="37" t="s">
        <v>1677</v>
      </c>
      <c r="M271" s="37" t="s">
        <v>158</v>
      </c>
      <c r="N271" s="300">
        <v>60</v>
      </c>
      <c r="O271" s="300">
        <v>2023</v>
      </c>
      <c r="P271" s="300" t="s">
        <v>1678</v>
      </c>
      <c r="Q271" s="399">
        <v>60</v>
      </c>
      <c r="R271" s="300">
        <v>240</v>
      </c>
      <c r="S271" s="300">
        <v>60</v>
      </c>
      <c r="T271" s="12">
        <f t="shared" si="40"/>
        <v>0.25</v>
      </c>
      <c r="U271" s="374" t="s">
        <v>142</v>
      </c>
      <c r="V271" s="374">
        <v>25</v>
      </c>
      <c r="W271" s="404">
        <v>20</v>
      </c>
      <c r="X271" s="374">
        <v>15</v>
      </c>
      <c r="Y271" s="11">
        <f t="shared" si="41"/>
        <v>60</v>
      </c>
      <c r="Z271" s="12">
        <f t="shared" si="42"/>
        <v>0.25</v>
      </c>
      <c r="AA271" s="11">
        <f t="shared" si="44"/>
        <v>120</v>
      </c>
      <c r="AB271" s="12">
        <f t="shared" si="37"/>
        <v>1</v>
      </c>
      <c r="AC271" s="766">
        <v>1</v>
      </c>
      <c r="AD271" s="13">
        <f t="shared" si="43"/>
        <v>0.5</v>
      </c>
      <c r="AE271" s="445">
        <v>1525995247</v>
      </c>
      <c r="AF271" s="360" t="s">
        <v>1270</v>
      </c>
      <c r="AG271" s="445">
        <v>1393195247</v>
      </c>
      <c r="AH271" s="13">
        <f t="shared" si="38"/>
        <v>0.91297482724072998</v>
      </c>
    </row>
    <row r="272" spans="1:34" s="377" customFormat="1" ht="28" x14ac:dyDescent="0.2">
      <c r="A272" s="300" t="s">
        <v>1732</v>
      </c>
      <c r="B272" s="387" t="s">
        <v>90</v>
      </c>
      <c r="C272" s="301" t="s">
        <v>1463</v>
      </c>
      <c r="D272" s="304" t="s">
        <v>1533</v>
      </c>
      <c r="E272" s="301" t="s">
        <v>1513</v>
      </c>
      <c r="F272" s="301" t="s">
        <v>1514</v>
      </c>
      <c r="G272" s="301" t="s">
        <v>1679</v>
      </c>
      <c r="H272" s="301" t="s">
        <v>1680</v>
      </c>
      <c r="I272" s="301" t="s">
        <v>1681</v>
      </c>
      <c r="J272" s="301" t="s">
        <v>1518</v>
      </c>
      <c r="K272" s="301" t="s">
        <v>956</v>
      </c>
      <c r="L272" s="37" t="s">
        <v>726</v>
      </c>
      <c r="M272" s="37" t="s">
        <v>158</v>
      </c>
      <c r="N272" s="300">
        <v>340</v>
      </c>
      <c r="O272" s="300">
        <v>2023</v>
      </c>
      <c r="P272" s="300" t="s">
        <v>1683</v>
      </c>
      <c r="Q272" s="399">
        <v>90</v>
      </c>
      <c r="R272" s="300">
        <v>350</v>
      </c>
      <c r="S272" s="300">
        <v>70</v>
      </c>
      <c r="T272" s="12">
        <f t="shared" si="40"/>
        <v>0.2</v>
      </c>
      <c r="U272" s="374">
        <v>2</v>
      </c>
      <c r="V272" s="374">
        <v>50</v>
      </c>
      <c r="W272" s="404">
        <v>31</v>
      </c>
      <c r="X272" s="374">
        <v>7</v>
      </c>
      <c r="Y272" s="11">
        <f t="shared" si="41"/>
        <v>90</v>
      </c>
      <c r="Z272" s="12">
        <f t="shared" si="42"/>
        <v>0.25714285714285712</v>
      </c>
      <c r="AA272" s="11">
        <f t="shared" si="44"/>
        <v>160</v>
      </c>
      <c r="AB272" s="12">
        <f t="shared" si="37"/>
        <v>1</v>
      </c>
      <c r="AC272" s="766">
        <v>1</v>
      </c>
      <c r="AD272" s="13">
        <f t="shared" si="43"/>
        <v>0.45714285714285713</v>
      </c>
      <c r="AE272" s="445">
        <v>1525995247</v>
      </c>
      <c r="AF272" s="360" t="s">
        <v>1270</v>
      </c>
      <c r="AG272" s="445">
        <v>1525995247</v>
      </c>
      <c r="AH272" s="13">
        <f t="shared" si="38"/>
        <v>1</v>
      </c>
    </row>
    <row r="273" spans="1:34" s="377" customFormat="1" ht="28" x14ac:dyDescent="0.2">
      <c r="A273" s="300" t="s">
        <v>1732</v>
      </c>
      <c r="B273" s="387" t="s">
        <v>90</v>
      </c>
      <c r="C273" s="301" t="s">
        <v>1463</v>
      </c>
      <c r="D273" s="304" t="s">
        <v>1533</v>
      </c>
      <c r="E273" s="301" t="s">
        <v>1513</v>
      </c>
      <c r="F273" s="301" t="s">
        <v>1514</v>
      </c>
      <c r="G273" s="301" t="s">
        <v>1679</v>
      </c>
      <c r="H273" s="301" t="s">
        <v>1684</v>
      </c>
      <c r="I273" s="301" t="s">
        <v>1681</v>
      </c>
      <c r="J273" s="301" t="s">
        <v>1685</v>
      </c>
      <c r="K273" s="301" t="s">
        <v>1686</v>
      </c>
      <c r="L273" s="37" t="s">
        <v>1687</v>
      </c>
      <c r="M273" s="37" t="s">
        <v>158</v>
      </c>
      <c r="N273" s="300">
        <v>15</v>
      </c>
      <c r="O273" s="300">
        <v>2023</v>
      </c>
      <c r="P273" s="300" t="s">
        <v>1688</v>
      </c>
      <c r="Q273" s="399">
        <v>4</v>
      </c>
      <c r="R273" s="300">
        <v>16</v>
      </c>
      <c r="S273" s="300">
        <v>4</v>
      </c>
      <c r="T273" s="12">
        <f t="shared" si="40"/>
        <v>0.25</v>
      </c>
      <c r="U273" s="374" t="s">
        <v>142</v>
      </c>
      <c r="V273" s="374">
        <v>1</v>
      </c>
      <c r="W273" s="404">
        <v>3</v>
      </c>
      <c r="X273" s="374">
        <v>0</v>
      </c>
      <c r="Y273" s="11">
        <f t="shared" si="41"/>
        <v>4</v>
      </c>
      <c r="Z273" s="12">
        <f t="shared" si="42"/>
        <v>0.25</v>
      </c>
      <c r="AA273" s="11">
        <f t="shared" si="44"/>
        <v>8</v>
      </c>
      <c r="AB273" s="12">
        <f t="shared" si="37"/>
        <v>1</v>
      </c>
      <c r="AC273" s="766">
        <v>1</v>
      </c>
      <c r="AD273" s="13">
        <f t="shared" si="43"/>
        <v>0.5</v>
      </c>
      <c r="AE273" s="445">
        <v>1525995247</v>
      </c>
      <c r="AF273" s="360" t="s">
        <v>1270</v>
      </c>
      <c r="AG273" s="445">
        <v>1525995247</v>
      </c>
      <c r="AH273" s="13">
        <f t="shared" si="38"/>
        <v>1</v>
      </c>
    </row>
    <row r="274" spans="1:34" s="377" customFormat="1" ht="28" x14ac:dyDescent="0.2">
      <c r="A274" s="300" t="s">
        <v>1732</v>
      </c>
      <c r="B274" s="387" t="s">
        <v>90</v>
      </c>
      <c r="C274" s="301" t="s">
        <v>1463</v>
      </c>
      <c r="D274" s="304" t="s">
        <v>1533</v>
      </c>
      <c r="E274" s="301" t="s">
        <v>1513</v>
      </c>
      <c r="F274" s="301" t="s">
        <v>1514</v>
      </c>
      <c r="G274" s="301" t="s">
        <v>1689</v>
      </c>
      <c r="H274" s="301" t="s">
        <v>1690</v>
      </c>
      <c r="I274" s="301" t="s">
        <v>1691</v>
      </c>
      <c r="J274" s="301" t="s">
        <v>1552</v>
      </c>
      <c r="K274" s="301" t="s">
        <v>1554</v>
      </c>
      <c r="L274" s="37" t="s">
        <v>726</v>
      </c>
      <c r="M274" s="37" t="s">
        <v>158</v>
      </c>
      <c r="N274" s="300">
        <v>175</v>
      </c>
      <c r="O274" s="300">
        <v>2023</v>
      </c>
      <c r="P274" s="300" t="s">
        <v>1693</v>
      </c>
      <c r="Q274" s="399">
        <v>150</v>
      </c>
      <c r="R274" s="300">
        <v>600</v>
      </c>
      <c r="S274" s="300">
        <v>150</v>
      </c>
      <c r="T274" s="12">
        <f t="shared" si="40"/>
        <v>0.25</v>
      </c>
      <c r="U274" s="374" t="s">
        <v>142</v>
      </c>
      <c r="V274" s="374">
        <v>37</v>
      </c>
      <c r="W274" s="404">
        <v>3</v>
      </c>
      <c r="X274" s="374">
        <v>110</v>
      </c>
      <c r="Y274" s="11">
        <f t="shared" si="41"/>
        <v>150</v>
      </c>
      <c r="Z274" s="12">
        <f t="shared" si="42"/>
        <v>0.25</v>
      </c>
      <c r="AA274" s="11">
        <f t="shared" si="44"/>
        <v>300</v>
      </c>
      <c r="AB274" s="12">
        <f t="shared" si="37"/>
        <v>1</v>
      </c>
      <c r="AC274" s="766">
        <v>1</v>
      </c>
      <c r="AD274" s="13">
        <f t="shared" si="43"/>
        <v>0.5</v>
      </c>
      <c r="AE274" s="445">
        <v>2084122795</v>
      </c>
      <c r="AF274" s="360" t="s">
        <v>1694</v>
      </c>
      <c r="AG274" s="445">
        <v>2084122795</v>
      </c>
      <c r="AH274" s="13">
        <f t="shared" si="38"/>
        <v>1</v>
      </c>
    </row>
    <row r="275" spans="1:34" s="377" customFormat="1" ht="28" x14ac:dyDescent="0.2">
      <c r="A275" s="300" t="s">
        <v>1732</v>
      </c>
      <c r="B275" s="387" t="s">
        <v>90</v>
      </c>
      <c r="C275" s="301" t="s">
        <v>1463</v>
      </c>
      <c r="D275" s="304" t="s">
        <v>1533</v>
      </c>
      <c r="E275" s="301" t="s">
        <v>1513</v>
      </c>
      <c r="F275" s="301" t="s">
        <v>1514</v>
      </c>
      <c r="G275" s="301" t="s">
        <v>1695</v>
      </c>
      <c r="H275" s="301" t="s">
        <v>1696</v>
      </c>
      <c r="I275" s="301" t="s">
        <v>1697</v>
      </c>
      <c r="J275" s="301" t="s">
        <v>1518</v>
      </c>
      <c r="K275" s="301" t="s">
        <v>956</v>
      </c>
      <c r="L275" s="37" t="s">
        <v>726</v>
      </c>
      <c r="M275" s="37" t="s">
        <v>158</v>
      </c>
      <c r="N275" s="300">
        <v>210</v>
      </c>
      <c r="O275" s="300">
        <v>2023</v>
      </c>
      <c r="P275" s="300" t="s">
        <v>1699</v>
      </c>
      <c r="Q275" s="399">
        <v>115</v>
      </c>
      <c r="R275" s="300">
        <v>460</v>
      </c>
      <c r="S275" s="300">
        <v>115</v>
      </c>
      <c r="T275" s="12">
        <f t="shared" si="40"/>
        <v>0.25</v>
      </c>
      <c r="U275" s="374">
        <v>15</v>
      </c>
      <c r="V275" s="374">
        <v>39</v>
      </c>
      <c r="W275" s="404">
        <v>41</v>
      </c>
      <c r="X275" s="374">
        <v>20</v>
      </c>
      <c r="Y275" s="11">
        <f t="shared" si="41"/>
        <v>115</v>
      </c>
      <c r="Z275" s="12">
        <f t="shared" si="42"/>
        <v>0.25</v>
      </c>
      <c r="AA275" s="11">
        <f t="shared" si="44"/>
        <v>230</v>
      </c>
      <c r="AB275" s="12">
        <f t="shared" si="37"/>
        <v>1</v>
      </c>
      <c r="AC275" s="766">
        <v>1</v>
      </c>
      <c r="AD275" s="13">
        <f t="shared" si="43"/>
        <v>0.5</v>
      </c>
      <c r="AE275" s="445">
        <v>1209000000</v>
      </c>
      <c r="AF275" s="360" t="s">
        <v>1700</v>
      </c>
      <c r="AG275" s="445">
        <v>1209000000</v>
      </c>
      <c r="AH275" s="13">
        <f t="shared" si="38"/>
        <v>1</v>
      </c>
    </row>
    <row r="276" spans="1:34" s="377" customFormat="1" ht="28" x14ac:dyDescent="0.2">
      <c r="A276" s="300" t="s">
        <v>1732</v>
      </c>
      <c r="B276" s="387" t="s">
        <v>90</v>
      </c>
      <c r="C276" s="301" t="s">
        <v>1463</v>
      </c>
      <c r="D276" s="304" t="s">
        <v>1533</v>
      </c>
      <c r="E276" s="301" t="s">
        <v>1513</v>
      </c>
      <c r="F276" s="301" t="s">
        <v>1514</v>
      </c>
      <c r="G276" s="301" t="s">
        <v>1701</v>
      </c>
      <c r="H276" s="301" t="s">
        <v>1702</v>
      </c>
      <c r="I276" s="301" t="s">
        <v>1703</v>
      </c>
      <c r="J276" s="301" t="s">
        <v>1518</v>
      </c>
      <c r="K276" s="301" t="s">
        <v>956</v>
      </c>
      <c r="L276" s="37" t="s">
        <v>1705</v>
      </c>
      <c r="M276" s="37" t="s">
        <v>158</v>
      </c>
      <c r="N276" s="300">
        <v>135</v>
      </c>
      <c r="O276" s="300">
        <v>2023</v>
      </c>
      <c r="P276" s="300" t="s">
        <v>1540</v>
      </c>
      <c r="Q276" s="399">
        <v>135</v>
      </c>
      <c r="R276" s="300">
        <v>540</v>
      </c>
      <c r="S276" s="300">
        <v>135</v>
      </c>
      <c r="T276" s="12">
        <f t="shared" si="40"/>
        <v>0.25</v>
      </c>
      <c r="U276" s="374">
        <v>6</v>
      </c>
      <c r="V276" s="374">
        <v>25</v>
      </c>
      <c r="W276" s="404">
        <v>52</v>
      </c>
      <c r="X276" s="374">
        <v>52</v>
      </c>
      <c r="Y276" s="11">
        <f t="shared" si="41"/>
        <v>135</v>
      </c>
      <c r="Z276" s="12">
        <f t="shared" si="42"/>
        <v>0.25</v>
      </c>
      <c r="AA276" s="11">
        <f t="shared" si="44"/>
        <v>270</v>
      </c>
      <c r="AB276" s="12">
        <f t="shared" si="37"/>
        <v>1</v>
      </c>
      <c r="AC276" s="766">
        <v>1</v>
      </c>
      <c r="AD276" s="13">
        <f t="shared" si="43"/>
        <v>0.5</v>
      </c>
      <c r="AE276" s="445">
        <v>1824565547</v>
      </c>
      <c r="AF276" s="360" t="s">
        <v>1700</v>
      </c>
      <c r="AG276" s="445">
        <v>1824565547</v>
      </c>
      <c r="AH276" s="13">
        <f t="shared" si="38"/>
        <v>1</v>
      </c>
    </row>
    <row r="277" spans="1:34" s="377" customFormat="1" ht="42" x14ac:dyDescent="0.2">
      <c r="A277" s="300" t="s">
        <v>1732</v>
      </c>
      <c r="B277" s="387" t="s">
        <v>90</v>
      </c>
      <c r="C277" s="301" t="s">
        <v>1463</v>
      </c>
      <c r="D277" s="304" t="s">
        <v>1533</v>
      </c>
      <c r="E277" s="301" t="s">
        <v>1513</v>
      </c>
      <c r="F277" s="301" t="s">
        <v>1514</v>
      </c>
      <c r="G277" s="301" t="s">
        <v>1706</v>
      </c>
      <c r="H277" s="301" t="s">
        <v>1707</v>
      </c>
      <c r="I277" s="301" t="s">
        <v>1708</v>
      </c>
      <c r="J277" s="301" t="s">
        <v>1709</v>
      </c>
      <c r="K277" s="301" t="s">
        <v>1706</v>
      </c>
      <c r="L277" s="37" t="s">
        <v>726</v>
      </c>
      <c r="M277" s="37" t="s">
        <v>158</v>
      </c>
      <c r="N277" s="300">
        <v>20</v>
      </c>
      <c r="O277" s="300">
        <v>2023</v>
      </c>
      <c r="P277" s="300" t="s">
        <v>1711</v>
      </c>
      <c r="Q277" s="399">
        <v>12</v>
      </c>
      <c r="R277" s="300">
        <v>45</v>
      </c>
      <c r="S277" s="300">
        <v>12</v>
      </c>
      <c r="T277" s="12">
        <f t="shared" si="40"/>
        <v>0.26666666666666666</v>
      </c>
      <c r="U277" s="374" t="s">
        <v>142</v>
      </c>
      <c r="V277" s="374">
        <v>4</v>
      </c>
      <c r="W277" s="404">
        <v>6</v>
      </c>
      <c r="X277" s="374">
        <v>2</v>
      </c>
      <c r="Y277" s="11">
        <f t="shared" si="41"/>
        <v>12</v>
      </c>
      <c r="Z277" s="12">
        <f t="shared" si="42"/>
        <v>0.26666666666666666</v>
      </c>
      <c r="AA277" s="11">
        <f t="shared" si="44"/>
        <v>24</v>
      </c>
      <c r="AB277" s="12">
        <f t="shared" ref="AB277:AB309" si="45">+Y277/Q277</f>
        <v>1</v>
      </c>
      <c r="AC277" s="766">
        <v>1</v>
      </c>
      <c r="AD277" s="13">
        <f t="shared" si="43"/>
        <v>0.53333333333333333</v>
      </c>
      <c r="AE277" s="445">
        <v>561600000</v>
      </c>
      <c r="AF277" s="360" t="s">
        <v>1619</v>
      </c>
      <c r="AG277" s="445">
        <v>561600000</v>
      </c>
      <c r="AH277" s="13">
        <f t="shared" ref="AH277:AH310" si="46">+AG277/AE277</f>
        <v>1</v>
      </c>
    </row>
    <row r="278" spans="1:34" s="377" customFormat="1" ht="42" x14ac:dyDescent="0.2">
      <c r="A278" s="300" t="s">
        <v>1732</v>
      </c>
      <c r="B278" s="387" t="s">
        <v>90</v>
      </c>
      <c r="C278" s="301" t="s">
        <v>1463</v>
      </c>
      <c r="D278" s="304" t="s">
        <v>1533</v>
      </c>
      <c r="E278" s="301" t="s">
        <v>1513</v>
      </c>
      <c r="F278" s="301" t="s">
        <v>1514</v>
      </c>
      <c r="G278" s="301" t="s">
        <v>1712</v>
      </c>
      <c r="H278" s="301" t="s">
        <v>1713</v>
      </c>
      <c r="I278" s="301" t="s">
        <v>1714</v>
      </c>
      <c r="J278" s="301" t="s">
        <v>1518</v>
      </c>
      <c r="K278" s="301" t="s">
        <v>956</v>
      </c>
      <c r="L278" s="37" t="s">
        <v>726</v>
      </c>
      <c r="M278" s="37" t="s">
        <v>158</v>
      </c>
      <c r="N278" s="300">
        <v>180</v>
      </c>
      <c r="O278" s="300">
        <v>2023</v>
      </c>
      <c r="P278" s="300" t="s">
        <v>1716</v>
      </c>
      <c r="Q278" s="399">
        <v>135</v>
      </c>
      <c r="R278" s="300">
        <v>540</v>
      </c>
      <c r="S278" s="300">
        <v>135</v>
      </c>
      <c r="T278" s="12">
        <f t="shared" si="40"/>
        <v>0.25</v>
      </c>
      <c r="U278" s="374">
        <v>14</v>
      </c>
      <c r="V278" s="374">
        <v>53</v>
      </c>
      <c r="W278" s="404">
        <v>52</v>
      </c>
      <c r="X278" s="374">
        <v>16</v>
      </c>
      <c r="Y278" s="11">
        <f t="shared" si="41"/>
        <v>135</v>
      </c>
      <c r="Z278" s="12">
        <f t="shared" si="42"/>
        <v>0.25</v>
      </c>
      <c r="AA278" s="11">
        <f t="shared" si="44"/>
        <v>270</v>
      </c>
      <c r="AB278" s="12">
        <f t="shared" si="45"/>
        <v>1</v>
      </c>
      <c r="AC278" s="766">
        <v>1</v>
      </c>
      <c r="AD278" s="13">
        <f t="shared" si="43"/>
        <v>0.5</v>
      </c>
      <c r="AE278" s="445">
        <v>1206680717</v>
      </c>
      <c r="AF278" s="360" t="s">
        <v>1270</v>
      </c>
      <c r="AG278" s="445">
        <v>1198880717</v>
      </c>
      <c r="AH278" s="13">
        <f t="shared" si="46"/>
        <v>0.99353598686867883</v>
      </c>
    </row>
    <row r="279" spans="1:34" s="377" customFormat="1" ht="42" x14ac:dyDescent="0.2">
      <c r="A279" s="300" t="s">
        <v>1732</v>
      </c>
      <c r="B279" s="387" t="s">
        <v>90</v>
      </c>
      <c r="C279" s="301" t="s">
        <v>1463</v>
      </c>
      <c r="D279" s="304" t="s">
        <v>1533</v>
      </c>
      <c r="E279" s="301" t="s">
        <v>1513</v>
      </c>
      <c r="F279" s="301" t="s">
        <v>1514</v>
      </c>
      <c r="G279" s="301" t="s">
        <v>1712</v>
      </c>
      <c r="H279" s="301" t="s">
        <v>1717</v>
      </c>
      <c r="I279" s="301" t="s">
        <v>1718</v>
      </c>
      <c r="J279" s="301" t="s">
        <v>1719</v>
      </c>
      <c r="K279" s="301" t="s">
        <v>1721</v>
      </c>
      <c r="L279" s="37" t="s">
        <v>1722</v>
      </c>
      <c r="M279" s="37" t="s">
        <v>158</v>
      </c>
      <c r="N279" s="300">
        <v>10</v>
      </c>
      <c r="O279" s="300">
        <v>2023</v>
      </c>
      <c r="P279" s="300" t="s">
        <v>1723</v>
      </c>
      <c r="Q279" s="399">
        <v>10</v>
      </c>
      <c r="R279" s="300">
        <v>10</v>
      </c>
      <c r="S279" s="300">
        <v>10</v>
      </c>
      <c r="T279" s="12">
        <f t="shared" si="40"/>
        <v>1</v>
      </c>
      <c r="U279" s="374">
        <v>3</v>
      </c>
      <c r="V279" s="374">
        <v>2</v>
      </c>
      <c r="W279" s="404">
        <v>5</v>
      </c>
      <c r="X279" s="374">
        <v>0</v>
      </c>
      <c r="Y279" s="11">
        <f t="shared" si="41"/>
        <v>10</v>
      </c>
      <c r="Z279" s="12">
        <f t="shared" si="42"/>
        <v>1</v>
      </c>
      <c r="AA279" s="11">
        <f t="shared" si="44"/>
        <v>20</v>
      </c>
      <c r="AB279" s="12">
        <f t="shared" si="45"/>
        <v>1</v>
      </c>
      <c r="AC279" s="766">
        <v>1</v>
      </c>
      <c r="AD279" s="13">
        <f t="shared" si="43"/>
        <v>2</v>
      </c>
      <c r="AE279" s="445">
        <v>1206680717</v>
      </c>
      <c r="AF279" s="360" t="s">
        <v>1270</v>
      </c>
      <c r="AG279" s="445">
        <v>1198880717</v>
      </c>
      <c r="AH279" s="13">
        <f t="shared" si="46"/>
        <v>0.99353598686867883</v>
      </c>
    </row>
    <row r="280" spans="1:34" s="377" customFormat="1" ht="42" x14ac:dyDescent="0.2">
      <c r="A280" s="300" t="s">
        <v>1732</v>
      </c>
      <c r="B280" s="387" t="s">
        <v>90</v>
      </c>
      <c r="C280" s="301" t="s">
        <v>1463</v>
      </c>
      <c r="D280" s="304" t="s">
        <v>1533</v>
      </c>
      <c r="E280" s="301" t="s">
        <v>1513</v>
      </c>
      <c r="F280" s="301" t="s">
        <v>1514</v>
      </c>
      <c r="G280" s="301" t="s">
        <v>1712</v>
      </c>
      <c r="H280" s="301" t="s">
        <v>1724</v>
      </c>
      <c r="I280" s="301" t="s">
        <v>1725</v>
      </c>
      <c r="J280" s="301" t="s">
        <v>1719</v>
      </c>
      <c r="K280" s="301" t="s">
        <v>1721</v>
      </c>
      <c r="L280" s="37" t="s">
        <v>1722</v>
      </c>
      <c r="M280" s="37" t="s">
        <v>158</v>
      </c>
      <c r="N280" s="300">
        <v>176</v>
      </c>
      <c r="O280" s="300">
        <v>2023</v>
      </c>
      <c r="P280" s="300" t="s">
        <v>1723</v>
      </c>
      <c r="Q280" s="399">
        <v>44</v>
      </c>
      <c r="R280" s="300">
        <v>176</v>
      </c>
      <c r="S280" s="300">
        <v>44</v>
      </c>
      <c r="T280" s="12">
        <f t="shared" si="40"/>
        <v>0.25</v>
      </c>
      <c r="U280" s="374">
        <v>10</v>
      </c>
      <c r="V280" s="374">
        <v>16</v>
      </c>
      <c r="W280" s="404">
        <v>15</v>
      </c>
      <c r="X280" s="374">
        <v>3</v>
      </c>
      <c r="Y280" s="11">
        <f t="shared" si="41"/>
        <v>44</v>
      </c>
      <c r="Z280" s="12">
        <f t="shared" si="42"/>
        <v>0.25</v>
      </c>
      <c r="AA280" s="11">
        <f t="shared" si="44"/>
        <v>88</v>
      </c>
      <c r="AB280" s="12">
        <f t="shared" si="45"/>
        <v>1</v>
      </c>
      <c r="AC280" s="766">
        <v>1</v>
      </c>
      <c r="AD280" s="13">
        <f t="shared" si="43"/>
        <v>0.5</v>
      </c>
      <c r="AE280" s="445">
        <v>1206680717</v>
      </c>
      <c r="AF280" s="360" t="s">
        <v>1270</v>
      </c>
      <c r="AG280" s="445">
        <v>1198880717</v>
      </c>
      <c r="AH280" s="13">
        <f t="shared" si="46"/>
        <v>0.99353598686867883</v>
      </c>
    </row>
    <row r="281" spans="1:34" s="377" customFormat="1" x14ac:dyDescent="0.2">
      <c r="A281" s="300" t="s">
        <v>1732</v>
      </c>
      <c r="B281" s="387" t="s">
        <v>90</v>
      </c>
      <c r="C281" s="301" t="s">
        <v>1463</v>
      </c>
      <c r="D281" s="304" t="s">
        <v>1533</v>
      </c>
      <c r="E281" s="301" t="s">
        <v>1513</v>
      </c>
      <c r="F281" s="301" t="s">
        <v>1514</v>
      </c>
      <c r="G281" s="301" t="s">
        <v>1592</v>
      </c>
      <c r="H281" s="301" t="s">
        <v>1727</v>
      </c>
      <c r="I281" s="301" t="s">
        <v>1728</v>
      </c>
      <c r="J281" s="301" t="s">
        <v>1595</v>
      </c>
      <c r="K281" s="301" t="s">
        <v>1597</v>
      </c>
      <c r="L281" s="37" t="s">
        <v>1730</v>
      </c>
      <c r="M281" s="37" t="s">
        <v>158</v>
      </c>
      <c r="N281" s="300">
        <v>9805</v>
      </c>
      <c r="O281" s="300">
        <v>2023</v>
      </c>
      <c r="P281" s="300" t="s">
        <v>1731</v>
      </c>
      <c r="Q281" s="399">
        <v>9000</v>
      </c>
      <c r="R281" s="300">
        <v>36000</v>
      </c>
      <c r="S281" s="300">
        <v>11238</v>
      </c>
      <c r="T281" s="12">
        <f t="shared" si="40"/>
        <v>0.31216666666666665</v>
      </c>
      <c r="U281" s="374">
        <v>2780</v>
      </c>
      <c r="V281" s="374">
        <v>2797</v>
      </c>
      <c r="W281" s="404">
        <v>2340</v>
      </c>
      <c r="X281" s="374">
        <v>2838</v>
      </c>
      <c r="Y281" s="11">
        <f t="shared" si="41"/>
        <v>10755</v>
      </c>
      <c r="Z281" s="12">
        <f t="shared" si="42"/>
        <v>0.29875000000000002</v>
      </c>
      <c r="AA281" s="11">
        <f t="shared" si="44"/>
        <v>21993</v>
      </c>
      <c r="AB281" s="12">
        <f t="shared" si="45"/>
        <v>1.1950000000000001</v>
      </c>
      <c r="AC281" s="766">
        <v>1.1950000000000001</v>
      </c>
      <c r="AD281" s="13">
        <f t="shared" si="43"/>
        <v>0.61091666666666666</v>
      </c>
      <c r="AE281" s="445">
        <v>646000000</v>
      </c>
      <c r="AF281" s="360" t="s">
        <v>1619</v>
      </c>
      <c r="AG281" s="445">
        <v>646000000</v>
      </c>
      <c r="AH281" s="13">
        <f t="shared" si="46"/>
        <v>1</v>
      </c>
    </row>
    <row r="282" spans="1:34" s="377" customFormat="1" ht="28" x14ac:dyDescent="0.2">
      <c r="A282" s="300" t="s">
        <v>1353</v>
      </c>
      <c r="B282" s="387" t="s">
        <v>90</v>
      </c>
      <c r="C282" s="301" t="s">
        <v>1262</v>
      </c>
      <c r="D282" s="304" t="s">
        <v>1263</v>
      </c>
      <c r="E282" s="301">
        <v>2201</v>
      </c>
      <c r="F282" s="301" t="s">
        <v>1264</v>
      </c>
      <c r="G282" s="301" t="s">
        <v>1265</v>
      </c>
      <c r="H282" s="301">
        <v>292</v>
      </c>
      <c r="I282" s="301" t="s">
        <v>1266</v>
      </c>
      <c r="J282" s="301">
        <v>2201070</v>
      </c>
      <c r="K282" s="301" t="s">
        <v>1267</v>
      </c>
      <c r="L282" s="37" t="s">
        <v>1268</v>
      </c>
      <c r="M282" s="37" t="s">
        <v>279</v>
      </c>
      <c r="N282" s="300" t="s">
        <v>353</v>
      </c>
      <c r="O282" s="300">
        <v>2023</v>
      </c>
      <c r="P282" s="300" t="s">
        <v>1269</v>
      </c>
      <c r="Q282" s="399">
        <v>10</v>
      </c>
      <c r="R282" s="300">
        <v>30</v>
      </c>
      <c r="S282" s="300">
        <v>0</v>
      </c>
      <c r="T282" s="12">
        <v>0</v>
      </c>
      <c r="U282" s="374">
        <v>9</v>
      </c>
      <c r="V282" s="374">
        <v>33</v>
      </c>
      <c r="W282" s="404">
        <v>0</v>
      </c>
      <c r="X282" s="374">
        <v>6</v>
      </c>
      <c r="Y282" s="11">
        <f t="shared" si="41"/>
        <v>48</v>
      </c>
      <c r="Z282" s="12">
        <f t="shared" si="42"/>
        <v>1.6</v>
      </c>
      <c r="AA282" s="11">
        <f t="shared" si="44"/>
        <v>48</v>
      </c>
      <c r="AB282" s="12">
        <f t="shared" si="45"/>
        <v>4.8</v>
      </c>
      <c r="AC282" s="766">
        <v>4.8</v>
      </c>
      <c r="AD282" s="13">
        <f t="shared" si="43"/>
        <v>1.6</v>
      </c>
      <c r="AE282" s="445">
        <v>1058357136</v>
      </c>
      <c r="AF282" s="360" t="s">
        <v>1270</v>
      </c>
      <c r="AG282" s="445">
        <v>674556267</v>
      </c>
      <c r="AH282" s="13">
        <f t="shared" si="46"/>
        <v>0.63736166559942764</v>
      </c>
    </row>
    <row r="283" spans="1:34" s="377" customFormat="1" x14ac:dyDescent="0.2">
      <c r="A283" s="300" t="s">
        <v>1353</v>
      </c>
      <c r="B283" s="387" t="s">
        <v>90</v>
      </c>
      <c r="C283" s="301" t="s">
        <v>1262</v>
      </c>
      <c r="D283" s="304" t="s">
        <v>1263</v>
      </c>
      <c r="E283" s="301">
        <v>2201</v>
      </c>
      <c r="F283" s="301" t="s">
        <v>1264</v>
      </c>
      <c r="G283" s="301" t="s">
        <v>1265</v>
      </c>
      <c r="H283" s="301">
        <v>293</v>
      </c>
      <c r="I283" s="301" t="s">
        <v>1271</v>
      </c>
      <c r="J283" s="301">
        <v>2201004</v>
      </c>
      <c r="K283" s="301" t="s">
        <v>1272</v>
      </c>
      <c r="L283" s="37" t="s">
        <v>1273</v>
      </c>
      <c r="M283" s="37" t="s">
        <v>158</v>
      </c>
      <c r="N283" s="300" t="s">
        <v>353</v>
      </c>
      <c r="O283" s="300">
        <v>2023</v>
      </c>
      <c r="P283" s="300" t="s">
        <v>1269</v>
      </c>
      <c r="Q283" s="399">
        <v>1</v>
      </c>
      <c r="R283" s="300">
        <v>1</v>
      </c>
      <c r="S283" s="300">
        <v>0</v>
      </c>
      <c r="T283" s="12">
        <v>0</v>
      </c>
      <c r="U283" s="374">
        <v>0</v>
      </c>
      <c r="V283" s="374">
        <v>0</v>
      </c>
      <c r="W283" s="404">
        <v>0</v>
      </c>
      <c r="X283" s="374">
        <v>0</v>
      </c>
      <c r="Y283" s="11">
        <f t="shared" si="41"/>
        <v>0</v>
      </c>
      <c r="Z283" s="12">
        <f t="shared" si="42"/>
        <v>0</v>
      </c>
      <c r="AA283" s="11">
        <f t="shared" si="44"/>
        <v>0</v>
      </c>
      <c r="AB283" s="12">
        <f t="shared" si="45"/>
        <v>0</v>
      </c>
      <c r="AC283" s="763">
        <v>0</v>
      </c>
      <c r="AD283" s="13">
        <f t="shared" si="43"/>
        <v>0</v>
      </c>
      <c r="AE283" s="445">
        <v>774962500</v>
      </c>
      <c r="AF283" s="360" t="s">
        <v>1270</v>
      </c>
      <c r="AG283" s="445">
        <v>720400000</v>
      </c>
      <c r="AH283" s="13">
        <f t="shared" si="46"/>
        <v>0.92959336742100429</v>
      </c>
    </row>
    <row r="284" spans="1:34" s="377" customFormat="1" x14ac:dyDescent="0.2">
      <c r="A284" s="300" t="s">
        <v>1353</v>
      </c>
      <c r="B284" s="387" t="s">
        <v>90</v>
      </c>
      <c r="C284" s="301" t="s">
        <v>1275</v>
      </c>
      <c r="D284" s="304" t="s">
        <v>1263</v>
      </c>
      <c r="E284" s="301">
        <v>2201</v>
      </c>
      <c r="F284" s="301" t="s">
        <v>1264</v>
      </c>
      <c r="G284" s="301" t="s">
        <v>1265</v>
      </c>
      <c r="H284" s="301">
        <v>294</v>
      </c>
      <c r="I284" s="301" t="s">
        <v>1276</v>
      </c>
      <c r="J284" s="301">
        <v>2201035</v>
      </c>
      <c r="K284" s="301" t="s">
        <v>1277</v>
      </c>
      <c r="L284" s="37" t="s">
        <v>1278</v>
      </c>
      <c r="M284" s="37" t="s">
        <v>158</v>
      </c>
      <c r="N284" s="300" t="s">
        <v>353</v>
      </c>
      <c r="O284" s="300">
        <v>2023</v>
      </c>
      <c r="P284" s="300" t="s">
        <v>1269</v>
      </c>
      <c r="Q284" s="399">
        <v>40</v>
      </c>
      <c r="R284" s="300">
        <v>115</v>
      </c>
      <c r="S284" s="300">
        <v>0</v>
      </c>
      <c r="T284" s="12">
        <v>0</v>
      </c>
      <c r="U284" s="374">
        <v>0</v>
      </c>
      <c r="V284" s="374">
        <v>0</v>
      </c>
      <c r="W284" s="404">
        <v>0</v>
      </c>
      <c r="X284" s="374">
        <v>0</v>
      </c>
      <c r="Y284" s="11">
        <f t="shared" si="41"/>
        <v>0</v>
      </c>
      <c r="Z284" s="12">
        <f t="shared" si="42"/>
        <v>0</v>
      </c>
      <c r="AA284" s="11">
        <f t="shared" si="44"/>
        <v>0</v>
      </c>
      <c r="AB284" s="12">
        <f t="shared" si="45"/>
        <v>0</v>
      </c>
      <c r="AC284" s="763">
        <v>0</v>
      </c>
      <c r="AD284" s="13">
        <f t="shared" si="43"/>
        <v>0</v>
      </c>
      <c r="AE284" s="445">
        <v>0</v>
      </c>
      <c r="AF284" s="360" t="s">
        <v>1270</v>
      </c>
      <c r="AG284" s="445">
        <v>0</v>
      </c>
      <c r="AH284" s="13">
        <v>0</v>
      </c>
    </row>
    <row r="285" spans="1:34" s="377" customFormat="1" x14ac:dyDescent="0.2">
      <c r="A285" s="300" t="s">
        <v>1353</v>
      </c>
      <c r="B285" s="387" t="s">
        <v>90</v>
      </c>
      <c r="C285" s="301" t="s">
        <v>1275</v>
      </c>
      <c r="D285" s="304" t="s">
        <v>1263</v>
      </c>
      <c r="E285" s="301">
        <v>2201</v>
      </c>
      <c r="F285" s="301" t="s">
        <v>1264</v>
      </c>
      <c r="G285" s="301" t="s">
        <v>1265</v>
      </c>
      <c r="H285" s="301">
        <v>295</v>
      </c>
      <c r="I285" s="301" t="s">
        <v>1279</v>
      </c>
      <c r="J285" s="301">
        <v>2201049</v>
      </c>
      <c r="K285" s="301" t="s">
        <v>265</v>
      </c>
      <c r="L285" s="37" t="s">
        <v>1280</v>
      </c>
      <c r="M285" s="37" t="s">
        <v>158</v>
      </c>
      <c r="N285" s="300">
        <v>1</v>
      </c>
      <c r="O285" s="300">
        <v>2023</v>
      </c>
      <c r="P285" s="300" t="s">
        <v>1269</v>
      </c>
      <c r="Q285" s="399">
        <v>1</v>
      </c>
      <c r="R285" s="300">
        <v>4</v>
      </c>
      <c r="S285" s="300">
        <v>1</v>
      </c>
      <c r="T285" s="12">
        <v>0</v>
      </c>
      <c r="U285" s="374">
        <v>0</v>
      </c>
      <c r="V285" s="374">
        <v>0</v>
      </c>
      <c r="W285" s="404">
        <v>0</v>
      </c>
      <c r="X285" s="374">
        <v>1</v>
      </c>
      <c r="Y285" s="11">
        <f t="shared" si="41"/>
        <v>1</v>
      </c>
      <c r="Z285" s="12">
        <f t="shared" si="42"/>
        <v>0.25</v>
      </c>
      <c r="AA285" s="11">
        <f t="shared" si="44"/>
        <v>2</v>
      </c>
      <c r="AB285" s="12">
        <f t="shared" si="45"/>
        <v>1</v>
      </c>
      <c r="AC285" s="766">
        <v>1</v>
      </c>
      <c r="AD285" s="13">
        <f t="shared" si="43"/>
        <v>0.5</v>
      </c>
      <c r="AE285" s="445">
        <v>568000000</v>
      </c>
      <c r="AF285" s="360" t="s">
        <v>1270</v>
      </c>
      <c r="AG285" s="445">
        <v>568000000</v>
      </c>
      <c r="AH285" s="13">
        <f t="shared" si="46"/>
        <v>1</v>
      </c>
    </row>
    <row r="286" spans="1:34" s="377" customFormat="1" x14ac:dyDescent="0.2">
      <c r="A286" s="300" t="s">
        <v>1353</v>
      </c>
      <c r="B286" s="387" t="s">
        <v>90</v>
      </c>
      <c r="C286" s="301" t="s">
        <v>1275</v>
      </c>
      <c r="D286" s="304" t="s">
        <v>1263</v>
      </c>
      <c r="E286" s="301">
        <v>2201</v>
      </c>
      <c r="F286" s="301" t="s">
        <v>1264</v>
      </c>
      <c r="G286" s="301" t="s">
        <v>1265</v>
      </c>
      <c r="H286" s="301">
        <v>296</v>
      </c>
      <c r="I286" s="301" t="s">
        <v>1281</v>
      </c>
      <c r="J286" s="301">
        <v>2201056</v>
      </c>
      <c r="K286" s="301" t="s">
        <v>1282</v>
      </c>
      <c r="L286" s="37" t="s">
        <v>1283</v>
      </c>
      <c r="M286" s="37" t="s">
        <v>158</v>
      </c>
      <c r="N286" s="300">
        <v>10</v>
      </c>
      <c r="O286" s="300">
        <v>2023</v>
      </c>
      <c r="P286" s="300" t="s">
        <v>1269</v>
      </c>
      <c r="Q286" s="399">
        <v>6</v>
      </c>
      <c r="R286" s="300">
        <v>10</v>
      </c>
      <c r="S286" s="300">
        <v>0</v>
      </c>
      <c r="T286" s="12">
        <v>0</v>
      </c>
      <c r="U286" s="374">
        <v>0</v>
      </c>
      <c r="V286" s="374">
        <v>0</v>
      </c>
      <c r="W286" s="404">
        <v>0</v>
      </c>
      <c r="X286" s="374">
        <v>10</v>
      </c>
      <c r="Y286" s="11">
        <f t="shared" si="41"/>
        <v>10</v>
      </c>
      <c r="Z286" s="12">
        <f t="shared" si="42"/>
        <v>1</v>
      </c>
      <c r="AA286" s="11">
        <f t="shared" si="44"/>
        <v>10</v>
      </c>
      <c r="AB286" s="12">
        <f t="shared" si="45"/>
        <v>1.6666666666666667</v>
      </c>
      <c r="AC286" s="766">
        <v>1.6666666666666667</v>
      </c>
      <c r="AD286" s="13">
        <f t="shared" si="43"/>
        <v>1</v>
      </c>
      <c r="AE286" s="445">
        <v>90000000</v>
      </c>
      <c r="AF286" s="360" t="s">
        <v>1270</v>
      </c>
      <c r="AG286" s="445">
        <v>88900000</v>
      </c>
      <c r="AH286" s="13">
        <f t="shared" si="46"/>
        <v>0.98777777777777775</v>
      </c>
    </row>
    <row r="287" spans="1:34" s="377" customFormat="1" x14ac:dyDescent="0.2">
      <c r="A287" s="300" t="s">
        <v>1353</v>
      </c>
      <c r="B287" s="387" t="s">
        <v>90</v>
      </c>
      <c r="C287" s="301" t="s">
        <v>1275</v>
      </c>
      <c r="D287" s="304" t="s">
        <v>1263</v>
      </c>
      <c r="E287" s="301">
        <v>2201</v>
      </c>
      <c r="F287" s="301" t="s">
        <v>1264</v>
      </c>
      <c r="G287" s="301" t="s">
        <v>1265</v>
      </c>
      <c r="H287" s="301">
        <v>297</v>
      </c>
      <c r="I287" s="301" t="s">
        <v>1284</v>
      </c>
      <c r="J287" s="301">
        <v>2201061</v>
      </c>
      <c r="K287" s="301" t="s">
        <v>1285</v>
      </c>
      <c r="L287" s="37" t="s">
        <v>1286</v>
      </c>
      <c r="M287" s="37" t="s">
        <v>158</v>
      </c>
      <c r="N287" s="300" t="s">
        <v>353</v>
      </c>
      <c r="O287" s="300">
        <v>2023</v>
      </c>
      <c r="P287" s="300" t="s">
        <v>1269</v>
      </c>
      <c r="Q287" s="399">
        <v>7</v>
      </c>
      <c r="R287" s="300">
        <v>20</v>
      </c>
      <c r="S287" s="300">
        <v>0</v>
      </c>
      <c r="T287" s="12">
        <v>0</v>
      </c>
      <c r="U287" s="374">
        <v>0</v>
      </c>
      <c r="V287" s="374">
        <v>0</v>
      </c>
      <c r="W287" s="404">
        <v>0</v>
      </c>
      <c r="X287" s="374">
        <v>0</v>
      </c>
      <c r="Y287" s="11">
        <f t="shared" si="41"/>
        <v>0</v>
      </c>
      <c r="Z287" s="12">
        <f t="shared" si="42"/>
        <v>0</v>
      </c>
      <c r="AA287" s="11">
        <f t="shared" si="44"/>
        <v>0</v>
      </c>
      <c r="AB287" s="12">
        <f>+Y287/Q287</f>
        <v>0</v>
      </c>
      <c r="AC287" s="763">
        <v>0</v>
      </c>
      <c r="AD287" s="13">
        <f t="shared" si="43"/>
        <v>0</v>
      </c>
      <c r="AE287" s="445">
        <v>311563000</v>
      </c>
      <c r="AF287" s="360" t="s">
        <v>1270</v>
      </c>
      <c r="AG287" s="445">
        <v>0</v>
      </c>
      <c r="AH287" s="13">
        <f t="shared" si="46"/>
        <v>0</v>
      </c>
    </row>
    <row r="288" spans="1:34" s="377" customFormat="1" x14ac:dyDescent="0.2">
      <c r="A288" s="300" t="s">
        <v>1353</v>
      </c>
      <c r="B288" s="387" t="s">
        <v>90</v>
      </c>
      <c r="C288" s="301" t="s">
        <v>1275</v>
      </c>
      <c r="D288" s="304" t="s">
        <v>1263</v>
      </c>
      <c r="E288" s="301">
        <v>2201</v>
      </c>
      <c r="F288" s="301" t="s">
        <v>1264</v>
      </c>
      <c r="G288" s="301" t="s">
        <v>1265</v>
      </c>
      <c r="H288" s="301">
        <v>298</v>
      </c>
      <c r="I288" s="301" t="s">
        <v>1287</v>
      </c>
      <c r="J288" s="301">
        <v>2201067</v>
      </c>
      <c r="K288" s="301" t="s">
        <v>1288</v>
      </c>
      <c r="L288" s="37" t="s">
        <v>1289</v>
      </c>
      <c r="M288" s="37" t="s">
        <v>158</v>
      </c>
      <c r="N288" s="300">
        <v>15</v>
      </c>
      <c r="O288" s="300">
        <v>2023</v>
      </c>
      <c r="P288" s="300" t="s">
        <v>1269</v>
      </c>
      <c r="Q288" s="399">
        <v>30</v>
      </c>
      <c r="R288" s="300">
        <v>100</v>
      </c>
      <c r="S288" s="300">
        <v>15</v>
      </c>
      <c r="T288" s="12">
        <v>0</v>
      </c>
      <c r="U288" s="374">
        <v>48</v>
      </c>
      <c r="V288" s="374">
        <v>96</v>
      </c>
      <c r="W288" s="404">
        <v>0</v>
      </c>
      <c r="X288" s="374">
        <v>0</v>
      </c>
      <c r="Y288" s="11">
        <f t="shared" si="41"/>
        <v>144</v>
      </c>
      <c r="Z288" s="12">
        <f t="shared" si="42"/>
        <v>1.44</v>
      </c>
      <c r="AA288" s="11">
        <f t="shared" si="44"/>
        <v>159</v>
      </c>
      <c r="AB288" s="12">
        <f t="shared" si="45"/>
        <v>4.8</v>
      </c>
      <c r="AC288" s="766">
        <v>4.8</v>
      </c>
      <c r="AD288" s="13">
        <f t="shared" si="43"/>
        <v>1.59</v>
      </c>
      <c r="AE288" s="445">
        <v>66542500</v>
      </c>
      <c r="AF288" s="360" t="s">
        <v>1270</v>
      </c>
      <c r="AG288" s="445">
        <v>66542500</v>
      </c>
      <c r="AH288" s="13">
        <f t="shared" si="46"/>
        <v>1</v>
      </c>
    </row>
    <row r="289" spans="1:34" s="377" customFormat="1" x14ac:dyDescent="0.2">
      <c r="A289" s="300" t="s">
        <v>1353</v>
      </c>
      <c r="B289" s="387" t="s">
        <v>90</v>
      </c>
      <c r="C289" s="301" t="s">
        <v>1275</v>
      </c>
      <c r="D289" s="304" t="s">
        <v>1263</v>
      </c>
      <c r="E289" s="301">
        <v>2201</v>
      </c>
      <c r="F289" s="301" t="s">
        <v>1264</v>
      </c>
      <c r="G289" s="301" t="s">
        <v>1265</v>
      </c>
      <c r="H289" s="301">
        <v>299</v>
      </c>
      <c r="I289" s="301" t="s">
        <v>1290</v>
      </c>
      <c r="J289" s="301">
        <v>2201074</v>
      </c>
      <c r="K289" s="301" t="s">
        <v>1291</v>
      </c>
      <c r="L289" s="37" t="s">
        <v>1292</v>
      </c>
      <c r="M289" s="37" t="s">
        <v>158</v>
      </c>
      <c r="N289" s="300" t="s">
        <v>353</v>
      </c>
      <c r="O289" s="300">
        <v>2023</v>
      </c>
      <c r="P289" s="300" t="s">
        <v>1269</v>
      </c>
      <c r="Q289" s="399">
        <v>380</v>
      </c>
      <c r="R289" s="300">
        <v>1130</v>
      </c>
      <c r="S289" s="300">
        <v>0</v>
      </c>
      <c r="T289" s="12">
        <v>0</v>
      </c>
      <c r="U289" s="374">
        <v>295</v>
      </c>
      <c r="V289" s="374">
        <v>780</v>
      </c>
      <c r="W289" s="404">
        <v>636</v>
      </c>
      <c r="X289" s="374">
        <v>0</v>
      </c>
      <c r="Y289" s="11">
        <f t="shared" si="41"/>
        <v>1711</v>
      </c>
      <c r="Z289" s="12">
        <f t="shared" si="42"/>
        <v>1.5141592920353983</v>
      </c>
      <c r="AA289" s="11">
        <f t="shared" si="44"/>
        <v>1711</v>
      </c>
      <c r="AB289" s="12">
        <f t="shared" si="45"/>
        <v>4.5026315789473683</v>
      </c>
      <c r="AC289" s="766">
        <v>4.5026315789473683</v>
      </c>
      <c r="AD289" s="13">
        <f t="shared" si="43"/>
        <v>1.5141592920353983</v>
      </c>
      <c r="AE289" s="445">
        <v>107000000</v>
      </c>
      <c r="AF289" s="360" t="s">
        <v>1270</v>
      </c>
      <c r="AG289" s="445">
        <v>107000000</v>
      </c>
      <c r="AH289" s="13">
        <f t="shared" si="46"/>
        <v>1</v>
      </c>
    </row>
    <row r="290" spans="1:34" s="377" customFormat="1" x14ac:dyDescent="0.2">
      <c r="A290" s="300" t="s">
        <v>1353</v>
      </c>
      <c r="B290" s="387" t="s">
        <v>90</v>
      </c>
      <c r="C290" s="301" t="s">
        <v>1262</v>
      </c>
      <c r="D290" s="304" t="s">
        <v>1263</v>
      </c>
      <c r="E290" s="301">
        <v>2201</v>
      </c>
      <c r="F290" s="301" t="s">
        <v>1264</v>
      </c>
      <c r="G290" s="301" t="s">
        <v>1265</v>
      </c>
      <c r="H290" s="301">
        <v>300</v>
      </c>
      <c r="I290" s="301" t="s">
        <v>1293</v>
      </c>
      <c r="J290" s="301">
        <v>2201073</v>
      </c>
      <c r="K290" s="301" t="s">
        <v>1294</v>
      </c>
      <c r="L290" s="37" t="s">
        <v>1295</v>
      </c>
      <c r="M290" s="37" t="s">
        <v>158</v>
      </c>
      <c r="N290" s="300" t="s">
        <v>353</v>
      </c>
      <c r="O290" s="300">
        <v>2023</v>
      </c>
      <c r="P290" s="300" t="s">
        <v>1269</v>
      </c>
      <c r="Q290" s="399">
        <v>12000</v>
      </c>
      <c r="R290" s="300">
        <v>12000</v>
      </c>
      <c r="S290" s="300">
        <v>0</v>
      </c>
      <c r="T290" s="12">
        <v>0</v>
      </c>
      <c r="U290" s="374">
        <v>12216</v>
      </c>
      <c r="V290" s="374">
        <v>10122</v>
      </c>
      <c r="W290" s="404">
        <v>8781</v>
      </c>
      <c r="X290" s="374">
        <v>0</v>
      </c>
      <c r="Y290" s="11">
        <f t="shared" si="41"/>
        <v>31119</v>
      </c>
      <c r="Z290" s="12">
        <f t="shared" si="42"/>
        <v>2.5932499999999998</v>
      </c>
      <c r="AA290" s="11">
        <f t="shared" si="44"/>
        <v>31119</v>
      </c>
      <c r="AB290" s="12">
        <f t="shared" si="45"/>
        <v>2.5932499999999998</v>
      </c>
      <c r="AC290" s="766">
        <v>2.5932499999999998</v>
      </c>
      <c r="AD290" s="13">
        <f t="shared" si="43"/>
        <v>2.5932499999999998</v>
      </c>
      <c r="AE290" s="445">
        <v>0</v>
      </c>
      <c r="AF290" s="360" t="s">
        <v>1296</v>
      </c>
      <c r="AG290" s="445">
        <v>0</v>
      </c>
      <c r="AH290" s="13">
        <v>0</v>
      </c>
    </row>
    <row r="291" spans="1:34" s="377" customFormat="1" ht="28" x14ac:dyDescent="0.2">
      <c r="A291" s="300" t="s">
        <v>1353</v>
      </c>
      <c r="B291" s="387" t="s">
        <v>90</v>
      </c>
      <c r="C291" s="301" t="s">
        <v>1275</v>
      </c>
      <c r="D291" s="304" t="s">
        <v>1263</v>
      </c>
      <c r="E291" s="301">
        <v>2201</v>
      </c>
      <c r="F291" s="301" t="s">
        <v>1264</v>
      </c>
      <c r="G291" s="301" t="s">
        <v>1265</v>
      </c>
      <c r="H291" s="301">
        <v>302</v>
      </c>
      <c r="I291" s="301" t="s">
        <v>1299</v>
      </c>
      <c r="J291" s="301">
        <v>2201060</v>
      </c>
      <c r="K291" s="301" t="s">
        <v>1300</v>
      </c>
      <c r="L291" s="37" t="s">
        <v>1301</v>
      </c>
      <c r="M291" s="37" t="s">
        <v>158</v>
      </c>
      <c r="N291" s="300">
        <v>60</v>
      </c>
      <c r="O291" s="300">
        <v>2023</v>
      </c>
      <c r="P291" s="300" t="s">
        <v>1269</v>
      </c>
      <c r="Q291" s="399">
        <v>100</v>
      </c>
      <c r="R291" s="300">
        <v>300</v>
      </c>
      <c r="S291" s="300">
        <v>0</v>
      </c>
      <c r="T291" s="12">
        <v>0</v>
      </c>
      <c r="U291" s="374">
        <v>0</v>
      </c>
      <c r="V291" s="374">
        <v>0</v>
      </c>
      <c r="W291" s="404">
        <v>0</v>
      </c>
      <c r="X291" s="374">
        <v>0</v>
      </c>
      <c r="Y291" s="11">
        <f t="shared" si="41"/>
        <v>0</v>
      </c>
      <c r="Z291" s="12">
        <f t="shared" si="42"/>
        <v>0</v>
      </c>
      <c r="AA291" s="11">
        <f t="shared" si="44"/>
        <v>0</v>
      </c>
      <c r="AB291" s="12">
        <f t="shared" si="45"/>
        <v>0</v>
      </c>
      <c r="AC291" s="763">
        <v>0</v>
      </c>
      <c r="AD291" s="13">
        <f t="shared" si="43"/>
        <v>0</v>
      </c>
      <c r="AE291" s="445">
        <v>200000000</v>
      </c>
      <c r="AF291" s="360" t="s">
        <v>1270</v>
      </c>
      <c r="AG291" s="445">
        <v>0</v>
      </c>
      <c r="AH291" s="13">
        <f t="shared" si="46"/>
        <v>0</v>
      </c>
    </row>
    <row r="292" spans="1:34" s="377" customFormat="1" x14ac:dyDescent="0.2">
      <c r="A292" s="300" t="s">
        <v>1353</v>
      </c>
      <c r="B292" s="387" t="s">
        <v>90</v>
      </c>
      <c r="C292" s="301" t="s">
        <v>1275</v>
      </c>
      <c r="D292" s="304" t="s">
        <v>1263</v>
      </c>
      <c r="E292" s="301">
        <v>2201</v>
      </c>
      <c r="F292" s="301" t="s">
        <v>1264</v>
      </c>
      <c r="G292" s="301" t="s">
        <v>1302</v>
      </c>
      <c r="H292" s="301">
        <v>303</v>
      </c>
      <c r="I292" s="301" t="s">
        <v>1303</v>
      </c>
      <c r="J292" s="301">
        <v>2201049</v>
      </c>
      <c r="K292" s="301" t="s">
        <v>265</v>
      </c>
      <c r="L292" s="37" t="s">
        <v>1304</v>
      </c>
      <c r="M292" s="37" t="s">
        <v>158</v>
      </c>
      <c r="N292" s="300">
        <v>5000</v>
      </c>
      <c r="O292" s="300">
        <v>2023</v>
      </c>
      <c r="P292" s="300" t="s">
        <v>1269</v>
      </c>
      <c r="Q292" s="399">
        <v>500</v>
      </c>
      <c r="R292" s="300">
        <v>2000</v>
      </c>
      <c r="S292" s="300">
        <v>342</v>
      </c>
      <c r="T292" s="12">
        <v>0</v>
      </c>
      <c r="U292" s="374">
        <v>0</v>
      </c>
      <c r="V292" s="374">
        <v>0</v>
      </c>
      <c r="W292" s="404">
        <v>0</v>
      </c>
      <c r="X292" s="374">
        <v>13</v>
      </c>
      <c r="Y292" s="11">
        <f t="shared" si="41"/>
        <v>13</v>
      </c>
      <c r="Z292" s="12">
        <f t="shared" si="42"/>
        <v>6.4999999999999997E-3</v>
      </c>
      <c r="AA292" s="11">
        <f t="shared" si="44"/>
        <v>355</v>
      </c>
      <c r="AB292" s="12">
        <f t="shared" si="45"/>
        <v>2.5999999999999999E-2</v>
      </c>
      <c r="AC292" s="763">
        <v>2.5999999999999999E-2</v>
      </c>
      <c r="AD292" s="13">
        <f t="shared" si="43"/>
        <v>0.17749999999999999</v>
      </c>
      <c r="AE292" s="445">
        <v>700000000</v>
      </c>
      <c r="AF292" s="360" t="s">
        <v>1270</v>
      </c>
      <c r="AG292" s="445">
        <v>0</v>
      </c>
      <c r="AH292" s="13">
        <f t="shared" si="46"/>
        <v>0</v>
      </c>
    </row>
    <row r="293" spans="1:34" s="377" customFormat="1" ht="28" x14ac:dyDescent="0.2">
      <c r="A293" s="300" t="s">
        <v>1353</v>
      </c>
      <c r="B293" s="387" t="s">
        <v>90</v>
      </c>
      <c r="C293" s="301" t="s">
        <v>1275</v>
      </c>
      <c r="D293" s="304" t="s">
        <v>1263</v>
      </c>
      <c r="E293" s="301">
        <v>2201</v>
      </c>
      <c r="F293" s="301" t="s">
        <v>1264</v>
      </c>
      <c r="G293" s="301" t="s">
        <v>1303</v>
      </c>
      <c r="H293" s="301">
        <v>304</v>
      </c>
      <c r="I293" s="301" t="s">
        <v>1305</v>
      </c>
      <c r="J293" s="301">
        <v>2201049</v>
      </c>
      <c r="K293" s="301" t="s">
        <v>265</v>
      </c>
      <c r="L293" s="37" t="s">
        <v>1304</v>
      </c>
      <c r="M293" s="37" t="s">
        <v>158</v>
      </c>
      <c r="N293" s="300" t="s">
        <v>353</v>
      </c>
      <c r="O293" s="300">
        <v>2023</v>
      </c>
      <c r="P293" s="300" t="s">
        <v>1269</v>
      </c>
      <c r="Q293" s="399">
        <v>300</v>
      </c>
      <c r="R293" s="300">
        <v>300</v>
      </c>
      <c r="S293" s="300">
        <v>262</v>
      </c>
      <c r="T293" s="12">
        <v>0</v>
      </c>
      <c r="U293" s="374">
        <v>0</v>
      </c>
      <c r="V293" s="374">
        <v>0</v>
      </c>
      <c r="W293" s="404">
        <v>0</v>
      </c>
      <c r="X293" s="374">
        <v>0</v>
      </c>
      <c r="Y293" s="11">
        <f t="shared" si="41"/>
        <v>0</v>
      </c>
      <c r="Z293" s="12">
        <f t="shared" si="42"/>
        <v>0</v>
      </c>
      <c r="AA293" s="11">
        <f t="shared" si="44"/>
        <v>262</v>
      </c>
      <c r="AB293" s="12">
        <f t="shared" si="45"/>
        <v>0</v>
      </c>
      <c r="AC293" s="763">
        <v>0</v>
      </c>
      <c r="AD293" s="13">
        <f t="shared" si="43"/>
        <v>0.87333333333333329</v>
      </c>
      <c r="AE293" s="445">
        <v>0</v>
      </c>
      <c r="AF293" s="360" t="s">
        <v>1270</v>
      </c>
      <c r="AG293" s="445">
        <v>0</v>
      </c>
      <c r="AH293" s="13">
        <v>0</v>
      </c>
    </row>
    <row r="294" spans="1:34" s="377" customFormat="1" ht="28" x14ac:dyDescent="0.2">
      <c r="A294" s="300" t="s">
        <v>1353</v>
      </c>
      <c r="B294" s="387" t="s">
        <v>90</v>
      </c>
      <c r="C294" s="301" t="s">
        <v>1262</v>
      </c>
      <c r="D294" s="304" t="s">
        <v>1263</v>
      </c>
      <c r="E294" s="301">
        <v>2201</v>
      </c>
      <c r="F294" s="301" t="s">
        <v>1264</v>
      </c>
      <c r="G294" s="301" t="s">
        <v>1265</v>
      </c>
      <c r="H294" s="301">
        <v>305</v>
      </c>
      <c r="I294" s="301" t="s">
        <v>1306</v>
      </c>
      <c r="J294" s="301">
        <v>2201070</v>
      </c>
      <c r="K294" s="301" t="s">
        <v>1267</v>
      </c>
      <c r="L294" s="37" t="s">
        <v>1307</v>
      </c>
      <c r="M294" s="37" t="s">
        <v>158</v>
      </c>
      <c r="N294" s="300">
        <v>226</v>
      </c>
      <c r="O294" s="300">
        <v>2023</v>
      </c>
      <c r="P294" s="300" t="s">
        <v>1269</v>
      </c>
      <c r="Q294" s="399">
        <v>226</v>
      </c>
      <c r="R294" s="300">
        <v>226</v>
      </c>
      <c r="S294" s="300">
        <v>226</v>
      </c>
      <c r="T294" s="12">
        <v>0</v>
      </c>
      <c r="U294" s="374">
        <v>0</v>
      </c>
      <c r="V294" s="374">
        <v>226</v>
      </c>
      <c r="W294" s="404">
        <v>226</v>
      </c>
      <c r="X294" s="374">
        <v>226</v>
      </c>
      <c r="Y294" s="11">
        <f t="shared" si="41"/>
        <v>678</v>
      </c>
      <c r="Z294" s="12">
        <f t="shared" si="42"/>
        <v>3</v>
      </c>
      <c r="AA294" s="11">
        <f t="shared" si="44"/>
        <v>904</v>
      </c>
      <c r="AB294" s="12">
        <f t="shared" si="45"/>
        <v>3</v>
      </c>
      <c r="AC294" s="766">
        <v>3</v>
      </c>
      <c r="AD294" s="13">
        <f t="shared" si="43"/>
        <v>4</v>
      </c>
      <c r="AE294" s="445">
        <v>2403998805</v>
      </c>
      <c r="AF294" s="360" t="s">
        <v>1270</v>
      </c>
      <c r="AG294" s="445">
        <v>2402931298</v>
      </c>
      <c r="AH294" s="13">
        <f t="shared" si="46"/>
        <v>0.99955594528675318</v>
      </c>
    </row>
    <row r="295" spans="1:34" s="377" customFormat="1" ht="42" x14ac:dyDescent="0.2">
      <c r="A295" s="300" t="s">
        <v>1353</v>
      </c>
      <c r="B295" s="387" t="s">
        <v>90</v>
      </c>
      <c r="C295" s="301" t="s">
        <v>1262</v>
      </c>
      <c r="D295" s="304" t="s">
        <v>1308</v>
      </c>
      <c r="E295" s="301">
        <v>2201</v>
      </c>
      <c r="F295" s="301" t="s">
        <v>1264</v>
      </c>
      <c r="G295" s="301" t="s">
        <v>1309</v>
      </c>
      <c r="H295" s="301">
        <v>306</v>
      </c>
      <c r="I295" s="301" t="s">
        <v>1310</v>
      </c>
      <c r="J295" s="301">
        <v>2201051</v>
      </c>
      <c r="K295" s="301" t="s">
        <v>1311</v>
      </c>
      <c r="L295" s="37" t="s">
        <v>1312</v>
      </c>
      <c r="M295" s="37" t="s">
        <v>279</v>
      </c>
      <c r="N295" s="300">
        <v>312</v>
      </c>
      <c r="O295" s="300">
        <v>2023</v>
      </c>
      <c r="P295" s="300" t="s">
        <v>1269</v>
      </c>
      <c r="Q295" s="399">
        <v>80</v>
      </c>
      <c r="R295" s="300">
        <v>720</v>
      </c>
      <c r="S295" s="300">
        <v>247</v>
      </c>
      <c r="T295" s="12">
        <v>0</v>
      </c>
      <c r="U295" s="374">
        <v>27</v>
      </c>
      <c r="V295" s="374">
        <v>0</v>
      </c>
      <c r="W295" s="404">
        <v>0</v>
      </c>
      <c r="X295" s="374">
        <v>53</v>
      </c>
      <c r="Y295" s="11">
        <f t="shared" si="41"/>
        <v>80</v>
      </c>
      <c r="Z295" s="12">
        <f t="shared" si="42"/>
        <v>0.1111111111111111</v>
      </c>
      <c r="AA295" s="11">
        <f t="shared" si="44"/>
        <v>327</v>
      </c>
      <c r="AB295" s="12">
        <f t="shared" si="45"/>
        <v>1</v>
      </c>
      <c r="AC295" s="766">
        <v>1</v>
      </c>
      <c r="AD295" s="13">
        <f t="shared" si="43"/>
        <v>0.45416666666666666</v>
      </c>
      <c r="AE295" s="445">
        <v>11985024086</v>
      </c>
      <c r="AF295" s="360" t="s">
        <v>1313</v>
      </c>
      <c r="AG295" s="445">
        <v>2126685064</v>
      </c>
      <c r="AH295" s="13">
        <f t="shared" si="46"/>
        <v>0.17744520567832925</v>
      </c>
    </row>
    <row r="296" spans="1:34" s="377" customFormat="1" ht="28" x14ac:dyDescent="0.2">
      <c r="A296" s="300" t="s">
        <v>1353</v>
      </c>
      <c r="B296" s="387" t="s">
        <v>90</v>
      </c>
      <c r="C296" s="301" t="s">
        <v>1262</v>
      </c>
      <c r="D296" s="304" t="s">
        <v>1308</v>
      </c>
      <c r="E296" s="301">
        <v>2201</v>
      </c>
      <c r="F296" s="301" t="s">
        <v>1264</v>
      </c>
      <c r="G296" s="301" t="s">
        <v>1309</v>
      </c>
      <c r="H296" s="301">
        <v>307</v>
      </c>
      <c r="I296" s="301" t="s">
        <v>1314</v>
      </c>
      <c r="J296" s="301">
        <v>2201051</v>
      </c>
      <c r="K296" s="301" t="s">
        <v>1311</v>
      </c>
      <c r="L296" s="37" t="s">
        <v>1315</v>
      </c>
      <c r="M296" s="37" t="s">
        <v>279</v>
      </c>
      <c r="N296" s="300">
        <v>62</v>
      </c>
      <c r="O296" s="300">
        <v>2023</v>
      </c>
      <c r="P296" s="300" t="s">
        <v>1269</v>
      </c>
      <c r="Q296" s="399">
        <v>20</v>
      </c>
      <c r="R296" s="300">
        <v>250</v>
      </c>
      <c r="S296" s="300">
        <v>161</v>
      </c>
      <c r="T296" s="12">
        <v>0</v>
      </c>
      <c r="U296" s="374">
        <v>4</v>
      </c>
      <c r="V296" s="374">
        <v>0</v>
      </c>
      <c r="W296" s="404">
        <v>0</v>
      </c>
      <c r="X296" s="374">
        <v>4</v>
      </c>
      <c r="Y296" s="11">
        <f t="shared" si="41"/>
        <v>8</v>
      </c>
      <c r="Z296" s="12">
        <f t="shared" si="42"/>
        <v>3.2000000000000001E-2</v>
      </c>
      <c r="AA296" s="11">
        <f t="shared" si="44"/>
        <v>169</v>
      </c>
      <c r="AB296" s="12">
        <f t="shared" si="45"/>
        <v>0.4</v>
      </c>
      <c r="AC296" s="763">
        <v>0.4</v>
      </c>
      <c r="AD296" s="13">
        <f t="shared" si="43"/>
        <v>0.67600000000000005</v>
      </c>
      <c r="AE296" s="445">
        <v>5496405835</v>
      </c>
      <c r="AF296" s="360" t="s">
        <v>1313</v>
      </c>
      <c r="AG296" s="445">
        <v>5327733779</v>
      </c>
      <c r="AH296" s="13">
        <f t="shared" si="46"/>
        <v>0.96931229951654396</v>
      </c>
    </row>
    <row r="297" spans="1:34" s="377" customFormat="1" ht="28" x14ac:dyDescent="0.2">
      <c r="A297" s="300" t="s">
        <v>1353</v>
      </c>
      <c r="B297" s="387" t="s">
        <v>90</v>
      </c>
      <c r="C297" s="301" t="s">
        <v>1262</v>
      </c>
      <c r="D297" s="304" t="s">
        <v>1308</v>
      </c>
      <c r="E297" s="301">
        <v>2201</v>
      </c>
      <c r="F297" s="301" t="s">
        <v>1264</v>
      </c>
      <c r="G297" s="301" t="s">
        <v>1309</v>
      </c>
      <c r="H297" s="301">
        <v>308</v>
      </c>
      <c r="I297" s="301" t="s">
        <v>1316</v>
      </c>
      <c r="J297" s="301">
        <v>2201052</v>
      </c>
      <c r="K297" s="301" t="s">
        <v>1317</v>
      </c>
      <c r="L297" s="37" t="s">
        <v>1318</v>
      </c>
      <c r="M297" s="37" t="s">
        <v>279</v>
      </c>
      <c r="N297" s="300">
        <v>450</v>
      </c>
      <c r="O297" s="300">
        <v>2023</v>
      </c>
      <c r="P297" s="300" t="s">
        <v>1269</v>
      </c>
      <c r="Q297" s="399">
        <v>50</v>
      </c>
      <c r="R297" s="300">
        <v>300</v>
      </c>
      <c r="S297" s="300">
        <v>76</v>
      </c>
      <c r="T297" s="12">
        <v>0</v>
      </c>
      <c r="U297" s="374">
        <v>0</v>
      </c>
      <c r="V297" s="374">
        <v>0</v>
      </c>
      <c r="W297" s="404">
        <v>0</v>
      </c>
      <c r="X297" s="374">
        <v>0</v>
      </c>
      <c r="Y297" s="11">
        <f t="shared" si="41"/>
        <v>0</v>
      </c>
      <c r="Z297" s="12">
        <f t="shared" si="42"/>
        <v>0</v>
      </c>
      <c r="AA297" s="11">
        <f t="shared" si="44"/>
        <v>76</v>
      </c>
      <c r="AB297" s="12">
        <f t="shared" si="45"/>
        <v>0</v>
      </c>
      <c r="AC297" s="763">
        <v>0</v>
      </c>
      <c r="AD297" s="13">
        <f t="shared" si="43"/>
        <v>0.25333333333333335</v>
      </c>
      <c r="AE297" s="445">
        <v>203776836</v>
      </c>
      <c r="AF297" s="360" t="s">
        <v>1313</v>
      </c>
      <c r="AG297" s="445">
        <v>203776836</v>
      </c>
      <c r="AH297" s="13">
        <f t="shared" si="46"/>
        <v>1</v>
      </c>
    </row>
    <row r="298" spans="1:34" s="377" customFormat="1" ht="28" x14ac:dyDescent="0.2">
      <c r="A298" s="300" t="s">
        <v>1353</v>
      </c>
      <c r="B298" s="387" t="s">
        <v>90</v>
      </c>
      <c r="C298" s="301" t="s">
        <v>1262</v>
      </c>
      <c r="D298" s="304" t="s">
        <v>1308</v>
      </c>
      <c r="E298" s="301">
        <v>2201</v>
      </c>
      <c r="F298" s="301" t="s">
        <v>1264</v>
      </c>
      <c r="G298" s="301" t="s">
        <v>1309</v>
      </c>
      <c r="H298" s="301">
        <v>309</v>
      </c>
      <c r="I298" s="301" t="s">
        <v>1316</v>
      </c>
      <c r="J298" s="301">
        <v>2201052</v>
      </c>
      <c r="K298" s="301" t="s">
        <v>1317</v>
      </c>
      <c r="L298" s="37" t="s">
        <v>1319</v>
      </c>
      <c r="M298" s="37" t="s">
        <v>279</v>
      </c>
      <c r="N298" s="300">
        <v>56</v>
      </c>
      <c r="O298" s="300">
        <v>2023</v>
      </c>
      <c r="P298" s="300" t="s">
        <v>1269</v>
      </c>
      <c r="Q298" s="399">
        <v>50</v>
      </c>
      <c r="R298" s="300">
        <v>250</v>
      </c>
      <c r="S298" s="300">
        <v>13</v>
      </c>
      <c r="T298" s="12">
        <v>0</v>
      </c>
      <c r="U298" s="374">
        <v>0</v>
      </c>
      <c r="V298" s="374">
        <v>0</v>
      </c>
      <c r="W298" s="404">
        <v>0</v>
      </c>
      <c r="X298" s="374">
        <v>0</v>
      </c>
      <c r="Y298" s="11">
        <f t="shared" si="41"/>
        <v>0</v>
      </c>
      <c r="Z298" s="12">
        <f t="shared" si="42"/>
        <v>0</v>
      </c>
      <c r="AA298" s="11">
        <f t="shared" si="44"/>
        <v>13</v>
      </c>
      <c r="AB298" s="12">
        <f t="shared" si="45"/>
        <v>0</v>
      </c>
      <c r="AC298" s="763">
        <v>0</v>
      </c>
      <c r="AD298" s="13">
        <f t="shared" si="43"/>
        <v>5.1999999999999998E-2</v>
      </c>
      <c r="AE298" s="445">
        <v>203776836</v>
      </c>
      <c r="AF298" s="360" t="s">
        <v>1313</v>
      </c>
      <c r="AG298" s="445">
        <v>203776836</v>
      </c>
      <c r="AH298" s="13">
        <f t="shared" si="46"/>
        <v>1</v>
      </c>
    </row>
    <row r="299" spans="1:34" s="377" customFormat="1" x14ac:dyDescent="0.2">
      <c r="A299" s="300" t="s">
        <v>1353</v>
      </c>
      <c r="B299" s="387" t="s">
        <v>90</v>
      </c>
      <c r="C299" s="301" t="s">
        <v>1262</v>
      </c>
      <c r="D299" s="304" t="s">
        <v>1308</v>
      </c>
      <c r="E299" s="301">
        <v>2201</v>
      </c>
      <c r="F299" s="301" t="s">
        <v>1264</v>
      </c>
      <c r="G299" s="301" t="s">
        <v>1309</v>
      </c>
      <c r="H299" s="301">
        <v>310</v>
      </c>
      <c r="I299" s="301" t="s">
        <v>1320</v>
      </c>
      <c r="J299" s="301">
        <v>2201069</v>
      </c>
      <c r="K299" s="301" t="s">
        <v>1321</v>
      </c>
      <c r="L299" s="37" t="s">
        <v>1322</v>
      </c>
      <c r="M299" s="37" t="s">
        <v>279</v>
      </c>
      <c r="N299" s="300">
        <v>35</v>
      </c>
      <c r="O299" s="300">
        <v>2023</v>
      </c>
      <c r="P299" s="300" t="s">
        <v>1269</v>
      </c>
      <c r="Q299" s="399">
        <v>100</v>
      </c>
      <c r="R299" s="300">
        <v>600</v>
      </c>
      <c r="S299" s="300">
        <v>327</v>
      </c>
      <c r="T299" s="12">
        <v>0</v>
      </c>
      <c r="U299" s="374">
        <v>1</v>
      </c>
      <c r="V299" s="374">
        <v>0</v>
      </c>
      <c r="W299" s="404">
        <v>0</v>
      </c>
      <c r="X299" s="374">
        <v>69</v>
      </c>
      <c r="Y299" s="11">
        <f t="shared" si="41"/>
        <v>70</v>
      </c>
      <c r="Z299" s="12">
        <f t="shared" si="42"/>
        <v>0.11666666666666667</v>
      </c>
      <c r="AA299" s="11">
        <f t="shared" si="44"/>
        <v>397</v>
      </c>
      <c r="AB299" s="12">
        <f t="shared" si="45"/>
        <v>0.7</v>
      </c>
      <c r="AC299" s="764">
        <v>0.7</v>
      </c>
      <c r="AD299" s="13">
        <f t="shared" si="43"/>
        <v>0.66166666666666663</v>
      </c>
      <c r="AE299" s="445">
        <v>5111691705</v>
      </c>
      <c r="AF299" s="360" t="s">
        <v>1313</v>
      </c>
      <c r="AG299" s="445">
        <v>5101791705</v>
      </c>
      <c r="AH299" s="13">
        <f t="shared" si="46"/>
        <v>0.99806326348079322</v>
      </c>
    </row>
    <row r="300" spans="1:34" s="377" customFormat="1" x14ac:dyDescent="0.2">
      <c r="A300" s="300" t="s">
        <v>1353</v>
      </c>
      <c r="B300" s="387" t="s">
        <v>90</v>
      </c>
      <c r="C300" s="301" t="s">
        <v>1262</v>
      </c>
      <c r="D300" s="304" t="s">
        <v>1308</v>
      </c>
      <c r="E300" s="301">
        <v>2201</v>
      </c>
      <c r="F300" s="301" t="s">
        <v>1264</v>
      </c>
      <c r="G300" s="301" t="s">
        <v>1309</v>
      </c>
      <c r="H300" s="301">
        <v>311</v>
      </c>
      <c r="I300" s="301" t="s">
        <v>1323</v>
      </c>
      <c r="J300" s="301">
        <v>2201022</v>
      </c>
      <c r="K300" s="301" t="s">
        <v>1324</v>
      </c>
      <c r="L300" s="37" t="s">
        <v>1325</v>
      </c>
      <c r="M300" s="37" t="s">
        <v>158</v>
      </c>
      <c r="N300" s="300">
        <v>12668</v>
      </c>
      <c r="O300" s="300">
        <v>2023</v>
      </c>
      <c r="P300" s="300" t="s">
        <v>1326</v>
      </c>
      <c r="Q300" s="399">
        <v>14000</v>
      </c>
      <c r="R300" s="300">
        <v>14000</v>
      </c>
      <c r="S300" s="300">
        <v>16420</v>
      </c>
      <c r="T300" s="12">
        <v>0</v>
      </c>
      <c r="U300" s="374">
        <v>15777</v>
      </c>
      <c r="V300" s="374">
        <v>16332</v>
      </c>
      <c r="W300" s="404">
        <v>16335</v>
      </c>
      <c r="X300" s="374">
        <v>15993</v>
      </c>
      <c r="Y300" s="11">
        <f t="shared" si="41"/>
        <v>64437</v>
      </c>
      <c r="Z300" s="12">
        <f t="shared" si="42"/>
        <v>4.6026428571428575</v>
      </c>
      <c r="AA300" s="11">
        <f t="shared" si="44"/>
        <v>80857</v>
      </c>
      <c r="AB300" s="12">
        <f t="shared" si="45"/>
        <v>4.6026428571428575</v>
      </c>
      <c r="AC300" s="766">
        <v>4.6026428571428575</v>
      </c>
      <c r="AD300" s="13">
        <f t="shared" si="43"/>
        <v>5.7755000000000001</v>
      </c>
      <c r="AE300" s="445">
        <v>16964308216</v>
      </c>
      <c r="AF300" s="360" t="s">
        <v>1270</v>
      </c>
      <c r="AG300" s="445">
        <v>11400356783</v>
      </c>
      <c r="AH300" s="13">
        <f t="shared" si="46"/>
        <v>0.67202014004011534</v>
      </c>
    </row>
    <row r="301" spans="1:34" s="377" customFormat="1" x14ac:dyDescent="0.2">
      <c r="A301" s="300" t="s">
        <v>1353</v>
      </c>
      <c r="B301" s="387" t="s">
        <v>90</v>
      </c>
      <c r="C301" s="301" t="s">
        <v>1262</v>
      </c>
      <c r="D301" s="304" t="s">
        <v>1308</v>
      </c>
      <c r="E301" s="301">
        <v>2201</v>
      </c>
      <c r="F301" s="301" t="s">
        <v>1264</v>
      </c>
      <c r="G301" s="301" t="s">
        <v>1309</v>
      </c>
      <c r="H301" s="301">
        <v>312</v>
      </c>
      <c r="I301" s="301" t="s">
        <v>1327</v>
      </c>
      <c r="J301" s="301">
        <v>2201017</v>
      </c>
      <c r="K301" s="301" t="s">
        <v>1328</v>
      </c>
      <c r="L301" s="37" t="s">
        <v>1325</v>
      </c>
      <c r="M301" s="37" t="s">
        <v>158</v>
      </c>
      <c r="N301" s="300">
        <v>219276</v>
      </c>
      <c r="O301" s="300">
        <v>2023</v>
      </c>
      <c r="P301" s="300" t="s">
        <v>1329</v>
      </c>
      <c r="Q301" s="399">
        <v>220276</v>
      </c>
      <c r="R301" s="300">
        <v>222276</v>
      </c>
      <c r="S301" s="300">
        <v>207867</v>
      </c>
      <c r="T301" s="12">
        <v>0</v>
      </c>
      <c r="U301" s="374">
        <v>225184</v>
      </c>
      <c r="V301" s="374">
        <v>211447</v>
      </c>
      <c r="W301" s="404">
        <v>208690</v>
      </c>
      <c r="X301" s="374">
        <v>214409</v>
      </c>
      <c r="Y301" s="11">
        <f t="shared" si="41"/>
        <v>859730</v>
      </c>
      <c r="Z301" s="12">
        <f t="shared" si="42"/>
        <v>3.8678489805467078</v>
      </c>
      <c r="AA301" s="11">
        <f t="shared" si="44"/>
        <v>1067597</v>
      </c>
      <c r="AB301" s="12">
        <f t="shared" si="45"/>
        <v>3.9029671866204216</v>
      </c>
      <c r="AC301" s="766">
        <v>3.9029671866204216</v>
      </c>
      <c r="AD301" s="13">
        <f t="shared" si="43"/>
        <v>4.8030241681513077</v>
      </c>
      <c r="AE301" s="445">
        <v>1211533507556</v>
      </c>
      <c r="AF301" s="360" t="s">
        <v>1270</v>
      </c>
      <c r="AG301" s="445">
        <v>1207601032472</v>
      </c>
      <c r="AH301" s="13">
        <f t="shared" si="46"/>
        <v>0.99675413427736481</v>
      </c>
    </row>
    <row r="302" spans="1:34" s="377" customFormat="1" ht="28" x14ac:dyDescent="0.2">
      <c r="A302" s="300" t="s">
        <v>1353</v>
      </c>
      <c r="B302" s="387" t="s">
        <v>90</v>
      </c>
      <c r="C302" s="301" t="s">
        <v>1262</v>
      </c>
      <c r="D302" s="304" t="s">
        <v>1308</v>
      </c>
      <c r="E302" s="301">
        <v>2201</v>
      </c>
      <c r="F302" s="301" t="s">
        <v>1264</v>
      </c>
      <c r="G302" s="301" t="s">
        <v>1309</v>
      </c>
      <c r="H302" s="301">
        <v>313</v>
      </c>
      <c r="I302" s="301" t="s">
        <v>1330</v>
      </c>
      <c r="J302" s="301">
        <v>2201084</v>
      </c>
      <c r="K302" s="301" t="s">
        <v>1331</v>
      </c>
      <c r="L302" s="37" t="s">
        <v>1332</v>
      </c>
      <c r="M302" s="37" t="s">
        <v>1333</v>
      </c>
      <c r="N302" s="300">
        <v>100</v>
      </c>
      <c r="O302" s="300">
        <v>2023</v>
      </c>
      <c r="P302" s="300" t="s">
        <v>1329</v>
      </c>
      <c r="Q302" s="399">
        <v>100</v>
      </c>
      <c r="R302" s="300">
        <v>100</v>
      </c>
      <c r="S302" s="300">
        <v>66</v>
      </c>
      <c r="T302" s="12">
        <v>0</v>
      </c>
      <c r="U302" s="374">
        <v>25</v>
      </c>
      <c r="V302" s="374">
        <v>46.9</v>
      </c>
      <c r="W302" s="404">
        <v>0</v>
      </c>
      <c r="X302" s="374">
        <v>4.4400000000000004</v>
      </c>
      <c r="Y302" s="11">
        <f t="shared" si="41"/>
        <v>76.34</v>
      </c>
      <c r="Z302" s="12">
        <f t="shared" si="42"/>
        <v>0.76340000000000008</v>
      </c>
      <c r="AA302" s="11">
        <f t="shared" si="44"/>
        <v>142.34</v>
      </c>
      <c r="AB302" s="12">
        <f t="shared" si="45"/>
        <v>0.76340000000000008</v>
      </c>
      <c r="AC302" s="766">
        <v>0.76340000000000008</v>
      </c>
      <c r="AD302" s="13">
        <f t="shared" si="43"/>
        <v>1.4234</v>
      </c>
      <c r="AE302" s="445">
        <v>1732721604</v>
      </c>
      <c r="AF302" s="360" t="s">
        <v>1270</v>
      </c>
      <c r="AG302" s="445">
        <v>1496333332</v>
      </c>
      <c r="AH302" s="13">
        <f t="shared" si="46"/>
        <v>0.86357400320149758</v>
      </c>
    </row>
    <row r="303" spans="1:34" s="377" customFormat="1" ht="28" x14ac:dyDescent="0.2">
      <c r="A303" s="300" t="s">
        <v>1353</v>
      </c>
      <c r="B303" s="387" t="s">
        <v>90</v>
      </c>
      <c r="C303" s="301" t="s">
        <v>1262</v>
      </c>
      <c r="D303" s="304" t="s">
        <v>1308</v>
      </c>
      <c r="E303" s="301">
        <v>2201</v>
      </c>
      <c r="F303" s="301" t="s">
        <v>1264</v>
      </c>
      <c r="G303" s="301" t="s">
        <v>1309</v>
      </c>
      <c r="H303" s="301">
        <v>314</v>
      </c>
      <c r="I303" s="301" t="s">
        <v>1334</v>
      </c>
      <c r="J303" s="301">
        <v>2201084</v>
      </c>
      <c r="K303" s="301" t="s">
        <v>1331</v>
      </c>
      <c r="L303" s="37" t="s">
        <v>1332</v>
      </c>
      <c r="M303" s="37" t="s">
        <v>158</v>
      </c>
      <c r="N303" s="300">
        <v>100</v>
      </c>
      <c r="O303" s="300">
        <v>2023</v>
      </c>
      <c r="P303" s="300" t="s">
        <v>1329</v>
      </c>
      <c r="Q303" s="399">
        <v>100</v>
      </c>
      <c r="R303" s="300">
        <v>400</v>
      </c>
      <c r="S303" s="300">
        <v>0</v>
      </c>
      <c r="T303" s="12">
        <v>0</v>
      </c>
      <c r="U303" s="374">
        <v>0</v>
      </c>
      <c r="V303" s="374">
        <v>0</v>
      </c>
      <c r="W303" s="404">
        <v>139</v>
      </c>
      <c r="X303" s="374">
        <v>0</v>
      </c>
      <c r="Y303" s="11">
        <f t="shared" si="41"/>
        <v>139</v>
      </c>
      <c r="Z303" s="12">
        <f t="shared" si="42"/>
        <v>0.34749999999999998</v>
      </c>
      <c r="AA303" s="11">
        <f t="shared" si="44"/>
        <v>139</v>
      </c>
      <c r="AB303" s="12">
        <f t="shared" si="45"/>
        <v>1.39</v>
      </c>
      <c r="AC303" s="766">
        <v>1.39</v>
      </c>
      <c r="AD303" s="13">
        <f t="shared" si="43"/>
        <v>0.34749999999999998</v>
      </c>
      <c r="AE303" s="445">
        <v>331019020</v>
      </c>
      <c r="AF303" s="360" t="s">
        <v>1270</v>
      </c>
      <c r="AG303" s="445">
        <v>328954620</v>
      </c>
      <c r="AH303" s="13">
        <f t="shared" si="46"/>
        <v>0.99376350035716976</v>
      </c>
    </row>
    <row r="304" spans="1:34" s="377" customFormat="1" x14ac:dyDescent="0.2">
      <c r="A304" s="300" t="s">
        <v>1353</v>
      </c>
      <c r="B304" s="387" t="s">
        <v>90</v>
      </c>
      <c r="C304" s="301" t="s">
        <v>1262</v>
      </c>
      <c r="D304" s="304" t="s">
        <v>1308</v>
      </c>
      <c r="E304" s="301">
        <v>2201</v>
      </c>
      <c r="F304" s="301" t="s">
        <v>1264</v>
      </c>
      <c r="G304" s="301" t="s">
        <v>1309</v>
      </c>
      <c r="H304" s="301">
        <v>315</v>
      </c>
      <c r="I304" s="301" t="s">
        <v>1335</v>
      </c>
      <c r="J304" s="301">
        <v>2201028</v>
      </c>
      <c r="K304" s="301" t="s">
        <v>1336</v>
      </c>
      <c r="L304" s="37" t="s">
        <v>1337</v>
      </c>
      <c r="M304" s="37" t="s">
        <v>158</v>
      </c>
      <c r="N304" s="300">
        <v>126000</v>
      </c>
      <c r="O304" s="300">
        <v>2023</v>
      </c>
      <c r="P304" s="300" t="s">
        <v>1329</v>
      </c>
      <c r="Q304" s="399">
        <v>127000</v>
      </c>
      <c r="R304" s="300">
        <v>127000</v>
      </c>
      <c r="S304" s="300">
        <v>129050</v>
      </c>
      <c r="T304" s="12">
        <v>0</v>
      </c>
      <c r="U304" s="374">
        <v>129700</v>
      </c>
      <c r="V304" s="374">
        <v>129700</v>
      </c>
      <c r="W304" s="404">
        <v>129700</v>
      </c>
      <c r="X304" s="374">
        <v>129700</v>
      </c>
      <c r="Y304" s="11">
        <f t="shared" ref="Y304:Y337" si="47">+U304+V304+W304+X304</f>
        <v>518800</v>
      </c>
      <c r="Z304" s="12">
        <f t="shared" ref="Z304:Z337" si="48">+Y304/R304</f>
        <v>4.0850393700787402</v>
      </c>
      <c r="AA304" s="11">
        <f t="shared" si="44"/>
        <v>647850</v>
      </c>
      <c r="AB304" s="12">
        <f t="shared" si="45"/>
        <v>4.0850393700787402</v>
      </c>
      <c r="AC304" s="766">
        <v>4.0850393700787402</v>
      </c>
      <c r="AD304" s="13">
        <f t="shared" si="43"/>
        <v>5.1011811023622045</v>
      </c>
      <c r="AE304" s="445">
        <v>77939529067</v>
      </c>
      <c r="AF304" s="360" t="s">
        <v>1296</v>
      </c>
      <c r="AG304" s="445">
        <v>74215376159</v>
      </c>
      <c r="AH304" s="13">
        <f t="shared" si="46"/>
        <v>0.95221740556324674</v>
      </c>
    </row>
    <row r="305" spans="1:34" s="377" customFormat="1" x14ac:dyDescent="0.2">
      <c r="A305" s="300" t="s">
        <v>1353</v>
      </c>
      <c r="B305" s="387" t="s">
        <v>90</v>
      </c>
      <c r="C305" s="301" t="s">
        <v>1262</v>
      </c>
      <c r="D305" s="304" t="s">
        <v>1308</v>
      </c>
      <c r="E305" s="301">
        <v>2201</v>
      </c>
      <c r="F305" s="301" t="s">
        <v>1264</v>
      </c>
      <c r="G305" s="301" t="s">
        <v>1309</v>
      </c>
      <c r="H305" s="301">
        <v>316</v>
      </c>
      <c r="I305" s="301" t="s">
        <v>1338</v>
      </c>
      <c r="J305" s="301">
        <v>2201082</v>
      </c>
      <c r="K305" s="301" t="s">
        <v>1339</v>
      </c>
      <c r="L305" s="37" t="s">
        <v>1340</v>
      </c>
      <c r="M305" s="37" t="s">
        <v>158</v>
      </c>
      <c r="N305" s="300">
        <v>6</v>
      </c>
      <c r="O305" s="300">
        <v>2023</v>
      </c>
      <c r="P305" s="300" t="s">
        <v>1329</v>
      </c>
      <c r="Q305" s="399">
        <v>6</v>
      </c>
      <c r="R305" s="300">
        <v>6</v>
      </c>
      <c r="S305" s="300">
        <v>6</v>
      </c>
      <c r="T305" s="12">
        <v>0</v>
      </c>
      <c r="U305" s="374">
        <v>6</v>
      </c>
      <c r="V305" s="374">
        <v>5</v>
      </c>
      <c r="W305" s="404">
        <v>5</v>
      </c>
      <c r="X305" s="374">
        <v>5</v>
      </c>
      <c r="Y305" s="11">
        <f t="shared" si="47"/>
        <v>21</v>
      </c>
      <c r="Z305" s="12">
        <f t="shared" si="48"/>
        <v>3.5</v>
      </c>
      <c r="AA305" s="11">
        <f t="shared" si="44"/>
        <v>27</v>
      </c>
      <c r="AB305" s="12">
        <f t="shared" si="45"/>
        <v>3.5</v>
      </c>
      <c r="AC305" s="766">
        <v>3.5</v>
      </c>
      <c r="AD305" s="13">
        <f t="shared" si="43"/>
        <v>4.5</v>
      </c>
      <c r="AE305" s="445">
        <v>309705320</v>
      </c>
      <c r="AF305" s="360" t="s">
        <v>1270</v>
      </c>
      <c r="AG305" s="445">
        <v>309705320</v>
      </c>
      <c r="AH305" s="13">
        <f t="shared" si="46"/>
        <v>1</v>
      </c>
    </row>
    <row r="306" spans="1:34" s="377" customFormat="1" ht="28" x14ac:dyDescent="0.2">
      <c r="A306" s="300" t="s">
        <v>1353</v>
      </c>
      <c r="B306" s="387" t="s">
        <v>90</v>
      </c>
      <c r="C306" s="301" t="s">
        <v>1262</v>
      </c>
      <c r="D306" s="304" t="s">
        <v>1308</v>
      </c>
      <c r="E306" s="301">
        <v>2201</v>
      </c>
      <c r="F306" s="301" t="s">
        <v>1264</v>
      </c>
      <c r="G306" s="301" t="s">
        <v>1309</v>
      </c>
      <c r="H306" s="301">
        <v>317</v>
      </c>
      <c r="I306" s="301" t="s">
        <v>1341</v>
      </c>
      <c r="J306" s="301">
        <v>2201033</v>
      </c>
      <c r="K306" s="301" t="s">
        <v>1342</v>
      </c>
      <c r="L306" s="37" t="s">
        <v>1343</v>
      </c>
      <c r="M306" s="37" t="s">
        <v>158</v>
      </c>
      <c r="N306" s="300">
        <v>114582</v>
      </c>
      <c r="O306" s="300">
        <v>2023</v>
      </c>
      <c r="P306" s="300" t="s">
        <v>1329</v>
      </c>
      <c r="Q306" s="399">
        <v>119582</v>
      </c>
      <c r="R306" s="300">
        <v>473328</v>
      </c>
      <c r="S306" s="300">
        <v>188963</v>
      </c>
      <c r="T306" s="12">
        <v>0</v>
      </c>
      <c r="U306" s="374">
        <v>121145</v>
      </c>
      <c r="V306" s="374">
        <v>153452</v>
      </c>
      <c r="W306" s="404">
        <v>189268</v>
      </c>
      <c r="X306" s="374">
        <v>189268</v>
      </c>
      <c r="Y306" s="11">
        <f t="shared" si="47"/>
        <v>653133</v>
      </c>
      <c r="Z306" s="12">
        <f t="shared" si="48"/>
        <v>1.3798739985802657</v>
      </c>
      <c r="AA306" s="11">
        <f t="shared" si="44"/>
        <v>842096</v>
      </c>
      <c r="AB306" s="12">
        <f t="shared" si="45"/>
        <v>5.4618002709437876</v>
      </c>
      <c r="AC306" s="766">
        <v>5.4618002709437876</v>
      </c>
      <c r="AD306" s="13">
        <f t="shared" si="43"/>
        <v>1.7790961024912957</v>
      </c>
      <c r="AE306" s="445">
        <v>1740729000</v>
      </c>
      <c r="AF306" s="360" t="s">
        <v>1296</v>
      </c>
      <c r="AG306" s="445">
        <v>1724036400</v>
      </c>
      <c r="AH306" s="13">
        <f t="shared" si="46"/>
        <v>0.99041056936490401</v>
      </c>
    </row>
    <row r="307" spans="1:34" s="377" customFormat="1" x14ac:dyDescent="0.2">
      <c r="A307" s="300" t="s">
        <v>1353</v>
      </c>
      <c r="B307" s="387" t="s">
        <v>90</v>
      </c>
      <c r="C307" s="301" t="s">
        <v>1262</v>
      </c>
      <c r="D307" s="304" t="s">
        <v>1263</v>
      </c>
      <c r="E307" s="301">
        <v>2201</v>
      </c>
      <c r="F307" s="301" t="s">
        <v>1264</v>
      </c>
      <c r="G307" s="301" t="s">
        <v>1344</v>
      </c>
      <c r="H307" s="301">
        <v>318</v>
      </c>
      <c r="I307" s="301" t="s">
        <v>1345</v>
      </c>
      <c r="J307" s="301">
        <v>2201015</v>
      </c>
      <c r="K307" s="301" t="s">
        <v>1347</v>
      </c>
      <c r="L307" s="37" t="s">
        <v>1348</v>
      </c>
      <c r="M307" s="37" t="s">
        <v>158</v>
      </c>
      <c r="N307" s="300">
        <v>226</v>
      </c>
      <c r="O307" s="300">
        <v>2023</v>
      </c>
      <c r="P307" s="300" t="s">
        <v>1349</v>
      </c>
      <c r="Q307" s="399">
        <v>60</v>
      </c>
      <c r="R307" s="300">
        <v>240</v>
      </c>
      <c r="S307" s="300">
        <v>52</v>
      </c>
      <c r="T307" s="12">
        <v>0</v>
      </c>
      <c r="U307" s="374">
        <v>1</v>
      </c>
      <c r="V307" s="374">
        <v>11.5</v>
      </c>
      <c r="W307" s="404">
        <v>17.5</v>
      </c>
      <c r="X307" s="374">
        <v>0</v>
      </c>
      <c r="Y307" s="11">
        <f t="shared" si="47"/>
        <v>30</v>
      </c>
      <c r="Z307" s="12">
        <f t="shared" si="48"/>
        <v>0.125</v>
      </c>
      <c r="AA307" s="11">
        <f t="shared" si="44"/>
        <v>82</v>
      </c>
      <c r="AB307" s="12">
        <f t="shared" si="45"/>
        <v>0.5</v>
      </c>
      <c r="AC307" s="763">
        <v>0.5</v>
      </c>
      <c r="AD307" s="13">
        <f t="shared" ref="AD307:AD370" si="49">AA307/R307</f>
        <v>0.34166666666666667</v>
      </c>
      <c r="AE307" s="445">
        <v>115000000</v>
      </c>
      <c r="AF307" s="360" t="s">
        <v>1270</v>
      </c>
      <c r="AG307" s="445">
        <f>230000000/2</f>
        <v>115000000</v>
      </c>
      <c r="AH307" s="13">
        <f t="shared" si="46"/>
        <v>1</v>
      </c>
    </row>
    <row r="308" spans="1:34" x14ac:dyDescent="0.2">
      <c r="A308" s="300" t="s">
        <v>1353</v>
      </c>
      <c r="B308" s="387" t="s">
        <v>90</v>
      </c>
      <c r="C308" s="301" t="s">
        <v>1262</v>
      </c>
      <c r="D308" s="304" t="s">
        <v>1263</v>
      </c>
      <c r="E308" s="301">
        <v>2201</v>
      </c>
      <c r="F308" s="301" t="s">
        <v>1264</v>
      </c>
      <c r="G308" s="301" t="s">
        <v>1344</v>
      </c>
      <c r="H308" s="301">
        <v>318</v>
      </c>
      <c r="I308" s="301" t="s">
        <v>1346</v>
      </c>
      <c r="J308" s="301">
        <v>2201015</v>
      </c>
      <c r="K308" s="301" t="s">
        <v>1347</v>
      </c>
      <c r="L308" s="37" t="s">
        <v>1348</v>
      </c>
      <c r="M308" s="37" t="s">
        <v>158</v>
      </c>
      <c r="N308" s="300">
        <v>226</v>
      </c>
      <c r="O308" s="300">
        <v>2023</v>
      </c>
      <c r="P308" s="300" t="s">
        <v>1349</v>
      </c>
      <c r="Q308" s="399">
        <v>60</v>
      </c>
      <c r="R308" s="300">
        <v>240</v>
      </c>
      <c r="S308" s="300">
        <v>52</v>
      </c>
      <c r="T308" s="12">
        <v>0</v>
      </c>
      <c r="U308" s="374">
        <v>1</v>
      </c>
      <c r="V308" s="374">
        <v>11.5</v>
      </c>
      <c r="W308" s="404">
        <v>17.5</v>
      </c>
      <c r="X308" s="374">
        <v>0</v>
      </c>
      <c r="Y308" s="11">
        <f t="shared" si="47"/>
        <v>30</v>
      </c>
      <c r="Z308" s="12">
        <f t="shared" si="48"/>
        <v>0.125</v>
      </c>
      <c r="AA308" s="11">
        <f t="shared" si="44"/>
        <v>82</v>
      </c>
      <c r="AB308" s="12">
        <f t="shared" si="45"/>
        <v>0.5</v>
      </c>
      <c r="AC308" s="763">
        <v>0.5</v>
      </c>
      <c r="AD308" s="13">
        <f t="shared" si="49"/>
        <v>0.34166666666666667</v>
      </c>
      <c r="AE308" s="445">
        <v>115000000</v>
      </c>
      <c r="AF308" s="360" t="s">
        <v>1270</v>
      </c>
      <c r="AG308" s="445">
        <f>230000000/2</f>
        <v>115000000</v>
      </c>
      <c r="AH308" s="13">
        <f t="shared" si="46"/>
        <v>1</v>
      </c>
    </row>
    <row r="309" spans="1:34" x14ac:dyDescent="0.2">
      <c r="A309" s="300" t="s">
        <v>1353</v>
      </c>
      <c r="B309" s="387" t="s">
        <v>90</v>
      </c>
      <c r="C309" s="301" t="s">
        <v>1262</v>
      </c>
      <c r="D309" s="304" t="s">
        <v>1263</v>
      </c>
      <c r="E309" s="301">
        <v>2201</v>
      </c>
      <c r="F309" s="301" t="s">
        <v>1264</v>
      </c>
      <c r="G309" s="301" t="s">
        <v>1344</v>
      </c>
      <c r="H309" s="301">
        <v>319</v>
      </c>
      <c r="I309" s="301" t="s">
        <v>1350</v>
      </c>
      <c r="J309" s="301">
        <v>2201013</v>
      </c>
      <c r="K309" s="301" t="s">
        <v>1351</v>
      </c>
      <c r="L309" s="37" t="s">
        <v>1352</v>
      </c>
      <c r="M309" s="37" t="s">
        <v>158</v>
      </c>
      <c r="N309" s="300">
        <v>226</v>
      </c>
      <c r="O309" s="300">
        <v>2023</v>
      </c>
      <c r="P309" s="300" t="s">
        <v>1349</v>
      </c>
      <c r="Q309" s="399">
        <v>226</v>
      </c>
      <c r="R309" s="300">
        <v>904</v>
      </c>
      <c r="S309" s="300">
        <v>226</v>
      </c>
      <c r="T309" s="12">
        <v>0</v>
      </c>
      <c r="U309" s="374">
        <v>53</v>
      </c>
      <c r="V309" s="374">
        <v>21</v>
      </c>
      <c r="W309" s="404">
        <v>159</v>
      </c>
      <c r="X309" s="374">
        <v>45</v>
      </c>
      <c r="Y309" s="11">
        <f t="shared" si="47"/>
        <v>278</v>
      </c>
      <c r="Z309" s="12">
        <f t="shared" si="48"/>
        <v>0.30752212389380529</v>
      </c>
      <c r="AA309" s="11">
        <f t="shared" si="44"/>
        <v>504</v>
      </c>
      <c r="AB309" s="12">
        <f t="shared" si="45"/>
        <v>1.2300884955752212</v>
      </c>
      <c r="AC309" s="766">
        <v>1.2300884955752212</v>
      </c>
      <c r="AD309" s="13">
        <f t="shared" si="49"/>
        <v>0.55752212389380529</v>
      </c>
      <c r="AE309" s="445">
        <v>400000000</v>
      </c>
      <c r="AF309" s="360" t="s">
        <v>1270</v>
      </c>
      <c r="AG309" s="375">
        <v>320317500</v>
      </c>
      <c r="AH309" s="13">
        <f t="shared" si="46"/>
        <v>0.80079374999999997</v>
      </c>
    </row>
    <row r="310" spans="1:34" ht="26" x14ac:dyDescent="0.2">
      <c r="A310" s="8" t="s">
        <v>1827</v>
      </c>
      <c r="B310" s="303" t="s">
        <v>75</v>
      </c>
      <c r="C310" s="453" t="s">
        <v>1735</v>
      </c>
      <c r="D310" s="453" t="s">
        <v>1736</v>
      </c>
      <c r="E310" s="453">
        <v>4503</v>
      </c>
      <c r="F310" s="453" t="s">
        <v>1737</v>
      </c>
      <c r="G310" s="453" t="s">
        <v>1738</v>
      </c>
      <c r="H310" s="453">
        <v>205</v>
      </c>
      <c r="I310" s="453" t="s">
        <v>1739</v>
      </c>
      <c r="J310" s="454">
        <v>4503035</v>
      </c>
      <c r="K310" s="455" t="s">
        <v>1740</v>
      </c>
      <c r="L310" s="453" t="s">
        <v>1741</v>
      </c>
      <c r="M310" s="453" t="s">
        <v>158</v>
      </c>
      <c r="N310" s="453">
        <v>25</v>
      </c>
      <c r="O310" s="453">
        <v>2023</v>
      </c>
      <c r="P310" s="453" t="s">
        <v>1742</v>
      </c>
      <c r="Q310" s="506">
        <v>1</v>
      </c>
      <c r="R310" s="456">
        <v>3</v>
      </c>
      <c r="S310" s="456">
        <v>0</v>
      </c>
      <c r="T310" s="12">
        <f>S310/R310</f>
        <v>0</v>
      </c>
      <c r="U310" s="456">
        <v>0</v>
      </c>
      <c r="V310" s="456">
        <v>0</v>
      </c>
      <c r="W310" s="457">
        <v>0</v>
      </c>
      <c r="X310" s="457">
        <v>0</v>
      </c>
      <c r="Y310" s="11">
        <f>SUM(U310:X310)</f>
        <v>0</v>
      </c>
      <c r="Z310" s="12">
        <f>Y310/R310</f>
        <v>0</v>
      </c>
      <c r="AA310" s="11">
        <f>S310+Y310</f>
        <v>0</v>
      </c>
      <c r="AB310" s="12">
        <f>+Y310/Q310</f>
        <v>0</v>
      </c>
      <c r="AC310" s="763">
        <v>0</v>
      </c>
      <c r="AD310" s="13">
        <f t="shared" si="49"/>
        <v>0</v>
      </c>
      <c r="AE310" s="458">
        <v>200000000</v>
      </c>
      <c r="AF310" s="459" t="s">
        <v>1743</v>
      </c>
      <c r="AG310" s="740">
        <v>200000000</v>
      </c>
      <c r="AH310" s="12">
        <f>AG310/AE310</f>
        <v>1</v>
      </c>
    </row>
    <row r="311" spans="1:34" ht="26" x14ac:dyDescent="0.2">
      <c r="A311" s="8" t="s">
        <v>1827</v>
      </c>
      <c r="B311" s="303" t="s">
        <v>75</v>
      </c>
      <c r="C311" s="453" t="s">
        <v>1735</v>
      </c>
      <c r="D311" s="453" t="s">
        <v>1736</v>
      </c>
      <c r="E311" s="453">
        <v>4501</v>
      </c>
      <c r="F311" s="453" t="s">
        <v>1737</v>
      </c>
      <c r="G311" s="453" t="s">
        <v>1738</v>
      </c>
      <c r="H311" s="453">
        <v>206</v>
      </c>
      <c r="I311" s="453" t="s">
        <v>1744</v>
      </c>
      <c r="J311" s="454">
        <v>4503003</v>
      </c>
      <c r="K311" s="455" t="s">
        <v>1745</v>
      </c>
      <c r="L311" s="453" t="s">
        <v>1746</v>
      </c>
      <c r="M311" s="453" t="s">
        <v>158</v>
      </c>
      <c r="N311" s="453">
        <v>18</v>
      </c>
      <c r="O311" s="453">
        <v>2023</v>
      </c>
      <c r="P311" s="453" t="s">
        <v>1742</v>
      </c>
      <c r="Q311" s="506">
        <v>5</v>
      </c>
      <c r="R311" s="456">
        <v>18</v>
      </c>
      <c r="S311" s="456">
        <v>3</v>
      </c>
      <c r="T311" s="12">
        <f t="shared" ref="T311:T327" si="50">S311/R311</f>
        <v>0.16666666666666666</v>
      </c>
      <c r="U311" s="456">
        <v>10</v>
      </c>
      <c r="V311" s="456">
        <v>0</v>
      </c>
      <c r="W311" s="457">
        <v>3</v>
      </c>
      <c r="X311" s="457">
        <v>0</v>
      </c>
      <c r="Y311" s="11">
        <f>SUM(U311:X311)</f>
        <v>13</v>
      </c>
      <c r="Z311" s="12">
        <f t="shared" ref="Z311:Z327" si="51">Y311/R311</f>
        <v>0.72222222222222221</v>
      </c>
      <c r="AA311" s="11">
        <f>S311+Y311</f>
        <v>16</v>
      </c>
      <c r="AB311" s="12">
        <f>Y311/Q311</f>
        <v>2.6</v>
      </c>
      <c r="AC311" s="766">
        <v>2.6</v>
      </c>
      <c r="AD311" s="13">
        <f t="shared" si="49"/>
        <v>0.88888888888888884</v>
      </c>
      <c r="AE311" s="460">
        <v>175984341</v>
      </c>
      <c r="AF311" s="459" t="s">
        <v>1743</v>
      </c>
      <c r="AG311" s="740">
        <v>175984341</v>
      </c>
      <c r="AH311" s="12">
        <f t="shared" ref="AH311:AH335" si="52">AG311/AE311</f>
        <v>1</v>
      </c>
    </row>
    <row r="312" spans="1:34" ht="39" x14ac:dyDescent="0.2">
      <c r="A312" s="8" t="s">
        <v>1827</v>
      </c>
      <c r="B312" s="360" t="s">
        <v>866</v>
      </c>
      <c r="C312" s="453" t="s">
        <v>1748</v>
      </c>
      <c r="D312" s="453" t="s">
        <v>1749</v>
      </c>
      <c r="E312" s="453" t="s">
        <v>593</v>
      </c>
      <c r="F312" s="453" t="s">
        <v>594</v>
      </c>
      <c r="G312" s="453" t="s">
        <v>1750</v>
      </c>
      <c r="H312" s="453">
        <v>207</v>
      </c>
      <c r="I312" s="453" t="s">
        <v>1751</v>
      </c>
      <c r="J312" s="454" t="s">
        <v>1752</v>
      </c>
      <c r="K312" s="455" t="s">
        <v>1753</v>
      </c>
      <c r="L312" s="453" t="s">
        <v>1754</v>
      </c>
      <c r="M312" s="453" t="s">
        <v>158</v>
      </c>
      <c r="N312" s="453" t="s">
        <v>141</v>
      </c>
      <c r="O312" s="453">
        <v>2023</v>
      </c>
      <c r="P312" s="453" t="s">
        <v>1755</v>
      </c>
      <c r="Q312" s="506">
        <v>1</v>
      </c>
      <c r="R312" s="456">
        <v>5</v>
      </c>
      <c r="S312" s="456">
        <v>0</v>
      </c>
      <c r="T312" s="12">
        <f t="shared" si="50"/>
        <v>0</v>
      </c>
      <c r="U312" s="456">
        <v>0</v>
      </c>
      <c r="V312" s="456">
        <v>0</v>
      </c>
      <c r="W312" s="457">
        <v>0</v>
      </c>
      <c r="X312" s="457">
        <v>1</v>
      </c>
      <c r="Y312" s="11">
        <f t="shared" ref="Y312:Y327" si="53">SUM(U312:X312)</f>
        <v>1</v>
      </c>
      <c r="Z312" s="12">
        <f t="shared" si="51"/>
        <v>0.2</v>
      </c>
      <c r="AA312" s="11">
        <f t="shared" ref="AA312:AA327" si="54">S312+Y312</f>
        <v>1</v>
      </c>
      <c r="AB312" s="12">
        <f t="shared" ref="AB312:AB327" si="55">Y312/Q312</f>
        <v>1</v>
      </c>
      <c r="AC312" s="766">
        <v>1</v>
      </c>
      <c r="AD312" s="13">
        <f t="shared" si="49"/>
        <v>0.2</v>
      </c>
      <c r="AE312" s="445">
        <v>0</v>
      </c>
      <c r="AF312" s="457" t="s">
        <v>141</v>
      </c>
      <c r="AG312" s="445">
        <v>0</v>
      </c>
      <c r="AH312" s="13">
        <v>0</v>
      </c>
    </row>
    <row r="313" spans="1:34" ht="16" x14ac:dyDescent="0.2">
      <c r="A313" s="8" t="s">
        <v>1827</v>
      </c>
      <c r="B313" s="360" t="s">
        <v>866</v>
      </c>
      <c r="C313" s="453" t="s">
        <v>1748</v>
      </c>
      <c r="D313" s="453" t="s">
        <v>1756</v>
      </c>
      <c r="E313" s="453" t="s">
        <v>593</v>
      </c>
      <c r="F313" s="453" t="s">
        <v>594</v>
      </c>
      <c r="G313" s="453" t="s">
        <v>1750</v>
      </c>
      <c r="H313" s="453">
        <v>208</v>
      </c>
      <c r="I313" s="453" t="s">
        <v>1757</v>
      </c>
      <c r="J313" s="454">
        <v>4502001</v>
      </c>
      <c r="K313" s="455" t="s">
        <v>1758</v>
      </c>
      <c r="L313" s="453" t="s">
        <v>1759</v>
      </c>
      <c r="M313" s="453" t="s">
        <v>158</v>
      </c>
      <c r="N313" s="453">
        <v>1484</v>
      </c>
      <c r="O313" s="453">
        <v>2023</v>
      </c>
      <c r="P313" s="453" t="s">
        <v>1760</v>
      </c>
      <c r="Q313" s="506">
        <v>100</v>
      </c>
      <c r="R313" s="456">
        <v>400</v>
      </c>
      <c r="S313" s="456">
        <v>109</v>
      </c>
      <c r="T313" s="12">
        <f t="shared" si="50"/>
        <v>0.27250000000000002</v>
      </c>
      <c r="U313" s="456">
        <v>8</v>
      </c>
      <c r="V313" s="456">
        <v>10</v>
      </c>
      <c r="W313" s="457">
        <v>22</v>
      </c>
      <c r="X313" s="457">
        <v>11</v>
      </c>
      <c r="Y313" s="11">
        <f t="shared" si="53"/>
        <v>51</v>
      </c>
      <c r="Z313" s="12">
        <f t="shared" si="51"/>
        <v>0.1275</v>
      </c>
      <c r="AA313" s="11">
        <f t="shared" si="54"/>
        <v>160</v>
      </c>
      <c r="AB313" s="12">
        <f t="shared" si="55"/>
        <v>0.51</v>
      </c>
      <c r="AC313" s="764">
        <v>0.51</v>
      </c>
      <c r="AD313" s="13">
        <f t="shared" si="49"/>
        <v>0.4</v>
      </c>
      <c r="AE313" s="461">
        <v>135000000</v>
      </c>
      <c r="AF313" s="462" t="s">
        <v>210</v>
      </c>
      <c r="AG313" s="741">
        <v>114250000</v>
      </c>
      <c r="AH313" s="12">
        <f t="shared" si="52"/>
        <v>0.84629629629629632</v>
      </c>
    </row>
    <row r="314" spans="1:34" ht="16" x14ac:dyDescent="0.2">
      <c r="A314" s="8" t="s">
        <v>1827</v>
      </c>
      <c r="B314" s="360" t="s">
        <v>866</v>
      </c>
      <c r="C314" s="453" t="s">
        <v>1748</v>
      </c>
      <c r="D314" s="453" t="s">
        <v>1756</v>
      </c>
      <c r="E314" s="453" t="s">
        <v>593</v>
      </c>
      <c r="F314" s="453" t="s">
        <v>594</v>
      </c>
      <c r="G314" s="453" t="s">
        <v>1750</v>
      </c>
      <c r="H314" s="453">
        <v>209</v>
      </c>
      <c r="I314" s="453" t="s">
        <v>1761</v>
      </c>
      <c r="J314" s="454" t="s">
        <v>1762</v>
      </c>
      <c r="K314" s="455" t="s">
        <v>1745</v>
      </c>
      <c r="L314" s="453" t="s">
        <v>1352</v>
      </c>
      <c r="M314" s="453" t="s">
        <v>158</v>
      </c>
      <c r="N314" s="453">
        <v>0</v>
      </c>
      <c r="O314" s="453">
        <v>2023</v>
      </c>
      <c r="P314" s="453" t="s">
        <v>1760</v>
      </c>
      <c r="Q314" s="506">
        <v>15</v>
      </c>
      <c r="R314" s="456">
        <v>45</v>
      </c>
      <c r="S314" s="456">
        <v>5</v>
      </c>
      <c r="T314" s="12">
        <f t="shared" si="50"/>
        <v>0.1111111111111111</v>
      </c>
      <c r="U314" s="456">
        <v>0</v>
      </c>
      <c r="V314" s="456">
        <v>8</v>
      </c>
      <c r="W314" s="457">
        <v>4</v>
      </c>
      <c r="X314" s="457">
        <v>2</v>
      </c>
      <c r="Y314" s="11">
        <f t="shared" si="53"/>
        <v>14</v>
      </c>
      <c r="Z314" s="12">
        <f t="shared" si="51"/>
        <v>0.31111111111111112</v>
      </c>
      <c r="AA314" s="11">
        <f t="shared" si="54"/>
        <v>19</v>
      </c>
      <c r="AB314" s="12">
        <f t="shared" si="55"/>
        <v>0.93333333333333335</v>
      </c>
      <c r="AC314" s="766">
        <v>0.93333333333333335</v>
      </c>
      <c r="AD314" s="13">
        <f t="shared" si="49"/>
        <v>0.42222222222222222</v>
      </c>
      <c r="AE314" s="461">
        <v>400000000</v>
      </c>
      <c r="AF314" s="462" t="s">
        <v>210</v>
      </c>
      <c r="AG314" s="742">
        <v>400000000</v>
      </c>
      <c r="AH314" s="12">
        <f t="shared" si="52"/>
        <v>1</v>
      </c>
    </row>
    <row r="315" spans="1:34" ht="16" x14ac:dyDescent="0.2">
      <c r="A315" s="8" t="s">
        <v>1827</v>
      </c>
      <c r="B315" s="360" t="s">
        <v>866</v>
      </c>
      <c r="C315" s="453" t="s">
        <v>1748</v>
      </c>
      <c r="D315" s="453" t="s">
        <v>1763</v>
      </c>
      <c r="E315" s="453">
        <v>4599</v>
      </c>
      <c r="F315" s="453" t="s">
        <v>689</v>
      </c>
      <c r="G315" s="453" t="s">
        <v>1750</v>
      </c>
      <c r="H315" s="453">
        <v>210</v>
      </c>
      <c r="I315" s="453" t="s">
        <v>1764</v>
      </c>
      <c r="J315" s="454" t="s">
        <v>1765</v>
      </c>
      <c r="K315" s="455" t="s">
        <v>1766</v>
      </c>
      <c r="L315" s="453" t="s">
        <v>1767</v>
      </c>
      <c r="M315" s="453" t="s">
        <v>158</v>
      </c>
      <c r="N315" s="453">
        <v>0</v>
      </c>
      <c r="O315" s="453">
        <v>2023</v>
      </c>
      <c r="P315" s="453" t="s">
        <v>1768</v>
      </c>
      <c r="Q315" s="506">
        <v>1</v>
      </c>
      <c r="R315" s="456">
        <v>2</v>
      </c>
      <c r="S315" s="456">
        <v>0</v>
      </c>
      <c r="T315" s="12">
        <f t="shared" si="50"/>
        <v>0</v>
      </c>
      <c r="U315" s="456">
        <v>0</v>
      </c>
      <c r="V315" s="456">
        <v>0</v>
      </c>
      <c r="W315" s="457">
        <v>0</v>
      </c>
      <c r="X315" s="457">
        <v>0</v>
      </c>
      <c r="Y315" s="11">
        <f t="shared" si="53"/>
        <v>0</v>
      </c>
      <c r="Z315" s="12">
        <f t="shared" si="51"/>
        <v>0</v>
      </c>
      <c r="AA315" s="11">
        <f t="shared" si="54"/>
        <v>0</v>
      </c>
      <c r="AB315" s="12">
        <f>+Y315/Q315</f>
        <v>0</v>
      </c>
      <c r="AC315" s="763">
        <v>0</v>
      </c>
      <c r="AD315" s="13">
        <f t="shared" si="49"/>
        <v>0</v>
      </c>
      <c r="AE315" s="461">
        <v>150000000</v>
      </c>
      <c r="AF315" s="462" t="s">
        <v>210</v>
      </c>
      <c r="AG315" s="445">
        <v>0</v>
      </c>
      <c r="AH315" s="13">
        <f t="shared" si="52"/>
        <v>0</v>
      </c>
    </row>
    <row r="316" spans="1:34" ht="16" x14ac:dyDescent="0.2">
      <c r="A316" s="8" t="s">
        <v>1827</v>
      </c>
      <c r="B316" s="360" t="s">
        <v>866</v>
      </c>
      <c r="C316" s="453" t="s">
        <v>1748</v>
      </c>
      <c r="D316" s="453" t="s">
        <v>1769</v>
      </c>
      <c r="E316" s="453" t="s">
        <v>593</v>
      </c>
      <c r="F316" s="453" t="s">
        <v>594</v>
      </c>
      <c r="G316" s="453" t="s">
        <v>1770</v>
      </c>
      <c r="H316" s="453">
        <v>211</v>
      </c>
      <c r="I316" s="453" t="s">
        <v>1771</v>
      </c>
      <c r="J316" s="454">
        <v>4502001</v>
      </c>
      <c r="K316" s="455" t="s">
        <v>1758</v>
      </c>
      <c r="L316" s="453" t="s">
        <v>1772</v>
      </c>
      <c r="M316" s="453" t="s">
        <v>158</v>
      </c>
      <c r="N316" s="453">
        <v>38</v>
      </c>
      <c r="O316" s="453">
        <v>2023</v>
      </c>
      <c r="P316" s="453" t="s">
        <v>1773</v>
      </c>
      <c r="Q316" s="506">
        <v>15</v>
      </c>
      <c r="R316" s="456">
        <v>48</v>
      </c>
      <c r="S316" s="456">
        <v>33</v>
      </c>
      <c r="T316" s="12">
        <f t="shared" si="50"/>
        <v>0.6875</v>
      </c>
      <c r="U316" s="456">
        <v>1</v>
      </c>
      <c r="V316" s="456">
        <v>6</v>
      </c>
      <c r="W316" s="457">
        <v>10</v>
      </c>
      <c r="X316" s="457">
        <v>11</v>
      </c>
      <c r="Y316" s="11">
        <f t="shared" si="53"/>
        <v>28</v>
      </c>
      <c r="Z316" s="12">
        <f t="shared" si="51"/>
        <v>0.58333333333333337</v>
      </c>
      <c r="AA316" s="11">
        <f t="shared" si="54"/>
        <v>61</v>
      </c>
      <c r="AB316" s="12">
        <f t="shared" si="55"/>
        <v>1.8666666666666667</v>
      </c>
      <c r="AC316" s="766">
        <v>1.8666666666666667</v>
      </c>
      <c r="AD316" s="13">
        <f t="shared" si="49"/>
        <v>1.2708333333333333</v>
      </c>
      <c r="AE316" s="460">
        <v>159984519</v>
      </c>
      <c r="AF316" s="462" t="s">
        <v>210</v>
      </c>
      <c r="AG316" s="743">
        <v>159984519</v>
      </c>
      <c r="AH316" s="12">
        <f t="shared" si="52"/>
        <v>1</v>
      </c>
    </row>
    <row r="317" spans="1:34" x14ac:dyDescent="0.2">
      <c r="A317" s="8" t="s">
        <v>1827</v>
      </c>
      <c r="B317" s="360" t="s">
        <v>866</v>
      </c>
      <c r="C317" s="453" t="s">
        <v>1774</v>
      </c>
      <c r="D317" s="453" t="s">
        <v>1775</v>
      </c>
      <c r="E317" s="453">
        <v>4599</v>
      </c>
      <c r="F317" s="453" t="s">
        <v>689</v>
      </c>
      <c r="G317" s="453" t="s">
        <v>1776</v>
      </c>
      <c r="H317" s="453">
        <v>212</v>
      </c>
      <c r="I317" s="453" t="s">
        <v>1777</v>
      </c>
      <c r="J317" s="454" t="s">
        <v>1778</v>
      </c>
      <c r="K317" s="455" t="s">
        <v>1779</v>
      </c>
      <c r="L317" s="453" t="s">
        <v>362</v>
      </c>
      <c r="M317" s="453" t="s">
        <v>158</v>
      </c>
      <c r="N317" s="453">
        <v>0</v>
      </c>
      <c r="O317" s="453">
        <v>2023</v>
      </c>
      <c r="P317" s="453" t="s">
        <v>141</v>
      </c>
      <c r="Q317" s="506">
        <v>2</v>
      </c>
      <c r="R317" s="456">
        <v>8</v>
      </c>
      <c r="S317" s="456">
        <v>12</v>
      </c>
      <c r="T317" s="12">
        <f t="shared" si="50"/>
        <v>1.5</v>
      </c>
      <c r="U317" s="456">
        <v>1</v>
      </c>
      <c r="V317" s="456">
        <v>7</v>
      </c>
      <c r="W317" s="457">
        <v>9</v>
      </c>
      <c r="X317" s="457">
        <v>8</v>
      </c>
      <c r="Y317" s="11">
        <f t="shared" si="53"/>
        <v>25</v>
      </c>
      <c r="Z317" s="12">
        <f t="shared" si="51"/>
        <v>3.125</v>
      </c>
      <c r="AA317" s="11">
        <f t="shared" si="54"/>
        <v>37</v>
      </c>
      <c r="AB317" s="12">
        <f t="shared" si="55"/>
        <v>12.5</v>
      </c>
      <c r="AC317" s="766">
        <v>12.5</v>
      </c>
      <c r="AD317" s="13">
        <f t="shared" si="49"/>
        <v>4.625</v>
      </c>
      <c r="AE317" s="458">
        <v>100000000</v>
      </c>
      <c r="AF317" s="459" t="s">
        <v>1780</v>
      </c>
      <c r="AG317" s="740">
        <v>58200000</v>
      </c>
      <c r="AH317" s="12">
        <f t="shared" si="52"/>
        <v>0.58199999999999996</v>
      </c>
    </row>
    <row r="318" spans="1:34" x14ac:dyDescent="0.2">
      <c r="A318" s="8" t="s">
        <v>1827</v>
      </c>
      <c r="B318" s="360" t="s">
        <v>866</v>
      </c>
      <c r="C318" s="453" t="s">
        <v>1774</v>
      </c>
      <c r="D318" s="453" t="s">
        <v>1775</v>
      </c>
      <c r="E318" s="453" t="s">
        <v>593</v>
      </c>
      <c r="F318" s="453" t="s">
        <v>594</v>
      </c>
      <c r="G318" s="453" t="s">
        <v>1750</v>
      </c>
      <c r="H318" s="453">
        <v>213</v>
      </c>
      <c r="I318" s="453" t="s">
        <v>1781</v>
      </c>
      <c r="J318" s="454">
        <v>4502001</v>
      </c>
      <c r="K318" s="455" t="s">
        <v>1758</v>
      </c>
      <c r="L318" s="453" t="s">
        <v>1782</v>
      </c>
      <c r="M318" s="453" t="s">
        <v>158</v>
      </c>
      <c r="N318" s="453">
        <v>0</v>
      </c>
      <c r="O318" s="453">
        <v>2024</v>
      </c>
      <c r="P318" s="453" t="s">
        <v>141</v>
      </c>
      <c r="Q318" s="506">
        <v>2</v>
      </c>
      <c r="R318" s="456">
        <v>6</v>
      </c>
      <c r="S318" s="456">
        <v>4</v>
      </c>
      <c r="T318" s="12">
        <f t="shared" si="50"/>
        <v>0.66666666666666663</v>
      </c>
      <c r="U318" s="456">
        <v>1</v>
      </c>
      <c r="V318" s="456">
        <v>4</v>
      </c>
      <c r="W318" s="457">
        <v>1</v>
      </c>
      <c r="X318" s="457">
        <v>0</v>
      </c>
      <c r="Y318" s="11">
        <f t="shared" si="53"/>
        <v>6</v>
      </c>
      <c r="Z318" s="12">
        <f t="shared" si="51"/>
        <v>1</v>
      </c>
      <c r="AA318" s="11">
        <f t="shared" si="54"/>
        <v>10</v>
      </c>
      <c r="AB318" s="12">
        <f t="shared" si="55"/>
        <v>3</v>
      </c>
      <c r="AC318" s="766">
        <v>3</v>
      </c>
      <c r="AD318" s="13">
        <f t="shared" si="49"/>
        <v>1.6666666666666667</v>
      </c>
      <c r="AE318" s="458">
        <v>700000000</v>
      </c>
      <c r="AF318" s="459" t="s">
        <v>1780</v>
      </c>
      <c r="AG318" s="740">
        <v>574778750</v>
      </c>
      <c r="AH318" s="12">
        <f t="shared" si="52"/>
        <v>0.82111250000000002</v>
      </c>
    </row>
    <row r="319" spans="1:34" x14ac:dyDescent="0.2">
      <c r="A319" s="8" t="s">
        <v>1827</v>
      </c>
      <c r="B319" s="360" t="s">
        <v>866</v>
      </c>
      <c r="C319" s="453" t="s">
        <v>1774</v>
      </c>
      <c r="D319" s="453" t="s">
        <v>1775</v>
      </c>
      <c r="E319" s="453" t="s">
        <v>593</v>
      </c>
      <c r="F319" s="453" t="s">
        <v>594</v>
      </c>
      <c r="G319" s="453" t="s">
        <v>1750</v>
      </c>
      <c r="H319" s="453">
        <v>214</v>
      </c>
      <c r="I319" s="453" t="s">
        <v>1783</v>
      </c>
      <c r="J319" s="454" t="s">
        <v>1784</v>
      </c>
      <c r="K319" s="455" t="s">
        <v>1779</v>
      </c>
      <c r="L319" s="453" t="s">
        <v>1785</v>
      </c>
      <c r="M319" s="453" t="s">
        <v>158</v>
      </c>
      <c r="N319" s="453">
        <v>0</v>
      </c>
      <c r="O319" s="453">
        <v>2024</v>
      </c>
      <c r="P319" s="453" t="s">
        <v>141</v>
      </c>
      <c r="Q319" s="506">
        <v>30</v>
      </c>
      <c r="R319" s="456">
        <v>100</v>
      </c>
      <c r="S319" s="456">
        <v>20</v>
      </c>
      <c r="T319" s="12">
        <f t="shared" si="50"/>
        <v>0.2</v>
      </c>
      <c r="U319" s="456">
        <v>6</v>
      </c>
      <c r="V319" s="456">
        <v>19</v>
      </c>
      <c r="W319" s="457">
        <v>14</v>
      </c>
      <c r="X319" s="457">
        <v>8</v>
      </c>
      <c r="Y319" s="11">
        <f t="shared" si="53"/>
        <v>47</v>
      </c>
      <c r="Z319" s="12">
        <f t="shared" si="51"/>
        <v>0.47</v>
      </c>
      <c r="AA319" s="11">
        <f t="shared" si="54"/>
        <v>67</v>
      </c>
      <c r="AB319" s="12">
        <f t="shared" si="55"/>
        <v>1.5666666666666667</v>
      </c>
      <c r="AC319" s="766">
        <v>1.5666666666666667</v>
      </c>
      <c r="AD319" s="13">
        <f t="shared" si="49"/>
        <v>0.67</v>
      </c>
      <c r="AE319" s="458">
        <v>200000000</v>
      </c>
      <c r="AF319" s="459" t="s">
        <v>1780</v>
      </c>
      <c r="AG319" s="740">
        <v>81000000</v>
      </c>
      <c r="AH319" s="12">
        <f t="shared" si="52"/>
        <v>0.40500000000000003</v>
      </c>
    </row>
    <row r="320" spans="1:34" x14ac:dyDescent="0.2">
      <c r="A320" s="8" t="s">
        <v>1827</v>
      </c>
      <c r="B320" s="387" t="s">
        <v>90</v>
      </c>
      <c r="C320" s="453" t="s">
        <v>1787</v>
      </c>
      <c r="D320" s="453" t="s">
        <v>1788</v>
      </c>
      <c r="E320" s="453">
        <v>1202</v>
      </c>
      <c r="F320" s="453" t="s">
        <v>754</v>
      </c>
      <c r="G320" s="453" t="s">
        <v>1789</v>
      </c>
      <c r="H320" s="453">
        <v>215</v>
      </c>
      <c r="I320" s="453" t="s">
        <v>1790</v>
      </c>
      <c r="J320" s="454" t="s">
        <v>249</v>
      </c>
      <c r="K320" s="455" t="s">
        <v>1791</v>
      </c>
      <c r="L320" s="453" t="s">
        <v>1792</v>
      </c>
      <c r="M320" s="453" t="s">
        <v>158</v>
      </c>
      <c r="N320" s="453">
        <v>0</v>
      </c>
      <c r="O320" s="453">
        <v>2024</v>
      </c>
      <c r="P320" s="453" t="s">
        <v>1793</v>
      </c>
      <c r="Q320" s="506">
        <v>1500</v>
      </c>
      <c r="R320" s="456">
        <v>5000</v>
      </c>
      <c r="S320" s="456">
        <v>28940</v>
      </c>
      <c r="T320" s="12">
        <f t="shared" si="50"/>
        <v>5.7880000000000003</v>
      </c>
      <c r="U320" s="456">
        <v>0</v>
      </c>
      <c r="V320" s="456">
        <v>5586</v>
      </c>
      <c r="W320" s="457">
        <v>9102</v>
      </c>
      <c r="X320" s="457">
        <v>824</v>
      </c>
      <c r="Y320" s="11">
        <f t="shared" si="53"/>
        <v>15512</v>
      </c>
      <c r="Z320" s="12">
        <f t="shared" si="51"/>
        <v>3.1023999999999998</v>
      </c>
      <c r="AA320" s="11">
        <f t="shared" si="54"/>
        <v>44452</v>
      </c>
      <c r="AB320" s="12">
        <f t="shared" si="55"/>
        <v>10.341333333333333</v>
      </c>
      <c r="AC320" s="766">
        <v>10.341333333333333</v>
      </c>
      <c r="AD320" s="13">
        <f t="shared" si="49"/>
        <v>8.8903999999999996</v>
      </c>
      <c r="AE320" s="458">
        <v>317895545</v>
      </c>
      <c r="AF320" s="459" t="s">
        <v>1794</v>
      </c>
      <c r="AG320" s="744">
        <v>317895545</v>
      </c>
      <c r="AH320" s="12">
        <f t="shared" si="52"/>
        <v>1</v>
      </c>
    </row>
    <row r="321" spans="1:34" x14ac:dyDescent="0.2">
      <c r="A321" s="8" t="s">
        <v>1827</v>
      </c>
      <c r="B321" s="387" t="s">
        <v>90</v>
      </c>
      <c r="C321" s="453" t="s">
        <v>1787</v>
      </c>
      <c r="D321" s="453" t="s">
        <v>1788</v>
      </c>
      <c r="E321" s="453">
        <v>1202</v>
      </c>
      <c r="F321" s="453" t="s">
        <v>754</v>
      </c>
      <c r="G321" s="453" t="s">
        <v>1789</v>
      </c>
      <c r="H321" s="453">
        <v>216</v>
      </c>
      <c r="I321" s="453" t="s">
        <v>1795</v>
      </c>
      <c r="J321" s="454" t="s">
        <v>1796</v>
      </c>
      <c r="K321" s="455" t="s">
        <v>1797</v>
      </c>
      <c r="L321" s="453" t="s">
        <v>1798</v>
      </c>
      <c r="M321" s="453" t="s">
        <v>158</v>
      </c>
      <c r="N321" s="453">
        <v>0</v>
      </c>
      <c r="O321" s="453">
        <v>2024</v>
      </c>
      <c r="P321" s="453" t="s">
        <v>1793</v>
      </c>
      <c r="Q321" s="506">
        <v>8</v>
      </c>
      <c r="R321" s="456">
        <v>24</v>
      </c>
      <c r="S321" s="456">
        <v>5</v>
      </c>
      <c r="T321" s="12">
        <f t="shared" si="50"/>
        <v>0.20833333333333334</v>
      </c>
      <c r="U321" s="456">
        <v>0</v>
      </c>
      <c r="V321" s="456">
        <v>0</v>
      </c>
      <c r="W321" s="457">
        <v>0</v>
      </c>
      <c r="X321" s="457">
        <v>9</v>
      </c>
      <c r="Y321" s="11">
        <f t="shared" si="53"/>
        <v>9</v>
      </c>
      <c r="Z321" s="12">
        <f t="shared" si="51"/>
        <v>0.375</v>
      </c>
      <c r="AA321" s="11">
        <f t="shared" si="54"/>
        <v>14</v>
      </c>
      <c r="AB321" s="12">
        <f t="shared" si="55"/>
        <v>1.125</v>
      </c>
      <c r="AC321" s="766">
        <v>1.125</v>
      </c>
      <c r="AD321" s="13">
        <f t="shared" si="49"/>
        <v>0.58333333333333337</v>
      </c>
      <c r="AE321" s="458">
        <v>607902214</v>
      </c>
      <c r="AF321" s="459" t="s">
        <v>1799</v>
      </c>
      <c r="AG321" s="744">
        <v>607902214</v>
      </c>
      <c r="AH321" s="12">
        <f t="shared" si="52"/>
        <v>1</v>
      </c>
    </row>
    <row r="322" spans="1:34" x14ac:dyDescent="0.2">
      <c r="A322" s="8" t="s">
        <v>1827</v>
      </c>
      <c r="B322" s="387" t="s">
        <v>90</v>
      </c>
      <c r="C322" s="453" t="s">
        <v>1787</v>
      </c>
      <c r="D322" s="453" t="s">
        <v>1788</v>
      </c>
      <c r="E322" s="453">
        <v>1202</v>
      </c>
      <c r="F322" s="453" t="s">
        <v>754</v>
      </c>
      <c r="G322" s="453" t="s">
        <v>1789</v>
      </c>
      <c r="H322" s="453">
        <v>217</v>
      </c>
      <c r="I322" s="453" t="s">
        <v>1800</v>
      </c>
      <c r="J322" s="454" t="s">
        <v>1801</v>
      </c>
      <c r="K322" s="455" t="s">
        <v>1802</v>
      </c>
      <c r="L322" s="453" t="s">
        <v>1803</v>
      </c>
      <c r="M322" s="453" t="s">
        <v>158</v>
      </c>
      <c r="N322" s="453">
        <v>0</v>
      </c>
      <c r="O322" s="453">
        <v>2024</v>
      </c>
      <c r="P322" s="453" t="s">
        <v>1793</v>
      </c>
      <c r="Q322" s="506">
        <v>5</v>
      </c>
      <c r="R322" s="456">
        <v>20</v>
      </c>
      <c r="S322" s="456">
        <v>29</v>
      </c>
      <c r="T322" s="12">
        <f t="shared" si="50"/>
        <v>1.45</v>
      </c>
      <c r="U322" s="456">
        <v>0</v>
      </c>
      <c r="V322" s="456">
        <v>14</v>
      </c>
      <c r="W322" s="457">
        <v>14</v>
      </c>
      <c r="X322" s="457">
        <v>2</v>
      </c>
      <c r="Y322" s="11">
        <f t="shared" si="53"/>
        <v>30</v>
      </c>
      <c r="Z322" s="12">
        <f t="shared" si="51"/>
        <v>1.5</v>
      </c>
      <c r="AA322" s="11">
        <f t="shared" si="54"/>
        <v>59</v>
      </c>
      <c r="AB322" s="12">
        <f t="shared" si="55"/>
        <v>6</v>
      </c>
      <c r="AC322" s="766">
        <v>6</v>
      </c>
      <c r="AD322" s="13">
        <f t="shared" si="49"/>
        <v>2.95</v>
      </c>
      <c r="AE322" s="458">
        <v>450000000</v>
      </c>
      <c r="AF322" s="459" t="s">
        <v>1804</v>
      </c>
      <c r="AG322" s="740">
        <v>450000000</v>
      </c>
      <c r="AH322" s="12">
        <f t="shared" si="52"/>
        <v>1</v>
      </c>
    </row>
    <row r="323" spans="1:34" ht="16" x14ac:dyDescent="0.2">
      <c r="A323" s="8" t="s">
        <v>1827</v>
      </c>
      <c r="B323" s="360" t="s">
        <v>866</v>
      </c>
      <c r="C323" s="453" t="s">
        <v>1748</v>
      </c>
      <c r="D323" s="453" t="s">
        <v>1805</v>
      </c>
      <c r="E323" s="453" t="s">
        <v>593</v>
      </c>
      <c r="F323" s="453" t="s">
        <v>594</v>
      </c>
      <c r="G323" s="453" t="s">
        <v>1750</v>
      </c>
      <c r="H323" s="453">
        <v>367</v>
      </c>
      <c r="I323" s="465" t="s">
        <v>1806</v>
      </c>
      <c r="J323" s="454">
        <v>4502001</v>
      </c>
      <c r="K323" s="455" t="s">
        <v>1758</v>
      </c>
      <c r="L323" s="453" t="s">
        <v>1807</v>
      </c>
      <c r="M323" s="453" t="s">
        <v>158</v>
      </c>
      <c r="N323" s="453">
        <v>0</v>
      </c>
      <c r="O323" s="453">
        <v>2023</v>
      </c>
      <c r="P323" s="453" t="s">
        <v>1768</v>
      </c>
      <c r="Q323" s="506">
        <v>45</v>
      </c>
      <c r="R323" s="456">
        <v>180</v>
      </c>
      <c r="S323" s="456">
        <v>17</v>
      </c>
      <c r="T323" s="12">
        <f t="shared" si="50"/>
        <v>9.4444444444444442E-2</v>
      </c>
      <c r="U323" s="456">
        <v>0</v>
      </c>
      <c r="V323" s="456">
        <v>12</v>
      </c>
      <c r="W323" s="457">
        <v>5</v>
      </c>
      <c r="X323" s="457">
        <v>3</v>
      </c>
      <c r="Y323" s="11">
        <f t="shared" si="53"/>
        <v>20</v>
      </c>
      <c r="Z323" s="12">
        <f t="shared" si="51"/>
        <v>0.1111111111111111</v>
      </c>
      <c r="AA323" s="11">
        <f t="shared" si="54"/>
        <v>37</v>
      </c>
      <c r="AB323" s="12">
        <f t="shared" si="55"/>
        <v>0.44444444444444442</v>
      </c>
      <c r="AC323" s="763">
        <v>0.44444444444444442</v>
      </c>
      <c r="AD323" s="13">
        <f t="shared" si="49"/>
        <v>0.20555555555555555</v>
      </c>
      <c r="AE323" s="462">
        <v>10678600000</v>
      </c>
      <c r="AF323" s="462" t="s">
        <v>1808</v>
      </c>
      <c r="AG323" s="742">
        <v>9087664798</v>
      </c>
      <c r="AH323" s="12">
        <f t="shared" si="52"/>
        <v>0.85101650010300978</v>
      </c>
    </row>
    <row r="324" spans="1:34" x14ac:dyDescent="0.2">
      <c r="A324" s="8" t="s">
        <v>1827</v>
      </c>
      <c r="B324" s="9" t="s">
        <v>1862</v>
      </c>
      <c r="C324" s="455" t="s">
        <v>1810</v>
      </c>
      <c r="D324" s="455" t="s">
        <v>1811</v>
      </c>
      <c r="E324" s="455">
        <v>4502</v>
      </c>
      <c r="F324" s="455" t="s">
        <v>594</v>
      </c>
      <c r="G324" s="455" t="s">
        <v>1789</v>
      </c>
      <c r="H324" s="453">
        <v>384</v>
      </c>
      <c r="I324" s="455" t="s">
        <v>1812</v>
      </c>
      <c r="J324" s="454">
        <v>4502038</v>
      </c>
      <c r="K324" s="455" t="s">
        <v>596</v>
      </c>
      <c r="L324" s="455" t="s">
        <v>597</v>
      </c>
      <c r="M324" s="453" t="s">
        <v>158</v>
      </c>
      <c r="N324" s="466" t="s">
        <v>141</v>
      </c>
      <c r="O324" s="455">
        <v>2023</v>
      </c>
      <c r="P324" s="455" t="s">
        <v>1813</v>
      </c>
      <c r="Q324" s="506">
        <v>1</v>
      </c>
      <c r="R324" s="456">
        <v>4</v>
      </c>
      <c r="S324" s="456">
        <v>0</v>
      </c>
      <c r="T324" s="12">
        <f t="shared" si="50"/>
        <v>0</v>
      </c>
      <c r="U324" s="456">
        <v>0</v>
      </c>
      <c r="V324" s="456">
        <v>0</v>
      </c>
      <c r="W324" s="457">
        <v>0</v>
      </c>
      <c r="X324" s="457">
        <v>0</v>
      </c>
      <c r="Y324" s="11">
        <f t="shared" si="53"/>
        <v>0</v>
      </c>
      <c r="Z324" s="12">
        <f t="shared" si="51"/>
        <v>0</v>
      </c>
      <c r="AA324" s="11">
        <f t="shared" si="54"/>
        <v>0</v>
      </c>
      <c r="AB324" s="12">
        <f>+Y324/Q324</f>
        <v>0</v>
      </c>
      <c r="AC324" s="763">
        <v>0</v>
      </c>
      <c r="AD324" s="13">
        <f t="shared" si="49"/>
        <v>0</v>
      </c>
      <c r="AE324" s="445">
        <v>0</v>
      </c>
      <c r="AF324" s="457" t="s">
        <v>141</v>
      </c>
      <c r="AG324" s="445">
        <v>0</v>
      </c>
      <c r="AH324" s="13">
        <v>0</v>
      </c>
    </row>
    <row r="325" spans="1:34" ht="26" x14ac:dyDescent="0.2">
      <c r="A325" s="8" t="s">
        <v>1827</v>
      </c>
      <c r="B325" s="9" t="s">
        <v>1862</v>
      </c>
      <c r="C325" s="455" t="s">
        <v>1810</v>
      </c>
      <c r="D325" s="455" t="s">
        <v>1811</v>
      </c>
      <c r="E325" s="455">
        <v>4102</v>
      </c>
      <c r="F325" s="455" t="s">
        <v>729</v>
      </c>
      <c r="G325" s="455" t="s">
        <v>1789</v>
      </c>
      <c r="H325" s="453">
        <v>385</v>
      </c>
      <c r="I325" s="455" t="s">
        <v>1814</v>
      </c>
      <c r="J325" s="454">
        <v>4102052</v>
      </c>
      <c r="K325" s="455" t="s">
        <v>731</v>
      </c>
      <c r="L325" s="455" t="s">
        <v>1815</v>
      </c>
      <c r="M325" s="453" t="s">
        <v>158</v>
      </c>
      <c r="N325" s="455">
        <v>0</v>
      </c>
      <c r="O325" s="455">
        <v>2023</v>
      </c>
      <c r="P325" s="455" t="s">
        <v>1816</v>
      </c>
      <c r="Q325" s="506">
        <v>135</v>
      </c>
      <c r="R325" s="456">
        <v>135</v>
      </c>
      <c r="S325" s="456">
        <v>151</v>
      </c>
      <c r="T325" s="12">
        <f t="shared" si="50"/>
        <v>1.1185185185185185</v>
      </c>
      <c r="U325" s="456">
        <v>0</v>
      </c>
      <c r="V325" s="456">
        <v>0</v>
      </c>
      <c r="W325" s="457">
        <v>0</v>
      </c>
      <c r="X325" s="457">
        <v>135</v>
      </c>
      <c r="Y325" s="11">
        <f t="shared" si="53"/>
        <v>135</v>
      </c>
      <c r="Z325" s="12">
        <f t="shared" si="51"/>
        <v>1</v>
      </c>
      <c r="AA325" s="11">
        <f t="shared" si="54"/>
        <v>286</v>
      </c>
      <c r="AB325" s="12">
        <f t="shared" si="55"/>
        <v>1</v>
      </c>
      <c r="AC325" s="766">
        <v>1</v>
      </c>
      <c r="AD325" s="13">
        <f t="shared" si="49"/>
        <v>2.1185185185185187</v>
      </c>
      <c r="AE325" s="458">
        <v>173984519</v>
      </c>
      <c r="AF325" s="457" t="s">
        <v>210</v>
      </c>
      <c r="AG325" s="745">
        <v>173984519</v>
      </c>
      <c r="AH325" s="12">
        <f t="shared" si="52"/>
        <v>1</v>
      </c>
    </row>
    <row r="326" spans="1:34" ht="16" x14ac:dyDescent="0.2">
      <c r="A326" s="8" t="s">
        <v>1827</v>
      </c>
      <c r="B326" s="9" t="s">
        <v>1862</v>
      </c>
      <c r="C326" s="455" t="s">
        <v>1810</v>
      </c>
      <c r="D326" s="455" t="s">
        <v>1817</v>
      </c>
      <c r="E326" s="455">
        <v>4502</v>
      </c>
      <c r="F326" s="455" t="s">
        <v>594</v>
      </c>
      <c r="G326" s="455" t="s">
        <v>1789</v>
      </c>
      <c r="H326" s="453">
        <v>386</v>
      </c>
      <c r="I326" s="467" t="s">
        <v>1818</v>
      </c>
      <c r="J326" s="454">
        <v>4502038</v>
      </c>
      <c r="K326" s="468" t="s">
        <v>596</v>
      </c>
      <c r="L326" s="468" t="s">
        <v>601</v>
      </c>
      <c r="M326" s="453" t="s">
        <v>158</v>
      </c>
      <c r="N326" s="467" t="s">
        <v>275</v>
      </c>
      <c r="O326" s="467">
        <v>2023</v>
      </c>
      <c r="P326" s="467" t="s">
        <v>1813</v>
      </c>
      <c r="Q326" s="506">
        <v>12</v>
      </c>
      <c r="R326" s="456">
        <v>12</v>
      </c>
      <c r="S326" s="456">
        <v>5</v>
      </c>
      <c r="T326" s="12">
        <f t="shared" si="50"/>
        <v>0.41666666666666669</v>
      </c>
      <c r="U326" s="456">
        <v>0</v>
      </c>
      <c r="V326" s="456">
        <v>8</v>
      </c>
      <c r="W326" s="457">
        <v>12</v>
      </c>
      <c r="X326" s="457">
        <v>7</v>
      </c>
      <c r="Y326" s="11">
        <f t="shared" si="53"/>
        <v>27</v>
      </c>
      <c r="Z326" s="12">
        <f t="shared" si="51"/>
        <v>2.25</v>
      </c>
      <c r="AA326" s="11">
        <f t="shared" si="54"/>
        <v>32</v>
      </c>
      <c r="AB326" s="12">
        <f t="shared" si="55"/>
        <v>2.25</v>
      </c>
      <c r="AC326" s="766">
        <v>2.25</v>
      </c>
      <c r="AD326" s="13">
        <f t="shared" si="49"/>
        <v>2.6666666666666665</v>
      </c>
      <c r="AE326" s="469">
        <v>184500000</v>
      </c>
      <c r="AF326" s="457" t="s">
        <v>210</v>
      </c>
      <c r="AG326" s="746">
        <v>184500000</v>
      </c>
      <c r="AH326" s="12">
        <f t="shared" si="52"/>
        <v>1</v>
      </c>
    </row>
    <row r="327" spans="1:34" ht="16" x14ac:dyDescent="0.2">
      <c r="A327" s="8" t="s">
        <v>1827</v>
      </c>
      <c r="B327" s="9" t="s">
        <v>1862</v>
      </c>
      <c r="C327" s="455" t="s">
        <v>1819</v>
      </c>
      <c r="D327" s="455" t="s">
        <v>1820</v>
      </c>
      <c r="E327" s="455" t="s">
        <v>1418</v>
      </c>
      <c r="F327" s="455" t="s">
        <v>1821</v>
      </c>
      <c r="G327" s="455" t="s">
        <v>1789</v>
      </c>
      <c r="H327" s="453">
        <v>387</v>
      </c>
      <c r="I327" s="467" t="s">
        <v>1822</v>
      </c>
      <c r="J327" s="454" t="s">
        <v>1823</v>
      </c>
      <c r="K327" s="468" t="s">
        <v>1824</v>
      </c>
      <c r="L327" s="468" t="s">
        <v>1825</v>
      </c>
      <c r="M327" s="453" t="s">
        <v>158</v>
      </c>
      <c r="N327" s="467">
        <v>1</v>
      </c>
      <c r="O327" s="453">
        <v>2023</v>
      </c>
      <c r="P327" s="455" t="s">
        <v>1826</v>
      </c>
      <c r="Q327" s="506">
        <v>2</v>
      </c>
      <c r="R327" s="456">
        <v>8</v>
      </c>
      <c r="S327" s="456">
        <v>2</v>
      </c>
      <c r="T327" s="12">
        <f t="shared" si="50"/>
        <v>0.25</v>
      </c>
      <c r="U327" s="456">
        <v>0</v>
      </c>
      <c r="V327" s="456">
        <v>0</v>
      </c>
      <c r="W327" s="457">
        <v>0</v>
      </c>
      <c r="X327" s="457">
        <v>3</v>
      </c>
      <c r="Y327" s="11">
        <f t="shared" si="53"/>
        <v>3</v>
      </c>
      <c r="Z327" s="12">
        <f t="shared" si="51"/>
        <v>0.375</v>
      </c>
      <c r="AA327" s="11">
        <f t="shared" si="54"/>
        <v>5</v>
      </c>
      <c r="AB327" s="12">
        <f t="shared" si="55"/>
        <v>1.5</v>
      </c>
      <c r="AC327" s="766">
        <v>1.5</v>
      </c>
      <c r="AD327" s="13">
        <f t="shared" si="49"/>
        <v>0.625</v>
      </c>
      <c r="AE327" s="83">
        <v>2000000000</v>
      </c>
      <c r="AF327" s="457" t="s">
        <v>210</v>
      </c>
      <c r="AG327" s="747">
        <v>1778800000</v>
      </c>
      <c r="AH327" s="12">
        <f t="shared" si="52"/>
        <v>0.88939999999999997</v>
      </c>
    </row>
    <row r="328" spans="1:34" ht="15" x14ac:dyDescent="0.2">
      <c r="A328" s="8" t="s">
        <v>1861</v>
      </c>
      <c r="B328" s="9" t="s">
        <v>1862</v>
      </c>
      <c r="C328" s="10" t="s">
        <v>1830</v>
      </c>
      <c r="D328" s="10" t="s">
        <v>1831</v>
      </c>
      <c r="E328" s="10">
        <v>4501</v>
      </c>
      <c r="F328" s="10" t="s">
        <v>1821</v>
      </c>
      <c r="G328" s="10" t="s">
        <v>1832</v>
      </c>
      <c r="H328" s="10">
        <v>218</v>
      </c>
      <c r="I328" s="10" t="s">
        <v>1833</v>
      </c>
      <c r="J328" s="10">
        <v>4501026</v>
      </c>
      <c r="K328" s="10" t="s">
        <v>1834</v>
      </c>
      <c r="L328" s="72" t="s">
        <v>1835</v>
      </c>
      <c r="M328" s="72" t="s">
        <v>158</v>
      </c>
      <c r="N328" s="32" t="s">
        <v>141</v>
      </c>
      <c r="O328" s="32">
        <v>2024</v>
      </c>
      <c r="P328" s="32" t="s">
        <v>122</v>
      </c>
      <c r="Q328" s="507">
        <v>1</v>
      </c>
      <c r="R328" s="470">
        <v>1</v>
      </c>
      <c r="S328" s="11">
        <v>1</v>
      </c>
      <c r="T328" s="12">
        <f>+S328/R328</f>
        <v>1</v>
      </c>
      <c r="U328" s="26">
        <v>0</v>
      </c>
      <c r="V328" s="26">
        <v>0</v>
      </c>
      <c r="W328" s="26">
        <v>0</v>
      </c>
      <c r="X328" s="26">
        <v>1</v>
      </c>
      <c r="Y328" s="26">
        <f>+U328+V328+W328+X328</f>
        <v>1</v>
      </c>
      <c r="Z328" s="12">
        <f>+Y328/R328</f>
        <v>1</v>
      </c>
      <c r="AA328" s="11">
        <f>S328+Y328</f>
        <v>2</v>
      </c>
      <c r="AB328" s="12">
        <f>+Y328/Q328</f>
        <v>1</v>
      </c>
      <c r="AC328" s="766">
        <v>1</v>
      </c>
      <c r="AD328" s="13">
        <f t="shared" si="49"/>
        <v>2</v>
      </c>
      <c r="AE328" s="14">
        <v>5619527872</v>
      </c>
      <c r="AF328" s="471" t="s">
        <v>1836</v>
      </c>
      <c r="AG328" s="14">
        <v>5619527872</v>
      </c>
      <c r="AH328" s="12">
        <f t="shared" si="52"/>
        <v>1</v>
      </c>
    </row>
    <row r="329" spans="1:34" ht="15" x14ac:dyDescent="0.2">
      <c r="A329" s="8" t="s">
        <v>1861</v>
      </c>
      <c r="B329" s="9" t="s">
        <v>1862</v>
      </c>
      <c r="C329" s="10" t="s">
        <v>1830</v>
      </c>
      <c r="D329" s="10" t="s">
        <v>1831</v>
      </c>
      <c r="E329" s="10">
        <v>4501</v>
      </c>
      <c r="F329" s="10" t="s">
        <v>1821</v>
      </c>
      <c r="G329" s="10" t="s">
        <v>1832</v>
      </c>
      <c r="H329" s="10">
        <v>219</v>
      </c>
      <c r="I329" s="10" t="s">
        <v>1837</v>
      </c>
      <c r="J329" s="10">
        <v>4501029</v>
      </c>
      <c r="K329" s="10" t="s">
        <v>1838</v>
      </c>
      <c r="L329" s="72" t="s">
        <v>1839</v>
      </c>
      <c r="M329" s="72" t="s">
        <v>158</v>
      </c>
      <c r="N329" s="32">
        <v>3</v>
      </c>
      <c r="O329" s="32">
        <v>2024</v>
      </c>
      <c r="P329" s="32" t="s">
        <v>122</v>
      </c>
      <c r="Q329" s="507">
        <v>1</v>
      </c>
      <c r="R329" s="470">
        <v>4</v>
      </c>
      <c r="S329" s="11">
        <v>1</v>
      </c>
      <c r="T329" s="12">
        <f t="shared" ref="T329:T335" si="56">+S329/R329</f>
        <v>0.25</v>
      </c>
      <c r="U329" s="26">
        <v>0.25</v>
      </c>
      <c r="V329" s="26">
        <v>0</v>
      </c>
      <c r="W329" s="26">
        <v>0</v>
      </c>
      <c r="X329" s="26">
        <v>0.75</v>
      </c>
      <c r="Y329" s="26">
        <f t="shared" ref="Y329:Y335" si="57">+U329+V329+W329+X329</f>
        <v>1</v>
      </c>
      <c r="Z329" s="12">
        <f t="shared" ref="Z329:Z335" si="58">+Y329/R329</f>
        <v>0.25</v>
      </c>
      <c r="AA329" s="11">
        <f t="shared" ref="AA329:AA335" si="59">S329+Y329</f>
        <v>2</v>
      </c>
      <c r="AB329" s="12">
        <f t="shared" ref="AB329:AB335" si="60">+Y329/Q329</f>
        <v>1</v>
      </c>
      <c r="AC329" s="766">
        <v>1</v>
      </c>
      <c r="AD329" s="13">
        <f t="shared" si="49"/>
        <v>0.5</v>
      </c>
      <c r="AE329" s="14">
        <v>1916000000</v>
      </c>
      <c r="AF329" s="471" t="s">
        <v>1836</v>
      </c>
      <c r="AG329" s="14">
        <v>1472093337</v>
      </c>
      <c r="AH329" s="12">
        <f>AG329/AE329</f>
        <v>0.76831593789144048</v>
      </c>
    </row>
    <row r="330" spans="1:34" ht="15" x14ac:dyDescent="0.2">
      <c r="A330" s="8" t="s">
        <v>1861</v>
      </c>
      <c r="B330" s="9" t="s">
        <v>1862</v>
      </c>
      <c r="C330" s="10" t="s">
        <v>1830</v>
      </c>
      <c r="D330" s="10" t="s">
        <v>1831</v>
      </c>
      <c r="E330" s="10">
        <v>4501</v>
      </c>
      <c r="F330" s="10" t="s">
        <v>1821</v>
      </c>
      <c r="G330" s="10" t="s">
        <v>1832</v>
      </c>
      <c r="H330" s="10">
        <v>220</v>
      </c>
      <c r="I330" s="10" t="s">
        <v>1837</v>
      </c>
      <c r="J330" s="10">
        <v>4501079</v>
      </c>
      <c r="K330" s="10" t="s">
        <v>1840</v>
      </c>
      <c r="L330" s="72" t="s">
        <v>1841</v>
      </c>
      <c r="M330" s="72" t="s">
        <v>158</v>
      </c>
      <c r="N330" s="32">
        <v>0</v>
      </c>
      <c r="O330" s="32">
        <v>2024</v>
      </c>
      <c r="P330" s="32" t="s">
        <v>122</v>
      </c>
      <c r="Q330" s="507">
        <v>1</v>
      </c>
      <c r="R330" s="470">
        <v>2</v>
      </c>
      <c r="S330" s="11">
        <v>1</v>
      </c>
      <c r="T330" s="12">
        <f t="shared" si="56"/>
        <v>0.5</v>
      </c>
      <c r="U330" s="26">
        <v>0</v>
      </c>
      <c r="V330" s="26">
        <v>0</v>
      </c>
      <c r="W330" s="26">
        <v>0</v>
      </c>
      <c r="X330" s="26">
        <v>1</v>
      </c>
      <c r="Y330" s="26">
        <f t="shared" si="57"/>
        <v>1</v>
      </c>
      <c r="Z330" s="12">
        <f t="shared" si="58"/>
        <v>0.5</v>
      </c>
      <c r="AA330" s="11">
        <f t="shared" si="59"/>
        <v>2</v>
      </c>
      <c r="AB330" s="12">
        <f t="shared" si="60"/>
        <v>1</v>
      </c>
      <c r="AC330" s="766">
        <v>1</v>
      </c>
      <c r="AD330" s="13">
        <f t="shared" si="49"/>
        <v>1</v>
      </c>
      <c r="AE330" s="14">
        <v>3500000000</v>
      </c>
      <c r="AF330" s="471" t="s">
        <v>1836</v>
      </c>
      <c r="AG330" s="14">
        <v>3176215792</v>
      </c>
      <c r="AH330" s="12">
        <f t="shared" si="52"/>
        <v>0.9074902262857143</v>
      </c>
    </row>
    <row r="331" spans="1:34" ht="15" x14ac:dyDescent="0.2">
      <c r="A331" s="8" t="s">
        <v>1861</v>
      </c>
      <c r="B331" s="9" t="s">
        <v>1862</v>
      </c>
      <c r="C331" s="10" t="s">
        <v>1830</v>
      </c>
      <c r="D331" s="10" t="s">
        <v>1831</v>
      </c>
      <c r="E331" s="10">
        <v>4501</v>
      </c>
      <c r="F331" s="10" t="s">
        <v>1821</v>
      </c>
      <c r="G331" s="10" t="s">
        <v>1832</v>
      </c>
      <c r="H331" s="10">
        <v>221</v>
      </c>
      <c r="I331" s="10" t="s">
        <v>1837</v>
      </c>
      <c r="J331" s="10">
        <v>4501077</v>
      </c>
      <c r="K331" s="10" t="s">
        <v>1840</v>
      </c>
      <c r="L331" s="72" t="s">
        <v>1841</v>
      </c>
      <c r="M331" s="72" t="s">
        <v>158</v>
      </c>
      <c r="N331" s="32">
        <v>0</v>
      </c>
      <c r="O331" s="32">
        <v>2024</v>
      </c>
      <c r="P331" s="32" t="s">
        <v>122</v>
      </c>
      <c r="Q331" s="507">
        <v>1</v>
      </c>
      <c r="R331" s="470">
        <v>2</v>
      </c>
      <c r="S331" s="11">
        <v>1</v>
      </c>
      <c r="T331" s="12">
        <f t="shared" si="56"/>
        <v>0.5</v>
      </c>
      <c r="U331" s="26">
        <v>0.4</v>
      </c>
      <c r="V331" s="26">
        <v>0</v>
      </c>
      <c r="W331" s="26">
        <v>0</v>
      </c>
      <c r="X331" s="26">
        <v>0.6</v>
      </c>
      <c r="Y331" s="26">
        <f t="shared" si="57"/>
        <v>1</v>
      </c>
      <c r="Z331" s="12">
        <f t="shared" si="58"/>
        <v>0.5</v>
      </c>
      <c r="AA331" s="11">
        <f t="shared" si="59"/>
        <v>2</v>
      </c>
      <c r="AB331" s="12">
        <f t="shared" si="60"/>
        <v>1</v>
      </c>
      <c r="AC331" s="766">
        <v>1</v>
      </c>
      <c r="AD331" s="13">
        <f t="shared" si="49"/>
        <v>1</v>
      </c>
      <c r="AE331" s="14">
        <v>500000000</v>
      </c>
      <c r="AF331" s="471" t="s">
        <v>1836</v>
      </c>
      <c r="AG331" s="14">
        <v>268102115.10000038</v>
      </c>
      <c r="AH331" s="12">
        <f t="shared" si="52"/>
        <v>0.53620423020000074</v>
      </c>
    </row>
    <row r="332" spans="1:34" ht="28" x14ac:dyDescent="0.2">
      <c r="A332" s="8" t="s">
        <v>1861</v>
      </c>
      <c r="B332" s="9" t="s">
        <v>1862</v>
      </c>
      <c r="C332" s="10" t="s">
        <v>1830</v>
      </c>
      <c r="D332" s="10" t="s">
        <v>1831</v>
      </c>
      <c r="E332" s="10">
        <v>3205</v>
      </c>
      <c r="F332" s="10" t="s">
        <v>1842</v>
      </c>
      <c r="G332" s="10" t="s">
        <v>1789</v>
      </c>
      <c r="H332" s="10">
        <v>222</v>
      </c>
      <c r="I332" s="10" t="s">
        <v>1843</v>
      </c>
      <c r="J332" s="10" t="s">
        <v>1844</v>
      </c>
      <c r="K332" s="10" t="s">
        <v>1845</v>
      </c>
      <c r="L332" s="72" t="s">
        <v>342</v>
      </c>
      <c r="M332" s="72" t="s">
        <v>274</v>
      </c>
      <c r="N332" s="32">
        <v>100</v>
      </c>
      <c r="O332" s="32">
        <v>2024</v>
      </c>
      <c r="P332" s="32" t="s">
        <v>1846</v>
      </c>
      <c r="Q332" s="507">
        <v>50</v>
      </c>
      <c r="R332" s="470">
        <v>200</v>
      </c>
      <c r="S332" s="11">
        <v>50</v>
      </c>
      <c r="T332" s="12">
        <f t="shared" si="56"/>
        <v>0.25</v>
      </c>
      <c r="U332" s="26">
        <v>0</v>
      </c>
      <c r="V332" s="26">
        <v>0</v>
      </c>
      <c r="W332" s="26">
        <v>0</v>
      </c>
      <c r="X332" s="26">
        <v>0</v>
      </c>
      <c r="Y332" s="26">
        <f t="shared" si="57"/>
        <v>0</v>
      </c>
      <c r="Z332" s="12">
        <f t="shared" si="58"/>
        <v>0</v>
      </c>
      <c r="AA332" s="11">
        <f t="shared" si="59"/>
        <v>50</v>
      </c>
      <c r="AB332" s="12">
        <f t="shared" si="60"/>
        <v>0</v>
      </c>
      <c r="AC332" s="763">
        <v>0</v>
      </c>
      <c r="AD332" s="13">
        <f t="shared" si="49"/>
        <v>0.25</v>
      </c>
      <c r="AE332" s="14">
        <v>200000000</v>
      </c>
      <c r="AF332" s="471" t="s">
        <v>1836</v>
      </c>
      <c r="AG332" s="14">
        <v>200000000</v>
      </c>
      <c r="AH332" s="12">
        <f t="shared" si="52"/>
        <v>1</v>
      </c>
    </row>
    <row r="333" spans="1:34" ht="15" x14ac:dyDescent="0.2">
      <c r="A333" s="8" t="s">
        <v>1861</v>
      </c>
      <c r="B333" s="9" t="s">
        <v>1862</v>
      </c>
      <c r="C333" s="10" t="s">
        <v>1830</v>
      </c>
      <c r="D333" s="10" t="s">
        <v>1831</v>
      </c>
      <c r="E333" s="10">
        <v>4503</v>
      </c>
      <c r="F333" s="10" t="s">
        <v>1737</v>
      </c>
      <c r="G333" s="10" t="s">
        <v>1789</v>
      </c>
      <c r="H333" s="10">
        <v>223</v>
      </c>
      <c r="I333" s="10" t="s">
        <v>1847</v>
      </c>
      <c r="J333" s="10">
        <v>4503018</v>
      </c>
      <c r="K333" s="10" t="s">
        <v>1848</v>
      </c>
      <c r="L333" s="72" t="s">
        <v>1849</v>
      </c>
      <c r="M333" s="72" t="s">
        <v>279</v>
      </c>
      <c r="N333" s="32">
        <v>24</v>
      </c>
      <c r="O333" s="32">
        <v>2024</v>
      </c>
      <c r="P333" s="32" t="s">
        <v>1850</v>
      </c>
      <c r="Q333" s="507">
        <v>1</v>
      </c>
      <c r="R333" s="470">
        <v>20</v>
      </c>
      <c r="S333" s="11">
        <v>0</v>
      </c>
      <c r="T333" s="12">
        <f t="shared" si="56"/>
        <v>0</v>
      </c>
      <c r="U333" s="26">
        <v>0</v>
      </c>
      <c r="V333" s="26">
        <v>0</v>
      </c>
      <c r="W333" s="26">
        <v>0</v>
      </c>
      <c r="X333" s="26">
        <v>0</v>
      </c>
      <c r="Y333" s="26">
        <f t="shared" si="57"/>
        <v>0</v>
      </c>
      <c r="Z333" s="12">
        <f t="shared" si="58"/>
        <v>0</v>
      </c>
      <c r="AA333" s="11">
        <f t="shared" si="59"/>
        <v>0</v>
      </c>
      <c r="AB333" s="12">
        <f t="shared" si="60"/>
        <v>0</v>
      </c>
      <c r="AC333" s="763">
        <v>0</v>
      </c>
      <c r="AD333" s="13">
        <f t="shared" si="49"/>
        <v>0</v>
      </c>
      <c r="AE333" s="14">
        <v>100000000</v>
      </c>
      <c r="AF333" s="471" t="s">
        <v>1836</v>
      </c>
      <c r="AG333" s="14">
        <v>100000000</v>
      </c>
      <c r="AH333" s="12">
        <f t="shared" si="52"/>
        <v>1</v>
      </c>
    </row>
    <row r="334" spans="1:34" ht="15" x14ac:dyDescent="0.2">
      <c r="A334" s="8" t="s">
        <v>1861</v>
      </c>
      <c r="B334" s="9" t="s">
        <v>1862</v>
      </c>
      <c r="C334" s="10" t="s">
        <v>1830</v>
      </c>
      <c r="D334" s="10" t="s">
        <v>1831</v>
      </c>
      <c r="E334" s="10">
        <v>4501</v>
      </c>
      <c r="F334" s="10" t="s">
        <v>1821</v>
      </c>
      <c r="G334" s="10" t="s">
        <v>1789</v>
      </c>
      <c r="H334" s="10">
        <v>224</v>
      </c>
      <c r="I334" s="10" t="s">
        <v>1851</v>
      </c>
      <c r="J334" s="10">
        <v>4501056</v>
      </c>
      <c r="K334" s="10" t="s">
        <v>1852</v>
      </c>
      <c r="L334" s="72" t="s">
        <v>1853</v>
      </c>
      <c r="M334" s="72" t="s">
        <v>279</v>
      </c>
      <c r="N334" s="32">
        <v>0</v>
      </c>
      <c r="O334" s="32">
        <v>2024</v>
      </c>
      <c r="P334" s="32" t="s">
        <v>1854</v>
      </c>
      <c r="Q334" s="507">
        <v>1</v>
      </c>
      <c r="R334" s="470">
        <v>8</v>
      </c>
      <c r="S334" s="11">
        <v>2</v>
      </c>
      <c r="T334" s="12">
        <f t="shared" si="56"/>
        <v>0.25</v>
      </c>
      <c r="U334" s="26">
        <v>0</v>
      </c>
      <c r="V334" s="26">
        <v>0</v>
      </c>
      <c r="W334" s="26">
        <v>0</v>
      </c>
      <c r="X334" s="26">
        <v>2</v>
      </c>
      <c r="Y334" s="26">
        <f t="shared" si="57"/>
        <v>2</v>
      </c>
      <c r="Z334" s="12">
        <f t="shared" si="58"/>
        <v>0.25</v>
      </c>
      <c r="AA334" s="11">
        <f t="shared" si="59"/>
        <v>4</v>
      </c>
      <c r="AB334" s="12">
        <f t="shared" si="60"/>
        <v>2</v>
      </c>
      <c r="AC334" s="766">
        <v>2</v>
      </c>
      <c r="AD334" s="13">
        <f t="shared" si="49"/>
        <v>0.5</v>
      </c>
      <c r="AE334" s="14">
        <v>150000000</v>
      </c>
      <c r="AF334" s="471" t="s">
        <v>1836</v>
      </c>
      <c r="AG334" s="14">
        <v>150000000</v>
      </c>
      <c r="AH334" s="12">
        <f t="shared" si="52"/>
        <v>1</v>
      </c>
    </row>
    <row r="335" spans="1:34" ht="15" x14ac:dyDescent="0.2">
      <c r="A335" s="8" t="s">
        <v>1861</v>
      </c>
      <c r="B335" s="9" t="s">
        <v>1862</v>
      </c>
      <c r="C335" s="10" t="s">
        <v>1855</v>
      </c>
      <c r="D335" s="10" t="s">
        <v>1856</v>
      </c>
      <c r="E335" s="10">
        <v>4501</v>
      </c>
      <c r="F335" s="10" t="s">
        <v>1821</v>
      </c>
      <c r="G335" s="10" t="s">
        <v>1832</v>
      </c>
      <c r="H335" s="10">
        <v>225</v>
      </c>
      <c r="I335" s="10" t="s">
        <v>1857</v>
      </c>
      <c r="J335" s="10" t="s">
        <v>1858</v>
      </c>
      <c r="K335" s="10" t="s">
        <v>265</v>
      </c>
      <c r="L335" s="72" t="s">
        <v>1859</v>
      </c>
      <c r="M335" s="57" t="s">
        <v>158</v>
      </c>
      <c r="N335" s="32" t="s">
        <v>141</v>
      </c>
      <c r="O335" s="32">
        <v>2024</v>
      </c>
      <c r="P335" s="32" t="s">
        <v>1860</v>
      </c>
      <c r="Q335" s="507">
        <v>15</v>
      </c>
      <c r="R335" s="470">
        <v>35</v>
      </c>
      <c r="S335" s="11">
        <v>9</v>
      </c>
      <c r="T335" s="12">
        <f t="shared" si="56"/>
        <v>0.25714285714285712</v>
      </c>
      <c r="U335" s="26">
        <v>0</v>
      </c>
      <c r="V335" s="26">
        <v>0</v>
      </c>
      <c r="W335" s="26">
        <v>0</v>
      </c>
      <c r="X335" s="26">
        <v>9</v>
      </c>
      <c r="Y335" s="26">
        <f t="shared" si="57"/>
        <v>9</v>
      </c>
      <c r="Z335" s="12">
        <f t="shared" si="58"/>
        <v>0.25714285714285712</v>
      </c>
      <c r="AA335" s="11">
        <f t="shared" si="59"/>
        <v>18</v>
      </c>
      <c r="AB335" s="12">
        <f t="shared" si="60"/>
        <v>0.6</v>
      </c>
      <c r="AC335" s="764">
        <v>0.6</v>
      </c>
      <c r="AD335" s="13">
        <f t="shared" si="49"/>
        <v>0.51428571428571423</v>
      </c>
      <c r="AE335" s="14">
        <v>1081000000</v>
      </c>
      <c r="AF335" s="471" t="s">
        <v>1836</v>
      </c>
      <c r="AG335" s="14">
        <v>695023235</v>
      </c>
      <c r="AH335" s="12">
        <f t="shared" si="52"/>
        <v>0.64294471322849212</v>
      </c>
    </row>
    <row r="336" spans="1:34" ht="15" x14ac:dyDescent="0.2">
      <c r="A336" s="8" t="s">
        <v>902</v>
      </c>
      <c r="B336" s="387" t="s">
        <v>90</v>
      </c>
      <c r="C336" s="10" t="s">
        <v>903</v>
      </c>
      <c r="D336" s="10" t="s">
        <v>904</v>
      </c>
      <c r="E336" s="10" t="s">
        <v>905</v>
      </c>
      <c r="F336" s="10" t="s">
        <v>906</v>
      </c>
      <c r="G336" s="10" t="s">
        <v>907</v>
      </c>
      <c r="H336" s="10">
        <v>396</v>
      </c>
      <c r="I336" s="10" t="s">
        <v>908</v>
      </c>
      <c r="J336" s="10">
        <v>4103052</v>
      </c>
      <c r="K336" s="10" t="s">
        <v>909</v>
      </c>
      <c r="L336" s="72" t="s">
        <v>910</v>
      </c>
      <c r="M336" s="57" t="s">
        <v>121</v>
      </c>
      <c r="N336" s="32">
        <v>0</v>
      </c>
      <c r="O336" s="300" t="s">
        <v>141</v>
      </c>
      <c r="P336" s="32" t="s">
        <v>141</v>
      </c>
      <c r="Q336" s="507">
        <v>100</v>
      </c>
      <c r="R336" s="470">
        <v>400</v>
      </c>
      <c r="S336" s="11">
        <v>80</v>
      </c>
      <c r="T336" s="12">
        <v>0.2</v>
      </c>
      <c r="U336" s="26">
        <v>80</v>
      </c>
      <c r="V336" s="26">
        <v>100</v>
      </c>
      <c r="W336" s="26">
        <v>150</v>
      </c>
      <c r="X336" s="26">
        <v>150</v>
      </c>
      <c r="Y336" s="26">
        <v>480</v>
      </c>
      <c r="Z336" s="12">
        <v>1.2</v>
      </c>
      <c r="AA336" s="11">
        <v>560</v>
      </c>
      <c r="AB336" s="12">
        <v>4.8</v>
      </c>
      <c r="AC336" s="766">
        <v>4.8</v>
      </c>
      <c r="AD336" s="13">
        <f t="shared" si="49"/>
        <v>1.4</v>
      </c>
      <c r="AE336" s="14">
        <v>102000000</v>
      </c>
      <c r="AF336" s="471" t="s">
        <v>1868</v>
      </c>
      <c r="AG336" s="14">
        <v>102000000</v>
      </c>
      <c r="AH336" s="12">
        <v>1</v>
      </c>
    </row>
    <row r="337" spans="1:34" ht="15" x14ac:dyDescent="0.2">
      <c r="A337" s="8" t="s">
        <v>902</v>
      </c>
      <c r="B337" s="387" t="s">
        <v>90</v>
      </c>
      <c r="C337" s="10" t="s">
        <v>903</v>
      </c>
      <c r="D337" s="10" t="s">
        <v>904</v>
      </c>
      <c r="E337" s="10" t="s">
        <v>905</v>
      </c>
      <c r="F337" s="10" t="s">
        <v>906</v>
      </c>
      <c r="G337" s="10" t="s">
        <v>907</v>
      </c>
      <c r="H337" s="10">
        <v>407</v>
      </c>
      <c r="I337" s="10" t="s">
        <v>912</v>
      </c>
      <c r="J337" s="10">
        <v>4103057</v>
      </c>
      <c r="K337" s="10" t="s">
        <v>913</v>
      </c>
      <c r="L337" s="72" t="s">
        <v>912</v>
      </c>
      <c r="M337" s="57" t="s">
        <v>121</v>
      </c>
      <c r="N337" s="32">
        <v>0</v>
      </c>
      <c r="O337" s="300" t="s">
        <v>141</v>
      </c>
      <c r="P337" s="32" t="s">
        <v>141</v>
      </c>
      <c r="Q337" s="507">
        <v>4</v>
      </c>
      <c r="R337" s="470">
        <v>12</v>
      </c>
      <c r="S337" s="11">
        <v>19</v>
      </c>
      <c r="T337" s="12">
        <v>1.58</v>
      </c>
      <c r="U337" s="26">
        <v>5</v>
      </c>
      <c r="V337" s="26">
        <v>11</v>
      </c>
      <c r="W337" s="26">
        <v>8</v>
      </c>
      <c r="X337" s="26">
        <v>2</v>
      </c>
      <c r="Y337" s="26">
        <v>26</v>
      </c>
      <c r="Z337" s="12">
        <v>2.17</v>
      </c>
      <c r="AA337" s="11">
        <v>45</v>
      </c>
      <c r="AB337" s="12">
        <v>6.5</v>
      </c>
      <c r="AC337" s="766">
        <v>6.5</v>
      </c>
      <c r="AD337" s="13">
        <f t="shared" si="49"/>
        <v>3.75</v>
      </c>
      <c r="AE337" s="14">
        <v>102000000</v>
      </c>
      <c r="AF337" s="471" t="s">
        <v>1868</v>
      </c>
      <c r="AG337" s="14">
        <v>97500000</v>
      </c>
      <c r="AH337" s="12">
        <v>0.96</v>
      </c>
    </row>
    <row r="338" spans="1:34" ht="15" x14ac:dyDescent="0.2">
      <c r="A338" s="8" t="s">
        <v>902</v>
      </c>
      <c r="B338" s="387" t="s">
        <v>90</v>
      </c>
      <c r="C338" s="10" t="s">
        <v>903</v>
      </c>
      <c r="D338" s="10" t="s">
        <v>914</v>
      </c>
      <c r="E338" s="10" t="s">
        <v>915</v>
      </c>
      <c r="F338" s="10" t="s">
        <v>906</v>
      </c>
      <c r="G338" s="10" t="s">
        <v>907</v>
      </c>
      <c r="H338" s="10">
        <v>408</v>
      </c>
      <c r="I338" s="10" t="s">
        <v>916</v>
      </c>
      <c r="J338" s="10">
        <v>3702021</v>
      </c>
      <c r="K338" s="10" t="s">
        <v>917</v>
      </c>
      <c r="L338" s="72">
        <v>0</v>
      </c>
      <c r="M338" s="57" t="s">
        <v>121</v>
      </c>
      <c r="N338" s="32">
        <v>0</v>
      </c>
      <c r="O338" s="300" t="s">
        <v>141</v>
      </c>
      <c r="P338" s="32" t="s">
        <v>141</v>
      </c>
      <c r="Q338" s="507">
        <v>3</v>
      </c>
      <c r="R338" s="470">
        <v>12</v>
      </c>
      <c r="S338" s="11">
        <v>13</v>
      </c>
      <c r="T338" s="12">
        <v>1.08</v>
      </c>
      <c r="U338" s="26">
        <v>4</v>
      </c>
      <c r="V338" s="26">
        <v>3</v>
      </c>
      <c r="W338" s="26">
        <v>0</v>
      </c>
      <c r="X338" s="26">
        <v>1</v>
      </c>
      <c r="Y338" s="26">
        <v>8</v>
      </c>
      <c r="Z338" s="12">
        <v>0.67</v>
      </c>
      <c r="AA338" s="11">
        <v>21</v>
      </c>
      <c r="AB338" s="12">
        <v>2.67</v>
      </c>
      <c r="AC338" s="766">
        <v>2.67</v>
      </c>
      <c r="AD338" s="13">
        <f t="shared" si="49"/>
        <v>1.75</v>
      </c>
      <c r="AE338" s="445">
        <v>0</v>
      </c>
      <c r="AF338" s="471" t="s">
        <v>1868</v>
      </c>
      <c r="AG338" s="445">
        <v>0</v>
      </c>
      <c r="AH338" s="13">
        <v>0</v>
      </c>
    </row>
    <row r="339" spans="1:34" ht="15" x14ac:dyDescent="0.2">
      <c r="A339" s="8" t="s">
        <v>902</v>
      </c>
      <c r="B339" s="387" t="s">
        <v>90</v>
      </c>
      <c r="C339" s="10" t="s">
        <v>903</v>
      </c>
      <c r="D339" s="10" t="s">
        <v>914</v>
      </c>
      <c r="E339" s="10" t="s">
        <v>915</v>
      </c>
      <c r="F339" s="10" t="s">
        <v>906</v>
      </c>
      <c r="G339" s="10" t="s">
        <v>907</v>
      </c>
      <c r="H339" s="10">
        <v>409</v>
      </c>
      <c r="I339" s="10" t="s">
        <v>918</v>
      </c>
      <c r="J339" s="10">
        <v>204019</v>
      </c>
      <c r="K339" s="10" t="s">
        <v>919</v>
      </c>
      <c r="L339" s="72" t="s">
        <v>920</v>
      </c>
      <c r="M339" s="57" t="s">
        <v>121</v>
      </c>
      <c r="N339" s="32">
        <v>0</v>
      </c>
      <c r="O339" s="300" t="s">
        <v>141</v>
      </c>
      <c r="P339" s="32" t="s">
        <v>141</v>
      </c>
      <c r="Q339" s="507">
        <v>5</v>
      </c>
      <c r="R339" s="470">
        <v>12</v>
      </c>
      <c r="S339" s="11">
        <v>1</v>
      </c>
      <c r="T339" s="12">
        <v>0.08</v>
      </c>
      <c r="U339" s="26">
        <v>0</v>
      </c>
      <c r="V339" s="26">
        <v>1</v>
      </c>
      <c r="W339" s="26">
        <v>1</v>
      </c>
      <c r="X339" s="26">
        <v>1</v>
      </c>
      <c r="Y339" s="26">
        <v>3</v>
      </c>
      <c r="Z339" s="12">
        <v>0.25</v>
      </c>
      <c r="AA339" s="11">
        <v>4</v>
      </c>
      <c r="AB339" s="12">
        <v>0.6</v>
      </c>
      <c r="AC339" s="764">
        <v>0.6</v>
      </c>
      <c r="AD339" s="13">
        <f t="shared" si="49"/>
        <v>0.33333333333333331</v>
      </c>
      <c r="AE339" s="14">
        <v>68000000</v>
      </c>
      <c r="AF339" s="471" t="s">
        <v>1868</v>
      </c>
      <c r="AG339" s="14">
        <v>68000000</v>
      </c>
      <c r="AH339" s="12">
        <v>1</v>
      </c>
    </row>
    <row r="340" spans="1:34" ht="15" x14ac:dyDescent="0.2">
      <c r="A340" s="8" t="s">
        <v>902</v>
      </c>
      <c r="B340" s="387" t="s">
        <v>90</v>
      </c>
      <c r="C340" s="10" t="s">
        <v>903</v>
      </c>
      <c r="D340" s="10" t="s">
        <v>914</v>
      </c>
      <c r="E340" s="10" t="s">
        <v>915</v>
      </c>
      <c r="F340" s="10" t="s">
        <v>906</v>
      </c>
      <c r="G340" s="10" t="s">
        <v>907</v>
      </c>
      <c r="H340" s="10">
        <v>410</v>
      </c>
      <c r="I340" s="10" t="s">
        <v>921</v>
      </c>
      <c r="J340" s="10">
        <v>204019</v>
      </c>
      <c r="K340" s="10" t="s">
        <v>922</v>
      </c>
      <c r="L340" s="72" t="s">
        <v>923</v>
      </c>
      <c r="M340" s="57" t="s">
        <v>121</v>
      </c>
      <c r="N340" s="32">
        <v>0</v>
      </c>
      <c r="O340" s="300" t="s">
        <v>141</v>
      </c>
      <c r="P340" s="32" t="s">
        <v>141</v>
      </c>
      <c r="Q340" s="507">
        <v>18</v>
      </c>
      <c r="R340" s="470">
        <v>60</v>
      </c>
      <c r="S340" s="11">
        <v>4</v>
      </c>
      <c r="T340" s="12">
        <v>7.0000000000000007E-2</v>
      </c>
      <c r="U340" s="26">
        <v>9</v>
      </c>
      <c r="V340" s="26">
        <v>6</v>
      </c>
      <c r="W340" s="26">
        <v>8</v>
      </c>
      <c r="X340" s="26">
        <v>4</v>
      </c>
      <c r="Y340" s="26">
        <v>27</v>
      </c>
      <c r="Z340" s="12">
        <v>0.45</v>
      </c>
      <c r="AA340" s="11">
        <v>31</v>
      </c>
      <c r="AB340" s="12">
        <v>1.5</v>
      </c>
      <c r="AC340" s="766">
        <v>1.5</v>
      </c>
      <c r="AD340" s="13">
        <f t="shared" si="49"/>
        <v>0.51666666666666672</v>
      </c>
      <c r="AE340" s="445">
        <v>0</v>
      </c>
      <c r="AF340" s="471" t="s">
        <v>1868</v>
      </c>
      <c r="AG340" s="445">
        <v>0</v>
      </c>
      <c r="AH340" s="13">
        <v>0</v>
      </c>
    </row>
    <row r="341" spans="1:34" ht="28" x14ac:dyDescent="0.2">
      <c r="A341" s="8" t="s">
        <v>902</v>
      </c>
      <c r="B341" s="387" t="s">
        <v>90</v>
      </c>
      <c r="C341" s="10" t="s">
        <v>903</v>
      </c>
      <c r="D341" s="10" t="s">
        <v>924</v>
      </c>
      <c r="E341" s="10" t="s">
        <v>925</v>
      </c>
      <c r="F341" s="10" t="s">
        <v>906</v>
      </c>
      <c r="G341" s="10" t="s">
        <v>907</v>
      </c>
      <c r="H341" s="10">
        <v>411</v>
      </c>
      <c r="I341" s="10" t="s">
        <v>926</v>
      </c>
      <c r="J341" s="10">
        <v>4102043</v>
      </c>
      <c r="K341" s="10" t="s">
        <v>927</v>
      </c>
      <c r="L341" s="72" t="s">
        <v>928</v>
      </c>
      <c r="M341" s="57" t="s">
        <v>121</v>
      </c>
      <c r="N341" s="32">
        <v>0</v>
      </c>
      <c r="O341" s="32">
        <v>120</v>
      </c>
      <c r="P341" s="32" t="s">
        <v>141</v>
      </c>
      <c r="Q341" s="507">
        <v>120</v>
      </c>
      <c r="R341" s="470">
        <v>120</v>
      </c>
      <c r="S341" s="11">
        <v>120</v>
      </c>
      <c r="T341" s="12">
        <v>1</v>
      </c>
      <c r="U341" s="26">
        <v>50</v>
      </c>
      <c r="V341" s="26">
        <v>250</v>
      </c>
      <c r="W341" s="26">
        <v>150</v>
      </c>
      <c r="X341" s="26">
        <v>110</v>
      </c>
      <c r="Y341" s="26">
        <v>560</v>
      </c>
      <c r="Z341" s="12">
        <v>4.67</v>
      </c>
      <c r="AA341" s="11">
        <v>680</v>
      </c>
      <c r="AB341" s="12">
        <v>4.67</v>
      </c>
      <c r="AC341" s="766">
        <v>4.67</v>
      </c>
      <c r="AD341" s="13">
        <f t="shared" si="49"/>
        <v>5.666666666666667</v>
      </c>
      <c r="AE341" s="445">
        <v>0</v>
      </c>
      <c r="AF341" s="471" t="s">
        <v>1868</v>
      </c>
      <c r="AG341" s="445">
        <v>0</v>
      </c>
      <c r="AH341" s="13">
        <v>0</v>
      </c>
    </row>
    <row r="342" spans="1:34" ht="28" x14ac:dyDescent="0.2">
      <c r="A342" s="8" t="s">
        <v>902</v>
      </c>
      <c r="B342" s="387" t="s">
        <v>90</v>
      </c>
      <c r="C342" s="10" t="s">
        <v>903</v>
      </c>
      <c r="D342" s="10" t="s">
        <v>929</v>
      </c>
      <c r="E342" s="10" t="s">
        <v>930</v>
      </c>
      <c r="F342" s="10" t="s">
        <v>906</v>
      </c>
      <c r="G342" s="10" t="s">
        <v>907</v>
      </c>
      <c r="H342" s="10">
        <v>412</v>
      </c>
      <c r="I342" s="10" t="s">
        <v>931</v>
      </c>
      <c r="J342" s="10">
        <v>2502002</v>
      </c>
      <c r="K342" s="10" t="s">
        <v>932</v>
      </c>
      <c r="L342" s="72" t="s">
        <v>933</v>
      </c>
      <c r="M342" s="57" t="s">
        <v>121</v>
      </c>
      <c r="N342" s="32">
        <v>0</v>
      </c>
      <c r="O342" s="32">
        <v>20</v>
      </c>
      <c r="P342" s="32" t="s">
        <v>141</v>
      </c>
      <c r="Q342" s="507">
        <v>5</v>
      </c>
      <c r="R342" s="470">
        <v>20</v>
      </c>
      <c r="S342" s="11">
        <v>9</v>
      </c>
      <c r="T342" s="12">
        <v>0.45</v>
      </c>
      <c r="U342" s="26">
        <v>5</v>
      </c>
      <c r="V342" s="26">
        <v>3</v>
      </c>
      <c r="W342" s="26">
        <v>5</v>
      </c>
      <c r="X342" s="26">
        <v>0</v>
      </c>
      <c r="Y342" s="26">
        <v>13</v>
      </c>
      <c r="Z342" s="12">
        <v>0.65</v>
      </c>
      <c r="AA342" s="11">
        <v>22</v>
      </c>
      <c r="AB342" s="12">
        <v>2.6</v>
      </c>
      <c r="AC342" s="766">
        <v>2.6</v>
      </c>
      <c r="AD342" s="13">
        <f t="shared" si="49"/>
        <v>1.1000000000000001</v>
      </c>
      <c r="AE342" s="445">
        <v>0</v>
      </c>
      <c r="AF342" s="471" t="s">
        <v>1868</v>
      </c>
      <c r="AG342" s="445">
        <v>0</v>
      </c>
      <c r="AH342" s="13">
        <v>0</v>
      </c>
    </row>
    <row r="343" spans="1:34" ht="15" x14ac:dyDescent="0.2">
      <c r="A343" s="8" t="s">
        <v>902</v>
      </c>
      <c r="B343" s="387" t="s">
        <v>90</v>
      </c>
      <c r="C343" s="10" t="s">
        <v>903</v>
      </c>
      <c r="D343" s="10" t="s">
        <v>934</v>
      </c>
      <c r="E343" s="10" t="s">
        <v>935</v>
      </c>
      <c r="F343" s="10" t="s">
        <v>906</v>
      </c>
      <c r="G343" s="10" t="s">
        <v>907</v>
      </c>
      <c r="H343" s="10">
        <v>413</v>
      </c>
      <c r="I343" s="10" t="s">
        <v>936</v>
      </c>
      <c r="J343" s="10">
        <v>4601012</v>
      </c>
      <c r="K343" s="10" t="s">
        <v>917</v>
      </c>
      <c r="L343" s="72" t="s">
        <v>937</v>
      </c>
      <c r="M343" s="57" t="s">
        <v>121</v>
      </c>
      <c r="N343" s="32">
        <v>0</v>
      </c>
      <c r="O343" s="300" t="s">
        <v>141</v>
      </c>
      <c r="P343" s="32" t="s">
        <v>141</v>
      </c>
      <c r="Q343" s="507">
        <v>11</v>
      </c>
      <c r="R343" s="470">
        <v>60</v>
      </c>
      <c r="S343" s="11">
        <v>24</v>
      </c>
      <c r="T343" s="12">
        <v>0.4</v>
      </c>
      <c r="U343" s="26">
        <v>9</v>
      </c>
      <c r="V343" s="26">
        <v>10</v>
      </c>
      <c r="W343" s="26">
        <v>9</v>
      </c>
      <c r="X343" s="26">
        <v>6</v>
      </c>
      <c r="Y343" s="26">
        <v>34</v>
      </c>
      <c r="Z343" s="12">
        <v>0.56999999999999995</v>
      </c>
      <c r="AA343" s="11">
        <v>58</v>
      </c>
      <c r="AB343" s="12">
        <v>3.09</v>
      </c>
      <c r="AC343" s="766">
        <v>3.09</v>
      </c>
      <c r="AD343" s="13">
        <f t="shared" si="49"/>
        <v>0.96666666666666667</v>
      </c>
      <c r="AE343" s="445">
        <v>0</v>
      </c>
      <c r="AF343" s="471" t="s">
        <v>1868</v>
      </c>
      <c r="AG343" s="445">
        <v>0</v>
      </c>
      <c r="AH343" s="13">
        <v>0</v>
      </c>
    </row>
    <row r="344" spans="1:34" ht="42" x14ac:dyDescent="0.2">
      <c r="A344" s="8" t="s">
        <v>902</v>
      </c>
      <c r="B344" s="387" t="s">
        <v>90</v>
      </c>
      <c r="C344" s="10" t="s">
        <v>903</v>
      </c>
      <c r="D344" s="10" t="s">
        <v>934</v>
      </c>
      <c r="E344" s="10" t="s">
        <v>935</v>
      </c>
      <c r="F344" s="10" t="s">
        <v>906</v>
      </c>
      <c r="G344" s="10" t="s">
        <v>907</v>
      </c>
      <c r="H344" s="10">
        <v>414</v>
      </c>
      <c r="I344" s="10" t="s">
        <v>938</v>
      </c>
      <c r="J344" s="10">
        <v>4501007</v>
      </c>
      <c r="K344" s="10" t="s">
        <v>939</v>
      </c>
      <c r="L344" s="72" t="s">
        <v>940</v>
      </c>
      <c r="M344" s="57" t="s">
        <v>121</v>
      </c>
      <c r="N344" s="32">
        <v>0</v>
      </c>
      <c r="O344" s="300" t="s">
        <v>141</v>
      </c>
      <c r="P344" s="32" t="s">
        <v>141</v>
      </c>
      <c r="Q344" s="507">
        <v>1</v>
      </c>
      <c r="R344" s="470">
        <v>1</v>
      </c>
      <c r="S344" s="11">
        <v>0</v>
      </c>
      <c r="T344" s="12">
        <v>0</v>
      </c>
      <c r="U344" s="26">
        <v>0</v>
      </c>
      <c r="V344" s="26">
        <v>0</v>
      </c>
      <c r="W344" s="26">
        <v>0</v>
      </c>
      <c r="X344" s="26">
        <v>0</v>
      </c>
      <c r="Y344" s="26">
        <v>0</v>
      </c>
      <c r="Z344" s="12">
        <v>0</v>
      </c>
      <c r="AA344" s="11">
        <v>0</v>
      </c>
      <c r="AB344" s="12">
        <v>0</v>
      </c>
      <c r="AC344" s="763">
        <v>0</v>
      </c>
      <c r="AD344" s="13">
        <f t="shared" si="49"/>
        <v>0</v>
      </c>
      <c r="AE344" s="445">
        <v>0</v>
      </c>
      <c r="AF344" s="471" t="s">
        <v>1868</v>
      </c>
      <c r="AG344" s="445">
        <v>0</v>
      </c>
      <c r="AH344" s="13">
        <v>0</v>
      </c>
    </row>
    <row r="345" spans="1:34" ht="15" x14ac:dyDescent="0.2">
      <c r="A345" s="8" t="s">
        <v>902</v>
      </c>
      <c r="B345" s="387" t="s">
        <v>90</v>
      </c>
      <c r="C345" s="10" t="s">
        <v>1869</v>
      </c>
      <c r="D345" s="10" t="s">
        <v>1870</v>
      </c>
      <c r="E345" s="10">
        <v>301</v>
      </c>
      <c r="F345" s="10" t="s">
        <v>906</v>
      </c>
      <c r="G345" s="10" t="s">
        <v>907</v>
      </c>
      <c r="H345" s="10">
        <v>400</v>
      </c>
      <c r="I345" s="10" t="s">
        <v>1871</v>
      </c>
      <c r="J345" s="10">
        <v>301011</v>
      </c>
      <c r="K345" s="10" t="s">
        <v>1872</v>
      </c>
      <c r="L345" s="72" t="s">
        <v>1873</v>
      </c>
      <c r="M345" s="57" t="s">
        <v>121</v>
      </c>
      <c r="N345" s="32">
        <v>0</v>
      </c>
      <c r="O345" s="32">
        <v>2010</v>
      </c>
      <c r="P345" s="32" t="s">
        <v>1874</v>
      </c>
      <c r="Q345" s="507">
        <v>1</v>
      </c>
      <c r="R345" s="470">
        <v>1</v>
      </c>
      <c r="S345" s="11">
        <v>1</v>
      </c>
      <c r="T345" s="12">
        <v>1</v>
      </c>
      <c r="U345" s="26">
        <v>0</v>
      </c>
      <c r="V345" s="26">
        <v>0</v>
      </c>
      <c r="W345" s="26">
        <v>0</v>
      </c>
      <c r="X345" s="26">
        <v>0</v>
      </c>
      <c r="Y345" s="26">
        <v>0</v>
      </c>
      <c r="Z345" s="12">
        <v>0</v>
      </c>
      <c r="AA345" s="11">
        <v>1</v>
      </c>
      <c r="AB345" s="12">
        <v>0</v>
      </c>
      <c r="AC345" s="763">
        <v>0</v>
      </c>
      <c r="AD345" s="13">
        <f t="shared" si="49"/>
        <v>1</v>
      </c>
      <c r="AE345" s="14">
        <v>49000000</v>
      </c>
      <c r="AF345" s="471" t="s">
        <v>1154</v>
      </c>
      <c r="AG345" s="14">
        <v>49000000</v>
      </c>
      <c r="AH345" s="12">
        <v>1</v>
      </c>
    </row>
    <row r="346" spans="1:34" ht="15" x14ac:dyDescent="0.2">
      <c r="A346" s="8" t="s">
        <v>902</v>
      </c>
      <c r="B346" s="387" t="s">
        <v>90</v>
      </c>
      <c r="C346" s="10" t="s">
        <v>1875</v>
      </c>
      <c r="D346" s="10" t="s">
        <v>1870</v>
      </c>
      <c r="E346" s="10">
        <v>301</v>
      </c>
      <c r="F346" s="10" t="s">
        <v>906</v>
      </c>
      <c r="G346" s="10" t="s">
        <v>907</v>
      </c>
      <c r="H346" s="10">
        <v>400</v>
      </c>
      <c r="I346" s="10" t="s">
        <v>1871</v>
      </c>
      <c r="J346" s="10">
        <v>301011</v>
      </c>
      <c r="K346" s="10" t="s">
        <v>1872</v>
      </c>
      <c r="L346" s="72" t="s">
        <v>1873</v>
      </c>
      <c r="M346" s="57" t="s">
        <v>121</v>
      </c>
      <c r="N346" s="32">
        <v>0</v>
      </c>
      <c r="O346" s="32">
        <v>2010</v>
      </c>
      <c r="P346" s="32" t="s">
        <v>1874</v>
      </c>
      <c r="Q346" s="507">
        <v>1</v>
      </c>
      <c r="R346" s="470">
        <v>1</v>
      </c>
      <c r="S346" s="11">
        <v>1</v>
      </c>
      <c r="T346" s="12">
        <v>1</v>
      </c>
      <c r="U346" s="26">
        <v>0</v>
      </c>
      <c r="V346" s="26">
        <v>0</v>
      </c>
      <c r="W346" s="26">
        <v>0</v>
      </c>
      <c r="X346" s="26">
        <v>1</v>
      </c>
      <c r="Y346" s="26">
        <v>1</v>
      </c>
      <c r="Z346" s="12">
        <v>1</v>
      </c>
      <c r="AA346" s="11">
        <v>2</v>
      </c>
      <c r="AB346" s="12">
        <v>1</v>
      </c>
      <c r="AC346" s="766">
        <v>1</v>
      </c>
      <c r="AD346" s="13">
        <f t="shared" si="49"/>
        <v>2</v>
      </c>
      <c r="AE346" s="445">
        <v>0</v>
      </c>
      <c r="AF346" s="471" t="s">
        <v>1154</v>
      </c>
      <c r="AG346" s="445">
        <v>0</v>
      </c>
      <c r="AH346" s="13">
        <v>0</v>
      </c>
    </row>
    <row r="347" spans="1:34" ht="15" x14ac:dyDescent="0.2">
      <c r="A347" s="8" t="s">
        <v>902</v>
      </c>
      <c r="B347" s="387" t="s">
        <v>90</v>
      </c>
      <c r="C347" s="10" t="s">
        <v>1875</v>
      </c>
      <c r="D347" s="10" t="s">
        <v>1876</v>
      </c>
      <c r="E347" s="10">
        <v>4502</v>
      </c>
      <c r="F347" s="10" t="s">
        <v>906</v>
      </c>
      <c r="G347" s="10" t="s">
        <v>907</v>
      </c>
      <c r="H347" s="10">
        <v>402</v>
      </c>
      <c r="I347" s="10" t="s">
        <v>1877</v>
      </c>
      <c r="J347" s="10">
        <v>4502039</v>
      </c>
      <c r="K347" s="10" t="s">
        <v>1878</v>
      </c>
      <c r="L347" s="72" t="s">
        <v>1879</v>
      </c>
      <c r="M347" s="57" t="s">
        <v>121</v>
      </c>
      <c r="N347" s="32">
        <v>0</v>
      </c>
      <c r="O347" s="32">
        <v>2018</v>
      </c>
      <c r="P347" s="32" t="s">
        <v>1880</v>
      </c>
      <c r="Q347" s="507">
        <v>60</v>
      </c>
      <c r="R347" s="470">
        <v>240</v>
      </c>
      <c r="S347" s="11">
        <v>60</v>
      </c>
      <c r="T347" s="12">
        <v>0.25</v>
      </c>
      <c r="U347" s="26">
        <v>16</v>
      </c>
      <c r="V347" s="26">
        <v>28</v>
      </c>
      <c r="W347" s="26">
        <v>38</v>
      </c>
      <c r="X347" s="26">
        <v>62</v>
      </c>
      <c r="Y347" s="26">
        <v>144</v>
      </c>
      <c r="Z347" s="12">
        <v>0.6</v>
      </c>
      <c r="AA347" s="11">
        <v>204</v>
      </c>
      <c r="AB347" s="12">
        <v>2.4</v>
      </c>
      <c r="AC347" s="766">
        <v>2.4</v>
      </c>
      <c r="AD347" s="13">
        <f t="shared" si="49"/>
        <v>0.85</v>
      </c>
      <c r="AE347" s="14">
        <v>53000000</v>
      </c>
      <c r="AF347" s="471" t="s">
        <v>1154</v>
      </c>
      <c r="AG347" s="14">
        <v>53000000</v>
      </c>
      <c r="AH347" s="12">
        <v>1</v>
      </c>
    </row>
    <row r="348" spans="1:34" ht="15" x14ac:dyDescent="0.2">
      <c r="A348" s="8" t="s">
        <v>902</v>
      </c>
      <c r="B348" s="387" t="s">
        <v>90</v>
      </c>
      <c r="C348" s="10" t="s">
        <v>1875</v>
      </c>
      <c r="D348" s="10" t="s">
        <v>1881</v>
      </c>
      <c r="E348" s="10">
        <v>4102</v>
      </c>
      <c r="F348" s="10" t="s">
        <v>906</v>
      </c>
      <c r="G348" s="10" t="s">
        <v>907</v>
      </c>
      <c r="H348" s="10">
        <v>403</v>
      </c>
      <c r="I348" s="10" t="s">
        <v>1882</v>
      </c>
      <c r="J348" s="10">
        <v>4102042</v>
      </c>
      <c r="K348" s="10" t="s">
        <v>1883</v>
      </c>
      <c r="L348" s="72" t="s">
        <v>1884</v>
      </c>
      <c r="M348" s="57" t="s">
        <v>121</v>
      </c>
      <c r="N348" s="32">
        <v>0</v>
      </c>
      <c r="O348" s="32">
        <v>2018</v>
      </c>
      <c r="P348" s="32" t="s">
        <v>1880</v>
      </c>
      <c r="Q348" s="507">
        <v>1</v>
      </c>
      <c r="R348" s="470">
        <v>4</v>
      </c>
      <c r="S348" s="11">
        <v>1</v>
      </c>
      <c r="T348" s="12">
        <v>0.25</v>
      </c>
      <c r="U348" s="26">
        <v>1</v>
      </c>
      <c r="V348" s="26">
        <v>1</v>
      </c>
      <c r="W348" s="26">
        <v>1</v>
      </c>
      <c r="X348" s="26">
        <v>1</v>
      </c>
      <c r="Y348" s="26">
        <v>4</v>
      </c>
      <c r="Z348" s="12">
        <v>1</v>
      </c>
      <c r="AA348" s="11">
        <v>5</v>
      </c>
      <c r="AB348" s="12">
        <v>4</v>
      </c>
      <c r="AC348" s="766">
        <v>4</v>
      </c>
      <c r="AD348" s="13">
        <f t="shared" si="49"/>
        <v>1.25</v>
      </c>
      <c r="AE348" s="445">
        <v>0</v>
      </c>
      <c r="AF348" s="471" t="s">
        <v>1885</v>
      </c>
      <c r="AG348" s="445">
        <v>0</v>
      </c>
      <c r="AH348" s="13">
        <v>0</v>
      </c>
    </row>
    <row r="349" spans="1:34" ht="15" x14ac:dyDescent="0.2">
      <c r="A349" s="8" t="s">
        <v>902</v>
      </c>
      <c r="B349" s="387" t="s">
        <v>90</v>
      </c>
      <c r="C349" s="10" t="s">
        <v>1875</v>
      </c>
      <c r="D349" s="10" t="s">
        <v>1886</v>
      </c>
      <c r="E349" s="10">
        <v>4101</v>
      </c>
      <c r="F349" s="10" t="s">
        <v>906</v>
      </c>
      <c r="G349" s="10" t="s">
        <v>907</v>
      </c>
      <c r="H349" s="10">
        <v>404</v>
      </c>
      <c r="I349" s="10" t="s">
        <v>1887</v>
      </c>
      <c r="J349" s="10">
        <v>4102043</v>
      </c>
      <c r="K349" s="10" t="s">
        <v>1888</v>
      </c>
      <c r="L349" s="72" t="s">
        <v>1889</v>
      </c>
      <c r="M349" s="57" t="s">
        <v>121</v>
      </c>
      <c r="N349" s="32">
        <v>0</v>
      </c>
      <c r="O349" s="32">
        <v>2018</v>
      </c>
      <c r="P349" s="32" t="s">
        <v>1880</v>
      </c>
      <c r="Q349" s="507">
        <v>25</v>
      </c>
      <c r="R349" s="470">
        <v>100</v>
      </c>
      <c r="S349" s="11">
        <v>25</v>
      </c>
      <c r="T349" s="12">
        <v>0.25</v>
      </c>
      <c r="U349" s="26">
        <v>0</v>
      </c>
      <c r="V349" s="26">
        <v>15</v>
      </c>
      <c r="W349" s="26">
        <v>60</v>
      </c>
      <c r="X349" s="26">
        <v>20</v>
      </c>
      <c r="Y349" s="26">
        <v>95</v>
      </c>
      <c r="Z349" s="12">
        <v>0.95</v>
      </c>
      <c r="AA349" s="11">
        <v>120</v>
      </c>
      <c r="AB349" s="12">
        <v>3.8</v>
      </c>
      <c r="AC349" s="766">
        <v>3.8</v>
      </c>
      <c r="AD349" s="13">
        <f t="shared" si="49"/>
        <v>1.2</v>
      </c>
      <c r="AE349" s="445">
        <v>0</v>
      </c>
      <c r="AF349" s="471" t="s">
        <v>1885</v>
      </c>
      <c r="AG349" s="445">
        <v>0</v>
      </c>
      <c r="AH349" s="13">
        <v>0</v>
      </c>
    </row>
    <row r="350" spans="1:34" ht="15" x14ac:dyDescent="0.2">
      <c r="A350" s="8" t="s">
        <v>902</v>
      </c>
      <c r="B350" s="387" t="s">
        <v>90</v>
      </c>
      <c r="C350" s="10" t="s">
        <v>1875</v>
      </c>
      <c r="D350" s="10" t="s">
        <v>1890</v>
      </c>
      <c r="E350" s="10">
        <v>4101</v>
      </c>
      <c r="F350" s="10" t="s">
        <v>906</v>
      </c>
      <c r="G350" s="10" t="s">
        <v>907</v>
      </c>
      <c r="H350" s="10">
        <v>405</v>
      </c>
      <c r="I350" s="10" t="s">
        <v>1891</v>
      </c>
      <c r="J350" s="10">
        <v>4101025</v>
      </c>
      <c r="K350" s="10" t="s">
        <v>1892</v>
      </c>
      <c r="L350" s="72" t="s">
        <v>1893</v>
      </c>
      <c r="M350" s="57" t="s">
        <v>121</v>
      </c>
      <c r="N350" s="32">
        <v>0</v>
      </c>
      <c r="O350" s="32">
        <v>2018</v>
      </c>
      <c r="P350" s="32" t="s">
        <v>1880</v>
      </c>
      <c r="Q350" s="507">
        <v>50</v>
      </c>
      <c r="R350" s="470">
        <v>200</v>
      </c>
      <c r="S350" s="11">
        <v>50</v>
      </c>
      <c r="T350" s="12">
        <v>0.25</v>
      </c>
      <c r="U350" s="26">
        <v>0</v>
      </c>
      <c r="V350" s="26">
        <v>2</v>
      </c>
      <c r="W350" s="26">
        <v>10</v>
      </c>
      <c r="X350" s="26">
        <v>20</v>
      </c>
      <c r="Y350" s="26">
        <v>32</v>
      </c>
      <c r="Z350" s="12">
        <v>0.16</v>
      </c>
      <c r="AA350" s="11">
        <v>82</v>
      </c>
      <c r="AB350" s="12">
        <v>0.64</v>
      </c>
      <c r="AC350" s="764">
        <v>0.64</v>
      </c>
      <c r="AD350" s="13">
        <f t="shared" si="49"/>
        <v>0.41</v>
      </c>
      <c r="AE350" s="445">
        <v>0</v>
      </c>
      <c r="AF350" s="471" t="s">
        <v>1885</v>
      </c>
      <c r="AG350" s="445">
        <v>0</v>
      </c>
      <c r="AH350" s="13">
        <v>0</v>
      </c>
    </row>
    <row r="351" spans="1:34" ht="26" x14ac:dyDescent="0.2">
      <c r="A351" s="8" t="s">
        <v>902</v>
      </c>
      <c r="B351" s="387" t="s">
        <v>90</v>
      </c>
      <c r="C351" s="10" t="s">
        <v>1875</v>
      </c>
      <c r="D351" s="10" t="s">
        <v>1894</v>
      </c>
      <c r="E351" s="10">
        <v>2202</v>
      </c>
      <c r="F351" s="10" t="s">
        <v>906</v>
      </c>
      <c r="G351" s="10" t="s">
        <v>907</v>
      </c>
      <c r="H351" s="10">
        <v>406</v>
      </c>
      <c r="I351" s="10" t="s">
        <v>1895</v>
      </c>
      <c r="J351" s="10">
        <v>503026</v>
      </c>
      <c r="K351" s="10" t="s">
        <v>1896</v>
      </c>
      <c r="L351" s="72" t="s">
        <v>1897</v>
      </c>
      <c r="M351" s="57" t="s">
        <v>121</v>
      </c>
      <c r="N351" s="32">
        <v>0</v>
      </c>
      <c r="O351" s="32">
        <v>2018</v>
      </c>
      <c r="P351" s="32" t="s">
        <v>1880</v>
      </c>
      <c r="Q351" s="507">
        <v>10</v>
      </c>
      <c r="R351" s="470">
        <v>30</v>
      </c>
      <c r="S351" s="11">
        <v>0</v>
      </c>
      <c r="T351" s="12">
        <v>0</v>
      </c>
      <c r="U351" s="26">
        <v>0</v>
      </c>
      <c r="V351" s="26">
        <v>2</v>
      </c>
      <c r="W351" s="26">
        <v>0</v>
      </c>
      <c r="X351" s="26">
        <v>4</v>
      </c>
      <c r="Y351" s="26">
        <v>6</v>
      </c>
      <c r="Z351" s="12">
        <v>0.2</v>
      </c>
      <c r="AA351" s="11">
        <v>6</v>
      </c>
      <c r="AB351" s="12">
        <v>0.6</v>
      </c>
      <c r="AC351" s="764">
        <v>0.6</v>
      </c>
      <c r="AD351" s="13">
        <f t="shared" si="49"/>
        <v>0.2</v>
      </c>
      <c r="AE351" s="445">
        <v>0</v>
      </c>
      <c r="AF351" s="471" t="s">
        <v>1898</v>
      </c>
      <c r="AG351" s="445">
        <v>0</v>
      </c>
      <c r="AH351" s="13">
        <v>0</v>
      </c>
    </row>
    <row r="352" spans="1:34" ht="84" x14ac:dyDescent="0.2">
      <c r="A352" s="8" t="s">
        <v>902</v>
      </c>
      <c r="B352" s="387" t="s">
        <v>90</v>
      </c>
      <c r="C352" s="10" t="s">
        <v>1899</v>
      </c>
      <c r="D352" s="10" t="s">
        <v>1900</v>
      </c>
      <c r="E352" s="10" t="s">
        <v>1901</v>
      </c>
      <c r="F352" s="10" t="s">
        <v>103</v>
      </c>
      <c r="G352" s="10" t="s">
        <v>1902</v>
      </c>
      <c r="H352" s="10" t="s">
        <v>1903</v>
      </c>
      <c r="I352" s="10" t="s">
        <v>1958</v>
      </c>
      <c r="J352" s="10">
        <v>4102046</v>
      </c>
      <c r="K352" s="10" t="s">
        <v>1959</v>
      </c>
      <c r="L352" s="72" t="s">
        <v>1960</v>
      </c>
      <c r="M352" s="57" t="s">
        <v>121</v>
      </c>
      <c r="N352" s="32">
        <v>0</v>
      </c>
      <c r="O352" s="32">
        <v>2025</v>
      </c>
      <c r="P352" s="32" t="s">
        <v>1880</v>
      </c>
      <c r="Q352" s="507">
        <v>4</v>
      </c>
      <c r="R352" s="470">
        <v>16</v>
      </c>
      <c r="S352" s="11">
        <v>4</v>
      </c>
      <c r="T352" s="12">
        <v>0.25</v>
      </c>
      <c r="U352" s="26">
        <v>1</v>
      </c>
      <c r="V352" s="26">
        <v>1</v>
      </c>
      <c r="W352" s="26">
        <v>1</v>
      </c>
      <c r="X352" s="26">
        <v>1</v>
      </c>
      <c r="Y352" s="26">
        <v>4</v>
      </c>
      <c r="Z352" s="12">
        <v>0.25</v>
      </c>
      <c r="AA352" s="11">
        <v>8</v>
      </c>
      <c r="AB352" s="12">
        <v>1</v>
      </c>
      <c r="AC352" s="766">
        <v>1</v>
      </c>
      <c r="AD352" s="13">
        <f t="shared" si="49"/>
        <v>0.5</v>
      </c>
      <c r="AE352" s="14">
        <v>41988550</v>
      </c>
      <c r="AF352" s="471" t="s">
        <v>1916</v>
      </c>
      <c r="AG352" s="14">
        <v>41988550</v>
      </c>
      <c r="AH352" s="12">
        <v>1</v>
      </c>
    </row>
    <row r="353" spans="1:34" ht="42" x14ac:dyDescent="0.2">
      <c r="A353" s="8" t="s">
        <v>902</v>
      </c>
      <c r="B353" s="387" t="s">
        <v>90</v>
      </c>
      <c r="C353" s="10" t="s">
        <v>1899</v>
      </c>
      <c r="D353" s="10" t="s">
        <v>1961</v>
      </c>
      <c r="E353" s="10" t="s">
        <v>1901</v>
      </c>
      <c r="F353" s="10" t="s">
        <v>1962</v>
      </c>
      <c r="G353" s="10" t="s">
        <v>1902</v>
      </c>
      <c r="H353" s="10" t="s">
        <v>1923</v>
      </c>
      <c r="I353" s="10" t="s">
        <v>1963</v>
      </c>
      <c r="J353" s="10">
        <v>301008</v>
      </c>
      <c r="K353" s="10" t="s">
        <v>1964</v>
      </c>
      <c r="L353" s="72" t="s">
        <v>1965</v>
      </c>
      <c r="M353" s="57" t="s">
        <v>121</v>
      </c>
      <c r="N353" s="32">
        <v>0</v>
      </c>
      <c r="O353" s="32">
        <v>2025</v>
      </c>
      <c r="P353" s="32" t="s">
        <v>1880</v>
      </c>
      <c r="Q353" s="507">
        <v>1</v>
      </c>
      <c r="R353" s="470">
        <v>1</v>
      </c>
      <c r="S353" s="11">
        <v>0</v>
      </c>
      <c r="T353" s="12">
        <v>0</v>
      </c>
      <c r="U353" s="26">
        <v>0</v>
      </c>
      <c r="V353" s="26">
        <v>1</v>
      </c>
      <c r="W353" s="26">
        <v>1</v>
      </c>
      <c r="X353" s="26">
        <v>1</v>
      </c>
      <c r="Y353" s="26">
        <v>3</v>
      </c>
      <c r="Z353" s="12">
        <v>3</v>
      </c>
      <c r="AA353" s="11">
        <v>3</v>
      </c>
      <c r="AB353" s="12">
        <v>3</v>
      </c>
      <c r="AC353" s="766">
        <v>3</v>
      </c>
      <c r="AD353" s="13">
        <f t="shared" si="49"/>
        <v>3</v>
      </c>
      <c r="AE353" s="14">
        <v>132045800</v>
      </c>
      <c r="AF353" s="471" t="s">
        <v>1916</v>
      </c>
      <c r="AG353" s="14">
        <v>132045800</v>
      </c>
      <c r="AH353" s="12">
        <v>1</v>
      </c>
    </row>
    <row r="354" spans="1:34" ht="42" x14ac:dyDescent="0.2">
      <c r="A354" s="8" t="s">
        <v>902</v>
      </c>
      <c r="B354" s="387" t="s">
        <v>90</v>
      </c>
      <c r="C354" s="10" t="s">
        <v>1899</v>
      </c>
      <c r="D354" s="10" t="s">
        <v>1933</v>
      </c>
      <c r="E354" s="10" t="s">
        <v>1901</v>
      </c>
      <c r="F354" s="10" t="s">
        <v>225</v>
      </c>
      <c r="G354" s="10" t="s">
        <v>1902</v>
      </c>
      <c r="H354" s="10" t="s">
        <v>1934</v>
      </c>
      <c r="I354" s="10" t="s">
        <v>1935</v>
      </c>
      <c r="J354" s="10">
        <v>3603002</v>
      </c>
      <c r="K354" s="10" t="s">
        <v>1966</v>
      </c>
      <c r="L354" s="72" t="s">
        <v>1967</v>
      </c>
      <c r="M354" s="57" t="s">
        <v>121</v>
      </c>
      <c r="N354" s="32">
        <v>0</v>
      </c>
      <c r="O354" s="32">
        <v>2025</v>
      </c>
      <c r="P354" s="32" t="s">
        <v>1880</v>
      </c>
      <c r="Q354" s="507">
        <v>100</v>
      </c>
      <c r="R354" s="470">
        <v>400</v>
      </c>
      <c r="S354" s="11">
        <v>80</v>
      </c>
      <c r="T354" s="12">
        <v>0.2</v>
      </c>
      <c r="U354" s="26">
        <v>100</v>
      </c>
      <c r="V354" s="26">
        <v>50</v>
      </c>
      <c r="W354" s="26">
        <v>80</v>
      </c>
      <c r="X354" s="26">
        <v>20</v>
      </c>
      <c r="Y354" s="26">
        <v>250</v>
      </c>
      <c r="Z354" s="12">
        <v>0.63</v>
      </c>
      <c r="AA354" s="11">
        <v>330</v>
      </c>
      <c r="AB354" s="12">
        <v>2.5</v>
      </c>
      <c r="AC354" s="766">
        <v>2.5</v>
      </c>
      <c r="AD354" s="13">
        <f t="shared" si="49"/>
        <v>0.82499999999999996</v>
      </c>
      <c r="AE354" s="14">
        <v>41988550</v>
      </c>
      <c r="AF354" s="471" t="s">
        <v>1916</v>
      </c>
      <c r="AG354" s="14">
        <v>41988550</v>
      </c>
      <c r="AH354" s="12">
        <v>1</v>
      </c>
    </row>
    <row r="355" spans="1:34" s="377" customFormat="1" ht="84" x14ac:dyDescent="0.2">
      <c r="A355" s="8" t="s">
        <v>902</v>
      </c>
      <c r="B355" s="387" t="s">
        <v>90</v>
      </c>
      <c r="C355" s="10" t="s">
        <v>1899</v>
      </c>
      <c r="D355" s="10" t="s">
        <v>1933</v>
      </c>
      <c r="E355" s="10" t="s">
        <v>1901</v>
      </c>
      <c r="F355" s="10" t="s">
        <v>225</v>
      </c>
      <c r="G355" s="10" t="s">
        <v>1902</v>
      </c>
      <c r="H355" s="10" t="s">
        <v>1942</v>
      </c>
      <c r="I355" s="10" t="s">
        <v>1968</v>
      </c>
      <c r="J355" s="10">
        <v>4103010</v>
      </c>
      <c r="K355" s="10" t="s">
        <v>1950</v>
      </c>
      <c r="L355" s="72" t="s">
        <v>1951</v>
      </c>
      <c r="M355" s="57" t="s">
        <v>121</v>
      </c>
      <c r="N355" s="32">
        <v>0</v>
      </c>
      <c r="O355" s="32">
        <v>2025</v>
      </c>
      <c r="P355" s="32" t="s">
        <v>1880</v>
      </c>
      <c r="Q355" s="507">
        <v>200</v>
      </c>
      <c r="R355" s="470">
        <v>800</v>
      </c>
      <c r="S355" s="11">
        <v>80</v>
      </c>
      <c r="T355" s="12">
        <v>0.1</v>
      </c>
      <c r="U355" s="26">
        <v>0</v>
      </c>
      <c r="V355" s="26">
        <v>5</v>
      </c>
      <c r="W355" s="26">
        <v>20</v>
      </c>
      <c r="X355" s="26">
        <v>25</v>
      </c>
      <c r="Y355" s="26">
        <v>50</v>
      </c>
      <c r="Z355" s="12">
        <v>0.06</v>
      </c>
      <c r="AA355" s="11">
        <v>130</v>
      </c>
      <c r="AB355" s="12">
        <v>0.25</v>
      </c>
      <c r="AC355" s="763">
        <v>0.25</v>
      </c>
      <c r="AD355" s="13">
        <f t="shared" si="49"/>
        <v>0.16250000000000001</v>
      </c>
      <c r="AE355" s="14">
        <v>41988550</v>
      </c>
      <c r="AF355" s="471" t="s">
        <v>1916</v>
      </c>
      <c r="AG355" s="14">
        <v>41988550</v>
      </c>
      <c r="AH355" s="12">
        <v>1</v>
      </c>
    </row>
    <row r="356" spans="1:34" s="377" customFormat="1" ht="15" x14ac:dyDescent="0.2">
      <c r="A356" s="8" t="s">
        <v>902</v>
      </c>
      <c r="B356" s="387" t="s">
        <v>90</v>
      </c>
      <c r="C356" s="10" t="s">
        <v>1899</v>
      </c>
      <c r="D356" s="10" t="s">
        <v>1952</v>
      </c>
      <c r="E356" s="10" t="s">
        <v>1901</v>
      </c>
      <c r="F356" s="10" t="s">
        <v>225</v>
      </c>
      <c r="G356" s="10" t="s">
        <v>1953</v>
      </c>
      <c r="H356" s="10" t="s">
        <v>1954</v>
      </c>
      <c r="I356" s="10" t="s">
        <v>1955</v>
      </c>
      <c r="J356" s="10">
        <v>3602004</v>
      </c>
      <c r="K356" s="10" t="s">
        <v>1956</v>
      </c>
      <c r="L356" s="72" t="s">
        <v>1957</v>
      </c>
      <c r="M356" s="57" t="s">
        <v>121</v>
      </c>
      <c r="N356" s="32">
        <v>0</v>
      </c>
      <c r="O356" s="32">
        <v>2025</v>
      </c>
      <c r="P356" s="32" t="s">
        <v>1880</v>
      </c>
      <c r="Q356" s="507">
        <v>16</v>
      </c>
      <c r="R356" s="470">
        <v>65</v>
      </c>
      <c r="S356" s="11">
        <v>20</v>
      </c>
      <c r="T356" s="12">
        <v>0.31</v>
      </c>
      <c r="U356" s="26">
        <v>10</v>
      </c>
      <c r="V356" s="26">
        <v>10</v>
      </c>
      <c r="W356" s="26">
        <v>10</v>
      </c>
      <c r="X356" s="26">
        <v>143</v>
      </c>
      <c r="Y356" s="26">
        <v>173</v>
      </c>
      <c r="Z356" s="12">
        <v>2.66</v>
      </c>
      <c r="AA356" s="11">
        <v>193</v>
      </c>
      <c r="AB356" s="12">
        <v>10.81</v>
      </c>
      <c r="AC356" s="766">
        <v>10.81</v>
      </c>
      <c r="AD356" s="13">
        <f t="shared" si="49"/>
        <v>2.9692307692307693</v>
      </c>
      <c r="AE356" s="14">
        <v>41988550</v>
      </c>
      <c r="AF356" s="471" t="s">
        <v>911</v>
      </c>
      <c r="AG356" s="14">
        <v>41988550</v>
      </c>
      <c r="AH356" s="12">
        <v>1</v>
      </c>
    </row>
    <row r="357" spans="1:34" s="377" customFormat="1" x14ac:dyDescent="0.2">
      <c r="A357" s="302" t="s">
        <v>1192</v>
      </c>
      <c r="B357" s="383" t="s">
        <v>61</v>
      </c>
      <c r="C357" s="383" t="s">
        <v>997</v>
      </c>
      <c r="D357" s="383" t="s">
        <v>998</v>
      </c>
      <c r="E357" s="383">
        <v>3602</v>
      </c>
      <c r="F357" s="383" t="s">
        <v>999</v>
      </c>
      <c r="G357" s="383" t="s">
        <v>1000</v>
      </c>
      <c r="H357" s="383">
        <v>360</v>
      </c>
      <c r="I357" s="383" t="s">
        <v>1001</v>
      </c>
      <c r="J357" s="383">
        <v>3602013</v>
      </c>
      <c r="K357" s="383" t="s">
        <v>1002</v>
      </c>
      <c r="L357" s="383" t="s">
        <v>1003</v>
      </c>
      <c r="M357" s="383" t="s">
        <v>49</v>
      </c>
      <c r="N357" s="383">
        <v>0</v>
      </c>
      <c r="O357" s="300" t="s">
        <v>141</v>
      </c>
      <c r="P357" s="383" t="s">
        <v>141</v>
      </c>
      <c r="Q357" s="497">
        <v>25</v>
      </c>
      <c r="R357" s="302">
        <v>100</v>
      </c>
      <c r="S357" s="302">
        <v>53</v>
      </c>
      <c r="T357" s="251">
        <v>0.53</v>
      </c>
      <c r="U357" s="302">
        <v>3</v>
      </c>
      <c r="V357" s="383">
        <v>150</v>
      </c>
      <c r="W357" s="11">
        <v>0</v>
      </c>
      <c r="X357" s="302">
        <v>15</v>
      </c>
      <c r="Y357" s="11">
        <f t="shared" ref="Y357:Y380" si="61">+U357+V357+W357+X357</f>
        <v>168</v>
      </c>
      <c r="Z357" s="12">
        <f t="shared" ref="Z357:Z380" si="62">+Y357/R357</f>
        <v>1.68</v>
      </c>
      <c r="AA357" s="11">
        <f t="shared" ref="AA357:AA380" si="63">S357+Y357</f>
        <v>221</v>
      </c>
      <c r="AB357" s="12">
        <f t="shared" ref="AB357:AB380" si="64">+Y357/Q357</f>
        <v>6.72</v>
      </c>
      <c r="AC357" s="766">
        <v>6.72</v>
      </c>
      <c r="AD357" s="13">
        <f t="shared" si="49"/>
        <v>2.21</v>
      </c>
      <c r="AE357" s="445">
        <v>50000000</v>
      </c>
      <c r="AF357" s="302">
        <v>0</v>
      </c>
      <c r="AG357" s="445">
        <v>0</v>
      </c>
      <c r="AH357" s="13">
        <f>+AG357/AE357</f>
        <v>0</v>
      </c>
    </row>
    <row r="358" spans="1:34" s="377" customFormat="1" x14ac:dyDescent="0.2">
      <c r="A358" s="302" t="s">
        <v>1192</v>
      </c>
      <c r="B358" s="383" t="s">
        <v>61</v>
      </c>
      <c r="C358" s="383" t="s">
        <v>997</v>
      </c>
      <c r="D358" s="383" t="s">
        <v>1005</v>
      </c>
      <c r="E358" s="383">
        <v>3502</v>
      </c>
      <c r="F358" s="383" t="s">
        <v>1006</v>
      </c>
      <c r="G358" s="383" t="s">
        <v>1007</v>
      </c>
      <c r="H358" s="383">
        <v>350</v>
      </c>
      <c r="I358" s="383" t="s">
        <v>1008</v>
      </c>
      <c r="J358" s="383">
        <v>3502004</v>
      </c>
      <c r="K358" s="383" t="s">
        <v>1009</v>
      </c>
      <c r="L358" s="383" t="s">
        <v>1010</v>
      </c>
      <c r="M358" s="383" t="s">
        <v>49</v>
      </c>
      <c r="N358" s="383">
        <v>0</v>
      </c>
      <c r="O358" s="300" t="s">
        <v>141</v>
      </c>
      <c r="P358" s="383" t="s">
        <v>141</v>
      </c>
      <c r="Q358" s="497">
        <v>200</v>
      </c>
      <c r="R358" s="302">
        <v>200</v>
      </c>
      <c r="S358" s="302">
        <v>0</v>
      </c>
      <c r="T358" s="251">
        <v>0</v>
      </c>
      <c r="U358" s="302">
        <v>0</v>
      </c>
      <c r="V358" s="383">
        <v>0</v>
      </c>
      <c r="W358" s="302">
        <v>46</v>
      </c>
      <c r="X358" s="302">
        <v>13</v>
      </c>
      <c r="Y358" s="11">
        <f t="shared" si="61"/>
        <v>59</v>
      </c>
      <c r="Z358" s="12">
        <f t="shared" si="62"/>
        <v>0.29499999999999998</v>
      </c>
      <c r="AA358" s="11">
        <f t="shared" si="63"/>
        <v>59</v>
      </c>
      <c r="AB358" s="12">
        <f t="shared" si="64"/>
        <v>0.29499999999999998</v>
      </c>
      <c r="AC358" s="763">
        <v>0.29499999999999998</v>
      </c>
      <c r="AD358" s="13">
        <f t="shared" si="49"/>
        <v>0.29499999999999998</v>
      </c>
      <c r="AE358" s="445">
        <v>400000000</v>
      </c>
      <c r="AF358" s="302" t="s">
        <v>210</v>
      </c>
      <c r="AG358" s="445">
        <v>400000000</v>
      </c>
      <c r="AH358" s="13">
        <f>+AG358/AE358</f>
        <v>1</v>
      </c>
    </row>
    <row r="359" spans="1:34" s="377" customFormat="1" x14ac:dyDescent="0.2">
      <c r="A359" s="302" t="s">
        <v>1192</v>
      </c>
      <c r="B359" s="383" t="s">
        <v>61</v>
      </c>
      <c r="C359" s="383" t="s">
        <v>997</v>
      </c>
      <c r="D359" s="383" t="s">
        <v>1005</v>
      </c>
      <c r="E359" s="383">
        <v>3903</v>
      </c>
      <c r="F359" s="383" t="s">
        <v>1011</v>
      </c>
      <c r="G359" s="383" t="s">
        <v>1012</v>
      </c>
      <c r="H359" s="383">
        <v>358</v>
      </c>
      <c r="I359" s="383" t="s">
        <v>1013</v>
      </c>
      <c r="J359" s="383">
        <v>3903002</v>
      </c>
      <c r="K359" s="383" t="s">
        <v>1014</v>
      </c>
      <c r="L359" s="383" t="s">
        <v>1015</v>
      </c>
      <c r="M359" s="383" t="s">
        <v>49</v>
      </c>
      <c r="N359" s="383">
        <v>0</v>
      </c>
      <c r="O359" s="300" t="s">
        <v>141</v>
      </c>
      <c r="P359" s="383" t="s">
        <v>141</v>
      </c>
      <c r="Q359" s="497">
        <v>10</v>
      </c>
      <c r="R359" s="302">
        <v>20</v>
      </c>
      <c r="S359" s="302">
        <v>0</v>
      </c>
      <c r="T359" s="251">
        <v>0</v>
      </c>
      <c r="U359" s="302">
        <v>0</v>
      </c>
      <c r="V359" s="383">
        <v>13</v>
      </c>
      <c r="W359" s="11">
        <v>0</v>
      </c>
      <c r="X359" s="11">
        <v>0</v>
      </c>
      <c r="Y359" s="11">
        <f t="shared" si="61"/>
        <v>13</v>
      </c>
      <c r="Z359" s="12">
        <f t="shared" si="62"/>
        <v>0.65</v>
      </c>
      <c r="AA359" s="11">
        <f t="shared" si="63"/>
        <v>13</v>
      </c>
      <c r="AB359" s="12">
        <f t="shared" si="64"/>
        <v>1.3</v>
      </c>
      <c r="AC359" s="766">
        <v>1.3</v>
      </c>
      <c r="AD359" s="13">
        <f t="shared" si="49"/>
        <v>0.65</v>
      </c>
      <c r="AE359" s="445">
        <v>0</v>
      </c>
      <c r="AF359" s="302" t="s">
        <v>141</v>
      </c>
      <c r="AG359" s="445">
        <v>0</v>
      </c>
      <c r="AH359" s="13">
        <v>0</v>
      </c>
    </row>
    <row r="360" spans="1:34" s="377" customFormat="1" x14ac:dyDescent="0.2">
      <c r="A360" s="302" t="s">
        <v>1192</v>
      </c>
      <c r="B360" s="383" t="s">
        <v>61</v>
      </c>
      <c r="C360" s="383" t="s">
        <v>997</v>
      </c>
      <c r="D360" s="383" t="s">
        <v>1018</v>
      </c>
      <c r="E360" s="383">
        <v>3502</v>
      </c>
      <c r="F360" s="383" t="s">
        <v>1006</v>
      </c>
      <c r="G360" s="383" t="s">
        <v>1007</v>
      </c>
      <c r="H360" s="383">
        <v>351</v>
      </c>
      <c r="I360" s="383" t="s">
        <v>1019</v>
      </c>
      <c r="J360" s="383">
        <v>3502047</v>
      </c>
      <c r="K360" s="383" t="s">
        <v>197</v>
      </c>
      <c r="L360" s="383" t="s">
        <v>1020</v>
      </c>
      <c r="M360" s="383" t="s">
        <v>49</v>
      </c>
      <c r="N360" s="383">
        <v>0</v>
      </c>
      <c r="O360" s="300" t="s">
        <v>141</v>
      </c>
      <c r="P360" s="383" t="s">
        <v>141</v>
      </c>
      <c r="Q360" s="497">
        <v>1</v>
      </c>
      <c r="R360" s="302">
        <v>1</v>
      </c>
      <c r="S360" s="302">
        <v>0</v>
      </c>
      <c r="T360" s="251">
        <v>0</v>
      </c>
      <c r="U360" s="302">
        <v>0</v>
      </c>
      <c r="V360" s="383">
        <v>0</v>
      </c>
      <c r="W360" s="302">
        <v>1</v>
      </c>
      <c r="X360" s="11">
        <v>0</v>
      </c>
      <c r="Y360" s="11">
        <f t="shared" si="61"/>
        <v>1</v>
      </c>
      <c r="Z360" s="12">
        <f t="shared" si="62"/>
        <v>1</v>
      </c>
      <c r="AA360" s="11">
        <f t="shared" si="63"/>
        <v>1</v>
      </c>
      <c r="AB360" s="12">
        <f t="shared" si="64"/>
        <v>1</v>
      </c>
      <c r="AC360" s="766">
        <v>1</v>
      </c>
      <c r="AD360" s="13">
        <f t="shared" si="49"/>
        <v>1</v>
      </c>
      <c r="AE360" s="445">
        <v>200000000</v>
      </c>
      <c r="AF360" s="302" t="s">
        <v>210</v>
      </c>
      <c r="AG360" s="445">
        <v>200000000</v>
      </c>
      <c r="AH360" s="13">
        <f>+AG360/AE360</f>
        <v>1</v>
      </c>
    </row>
    <row r="361" spans="1:34" s="377" customFormat="1" x14ac:dyDescent="0.2">
      <c r="A361" s="302" t="s">
        <v>1192</v>
      </c>
      <c r="B361" s="383" t="s">
        <v>61</v>
      </c>
      <c r="C361" s="383" t="s">
        <v>997</v>
      </c>
      <c r="D361" s="383" t="s">
        <v>1018</v>
      </c>
      <c r="E361" s="383">
        <v>4599</v>
      </c>
      <c r="F361" s="383" t="s">
        <v>1021</v>
      </c>
      <c r="G361" s="383" t="s">
        <v>1007</v>
      </c>
      <c r="H361" s="383">
        <v>352</v>
      </c>
      <c r="I361" s="383" t="s">
        <v>1022</v>
      </c>
      <c r="J361" s="383">
        <v>4599025</v>
      </c>
      <c r="K361" s="383" t="s">
        <v>871</v>
      </c>
      <c r="L361" s="383" t="s">
        <v>872</v>
      </c>
      <c r="M361" s="383" t="s">
        <v>49</v>
      </c>
      <c r="N361" s="383">
        <v>0</v>
      </c>
      <c r="O361" s="300" t="s">
        <v>141</v>
      </c>
      <c r="P361" s="383" t="s">
        <v>141</v>
      </c>
      <c r="Q361" s="497">
        <v>1</v>
      </c>
      <c r="R361" s="302">
        <v>1</v>
      </c>
      <c r="S361" s="302">
        <v>0</v>
      </c>
      <c r="T361" s="251">
        <v>0</v>
      </c>
      <c r="U361" s="302">
        <v>0</v>
      </c>
      <c r="V361" s="383">
        <v>0</v>
      </c>
      <c r="W361" s="302">
        <v>0</v>
      </c>
      <c r="X361" s="302">
        <v>1</v>
      </c>
      <c r="Y361" s="11">
        <f t="shared" si="61"/>
        <v>1</v>
      </c>
      <c r="Z361" s="12">
        <f t="shared" si="62"/>
        <v>1</v>
      </c>
      <c r="AA361" s="11">
        <f t="shared" si="63"/>
        <v>1</v>
      </c>
      <c r="AB361" s="12">
        <f t="shared" si="64"/>
        <v>1</v>
      </c>
      <c r="AC361" s="766">
        <v>1</v>
      </c>
      <c r="AD361" s="13">
        <f t="shared" si="49"/>
        <v>1</v>
      </c>
      <c r="AE361" s="445">
        <v>0</v>
      </c>
      <c r="AF361" s="302" t="s">
        <v>141</v>
      </c>
      <c r="AG361" s="445">
        <v>0</v>
      </c>
      <c r="AH361" s="13">
        <v>0</v>
      </c>
    </row>
    <row r="362" spans="1:34" s="377" customFormat="1" x14ac:dyDescent="0.2">
      <c r="A362" s="302" t="s">
        <v>1192</v>
      </c>
      <c r="B362" s="383" t="s">
        <v>61</v>
      </c>
      <c r="C362" s="383" t="s">
        <v>997</v>
      </c>
      <c r="D362" s="383" t="s">
        <v>1018</v>
      </c>
      <c r="E362" s="383">
        <v>3502</v>
      </c>
      <c r="F362" s="383" t="s">
        <v>206</v>
      </c>
      <c r="G362" s="383" t="s">
        <v>1007</v>
      </c>
      <c r="H362" s="383">
        <v>353</v>
      </c>
      <c r="I362" s="383" t="s">
        <v>1023</v>
      </c>
      <c r="J362" s="383">
        <v>1702038</v>
      </c>
      <c r="K362" s="383" t="s">
        <v>212</v>
      </c>
      <c r="L362" s="383" t="s">
        <v>1024</v>
      </c>
      <c r="M362" s="383" t="s">
        <v>49</v>
      </c>
      <c r="N362" s="383">
        <v>0</v>
      </c>
      <c r="O362" s="300" t="s">
        <v>141</v>
      </c>
      <c r="P362" s="383" t="s">
        <v>141</v>
      </c>
      <c r="Q362" s="497">
        <v>2</v>
      </c>
      <c r="R362" s="302">
        <v>6</v>
      </c>
      <c r="S362" s="302">
        <v>3</v>
      </c>
      <c r="T362" s="251">
        <v>0.5</v>
      </c>
      <c r="U362" s="302">
        <v>0</v>
      </c>
      <c r="V362" s="383">
        <v>2</v>
      </c>
      <c r="W362" s="302">
        <v>1</v>
      </c>
      <c r="X362" s="302">
        <v>2</v>
      </c>
      <c r="Y362" s="11">
        <f t="shared" si="61"/>
        <v>5</v>
      </c>
      <c r="Z362" s="12">
        <f t="shared" si="62"/>
        <v>0.83333333333333337</v>
      </c>
      <c r="AA362" s="11">
        <f t="shared" si="63"/>
        <v>8</v>
      </c>
      <c r="AB362" s="12">
        <f t="shared" si="64"/>
        <v>2.5</v>
      </c>
      <c r="AC362" s="766">
        <v>2.5</v>
      </c>
      <c r="AD362" s="13">
        <f t="shared" si="49"/>
        <v>1.3333333333333333</v>
      </c>
      <c r="AE362" s="445">
        <v>200000000</v>
      </c>
      <c r="AF362" s="302" t="s">
        <v>210</v>
      </c>
      <c r="AG362" s="445">
        <v>200000000</v>
      </c>
      <c r="AH362" s="13">
        <f>+AG362/AE362</f>
        <v>1</v>
      </c>
    </row>
    <row r="363" spans="1:34" s="377" customFormat="1" x14ac:dyDescent="0.2">
      <c r="A363" s="302" t="s">
        <v>1192</v>
      </c>
      <c r="B363" s="383" t="s">
        <v>61</v>
      </c>
      <c r="C363" s="383" t="s">
        <v>997</v>
      </c>
      <c r="D363" s="383" t="s">
        <v>1025</v>
      </c>
      <c r="E363" s="383">
        <v>2022</v>
      </c>
      <c r="F363" s="383" t="s">
        <v>1026</v>
      </c>
      <c r="G363" s="383" t="s">
        <v>386</v>
      </c>
      <c r="H363" s="383">
        <v>354</v>
      </c>
      <c r="I363" s="383" t="s">
        <v>1027</v>
      </c>
      <c r="J363" s="383">
        <v>2202067</v>
      </c>
      <c r="K363" s="383" t="s">
        <v>1028</v>
      </c>
      <c r="L363" s="383" t="s">
        <v>1029</v>
      </c>
      <c r="M363" s="383" t="s">
        <v>49</v>
      </c>
      <c r="N363" s="383">
        <v>0</v>
      </c>
      <c r="O363" s="300" t="s">
        <v>141</v>
      </c>
      <c r="P363" s="383" t="s">
        <v>141</v>
      </c>
      <c r="Q363" s="497">
        <v>2</v>
      </c>
      <c r="R363" s="302">
        <v>5</v>
      </c>
      <c r="S363" s="302">
        <v>1</v>
      </c>
      <c r="T363" s="251">
        <v>0.2</v>
      </c>
      <c r="U363" s="302">
        <v>0</v>
      </c>
      <c r="V363" s="383">
        <v>0</v>
      </c>
      <c r="W363" s="11">
        <v>0</v>
      </c>
      <c r="X363" s="11">
        <v>0</v>
      </c>
      <c r="Y363" s="11">
        <f t="shared" si="61"/>
        <v>0</v>
      </c>
      <c r="Z363" s="12">
        <f t="shared" si="62"/>
        <v>0</v>
      </c>
      <c r="AA363" s="11">
        <f t="shared" si="63"/>
        <v>1</v>
      </c>
      <c r="AB363" s="12">
        <f t="shared" si="64"/>
        <v>0</v>
      </c>
      <c r="AC363" s="763">
        <v>0</v>
      </c>
      <c r="AD363" s="13">
        <f t="shared" si="49"/>
        <v>0.2</v>
      </c>
      <c r="AE363" s="445">
        <v>0</v>
      </c>
      <c r="AF363" s="302" t="s">
        <v>141</v>
      </c>
      <c r="AG363" s="445">
        <v>0</v>
      </c>
      <c r="AH363" s="13">
        <v>0</v>
      </c>
    </row>
    <row r="364" spans="1:34" s="377" customFormat="1" x14ac:dyDescent="0.2">
      <c r="A364" s="302" t="s">
        <v>1192</v>
      </c>
      <c r="B364" s="383" t="s">
        <v>61</v>
      </c>
      <c r="C364" s="383" t="s">
        <v>997</v>
      </c>
      <c r="D364" s="383" t="s">
        <v>1030</v>
      </c>
      <c r="E364" s="383">
        <v>3502</v>
      </c>
      <c r="F364" s="383" t="s">
        <v>1006</v>
      </c>
      <c r="G364" s="383" t="s">
        <v>1007</v>
      </c>
      <c r="H364" s="383">
        <v>355</v>
      </c>
      <c r="I364" s="383" t="s">
        <v>1031</v>
      </c>
      <c r="J364" s="383">
        <v>3603002</v>
      </c>
      <c r="K364" s="383" t="s">
        <v>1032</v>
      </c>
      <c r="L364" s="383" t="s">
        <v>1033</v>
      </c>
      <c r="M364" s="383" t="s">
        <v>49</v>
      </c>
      <c r="N364" s="383">
        <v>0</v>
      </c>
      <c r="O364" s="300" t="s">
        <v>141</v>
      </c>
      <c r="P364" s="383" t="s">
        <v>141</v>
      </c>
      <c r="Q364" s="497">
        <v>75</v>
      </c>
      <c r="R364" s="302">
        <v>100</v>
      </c>
      <c r="S364" s="302">
        <v>0</v>
      </c>
      <c r="T364" s="251">
        <v>0</v>
      </c>
      <c r="U364" s="302">
        <v>0</v>
      </c>
      <c r="V364" s="383">
        <v>0</v>
      </c>
      <c r="W364" s="11">
        <v>0</v>
      </c>
      <c r="X364" s="302">
        <v>75</v>
      </c>
      <c r="Y364" s="11">
        <f t="shared" si="61"/>
        <v>75</v>
      </c>
      <c r="Z364" s="12">
        <f t="shared" si="62"/>
        <v>0.75</v>
      </c>
      <c r="AA364" s="11">
        <f t="shared" si="63"/>
        <v>75</v>
      </c>
      <c r="AB364" s="12">
        <f t="shared" si="64"/>
        <v>1</v>
      </c>
      <c r="AC364" s="766">
        <v>1</v>
      </c>
      <c r="AD364" s="13">
        <f t="shared" si="49"/>
        <v>0.75</v>
      </c>
      <c r="AE364" s="445">
        <v>0</v>
      </c>
      <c r="AF364" s="302" t="s">
        <v>141</v>
      </c>
      <c r="AG364" s="445">
        <v>0</v>
      </c>
      <c r="AH364" s="13">
        <v>0</v>
      </c>
    </row>
    <row r="365" spans="1:34" s="377" customFormat="1" x14ac:dyDescent="0.2">
      <c r="A365" s="302" t="s">
        <v>1192</v>
      </c>
      <c r="B365" s="383" t="s">
        <v>61</v>
      </c>
      <c r="C365" s="383" t="s">
        <v>997</v>
      </c>
      <c r="D365" s="383" t="s">
        <v>1035</v>
      </c>
      <c r="E365" s="383">
        <v>3602</v>
      </c>
      <c r="F365" s="383" t="s">
        <v>999</v>
      </c>
      <c r="G365" s="383" t="s">
        <v>1000</v>
      </c>
      <c r="H365" s="383">
        <v>357</v>
      </c>
      <c r="I365" s="383" t="s">
        <v>1036</v>
      </c>
      <c r="J365" s="383">
        <v>3603002</v>
      </c>
      <c r="K365" s="383" t="s">
        <v>1032</v>
      </c>
      <c r="L365" s="383" t="s">
        <v>1033</v>
      </c>
      <c r="M365" s="383" t="s">
        <v>49</v>
      </c>
      <c r="N365" s="383">
        <v>0</v>
      </c>
      <c r="O365" s="300" t="s">
        <v>141</v>
      </c>
      <c r="P365" s="383" t="s">
        <v>141</v>
      </c>
      <c r="Q365" s="497">
        <v>100</v>
      </c>
      <c r="R365" s="302">
        <v>250</v>
      </c>
      <c r="S365" s="302">
        <v>83</v>
      </c>
      <c r="T365" s="251">
        <v>0.33200000000000002</v>
      </c>
      <c r="U365" s="302">
        <v>0</v>
      </c>
      <c r="V365" s="383">
        <v>86</v>
      </c>
      <c r="W365" s="11">
        <v>0</v>
      </c>
      <c r="X365" s="302">
        <v>58</v>
      </c>
      <c r="Y365" s="11">
        <f t="shared" si="61"/>
        <v>144</v>
      </c>
      <c r="Z365" s="12">
        <f t="shared" si="62"/>
        <v>0.57599999999999996</v>
      </c>
      <c r="AA365" s="11">
        <f t="shared" si="63"/>
        <v>227</v>
      </c>
      <c r="AB365" s="12">
        <f t="shared" si="64"/>
        <v>1.44</v>
      </c>
      <c r="AC365" s="766">
        <v>1.44</v>
      </c>
      <c r="AD365" s="13">
        <f t="shared" si="49"/>
        <v>0.90800000000000003</v>
      </c>
      <c r="AE365" s="445">
        <v>191832034</v>
      </c>
      <c r="AF365" s="302" t="s">
        <v>1459</v>
      </c>
      <c r="AG365" s="445">
        <v>0</v>
      </c>
      <c r="AH365" s="13">
        <f>+AG365/AE365</f>
        <v>0</v>
      </c>
    </row>
    <row r="366" spans="1:34" s="377" customFormat="1" x14ac:dyDescent="0.2">
      <c r="A366" s="302" t="s">
        <v>1192</v>
      </c>
      <c r="B366" s="383" t="s">
        <v>61</v>
      </c>
      <c r="C366" s="383" t="s">
        <v>997</v>
      </c>
      <c r="D366" s="383" t="s">
        <v>1035</v>
      </c>
      <c r="E366" s="383">
        <v>3602</v>
      </c>
      <c r="F366" s="383" t="s">
        <v>999</v>
      </c>
      <c r="G366" s="383" t="s">
        <v>1000</v>
      </c>
      <c r="H366" s="383">
        <v>361</v>
      </c>
      <c r="I366" s="383" t="s">
        <v>1039</v>
      </c>
      <c r="J366" s="383">
        <v>3603002</v>
      </c>
      <c r="K366" s="383" t="s">
        <v>1040</v>
      </c>
      <c r="L366" s="383" t="s">
        <v>1041</v>
      </c>
      <c r="M366" s="383" t="s">
        <v>49</v>
      </c>
      <c r="N366" s="383">
        <v>0</v>
      </c>
      <c r="O366" s="300" t="s">
        <v>141</v>
      </c>
      <c r="P366" s="383" t="s">
        <v>141</v>
      </c>
      <c r="Q366" s="497">
        <v>0.5</v>
      </c>
      <c r="R366" s="302">
        <v>1</v>
      </c>
      <c r="S366" s="302">
        <v>0</v>
      </c>
      <c r="T366" s="251">
        <v>0</v>
      </c>
      <c r="U366" s="302">
        <v>0</v>
      </c>
      <c r="V366" s="383">
        <v>1</v>
      </c>
      <c r="W366" s="11">
        <v>0</v>
      </c>
      <c r="X366" s="302">
        <v>1</v>
      </c>
      <c r="Y366" s="11">
        <f t="shared" si="61"/>
        <v>2</v>
      </c>
      <c r="Z366" s="12">
        <f t="shared" si="62"/>
        <v>2</v>
      </c>
      <c r="AA366" s="11">
        <f t="shared" si="63"/>
        <v>2</v>
      </c>
      <c r="AB366" s="12">
        <f t="shared" si="64"/>
        <v>4</v>
      </c>
      <c r="AC366" s="766">
        <v>4</v>
      </c>
      <c r="AD366" s="13">
        <f t="shared" si="49"/>
        <v>2</v>
      </c>
      <c r="AE366" s="445">
        <v>0</v>
      </c>
      <c r="AF366" s="302" t="s">
        <v>141</v>
      </c>
      <c r="AG366" s="445">
        <v>0</v>
      </c>
      <c r="AH366" s="13">
        <v>0</v>
      </c>
    </row>
    <row r="367" spans="1:34" s="377" customFormat="1" x14ac:dyDescent="0.2">
      <c r="A367" s="302" t="s">
        <v>1192</v>
      </c>
      <c r="B367" s="383" t="s">
        <v>61</v>
      </c>
      <c r="C367" s="383" t="s">
        <v>997</v>
      </c>
      <c r="D367" s="383" t="s">
        <v>1042</v>
      </c>
      <c r="E367" s="383">
        <v>3502</v>
      </c>
      <c r="F367" s="383" t="s">
        <v>1006</v>
      </c>
      <c r="G367" s="383" t="s">
        <v>1007</v>
      </c>
      <c r="H367" s="383">
        <v>356</v>
      </c>
      <c r="I367" s="383" t="s">
        <v>1043</v>
      </c>
      <c r="J367" s="383">
        <v>3502015</v>
      </c>
      <c r="K367" s="383" t="s">
        <v>1044</v>
      </c>
      <c r="L367" s="383" t="s">
        <v>1045</v>
      </c>
      <c r="M367" s="383" t="s">
        <v>49</v>
      </c>
      <c r="N367" s="383">
        <v>0</v>
      </c>
      <c r="O367" s="300" t="s">
        <v>141</v>
      </c>
      <c r="P367" s="383" t="s">
        <v>141</v>
      </c>
      <c r="Q367" s="497">
        <v>30</v>
      </c>
      <c r="R367" s="302">
        <v>100</v>
      </c>
      <c r="S367" s="302">
        <v>53</v>
      </c>
      <c r="T367" s="251">
        <v>0.53</v>
      </c>
      <c r="U367" s="302">
        <v>3</v>
      </c>
      <c r="V367" s="383">
        <v>46</v>
      </c>
      <c r="W367" s="11">
        <v>0</v>
      </c>
      <c r="X367" s="11">
        <v>0</v>
      </c>
      <c r="Y367" s="11">
        <f t="shared" si="61"/>
        <v>49</v>
      </c>
      <c r="Z367" s="12">
        <f t="shared" si="62"/>
        <v>0.49</v>
      </c>
      <c r="AA367" s="11">
        <f t="shared" si="63"/>
        <v>102</v>
      </c>
      <c r="AB367" s="12">
        <f t="shared" si="64"/>
        <v>1.6333333333333333</v>
      </c>
      <c r="AC367" s="766">
        <v>1.6333333333333333</v>
      </c>
      <c r="AD367" s="13">
        <f t="shared" si="49"/>
        <v>1.02</v>
      </c>
      <c r="AE367" s="445">
        <v>0</v>
      </c>
      <c r="AF367" s="302" t="s">
        <v>141</v>
      </c>
      <c r="AG367" s="445">
        <v>0</v>
      </c>
      <c r="AH367" s="13">
        <v>0</v>
      </c>
    </row>
    <row r="368" spans="1:34" s="377" customFormat="1" x14ac:dyDescent="0.2">
      <c r="A368" s="302" t="s">
        <v>1192</v>
      </c>
      <c r="B368" s="387" t="s">
        <v>90</v>
      </c>
      <c r="C368" s="303" t="s">
        <v>1047</v>
      </c>
      <c r="D368" s="303" t="s">
        <v>1048</v>
      </c>
      <c r="E368" s="303">
        <v>4599</v>
      </c>
      <c r="F368" s="303" t="s">
        <v>1021</v>
      </c>
      <c r="G368" s="303" t="s">
        <v>813</v>
      </c>
      <c r="H368" s="303" t="s">
        <v>1049</v>
      </c>
      <c r="I368" s="303" t="s">
        <v>1050</v>
      </c>
      <c r="J368" s="303" t="s">
        <v>1051</v>
      </c>
      <c r="K368" s="303" t="s">
        <v>956</v>
      </c>
      <c r="L368" s="303" t="s">
        <v>1052</v>
      </c>
      <c r="M368" s="303" t="s">
        <v>49</v>
      </c>
      <c r="N368" s="303" t="s">
        <v>142</v>
      </c>
      <c r="O368" s="300" t="s">
        <v>141</v>
      </c>
      <c r="P368" s="303" t="s">
        <v>141</v>
      </c>
      <c r="Q368" s="499">
        <v>1</v>
      </c>
      <c r="R368" s="300">
        <v>1</v>
      </c>
      <c r="S368" s="253">
        <v>0</v>
      </c>
      <c r="T368" s="251">
        <v>0</v>
      </c>
      <c r="U368" s="302">
        <v>0</v>
      </c>
      <c r="V368" s="383">
        <v>0.1</v>
      </c>
      <c r="W368" s="253">
        <v>0</v>
      </c>
      <c r="X368" s="253">
        <v>0</v>
      </c>
      <c r="Y368" s="11">
        <f t="shared" si="61"/>
        <v>0.1</v>
      </c>
      <c r="Z368" s="12">
        <f t="shared" si="62"/>
        <v>0.1</v>
      </c>
      <c r="AA368" s="11">
        <f t="shared" si="63"/>
        <v>0.1</v>
      </c>
      <c r="AB368" s="12">
        <f t="shared" si="64"/>
        <v>0.1</v>
      </c>
      <c r="AC368" s="763">
        <v>0.1</v>
      </c>
      <c r="AD368" s="13">
        <f t="shared" si="49"/>
        <v>0.1</v>
      </c>
      <c r="AE368" s="445">
        <v>0</v>
      </c>
      <c r="AF368" s="302" t="s">
        <v>141</v>
      </c>
      <c r="AG368" s="445">
        <v>0</v>
      </c>
      <c r="AH368" s="13">
        <v>0</v>
      </c>
    </row>
    <row r="369" spans="1:34" s="377" customFormat="1" x14ac:dyDescent="0.2">
      <c r="A369" s="302" t="s">
        <v>1192</v>
      </c>
      <c r="B369" s="387" t="s">
        <v>90</v>
      </c>
      <c r="C369" s="303" t="s">
        <v>1047</v>
      </c>
      <c r="D369" s="303" t="s">
        <v>1048</v>
      </c>
      <c r="E369" s="303">
        <v>4599</v>
      </c>
      <c r="F369" s="303" t="s">
        <v>1021</v>
      </c>
      <c r="G369" s="303" t="s">
        <v>1012</v>
      </c>
      <c r="H369" s="303" t="s">
        <v>1054</v>
      </c>
      <c r="I369" s="303" t="s">
        <v>1055</v>
      </c>
      <c r="J369" s="303" t="s">
        <v>1056</v>
      </c>
      <c r="K369" s="303" t="s">
        <v>1057</v>
      </c>
      <c r="L369" s="303" t="s">
        <v>1058</v>
      </c>
      <c r="M369" s="303" t="s">
        <v>49</v>
      </c>
      <c r="N369" s="303" t="s">
        <v>142</v>
      </c>
      <c r="O369" s="300" t="s">
        <v>141</v>
      </c>
      <c r="P369" s="303" t="s">
        <v>141</v>
      </c>
      <c r="Q369" s="499">
        <v>4</v>
      </c>
      <c r="R369" s="300">
        <v>12</v>
      </c>
      <c r="S369" s="253">
        <v>0</v>
      </c>
      <c r="T369" s="251">
        <v>0</v>
      </c>
      <c r="U369" s="302">
        <v>0</v>
      </c>
      <c r="V369" s="383">
        <v>0.05</v>
      </c>
      <c r="W369" s="302">
        <v>1</v>
      </c>
      <c r="X369" s="302">
        <v>4</v>
      </c>
      <c r="Y369" s="11">
        <f t="shared" si="61"/>
        <v>5.05</v>
      </c>
      <c r="Z369" s="12">
        <f t="shared" si="62"/>
        <v>0.42083333333333334</v>
      </c>
      <c r="AA369" s="11">
        <f t="shared" si="63"/>
        <v>5.05</v>
      </c>
      <c r="AB369" s="12">
        <f t="shared" si="64"/>
        <v>1.2625</v>
      </c>
      <c r="AC369" s="766">
        <v>1.2625</v>
      </c>
      <c r="AD369" s="13">
        <f t="shared" si="49"/>
        <v>0.42083333333333334</v>
      </c>
      <c r="AE369" s="445">
        <v>95000000</v>
      </c>
      <c r="AF369" s="302" t="s">
        <v>1059</v>
      </c>
      <c r="AG369" s="445">
        <v>95000000</v>
      </c>
      <c r="AH369" s="13">
        <f>+AG369/AE369</f>
        <v>1</v>
      </c>
    </row>
    <row r="370" spans="1:34" s="377" customFormat="1" x14ac:dyDescent="0.2">
      <c r="A370" s="302" t="s">
        <v>1192</v>
      </c>
      <c r="B370" s="303" t="s">
        <v>75</v>
      </c>
      <c r="C370" s="303" t="s">
        <v>1061</v>
      </c>
      <c r="D370" s="303" t="s">
        <v>1062</v>
      </c>
      <c r="E370" s="303">
        <v>3202</v>
      </c>
      <c r="F370" s="303" t="s">
        <v>1063</v>
      </c>
      <c r="G370" s="303" t="s">
        <v>1064</v>
      </c>
      <c r="H370" s="303" t="s">
        <v>1065</v>
      </c>
      <c r="I370" s="303" t="s">
        <v>1066</v>
      </c>
      <c r="J370" s="303" t="s">
        <v>1067</v>
      </c>
      <c r="K370" s="303" t="s">
        <v>1068</v>
      </c>
      <c r="L370" s="303" t="s">
        <v>1069</v>
      </c>
      <c r="M370" s="303" t="s">
        <v>49</v>
      </c>
      <c r="N370" s="303" t="s">
        <v>1070</v>
      </c>
      <c r="O370" s="303" t="s">
        <v>1071</v>
      </c>
      <c r="P370" s="303" t="s">
        <v>1072</v>
      </c>
      <c r="Q370" s="397">
        <v>75000</v>
      </c>
      <c r="R370" s="264">
        <v>225000</v>
      </c>
      <c r="S370" s="264">
        <v>12800</v>
      </c>
      <c r="T370" s="265">
        <v>5.6888888888888892E-2</v>
      </c>
      <c r="U370" s="368">
        <v>650</v>
      </c>
      <c r="V370" s="301">
        <v>3500</v>
      </c>
      <c r="W370" s="264">
        <v>80</v>
      </c>
      <c r="X370" s="264">
        <v>500</v>
      </c>
      <c r="Y370" s="11">
        <f t="shared" si="61"/>
        <v>4730</v>
      </c>
      <c r="Z370" s="12">
        <f t="shared" si="62"/>
        <v>2.1022222222222223E-2</v>
      </c>
      <c r="AA370" s="11">
        <f t="shared" si="63"/>
        <v>17530</v>
      </c>
      <c r="AB370" s="12">
        <f t="shared" si="64"/>
        <v>6.306666666666666E-2</v>
      </c>
      <c r="AC370" s="763">
        <v>6.306666666666666E-2</v>
      </c>
      <c r="AD370" s="13">
        <f t="shared" si="49"/>
        <v>7.7911111111111112E-2</v>
      </c>
      <c r="AE370" s="445">
        <v>0</v>
      </c>
      <c r="AF370" s="304" t="s">
        <v>141</v>
      </c>
      <c r="AG370" s="445">
        <v>0</v>
      </c>
      <c r="AH370" s="13">
        <v>0</v>
      </c>
    </row>
    <row r="371" spans="1:34" s="377" customFormat="1" x14ac:dyDescent="0.2">
      <c r="A371" s="302" t="s">
        <v>1192</v>
      </c>
      <c r="B371" s="303" t="s">
        <v>75</v>
      </c>
      <c r="C371" s="303" t="s">
        <v>1061</v>
      </c>
      <c r="D371" s="303" t="s">
        <v>1062</v>
      </c>
      <c r="E371" s="303">
        <v>3202</v>
      </c>
      <c r="F371" s="303" t="s">
        <v>1063</v>
      </c>
      <c r="G371" s="303" t="s">
        <v>1064</v>
      </c>
      <c r="H371" s="303" t="s">
        <v>1073</v>
      </c>
      <c r="I371" s="303" t="s">
        <v>1074</v>
      </c>
      <c r="J371" s="303" t="s">
        <v>1075</v>
      </c>
      <c r="K371" s="303" t="s">
        <v>1076</v>
      </c>
      <c r="L371" s="303" t="s">
        <v>1077</v>
      </c>
      <c r="M371" s="303" t="s">
        <v>49</v>
      </c>
      <c r="N371" s="303" t="s">
        <v>392</v>
      </c>
      <c r="O371" s="303" t="s">
        <v>1071</v>
      </c>
      <c r="P371" s="303" t="s">
        <v>1078</v>
      </c>
      <c r="Q371" s="397">
        <v>6</v>
      </c>
      <c r="R371" s="396">
        <v>18</v>
      </c>
      <c r="S371" s="264">
        <v>0</v>
      </c>
      <c r="T371" s="265">
        <v>0</v>
      </c>
      <c r="U371" s="264">
        <v>0</v>
      </c>
      <c r="V371" s="301">
        <v>3</v>
      </c>
      <c r="W371" s="301">
        <v>3</v>
      </c>
      <c r="X371" s="264">
        <v>2</v>
      </c>
      <c r="Y371" s="11">
        <f t="shared" si="61"/>
        <v>8</v>
      </c>
      <c r="Z371" s="12">
        <f t="shared" si="62"/>
        <v>0.44444444444444442</v>
      </c>
      <c r="AA371" s="11">
        <f t="shared" si="63"/>
        <v>8</v>
      </c>
      <c r="AB371" s="12">
        <f t="shared" si="64"/>
        <v>1.3333333333333333</v>
      </c>
      <c r="AC371" s="766">
        <v>1.3333333333333333</v>
      </c>
      <c r="AD371" s="13">
        <f t="shared" ref="AD371:AD388" si="65">AA371/R371</f>
        <v>0.44444444444444442</v>
      </c>
      <c r="AE371" s="445">
        <v>0</v>
      </c>
      <c r="AF371" s="446">
        <v>0</v>
      </c>
      <c r="AG371" s="445">
        <v>0</v>
      </c>
      <c r="AH371" s="13">
        <v>0</v>
      </c>
    </row>
    <row r="372" spans="1:34" s="377" customFormat="1" x14ac:dyDescent="0.2">
      <c r="A372" s="302" t="s">
        <v>1192</v>
      </c>
      <c r="B372" s="303" t="s">
        <v>75</v>
      </c>
      <c r="C372" s="303" t="s">
        <v>1061</v>
      </c>
      <c r="D372" s="303" t="s">
        <v>1062</v>
      </c>
      <c r="E372" s="303">
        <v>3202</v>
      </c>
      <c r="F372" s="303" t="s">
        <v>1063</v>
      </c>
      <c r="G372" s="303" t="s">
        <v>1064</v>
      </c>
      <c r="H372" s="303" t="s">
        <v>1079</v>
      </c>
      <c r="I372" s="303" t="s">
        <v>1080</v>
      </c>
      <c r="J372" s="303" t="s">
        <v>1081</v>
      </c>
      <c r="K372" s="303" t="s">
        <v>1082</v>
      </c>
      <c r="L372" s="303" t="s">
        <v>1083</v>
      </c>
      <c r="M372" s="303" t="s">
        <v>49</v>
      </c>
      <c r="N372" s="303" t="s">
        <v>399</v>
      </c>
      <c r="O372" s="303" t="s">
        <v>1084</v>
      </c>
      <c r="P372" s="303" t="s">
        <v>1085</v>
      </c>
      <c r="Q372" s="397">
        <v>0.33</v>
      </c>
      <c r="R372" s="264">
        <v>1</v>
      </c>
      <c r="S372" s="264">
        <v>0</v>
      </c>
      <c r="T372" s="265">
        <v>0</v>
      </c>
      <c r="U372" s="301">
        <v>0</v>
      </c>
      <c r="V372" s="301">
        <v>0</v>
      </c>
      <c r="W372" s="264">
        <v>0</v>
      </c>
      <c r="X372" s="264">
        <v>0</v>
      </c>
      <c r="Y372" s="11">
        <f t="shared" si="61"/>
        <v>0</v>
      </c>
      <c r="Z372" s="12">
        <f t="shared" si="62"/>
        <v>0</v>
      </c>
      <c r="AA372" s="11">
        <f t="shared" si="63"/>
        <v>0</v>
      </c>
      <c r="AB372" s="12">
        <f t="shared" si="64"/>
        <v>0</v>
      </c>
      <c r="AC372" s="763">
        <v>0</v>
      </c>
      <c r="AD372" s="13">
        <f t="shared" si="65"/>
        <v>0</v>
      </c>
      <c r="AE372" s="445">
        <v>0</v>
      </c>
      <c r="AF372" s="278" t="s">
        <v>141</v>
      </c>
      <c r="AG372" s="445">
        <v>0</v>
      </c>
      <c r="AH372" s="13">
        <v>0</v>
      </c>
    </row>
    <row r="373" spans="1:34" s="377" customFormat="1" x14ac:dyDescent="0.2">
      <c r="A373" s="302" t="s">
        <v>1192</v>
      </c>
      <c r="B373" s="303" t="s">
        <v>75</v>
      </c>
      <c r="C373" s="303" t="s">
        <v>1061</v>
      </c>
      <c r="D373" s="303" t="s">
        <v>1062</v>
      </c>
      <c r="E373" s="303">
        <v>3201</v>
      </c>
      <c r="F373" s="303" t="s">
        <v>1086</v>
      </c>
      <c r="G373" s="303" t="s">
        <v>1064</v>
      </c>
      <c r="H373" s="303" t="s">
        <v>1087</v>
      </c>
      <c r="I373" s="303" t="s">
        <v>1088</v>
      </c>
      <c r="J373" s="303" t="s">
        <v>1089</v>
      </c>
      <c r="K373" s="303" t="s">
        <v>1090</v>
      </c>
      <c r="L373" s="303" t="s">
        <v>1091</v>
      </c>
      <c r="M373" s="303" t="s">
        <v>49</v>
      </c>
      <c r="N373" s="303" t="s">
        <v>1092</v>
      </c>
      <c r="O373" s="303" t="s">
        <v>1071</v>
      </c>
      <c r="P373" s="303" t="s">
        <v>1093</v>
      </c>
      <c r="Q373" s="397">
        <v>14</v>
      </c>
      <c r="R373" s="264">
        <v>44</v>
      </c>
      <c r="S373" s="264">
        <v>0</v>
      </c>
      <c r="T373" s="265">
        <v>0</v>
      </c>
      <c r="U373" s="301">
        <v>0</v>
      </c>
      <c r="V373" s="301">
        <v>0</v>
      </c>
      <c r="W373" s="264">
        <v>0</v>
      </c>
      <c r="X373" s="264">
        <v>0</v>
      </c>
      <c r="Y373" s="11">
        <f t="shared" si="61"/>
        <v>0</v>
      </c>
      <c r="Z373" s="12">
        <f t="shared" si="62"/>
        <v>0</v>
      </c>
      <c r="AA373" s="11">
        <f t="shared" si="63"/>
        <v>0</v>
      </c>
      <c r="AB373" s="12">
        <f t="shared" si="64"/>
        <v>0</v>
      </c>
      <c r="AC373" s="763">
        <v>0</v>
      </c>
      <c r="AD373" s="13">
        <f t="shared" si="65"/>
        <v>0</v>
      </c>
      <c r="AE373" s="445">
        <v>0</v>
      </c>
      <c r="AF373" s="278" t="s">
        <v>141</v>
      </c>
      <c r="AG373" s="445">
        <v>0</v>
      </c>
      <c r="AH373" s="13">
        <v>0</v>
      </c>
    </row>
    <row r="374" spans="1:34" s="377" customFormat="1" x14ac:dyDescent="0.2">
      <c r="A374" s="302" t="s">
        <v>1192</v>
      </c>
      <c r="B374" s="303" t="s">
        <v>75</v>
      </c>
      <c r="C374" s="303" t="s">
        <v>1061</v>
      </c>
      <c r="D374" s="303" t="s">
        <v>1062</v>
      </c>
      <c r="E374" s="303">
        <v>3201</v>
      </c>
      <c r="F374" s="303" t="s">
        <v>1086</v>
      </c>
      <c r="G374" s="303" t="s">
        <v>1064</v>
      </c>
      <c r="H374" s="303" t="s">
        <v>1094</v>
      </c>
      <c r="I374" s="303" t="s">
        <v>1095</v>
      </c>
      <c r="J374" s="303" t="s">
        <v>1096</v>
      </c>
      <c r="K374" s="303" t="s">
        <v>1097</v>
      </c>
      <c r="L374" s="303" t="s">
        <v>1098</v>
      </c>
      <c r="M374" s="303" t="s">
        <v>49</v>
      </c>
      <c r="N374" s="303" t="s">
        <v>1099</v>
      </c>
      <c r="O374" s="303" t="s">
        <v>1071</v>
      </c>
      <c r="P374" s="303" t="s">
        <v>1093</v>
      </c>
      <c r="Q374" s="397">
        <v>14</v>
      </c>
      <c r="R374" s="395">
        <v>44</v>
      </c>
      <c r="S374" s="395">
        <v>6</v>
      </c>
      <c r="T374" s="265">
        <v>0.13636363636363635</v>
      </c>
      <c r="U374" s="304">
        <v>1</v>
      </c>
      <c r="V374" s="383">
        <v>1</v>
      </c>
      <c r="W374" s="395">
        <v>5</v>
      </c>
      <c r="X374" s="395">
        <v>4</v>
      </c>
      <c r="Y374" s="11">
        <f t="shared" si="61"/>
        <v>11</v>
      </c>
      <c r="Z374" s="12">
        <f t="shared" si="62"/>
        <v>0.25</v>
      </c>
      <c r="AA374" s="11">
        <f t="shared" si="63"/>
        <v>17</v>
      </c>
      <c r="AB374" s="12">
        <f t="shared" si="64"/>
        <v>0.7857142857142857</v>
      </c>
      <c r="AC374" s="766">
        <v>0.7857142857142857</v>
      </c>
      <c r="AD374" s="13">
        <f t="shared" si="65"/>
        <v>0.38636363636363635</v>
      </c>
      <c r="AE374" s="445">
        <v>200000000</v>
      </c>
      <c r="AF374" s="278" t="s">
        <v>210</v>
      </c>
      <c r="AG374" s="445">
        <v>0</v>
      </c>
      <c r="AH374" s="13">
        <f>+AG374/AE374</f>
        <v>0</v>
      </c>
    </row>
    <row r="375" spans="1:34" s="377" customFormat="1" x14ac:dyDescent="0.2">
      <c r="A375" s="302" t="s">
        <v>1192</v>
      </c>
      <c r="B375" s="303" t="s">
        <v>75</v>
      </c>
      <c r="C375" s="303" t="s">
        <v>1061</v>
      </c>
      <c r="D375" s="303" t="s">
        <v>1062</v>
      </c>
      <c r="E375" s="303">
        <v>3204</v>
      </c>
      <c r="F375" s="303" t="s">
        <v>1101</v>
      </c>
      <c r="G375" s="303" t="s">
        <v>1064</v>
      </c>
      <c r="H375" s="303" t="s">
        <v>1102</v>
      </c>
      <c r="I375" s="303" t="s">
        <v>1103</v>
      </c>
      <c r="J375" s="303" t="s">
        <v>1104</v>
      </c>
      <c r="K375" s="303" t="s">
        <v>1105</v>
      </c>
      <c r="L375" s="303" t="s">
        <v>1106</v>
      </c>
      <c r="M375" s="303" t="s">
        <v>49</v>
      </c>
      <c r="N375" s="303" t="s">
        <v>399</v>
      </c>
      <c r="O375" s="303" t="s">
        <v>1071</v>
      </c>
      <c r="P375" s="303" t="s">
        <v>1078</v>
      </c>
      <c r="Q375" s="397">
        <v>0.33</v>
      </c>
      <c r="R375" s="395">
        <v>1</v>
      </c>
      <c r="S375" s="395">
        <v>0</v>
      </c>
      <c r="T375" s="265">
        <v>0</v>
      </c>
      <c r="U375" s="301">
        <v>0</v>
      </c>
      <c r="V375" s="301">
        <v>0</v>
      </c>
      <c r="W375" s="395">
        <v>0</v>
      </c>
      <c r="X375" s="395">
        <v>0</v>
      </c>
      <c r="Y375" s="11">
        <f t="shared" si="61"/>
        <v>0</v>
      </c>
      <c r="Z375" s="12">
        <f t="shared" si="62"/>
        <v>0</v>
      </c>
      <c r="AA375" s="11">
        <f t="shared" si="63"/>
        <v>0</v>
      </c>
      <c r="AB375" s="12">
        <f t="shared" si="64"/>
        <v>0</v>
      </c>
      <c r="AC375" s="763">
        <v>0</v>
      </c>
      <c r="AD375" s="13">
        <f t="shared" si="65"/>
        <v>0</v>
      </c>
      <c r="AE375" s="445">
        <v>0</v>
      </c>
      <c r="AF375" s="278" t="s">
        <v>141</v>
      </c>
      <c r="AG375" s="445">
        <v>0</v>
      </c>
      <c r="AH375" s="13">
        <v>0</v>
      </c>
    </row>
    <row r="376" spans="1:34" s="377" customFormat="1" x14ac:dyDescent="0.2">
      <c r="A376" s="302" t="s">
        <v>1192</v>
      </c>
      <c r="B376" s="303" t="s">
        <v>75</v>
      </c>
      <c r="C376" s="303" t="s">
        <v>1061</v>
      </c>
      <c r="D376" s="303" t="s">
        <v>1107</v>
      </c>
      <c r="E376" s="303">
        <v>3206</v>
      </c>
      <c r="F376" s="303" t="s">
        <v>1108</v>
      </c>
      <c r="G376" s="303" t="s">
        <v>1064</v>
      </c>
      <c r="H376" s="303" t="s">
        <v>1109</v>
      </c>
      <c r="I376" s="303" t="s">
        <v>1110</v>
      </c>
      <c r="J376" s="303" t="s">
        <v>1111</v>
      </c>
      <c r="K376" s="303" t="s">
        <v>1112</v>
      </c>
      <c r="L376" s="303" t="s">
        <v>1113</v>
      </c>
      <c r="M376" s="303" t="s">
        <v>49</v>
      </c>
      <c r="N376" s="303" t="s">
        <v>142</v>
      </c>
      <c r="O376" s="300" t="s">
        <v>141</v>
      </c>
      <c r="P376" s="303" t="s">
        <v>141</v>
      </c>
      <c r="Q376" s="397">
        <v>1</v>
      </c>
      <c r="R376" s="395">
        <v>2</v>
      </c>
      <c r="S376" s="395">
        <v>1</v>
      </c>
      <c r="T376" s="265">
        <v>0.5</v>
      </c>
      <c r="U376" s="301">
        <v>0</v>
      </c>
      <c r="V376" s="301">
        <v>0</v>
      </c>
      <c r="W376" s="395">
        <v>0</v>
      </c>
      <c r="X376" s="395">
        <v>0</v>
      </c>
      <c r="Y376" s="11">
        <f t="shared" si="61"/>
        <v>0</v>
      </c>
      <c r="Z376" s="12">
        <f t="shared" si="62"/>
        <v>0</v>
      </c>
      <c r="AA376" s="11">
        <f t="shared" si="63"/>
        <v>1</v>
      </c>
      <c r="AB376" s="12">
        <f t="shared" si="64"/>
        <v>0</v>
      </c>
      <c r="AC376" s="763">
        <v>0</v>
      </c>
      <c r="AD376" s="13">
        <f t="shared" si="65"/>
        <v>0.5</v>
      </c>
      <c r="AE376" s="445">
        <v>0</v>
      </c>
      <c r="AF376" s="278" t="s">
        <v>141</v>
      </c>
      <c r="AG376" s="445">
        <v>0</v>
      </c>
      <c r="AH376" s="13">
        <v>0</v>
      </c>
    </row>
    <row r="377" spans="1:34" s="377" customFormat="1" x14ac:dyDescent="0.2">
      <c r="A377" s="302" t="s">
        <v>1192</v>
      </c>
      <c r="B377" s="303" t="s">
        <v>75</v>
      </c>
      <c r="C377" s="303" t="s">
        <v>1061</v>
      </c>
      <c r="D377" s="303" t="s">
        <v>1107</v>
      </c>
      <c r="E377" s="303">
        <v>3206</v>
      </c>
      <c r="F377" s="303" t="s">
        <v>1108</v>
      </c>
      <c r="G377" s="303" t="s">
        <v>1064</v>
      </c>
      <c r="H377" s="303" t="s">
        <v>1114</v>
      </c>
      <c r="I377" s="303" t="s">
        <v>1115</v>
      </c>
      <c r="J377" s="303" t="s">
        <v>1116</v>
      </c>
      <c r="K377" s="303" t="s">
        <v>1117</v>
      </c>
      <c r="L377" s="303" t="s">
        <v>1118</v>
      </c>
      <c r="M377" s="303" t="s">
        <v>49</v>
      </c>
      <c r="N377" s="303" t="s">
        <v>399</v>
      </c>
      <c r="O377" s="303" t="s">
        <v>1071</v>
      </c>
      <c r="P377" s="303" t="s">
        <v>1093</v>
      </c>
      <c r="Q377" s="397">
        <v>0.66</v>
      </c>
      <c r="R377" s="395">
        <v>2</v>
      </c>
      <c r="S377" s="395">
        <v>0</v>
      </c>
      <c r="T377" s="265">
        <v>0</v>
      </c>
      <c r="U377" s="301">
        <v>0</v>
      </c>
      <c r="V377" s="301">
        <v>0</v>
      </c>
      <c r="W377" s="395">
        <v>0</v>
      </c>
      <c r="X377" s="395">
        <v>0</v>
      </c>
      <c r="Y377" s="11">
        <f t="shared" si="61"/>
        <v>0</v>
      </c>
      <c r="Z377" s="12">
        <f t="shared" si="62"/>
        <v>0</v>
      </c>
      <c r="AA377" s="11">
        <f t="shared" si="63"/>
        <v>0</v>
      </c>
      <c r="AB377" s="12">
        <f t="shared" si="64"/>
        <v>0</v>
      </c>
      <c r="AC377" s="763">
        <v>0</v>
      </c>
      <c r="AD377" s="13">
        <f t="shared" si="65"/>
        <v>0</v>
      </c>
      <c r="AE377" s="445">
        <v>0</v>
      </c>
      <c r="AF377" s="278" t="s">
        <v>141</v>
      </c>
      <c r="AG377" s="445">
        <v>0</v>
      </c>
      <c r="AH377" s="13">
        <v>0</v>
      </c>
    </row>
    <row r="378" spans="1:34" s="377" customFormat="1" x14ac:dyDescent="0.2">
      <c r="A378" s="302" t="s">
        <v>1192</v>
      </c>
      <c r="B378" s="303" t="s">
        <v>75</v>
      </c>
      <c r="C378" s="303" t="s">
        <v>1061</v>
      </c>
      <c r="D378" s="303" t="s">
        <v>1107</v>
      </c>
      <c r="E378" s="303">
        <v>3502</v>
      </c>
      <c r="F378" s="303" t="s">
        <v>1006</v>
      </c>
      <c r="G378" s="303" t="s">
        <v>1007</v>
      </c>
      <c r="H378" s="303" t="s">
        <v>1119</v>
      </c>
      <c r="I378" s="303" t="s">
        <v>1120</v>
      </c>
      <c r="J378" s="303" t="s">
        <v>1121</v>
      </c>
      <c r="K378" s="303" t="s">
        <v>1122</v>
      </c>
      <c r="L378" s="303" t="s">
        <v>1123</v>
      </c>
      <c r="M378" s="303" t="s">
        <v>49</v>
      </c>
      <c r="N378" s="303" t="s">
        <v>1124</v>
      </c>
      <c r="O378" s="303" t="s">
        <v>1071</v>
      </c>
      <c r="P378" s="303" t="s">
        <v>1078</v>
      </c>
      <c r="Q378" s="397">
        <v>200</v>
      </c>
      <c r="R378" s="395">
        <v>500</v>
      </c>
      <c r="S378" s="395">
        <v>90</v>
      </c>
      <c r="T378" s="265">
        <v>0.18</v>
      </c>
      <c r="U378" s="301">
        <v>0</v>
      </c>
      <c r="V378" s="301">
        <v>50</v>
      </c>
      <c r="W378" s="395">
        <v>212</v>
      </c>
      <c r="X378" s="395">
        <v>31</v>
      </c>
      <c r="Y378" s="11">
        <f t="shared" si="61"/>
        <v>293</v>
      </c>
      <c r="Z378" s="12">
        <f t="shared" si="62"/>
        <v>0.58599999999999997</v>
      </c>
      <c r="AA378" s="11">
        <f t="shared" si="63"/>
        <v>383</v>
      </c>
      <c r="AB378" s="12">
        <f t="shared" si="64"/>
        <v>1.4650000000000001</v>
      </c>
      <c r="AC378" s="766">
        <v>1.4650000000000001</v>
      </c>
      <c r="AD378" s="13">
        <f t="shared" si="65"/>
        <v>0.76600000000000001</v>
      </c>
      <c r="AE378" s="445">
        <v>0</v>
      </c>
      <c r="AF378" s="278" t="s">
        <v>141</v>
      </c>
      <c r="AG378" s="445">
        <v>0</v>
      </c>
      <c r="AH378" s="13">
        <v>0</v>
      </c>
    </row>
    <row r="379" spans="1:34" x14ac:dyDescent="0.2">
      <c r="A379" s="302" t="s">
        <v>1192</v>
      </c>
      <c r="B379" s="303" t="s">
        <v>75</v>
      </c>
      <c r="C379" s="303" t="s">
        <v>1061</v>
      </c>
      <c r="D379" s="303" t="s">
        <v>1125</v>
      </c>
      <c r="E379" s="303">
        <v>4501</v>
      </c>
      <c r="F379" s="303" t="s">
        <v>1126</v>
      </c>
      <c r="G379" s="303" t="s">
        <v>813</v>
      </c>
      <c r="H379" s="303" t="s">
        <v>1127</v>
      </c>
      <c r="I379" s="303" t="s">
        <v>1128</v>
      </c>
      <c r="J379" s="303" t="s">
        <v>1129</v>
      </c>
      <c r="K379" s="303" t="s">
        <v>1130</v>
      </c>
      <c r="L379" s="303" t="s">
        <v>1131</v>
      </c>
      <c r="M379" s="303" t="s">
        <v>49</v>
      </c>
      <c r="N379" s="303" t="s">
        <v>1132</v>
      </c>
      <c r="O379" s="303" t="s">
        <v>1071</v>
      </c>
      <c r="P379" s="303" t="s">
        <v>1078</v>
      </c>
      <c r="Q379" s="397">
        <v>3000</v>
      </c>
      <c r="R379" s="395">
        <v>12000</v>
      </c>
      <c r="S379" s="395">
        <v>8869</v>
      </c>
      <c r="T379" s="265">
        <v>0.73908333333333331</v>
      </c>
      <c r="U379" s="301">
        <v>815</v>
      </c>
      <c r="V379" s="301">
        <v>910</v>
      </c>
      <c r="W379" s="395">
        <v>1664</v>
      </c>
      <c r="X379" s="395">
        <v>1539</v>
      </c>
      <c r="Y379" s="11">
        <f t="shared" si="61"/>
        <v>4928</v>
      </c>
      <c r="Z379" s="12">
        <f t="shared" si="62"/>
        <v>0.41066666666666668</v>
      </c>
      <c r="AA379" s="11">
        <f t="shared" si="63"/>
        <v>13797</v>
      </c>
      <c r="AB379" s="12">
        <f t="shared" si="64"/>
        <v>1.6426666666666667</v>
      </c>
      <c r="AC379" s="766">
        <v>1.6426666666666667</v>
      </c>
      <c r="AD379" s="13">
        <f t="shared" si="65"/>
        <v>1.14975</v>
      </c>
      <c r="AE379" s="445">
        <v>1108400000</v>
      </c>
      <c r="AF379" s="278" t="s">
        <v>210</v>
      </c>
      <c r="AG379" s="445">
        <v>1099663580</v>
      </c>
      <c r="AH379" s="13">
        <f>+AG379/AE379</f>
        <v>0.99211798989534461</v>
      </c>
    </row>
    <row r="380" spans="1:34" x14ac:dyDescent="0.2">
      <c r="A380" s="302" t="s">
        <v>1192</v>
      </c>
      <c r="B380" s="303" t="s">
        <v>75</v>
      </c>
      <c r="C380" s="303" t="s">
        <v>1061</v>
      </c>
      <c r="D380" s="303" t="s">
        <v>1125</v>
      </c>
      <c r="E380" s="303">
        <v>3208</v>
      </c>
      <c r="F380" s="303" t="s">
        <v>1133</v>
      </c>
      <c r="G380" s="303" t="s">
        <v>1064</v>
      </c>
      <c r="H380" s="303" t="s">
        <v>1134</v>
      </c>
      <c r="I380" s="303" t="s">
        <v>1135</v>
      </c>
      <c r="J380" s="303" t="s">
        <v>1136</v>
      </c>
      <c r="K380" s="303" t="s">
        <v>1137</v>
      </c>
      <c r="L380" s="303" t="s">
        <v>1138</v>
      </c>
      <c r="M380" s="303" t="s">
        <v>49</v>
      </c>
      <c r="N380" s="303" t="s">
        <v>1139</v>
      </c>
      <c r="O380" s="303" t="s">
        <v>1071</v>
      </c>
      <c r="P380" s="303" t="s">
        <v>1093</v>
      </c>
      <c r="Q380" s="397">
        <v>0.33</v>
      </c>
      <c r="R380" s="395">
        <v>1</v>
      </c>
      <c r="S380" s="395">
        <v>0</v>
      </c>
      <c r="T380" s="265">
        <v>0</v>
      </c>
      <c r="U380" s="301">
        <v>0</v>
      </c>
      <c r="V380" s="301">
        <v>2</v>
      </c>
      <c r="W380" s="395">
        <v>0</v>
      </c>
      <c r="X380" s="395">
        <v>6</v>
      </c>
      <c r="Y380" s="11">
        <f t="shared" si="61"/>
        <v>8</v>
      </c>
      <c r="Z380" s="12">
        <f t="shared" si="62"/>
        <v>8</v>
      </c>
      <c r="AA380" s="11">
        <f t="shared" si="63"/>
        <v>8</v>
      </c>
      <c r="AB380" s="12">
        <f t="shared" si="64"/>
        <v>24.242424242424242</v>
      </c>
      <c r="AC380" s="766">
        <v>24.242424242424242</v>
      </c>
      <c r="AD380" s="13">
        <f t="shared" si="65"/>
        <v>8</v>
      </c>
      <c r="AE380" s="445">
        <v>40000000</v>
      </c>
      <c r="AF380" s="278" t="s">
        <v>210</v>
      </c>
      <c r="AG380" s="445">
        <v>39994000</v>
      </c>
      <c r="AH380" s="13">
        <f>+AG380/AE380</f>
        <v>0.99985000000000002</v>
      </c>
    </row>
    <row r="381" spans="1:34" x14ac:dyDescent="0.2">
      <c r="A381" s="302" t="s">
        <v>1192</v>
      </c>
      <c r="B381" s="387" t="s">
        <v>90</v>
      </c>
      <c r="C381" s="569" t="s">
        <v>1969</v>
      </c>
      <c r="D381" s="569" t="s">
        <v>1970</v>
      </c>
      <c r="E381" s="569">
        <v>4001</v>
      </c>
      <c r="F381" s="569" t="s">
        <v>1409</v>
      </c>
      <c r="G381" s="569" t="s">
        <v>1971</v>
      </c>
      <c r="H381" s="570" t="s">
        <v>1972</v>
      </c>
      <c r="I381" s="569" t="s">
        <v>1973</v>
      </c>
      <c r="J381" s="569" t="s">
        <v>1974</v>
      </c>
      <c r="K381" s="569" t="s">
        <v>1975</v>
      </c>
      <c r="L381" s="569" t="s">
        <v>1975</v>
      </c>
      <c r="M381" s="569" t="s">
        <v>121</v>
      </c>
      <c r="N381" s="569" t="s">
        <v>142</v>
      </c>
      <c r="O381" s="569" t="s">
        <v>1976</v>
      </c>
      <c r="P381" s="569" t="s">
        <v>141</v>
      </c>
      <c r="Q381" s="569">
        <v>23</v>
      </c>
      <c r="R381" s="569">
        <v>100</v>
      </c>
      <c r="S381" s="571">
        <v>0</v>
      </c>
      <c r="T381" s="572">
        <v>0</v>
      </c>
      <c r="U381" s="573">
        <v>0</v>
      </c>
      <c r="V381" s="574">
        <v>0.17</v>
      </c>
      <c r="W381" s="575">
        <v>0.42</v>
      </c>
      <c r="X381" s="576">
        <v>0.41</v>
      </c>
      <c r="Y381" s="576">
        <f>U381+V381+W381+X381</f>
        <v>1</v>
      </c>
      <c r="Z381" s="576">
        <v>0.23</v>
      </c>
      <c r="AA381" s="576">
        <v>0.23</v>
      </c>
      <c r="AB381" s="576">
        <v>1</v>
      </c>
      <c r="AC381" s="767">
        <v>1</v>
      </c>
      <c r="AD381" s="576">
        <f>T381+Z381</f>
        <v>0.23</v>
      </c>
      <c r="AE381" s="577">
        <v>6000000000</v>
      </c>
      <c r="AF381" s="578" t="s">
        <v>1977</v>
      </c>
      <c r="AG381" s="748">
        <v>600000000</v>
      </c>
      <c r="AH381" s="576">
        <f>AG381/AE381</f>
        <v>0.1</v>
      </c>
    </row>
    <row r="382" spans="1:34" ht="28" x14ac:dyDescent="0.2">
      <c r="A382" s="302" t="s">
        <v>1192</v>
      </c>
      <c r="B382" s="387" t="s">
        <v>90</v>
      </c>
      <c r="C382" s="569" t="s">
        <v>1969</v>
      </c>
      <c r="D382" s="569" t="s">
        <v>1970</v>
      </c>
      <c r="E382" s="569">
        <v>4001</v>
      </c>
      <c r="F382" s="569" t="s">
        <v>1409</v>
      </c>
      <c r="G382" s="569" t="s">
        <v>1971</v>
      </c>
      <c r="H382" s="570" t="s">
        <v>1978</v>
      </c>
      <c r="I382" s="569" t="s">
        <v>1979</v>
      </c>
      <c r="J382" s="569" t="s">
        <v>1980</v>
      </c>
      <c r="K382" s="569" t="s">
        <v>1981</v>
      </c>
      <c r="L382" s="569" t="s">
        <v>1982</v>
      </c>
      <c r="M382" s="569" t="s">
        <v>121</v>
      </c>
      <c r="N382" s="569" t="s">
        <v>142</v>
      </c>
      <c r="O382" s="569" t="s">
        <v>1976</v>
      </c>
      <c r="P382" s="569" t="s">
        <v>141</v>
      </c>
      <c r="Q382" s="569">
        <v>15</v>
      </c>
      <c r="R382" s="569">
        <v>60</v>
      </c>
      <c r="S382" s="576">
        <v>1</v>
      </c>
      <c r="T382" s="576">
        <v>0.25</v>
      </c>
      <c r="U382" s="579">
        <v>0.5</v>
      </c>
      <c r="V382" s="579">
        <v>0.5</v>
      </c>
      <c r="W382" s="576">
        <v>1</v>
      </c>
      <c r="X382" s="576">
        <v>0</v>
      </c>
      <c r="Y382" s="576">
        <v>1</v>
      </c>
      <c r="Z382" s="576">
        <v>0.25</v>
      </c>
      <c r="AA382" s="576">
        <v>0.5</v>
      </c>
      <c r="AB382" s="576">
        <v>1</v>
      </c>
      <c r="AC382" s="767">
        <v>1</v>
      </c>
      <c r="AD382" s="576">
        <f>T382+Z382</f>
        <v>0.5</v>
      </c>
      <c r="AE382" s="577">
        <v>499200000</v>
      </c>
      <c r="AF382" s="578" t="s">
        <v>210</v>
      </c>
      <c r="AG382" s="748">
        <v>499200000</v>
      </c>
      <c r="AH382" s="576">
        <f>AG382/AE382</f>
        <v>1</v>
      </c>
    </row>
    <row r="383" spans="1:34" ht="28" x14ac:dyDescent="0.2">
      <c r="A383" s="302" t="s">
        <v>253</v>
      </c>
      <c r="B383" s="383" t="s">
        <v>61</v>
      </c>
      <c r="C383" s="569" t="s">
        <v>255</v>
      </c>
      <c r="D383" s="569" t="s">
        <v>256</v>
      </c>
      <c r="E383" s="569">
        <v>2409</v>
      </c>
      <c r="F383" s="569" t="s">
        <v>257</v>
      </c>
      <c r="G383" s="569" t="s">
        <v>258</v>
      </c>
      <c r="H383" s="570">
        <v>76</v>
      </c>
      <c r="I383" s="569" t="s">
        <v>259</v>
      </c>
      <c r="J383" s="569">
        <v>2409003</v>
      </c>
      <c r="K383" s="569" t="s">
        <v>260</v>
      </c>
      <c r="L383" s="569" t="s">
        <v>261</v>
      </c>
      <c r="M383" s="569" t="s">
        <v>262</v>
      </c>
      <c r="N383" s="569">
        <v>15</v>
      </c>
      <c r="O383" s="569">
        <v>2023</v>
      </c>
      <c r="P383" s="569" t="s">
        <v>263</v>
      </c>
      <c r="Q383" s="569">
        <v>5</v>
      </c>
      <c r="R383" s="569">
        <v>20</v>
      </c>
      <c r="S383" s="576">
        <v>20</v>
      </c>
      <c r="T383" s="576">
        <f>+S383/R383</f>
        <v>1</v>
      </c>
      <c r="U383" s="579">
        <v>0</v>
      </c>
      <c r="V383" s="579">
        <v>5</v>
      </c>
      <c r="W383" s="576">
        <v>0</v>
      </c>
      <c r="X383" s="576">
        <v>0</v>
      </c>
      <c r="Y383" s="576">
        <f>V383+U383+W383+X383</f>
        <v>5</v>
      </c>
      <c r="Z383" s="576">
        <f>+Y383/R383</f>
        <v>0.25</v>
      </c>
      <c r="AA383" s="576">
        <f>S383+Y383</f>
        <v>25</v>
      </c>
      <c r="AB383" s="576">
        <f>+Y383/Q383</f>
        <v>1</v>
      </c>
      <c r="AC383" s="767">
        <v>1</v>
      </c>
      <c r="AD383" s="576">
        <f>AA383/R383</f>
        <v>1.25</v>
      </c>
      <c r="AE383" s="577">
        <v>500000000</v>
      </c>
      <c r="AF383" s="578" t="s">
        <v>210</v>
      </c>
      <c r="AG383" s="748">
        <v>168576694</v>
      </c>
      <c r="AH383" s="576">
        <f>(AG383/AE383)</f>
        <v>0.337153388</v>
      </c>
    </row>
    <row r="384" spans="1:34" ht="28" x14ac:dyDescent="0.2">
      <c r="A384" s="302" t="s">
        <v>253</v>
      </c>
      <c r="B384" s="383" t="s">
        <v>61</v>
      </c>
      <c r="C384" s="569" t="s">
        <v>255</v>
      </c>
      <c r="D384" s="569" t="s">
        <v>256</v>
      </c>
      <c r="E384" s="569">
        <v>2409</v>
      </c>
      <c r="F384" s="569" t="s">
        <v>257</v>
      </c>
      <c r="G384" s="569" t="s">
        <v>258</v>
      </c>
      <c r="H384" s="570">
        <v>77</v>
      </c>
      <c r="I384" s="569" t="s">
        <v>264</v>
      </c>
      <c r="J384" s="569">
        <v>2409063</v>
      </c>
      <c r="K384" s="569" t="s">
        <v>265</v>
      </c>
      <c r="L384" s="569" t="s">
        <v>266</v>
      </c>
      <c r="M384" s="569" t="s">
        <v>158</v>
      </c>
      <c r="N384" s="569">
        <v>11</v>
      </c>
      <c r="O384" s="569">
        <v>2023</v>
      </c>
      <c r="P384" s="569" t="s">
        <v>263</v>
      </c>
      <c r="Q384" s="569">
        <v>4</v>
      </c>
      <c r="R384" s="569">
        <v>15</v>
      </c>
      <c r="S384" s="576">
        <v>4</v>
      </c>
      <c r="T384" s="576">
        <f>+S384/R384</f>
        <v>0.26666666666666666</v>
      </c>
      <c r="U384" s="579">
        <v>1</v>
      </c>
      <c r="V384" s="579">
        <v>3</v>
      </c>
      <c r="W384" s="576">
        <v>2</v>
      </c>
      <c r="X384" s="576">
        <v>1</v>
      </c>
      <c r="Y384" s="576">
        <f>V384+U384+W384+X384</f>
        <v>7</v>
      </c>
      <c r="Z384" s="576">
        <f>+Y384/R384</f>
        <v>0.46666666666666667</v>
      </c>
      <c r="AA384" s="576">
        <f>S384+Y384</f>
        <v>11</v>
      </c>
      <c r="AB384" s="576">
        <f>+Y384/Q384</f>
        <v>1.75</v>
      </c>
      <c r="AC384" s="767">
        <v>1.75</v>
      </c>
      <c r="AD384" s="576">
        <f>AA384/R384</f>
        <v>0.73333333333333328</v>
      </c>
      <c r="AE384" s="577">
        <v>205000000</v>
      </c>
      <c r="AF384" s="578" t="s">
        <v>210</v>
      </c>
      <c r="AG384" s="748">
        <v>1076592426</v>
      </c>
      <c r="AH384" s="576">
        <f>(AG384/AE384)</f>
        <v>5.2516703707317074</v>
      </c>
    </row>
    <row r="385" spans="1:34" x14ac:dyDescent="0.2">
      <c r="A385" s="302" t="s">
        <v>253</v>
      </c>
      <c r="B385" s="383" t="s">
        <v>61</v>
      </c>
      <c r="C385" s="569" t="s">
        <v>255</v>
      </c>
      <c r="D385" s="569" t="s">
        <v>256</v>
      </c>
      <c r="E385" s="569">
        <v>2409</v>
      </c>
      <c r="F385" s="569" t="s">
        <v>267</v>
      </c>
      <c r="G385" s="569" t="s">
        <v>258</v>
      </c>
      <c r="H385" s="570">
        <v>78</v>
      </c>
      <c r="I385" s="569" t="s">
        <v>268</v>
      </c>
      <c r="J385" s="569">
        <v>2403002</v>
      </c>
      <c r="K385" s="569" t="s">
        <v>269</v>
      </c>
      <c r="L385" s="569" t="s">
        <v>270</v>
      </c>
      <c r="M385" s="569" t="s">
        <v>158</v>
      </c>
      <c r="N385" s="569">
        <v>1</v>
      </c>
      <c r="O385" s="569">
        <v>2023</v>
      </c>
      <c r="P385" s="569" t="s">
        <v>263</v>
      </c>
      <c r="Q385" s="569">
        <v>0</v>
      </c>
      <c r="R385" s="569">
        <v>2</v>
      </c>
      <c r="S385" s="576">
        <v>1</v>
      </c>
      <c r="T385" s="576">
        <f>+S385/R385</f>
        <v>0.5</v>
      </c>
      <c r="U385" s="579">
        <v>0</v>
      </c>
      <c r="V385" s="579">
        <v>0</v>
      </c>
      <c r="W385" s="576">
        <v>0</v>
      </c>
      <c r="X385" s="576">
        <v>0</v>
      </c>
      <c r="Y385" s="576">
        <f>V385+U385+W385+X385</f>
        <v>0</v>
      </c>
      <c r="Z385" s="576">
        <f>+Y385/R385</f>
        <v>0</v>
      </c>
      <c r="AA385" s="576">
        <f>S385+Y385</f>
        <v>1</v>
      </c>
      <c r="AB385" s="576">
        <v>0</v>
      </c>
      <c r="AC385" s="765">
        <v>0</v>
      </c>
      <c r="AD385" s="576">
        <f>AA385/R385</f>
        <v>0.5</v>
      </c>
      <c r="AE385" s="577">
        <v>500000000</v>
      </c>
      <c r="AF385" s="578" t="s">
        <v>210</v>
      </c>
      <c r="AG385" s="748">
        <v>0</v>
      </c>
      <c r="AH385" s="576">
        <f>(AG385/AE385)</f>
        <v>0</v>
      </c>
    </row>
    <row r="386" spans="1:34" x14ac:dyDescent="0.2">
      <c r="A386" s="302" t="s">
        <v>253</v>
      </c>
      <c r="B386" s="383" t="s">
        <v>61</v>
      </c>
      <c r="C386" s="569" t="s">
        <v>255</v>
      </c>
      <c r="D386" s="569" t="s">
        <v>256</v>
      </c>
      <c r="E386" s="569">
        <v>2409</v>
      </c>
      <c r="F386" s="569" t="s">
        <v>271</v>
      </c>
      <c r="G386" s="569" t="s">
        <v>258</v>
      </c>
      <c r="H386" s="570">
        <v>79</v>
      </c>
      <c r="I386" s="569" t="s">
        <v>272</v>
      </c>
      <c r="J386" s="569">
        <v>2406060</v>
      </c>
      <c r="K386" s="569" t="s">
        <v>273</v>
      </c>
      <c r="L386" s="569" t="s">
        <v>273</v>
      </c>
      <c r="M386" s="569" t="s">
        <v>274</v>
      </c>
      <c r="N386" s="569" t="s">
        <v>275</v>
      </c>
      <c r="O386" s="569">
        <v>2023</v>
      </c>
      <c r="P386" s="569" t="s">
        <v>263</v>
      </c>
      <c r="Q386" s="569">
        <v>0</v>
      </c>
      <c r="R386" s="569">
        <v>1</v>
      </c>
      <c r="S386" s="576">
        <v>0</v>
      </c>
      <c r="T386" s="576">
        <f>+S386/R386</f>
        <v>0</v>
      </c>
      <c r="U386" s="579">
        <v>0</v>
      </c>
      <c r="V386" s="579">
        <v>0</v>
      </c>
      <c r="W386" s="576">
        <v>0</v>
      </c>
      <c r="X386" s="576">
        <v>0</v>
      </c>
      <c r="Y386" s="576">
        <f>V386+U386+W386+X386</f>
        <v>0</v>
      </c>
      <c r="Z386" s="576">
        <f>+Y386/R386</f>
        <v>0</v>
      </c>
      <c r="AA386" s="576">
        <f>S386+Y386</f>
        <v>0</v>
      </c>
      <c r="AB386" s="576">
        <v>0</v>
      </c>
      <c r="AC386" s="765">
        <v>0</v>
      </c>
      <c r="AD386" s="576">
        <f>AA386/R386</f>
        <v>0</v>
      </c>
      <c r="AE386" s="577">
        <v>0</v>
      </c>
      <c r="AF386" s="578" t="s">
        <v>210</v>
      </c>
      <c r="AG386" s="748">
        <v>0</v>
      </c>
      <c r="AH386" s="576" t="e">
        <f>(AG386/AE386)</f>
        <v>#DIV/0!</v>
      </c>
    </row>
    <row r="387" spans="1:34" x14ac:dyDescent="0.2">
      <c r="A387" s="302" t="s">
        <v>253</v>
      </c>
      <c r="B387" s="383" t="s">
        <v>61</v>
      </c>
      <c r="C387" s="569" t="s">
        <v>255</v>
      </c>
      <c r="D387" s="569" t="s">
        <v>256</v>
      </c>
      <c r="E387" s="569">
        <v>2409</v>
      </c>
      <c r="F387" s="569" t="s">
        <v>257</v>
      </c>
      <c r="G387" s="569" t="s">
        <v>258</v>
      </c>
      <c r="H387" s="570">
        <v>80</v>
      </c>
      <c r="I387" s="569" t="s">
        <v>276</v>
      </c>
      <c r="J387" s="569">
        <v>4103057</v>
      </c>
      <c r="K387" s="569" t="s">
        <v>277</v>
      </c>
      <c r="L387" s="569" t="s">
        <v>278</v>
      </c>
      <c r="M387" s="569" t="s">
        <v>279</v>
      </c>
      <c r="N387" s="569" t="s">
        <v>275</v>
      </c>
      <c r="O387" s="569">
        <v>2023</v>
      </c>
      <c r="P387" s="569" t="s">
        <v>263</v>
      </c>
      <c r="Q387" s="569">
        <v>0</v>
      </c>
      <c r="R387" s="569">
        <v>17</v>
      </c>
      <c r="S387" s="576">
        <v>0</v>
      </c>
      <c r="T387" s="576">
        <f>+S387/R387</f>
        <v>0</v>
      </c>
      <c r="U387" s="579">
        <v>0</v>
      </c>
      <c r="V387" s="579">
        <v>0</v>
      </c>
      <c r="W387" s="576">
        <v>0</v>
      </c>
      <c r="X387" s="576">
        <v>0</v>
      </c>
      <c r="Y387" s="576">
        <f>V387+U387+W387+X387</f>
        <v>0</v>
      </c>
      <c r="Z387" s="576">
        <f>+Y387/R387</f>
        <v>0</v>
      </c>
      <c r="AA387" s="576">
        <f>S387+Y387</f>
        <v>0</v>
      </c>
      <c r="AB387" s="576">
        <v>0</v>
      </c>
      <c r="AC387" s="765">
        <v>0</v>
      </c>
      <c r="AD387" s="576">
        <f>AA387/R387</f>
        <v>0</v>
      </c>
      <c r="AE387" s="577">
        <v>125000000</v>
      </c>
      <c r="AF387" s="578" t="s">
        <v>210</v>
      </c>
      <c r="AG387" s="748">
        <v>0</v>
      </c>
      <c r="AH387" s="576">
        <f>(AG387/AE387)</f>
        <v>0</v>
      </c>
    </row>
    <row r="388" spans="1:34" x14ac:dyDescent="0.2">
      <c r="AE388" s="607">
        <f>SUM(AE2:AE387)</f>
        <v>2581474945230.1899</v>
      </c>
      <c r="AG388" s="607">
        <f>SUM(AG2:AG387)</f>
        <v>1991802068351.9702</v>
      </c>
    </row>
    <row r="389" spans="1:34" x14ac:dyDescent="0.2">
      <c r="AB389" s="768">
        <f>SUBTOTAL(1,AB2:AB387)</f>
        <v>2.5068513261093628</v>
      </c>
      <c r="AC389" s="769">
        <f>SUBTOTAL(2,AC2:AC387)</f>
        <v>386</v>
      </c>
      <c r="AD389" s="768">
        <f>SUBTOTAL(1,AD2:AD387)</f>
        <v>1.3549965371743398</v>
      </c>
      <c r="AE389" s="605">
        <f>SUBTOTAL(9,AE2:AE387)</f>
        <v>2581474945230.1899</v>
      </c>
      <c r="AG389" s="605">
        <f>SUBTOTAL(9,AG2:AG387)</f>
        <v>1991802068351.9702</v>
      </c>
    </row>
  </sheetData>
  <autoFilter ref="A1:AH388"/>
  <mergeCells count="1">
    <mergeCell ref="AF207:AF209"/>
  </mergeCell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I388"/>
  <sheetViews>
    <sheetView topLeftCell="AE1" zoomScale="150" zoomScaleNormal="150" workbookViewId="0">
      <pane ySplit="1" topLeftCell="A382" activePane="bottomLeft" state="frozen"/>
      <selection pane="bottomLeft" activeCell="AF385" sqref="A1:AG388"/>
    </sheetView>
  </sheetViews>
  <sheetFormatPr baseColWidth="10" defaultRowHeight="14" x14ac:dyDescent="0.2"/>
  <cols>
    <col min="1" max="30" width="62.5" style="376" customWidth="1"/>
    <col min="31" max="31" width="43.83203125" style="376" bestFit="1" customWidth="1"/>
    <col min="32" max="33" width="62.5" style="376" customWidth="1"/>
    <col min="34" max="34" width="18.6640625" style="376" customWidth="1"/>
    <col min="35" max="16384" width="10.83203125" style="376"/>
  </cols>
  <sheetData>
    <row r="1" spans="1:35" ht="70" customHeight="1" x14ac:dyDescent="0.2">
      <c r="A1" s="7" t="s">
        <v>38</v>
      </c>
      <c r="B1" s="25" t="s">
        <v>2</v>
      </c>
      <c r="C1" s="25" t="s">
        <v>4</v>
      </c>
      <c r="D1" s="25" t="s">
        <v>5</v>
      </c>
      <c r="E1" s="7" t="s">
        <v>6</v>
      </c>
      <c r="F1" s="7" t="s">
        <v>7</v>
      </c>
      <c r="G1" s="7" t="s">
        <v>8</v>
      </c>
      <c r="H1" s="7" t="s">
        <v>9</v>
      </c>
      <c r="I1" s="7" t="s">
        <v>10</v>
      </c>
      <c r="J1" s="7" t="s">
        <v>11</v>
      </c>
      <c r="K1" s="7" t="s">
        <v>12</v>
      </c>
      <c r="L1" s="7" t="s">
        <v>13</v>
      </c>
      <c r="M1" s="7" t="s">
        <v>14</v>
      </c>
      <c r="N1" s="7" t="s">
        <v>15</v>
      </c>
      <c r="O1" s="7" t="s">
        <v>16</v>
      </c>
      <c r="P1" s="7" t="s">
        <v>17</v>
      </c>
      <c r="Q1" s="7" t="s">
        <v>39</v>
      </c>
      <c r="R1" s="7" t="s">
        <v>19</v>
      </c>
      <c r="S1" s="7" t="s">
        <v>20</v>
      </c>
      <c r="T1" s="7" t="s">
        <v>40</v>
      </c>
      <c r="U1" s="7" t="s">
        <v>22</v>
      </c>
      <c r="V1" s="7" t="s">
        <v>23</v>
      </c>
      <c r="W1" s="7" t="s">
        <v>24</v>
      </c>
      <c r="X1" s="7" t="s">
        <v>25</v>
      </c>
      <c r="Y1" s="7" t="s">
        <v>41</v>
      </c>
      <c r="Z1" s="7" t="s">
        <v>42</v>
      </c>
      <c r="AA1" s="7" t="s">
        <v>43</v>
      </c>
      <c r="AB1" s="7" t="s">
        <v>30</v>
      </c>
      <c r="AC1" s="7" t="s">
        <v>31</v>
      </c>
      <c r="AD1" s="7" t="s">
        <v>44</v>
      </c>
      <c r="AE1" s="7" t="s">
        <v>33</v>
      </c>
      <c r="AF1" s="7" t="s">
        <v>45</v>
      </c>
      <c r="AG1" s="7" t="s">
        <v>46</v>
      </c>
    </row>
    <row r="2" spans="1:35" s="377" customFormat="1" x14ac:dyDescent="0.2">
      <c r="A2" s="300" t="s">
        <v>60</v>
      </c>
      <c r="B2" s="303" t="s">
        <v>107</v>
      </c>
      <c r="C2" s="37" t="s">
        <v>108</v>
      </c>
      <c r="D2" s="37" t="s">
        <v>109</v>
      </c>
      <c r="E2" s="37" t="s">
        <v>110</v>
      </c>
      <c r="F2" s="37" t="s">
        <v>109</v>
      </c>
      <c r="G2" s="37" t="s">
        <v>111</v>
      </c>
      <c r="H2" s="302">
        <v>120</v>
      </c>
      <c r="I2" s="302" t="s">
        <v>112</v>
      </c>
      <c r="J2" s="302">
        <v>4101017</v>
      </c>
      <c r="K2" s="302" t="s">
        <v>113</v>
      </c>
      <c r="L2" s="37" t="s">
        <v>120</v>
      </c>
      <c r="M2" s="304" t="s">
        <v>121</v>
      </c>
      <c r="N2" s="382">
        <v>4.3999999999999997E-2</v>
      </c>
      <c r="O2" s="305">
        <v>2020</v>
      </c>
      <c r="P2" s="305" t="s">
        <v>122</v>
      </c>
      <c r="Q2" s="399">
        <v>1</v>
      </c>
      <c r="R2" s="300">
        <v>1</v>
      </c>
      <c r="S2" s="11">
        <v>0</v>
      </c>
      <c r="T2" s="12">
        <f>+S2/R2</f>
        <v>0</v>
      </c>
      <c r="U2" s="11" t="s">
        <v>142</v>
      </c>
      <c r="V2" s="11">
        <v>0</v>
      </c>
      <c r="W2" s="11">
        <v>0</v>
      </c>
      <c r="X2" s="11">
        <v>0</v>
      </c>
      <c r="Y2" s="11">
        <f>+U2+V2+W2+X2</f>
        <v>0</v>
      </c>
      <c r="Z2" s="12">
        <f>+Y2/R2</f>
        <v>0</v>
      </c>
      <c r="AA2" s="11">
        <f>S2+Y2</f>
        <v>0</v>
      </c>
      <c r="AB2" s="12">
        <f>+Y2/Q2</f>
        <v>0</v>
      </c>
      <c r="AC2" s="13">
        <f>AA2/R2</f>
        <v>0</v>
      </c>
      <c r="AD2" s="445">
        <v>4500000000</v>
      </c>
      <c r="AE2" s="24" t="s">
        <v>141</v>
      </c>
      <c r="AF2" s="445">
        <v>0</v>
      </c>
      <c r="AG2" s="13">
        <f>+AF2/AD2</f>
        <v>0</v>
      </c>
    </row>
    <row r="3" spans="1:35" s="377" customFormat="1" ht="42" x14ac:dyDescent="0.2">
      <c r="A3" s="300" t="s">
        <v>60</v>
      </c>
      <c r="B3" s="303" t="s">
        <v>107</v>
      </c>
      <c r="C3" s="37" t="s">
        <v>108</v>
      </c>
      <c r="D3" s="37" t="s">
        <v>109</v>
      </c>
      <c r="E3" s="37" t="s">
        <v>110</v>
      </c>
      <c r="F3" s="37" t="s">
        <v>109</v>
      </c>
      <c r="G3" s="37" t="s">
        <v>111</v>
      </c>
      <c r="H3" s="302">
        <v>121</v>
      </c>
      <c r="I3" s="302" t="s">
        <v>114</v>
      </c>
      <c r="J3" s="302">
        <v>4101018</v>
      </c>
      <c r="K3" s="302" t="s">
        <v>115</v>
      </c>
      <c r="L3" s="37" t="s">
        <v>123</v>
      </c>
      <c r="M3" s="304" t="s">
        <v>121</v>
      </c>
      <c r="N3" s="382">
        <v>4.3999999999999997E-2</v>
      </c>
      <c r="O3" s="305">
        <v>2020</v>
      </c>
      <c r="P3" s="305" t="s">
        <v>122</v>
      </c>
      <c r="Q3" s="399">
        <v>1</v>
      </c>
      <c r="R3" s="300">
        <v>1</v>
      </c>
      <c r="S3" s="11">
        <v>0</v>
      </c>
      <c r="T3" s="12">
        <f t="shared" ref="T3:T13" si="0">+S3/R3</f>
        <v>0</v>
      </c>
      <c r="U3" s="11" t="s">
        <v>142</v>
      </c>
      <c r="V3" s="11">
        <v>0</v>
      </c>
      <c r="W3" s="11">
        <v>0</v>
      </c>
      <c r="X3" s="11">
        <v>0</v>
      </c>
      <c r="Y3" s="11">
        <f t="shared" ref="Y3:Y59" si="1">+U3+V3+W3+X3</f>
        <v>0</v>
      </c>
      <c r="Z3" s="12">
        <f t="shared" ref="Z3:Z59" si="2">+Y3/R3</f>
        <v>0</v>
      </c>
      <c r="AA3" s="11">
        <f t="shared" ref="AA3:AA59" si="3">S3+Y3</f>
        <v>0</v>
      </c>
      <c r="AB3" s="12">
        <f>+Y3/Q3</f>
        <v>0</v>
      </c>
      <c r="AC3" s="13">
        <f t="shared" ref="AC3:AC66" si="4">AA3/R3</f>
        <v>0</v>
      </c>
      <c r="AD3" s="445">
        <v>500000000</v>
      </c>
      <c r="AE3" s="24" t="s">
        <v>141</v>
      </c>
      <c r="AF3" s="445">
        <v>0</v>
      </c>
      <c r="AG3" s="13">
        <f t="shared" ref="AG3:AG59" si="5">+AF3/AD3</f>
        <v>0</v>
      </c>
    </row>
    <row r="4" spans="1:35" s="377" customFormat="1" ht="28" x14ac:dyDescent="0.2">
      <c r="A4" s="300" t="s">
        <v>60</v>
      </c>
      <c r="B4" s="303" t="s">
        <v>107</v>
      </c>
      <c r="C4" s="37" t="s">
        <v>108</v>
      </c>
      <c r="D4" s="37" t="s">
        <v>109</v>
      </c>
      <c r="E4" s="37" t="s">
        <v>110</v>
      </c>
      <c r="F4" s="37" t="s">
        <v>109</v>
      </c>
      <c r="G4" s="37" t="s">
        <v>116</v>
      </c>
      <c r="H4" s="302">
        <v>122</v>
      </c>
      <c r="I4" s="302" t="s">
        <v>117</v>
      </c>
      <c r="J4" s="302">
        <v>4101018</v>
      </c>
      <c r="K4" s="302" t="s">
        <v>115</v>
      </c>
      <c r="L4" s="37" t="s">
        <v>124</v>
      </c>
      <c r="M4" s="304" t="s">
        <v>121</v>
      </c>
      <c r="N4" s="382">
        <v>4.3999999999999997E-2</v>
      </c>
      <c r="O4" s="305">
        <v>2020</v>
      </c>
      <c r="P4" s="305" t="s">
        <v>122</v>
      </c>
      <c r="Q4" s="399">
        <v>2</v>
      </c>
      <c r="R4" s="300">
        <v>4</v>
      </c>
      <c r="S4" s="11">
        <v>0</v>
      </c>
      <c r="T4" s="12">
        <f t="shared" si="0"/>
        <v>0</v>
      </c>
      <c r="U4" s="11" t="s">
        <v>142</v>
      </c>
      <c r="V4" s="11">
        <v>0</v>
      </c>
      <c r="W4" s="11">
        <v>0</v>
      </c>
      <c r="X4" s="11">
        <v>0</v>
      </c>
      <c r="Y4" s="11">
        <f t="shared" si="1"/>
        <v>0</v>
      </c>
      <c r="Z4" s="12">
        <f t="shared" si="2"/>
        <v>0</v>
      </c>
      <c r="AA4" s="11">
        <f t="shared" si="3"/>
        <v>0</v>
      </c>
      <c r="AB4" s="12">
        <f>+Y4/Q4</f>
        <v>0</v>
      </c>
      <c r="AC4" s="13">
        <f t="shared" si="4"/>
        <v>0</v>
      </c>
      <c r="AD4" s="445">
        <v>20000000</v>
      </c>
      <c r="AE4" s="24" t="s">
        <v>141</v>
      </c>
      <c r="AF4" s="445">
        <v>0</v>
      </c>
      <c r="AG4" s="13">
        <f t="shared" si="5"/>
        <v>0</v>
      </c>
    </row>
    <row r="5" spans="1:35" s="377" customFormat="1" ht="70" x14ac:dyDescent="0.2">
      <c r="A5" s="300" t="s">
        <v>60</v>
      </c>
      <c r="B5" s="383" t="s">
        <v>61</v>
      </c>
      <c r="C5" s="37" t="s">
        <v>62</v>
      </c>
      <c r="D5" s="37" t="s">
        <v>63</v>
      </c>
      <c r="E5" s="37">
        <v>2402</v>
      </c>
      <c r="F5" s="37" t="s">
        <v>64</v>
      </c>
      <c r="G5" s="37" t="s">
        <v>65</v>
      </c>
      <c r="H5" s="302">
        <v>280</v>
      </c>
      <c r="I5" s="302" t="s">
        <v>118</v>
      </c>
      <c r="J5" s="302">
        <v>2402041</v>
      </c>
      <c r="K5" s="302" t="s">
        <v>119</v>
      </c>
      <c r="L5" s="37" t="s">
        <v>119</v>
      </c>
      <c r="M5" s="37" t="s">
        <v>125</v>
      </c>
      <c r="N5" s="305">
        <v>3.4</v>
      </c>
      <c r="O5" s="305">
        <v>2023</v>
      </c>
      <c r="P5" s="305" t="s">
        <v>126</v>
      </c>
      <c r="Q5" s="399">
        <v>50</v>
      </c>
      <c r="R5" s="300">
        <v>200</v>
      </c>
      <c r="S5" s="11">
        <v>82</v>
      </c>
      <c r="T5" s="12">
        <f>+S5/R5</f>
        <v>0.41</v>
      </c>
      <c r="U5" s="11">
        <v>5.66</v>
      </c>
      <c r="V5" s="11">
        <f>16.81-5.66</f>
        <v>11.149999999999999</v>
      </c>
      <c r="W5" s="11">
        <v>14.5</v>
      </c>
      <c r="X5" s="11">
        <v>5</v>
      </c>
      <c r="Y5" s="11">
        <f t="shared" si="1"/>
        <v>36.31</v>
      </c>
      <c r="Z5" s="12">
        <f t="shared" si="2"/>
        <v>0.18155000000000002</v>
      </c>
      <c r="AA5" s="11">
        <f t="shared" si="3"/>
        <v>118.31</v>
      </c>
      <c r="AB5" s="12">
        <f t="shared" ref="AB5:AB59" si="6">+Y5/Q5</f>
        <v>0.72620000000000007</v>
      </c>
      <c r="AC5" s="13">
        <f t="shared" si="4"/>
        <v>0.59155000000000002</v>
      </c>
      <c r="AD5" s="445">
        <v>278000000000</v>
      </c>
      <c r="AE5" s="24" t="s">
        <v>147</v>
      </c>
      <c r="AF5" s="14">
        <v>66229293514</v>
      </c>
      <c r="AG5" s="13">
        <f t="shared" si="5"/>
        <v>0.23823486875539568</v>
      </c>
      <c r="AH5" s="384"/>
      <c r="AI5" s="385"/>
    </row>
    <row r="6" spans="1:35" s="377" customFormat="1" ht="28" x14ac:dyDescent="0.2">
      <c r="A6" s="300" t="s">
        <v>60</v>
      </c>
      <c r="B6" s="383" t="s">
        <v>61</v>
      </c>
      <c r="C6" s="37" t="s">
        <v>62</v>
      </c>
      <c r="D6" s="37" t="s">
        <v>63</v>
      </c>
      <c r="E6" s="37">
        <v>2402</v>
      </c>
      <c r="F6" s="37" t="s">
        <v>64</v>
      </c>
      <c r="G6" s="37" t="s">
        <v>65</v>
      </c>
      <c r="H6" s="302">
        <v>281</v>
      </c>
      <c r="I6" s="302" t="s">
        <v>66</v>
      </c>
      <c r="J6" s="302">
        <v>2402006</v>
      </c>
      <c r="K6" s="302" t="s">
        <v>67</v>
      </c>
      <c r="L6" s="37" t="s">
        <v>67</v>
      </c>
      <c r="M6" s="37" t="s">
        <v>125</v>
      </c>
      <c r="N6" s="305">
        <v>3.4</v>
      </c>
      <c r="O6" s="305">
        <v>2023</v>
      </c>
      <c r="P6" s="305" t="s">
        <v>126</v>
      </c>
      <c r="Q6" s="399">
        <v>4</v>
      </c>
      <c r="R6" s="300">
        <v>12</v>
      </c>
      <c r="S6" s="11">
        <v>0</v>
      </c>
      <c r="T6" s="12">
        <f t="shared" si="0"/>
        <v>0</v>
      </c>
      <c r="U6" s="11" t="s">
        <v>142</v>
      </c>
      <c r="V6" s="11">
        <v>0</v>
      </c>
      <c r="W6" s="11">
        <v>0</v>
      </c>
      <c r="X6" s="11">
        <v>4</v>
      </c>
      <c r="Y6" s="11">
        <f t="shared" si="1"/>
        <v>4</v>
      </c>
      <c r="Z6" s="12">
        <f t="shared" si="2"/>
        <v>0.33333333333333331</v>
      </c>
      <c r="AA6" s="11">
        <f t="shared" si="3"/>
        <v>4</v>
      </c>
      <c r="AB6" s="12">
        <f t="shared" si="6"/>
        <v>1</v>
      </c>
      <c r="AC6" s="13">
        <f t="shared" si="4"/>
        <v>0.33333333333333331</v>
      </c>
      <c r="AD6" s="445">
        <v>30000000000</v>
      </c>
      <c r="AE6" s="24" t="s">
        <v>146</v>
      </c>
      <c r="AF6" s="14">
        <v>26402193831</v>
      </c>
      <c r="AG6" s="13">
        <f t="shared" si="5"/>
        <v>0.88007312770000001</v>
      </c>
      <c r="AH6" s="384"/>
    </row>
    <row r="7" spans="1:35" s="377" customFormat="1" ht="28" x14ac:dyDescent="0.2">
      <c r="A7" s="300" t="s">
        <v>60</v>
      </c>
      <c r="B7" s="383" t="s">
        <v>61</v>
      </c>
      <c r="C7" s="37" t="s">
        <v>62</v>
      </c>
      <c r="D7" s="37" t="s">
        <v>63</v>
      </c>
      <c r="E7" s="37">
        <v>2402</v>
      </c>
      <c r="F7" s="37" t="s">
        <v>64</v>
      </c>
      <c r="G7" s="37" t="s">
        <v>65</v>
      </c>
      <c r="H7" s="302">
        <v>282</v>
      </c>
      <c r="I7" s="302" t="s">
        <v>68</v>
      </c>
      <c r="J7" s="302">
        <v>2402113</v>
      </c>
      <c r="K7" s="302" t="s">
        <v>69</v>
      </c>
      <c r="L7" s="37" t="s">
        <v>127</v>
      </c>
      <c r="M7" s="37" t="s">
        <v>125</v>
      </c>
      <c r="N7" s="305">
        <v>3.4</v>
      </c>
      <c r="O7" s="305">
        <v>2023</v>
      </c>
      <c r="P7" s="305" t="s">
        <v>126</v>
      </c>
      <c r="Q7" s="399">
        <v>10</v>
      </c>
      <c r="R7" s="300">
        <v>30</v>
      </c>
      <c r="S7" s="11">
        <v>0</v>
      </c>
      <c r="T7" s="12">
        <f t="shared" si="0"/>
        <v>0</v>
      </c>
      <c r="U7" s="11">
        <v>1.7</v>
      </c>
      <c r="V7" s="11">
        <f>6.3-1.7</f>
        <v>4.5999999999999996</v>
      </c>
      <c r="W7" s="11">
        <v>4</v>
      </c>
      <c r="X7" s="11">
        <v>5</v>
      </c>
      <c r="Y7" s="11">
        <f t="shared" si="1"/>
        <v>15.3</v>
      </c>
      <c r="Z7" s="12">
        <f t="shared" si="2"/>
        <v>0.51</v>
      </c>
      <c r="AA7" s="11">
        <f t="shared" si="3"/>
        <v>15.3</v>
      </c>
      <c r="AB7" s="12">
        <f t="shared" si="6"/>
        <v>1.53</v>
      </c>
      <c r="AC7" s="13">
        <f t="shared" si="4"/>
        <v>0.51</v>
      </c>
      <c r="AD7" s="445">
        <v>30000000000</v>
      </c>
      <c r="AE7" s="24" t="s">
        <v>143</v>
      </c>
      <c r="AF7" s="14">
        <v>66229293514</v>
      </c>
      <c r="AG7" s="13">
        <f t="shared" si="5"/>
        <v>2.2076431171333333</v>
      </c>
      <c r="AH7" s="386"/>
    </row>
    <row r="8" spans="1:35" s="377" customFormat="1" ht="28" x14ac:dyDescent="0.2">
      <c r="A8" s="300" t="s">
        <v>60</v>
      </c>
      <c r="B8" s="383" t="s">
        <v>61</v>
      </c>
      <c r="C8" s="37" t="s">
        <v>62</v>
      </c>
      <c r="D8" s="37" t="s">
        <v>63</v>
      </c>
      <c r="E8" s="37">
        <v>2402</v>
      </c>
      <c r="F8" s="37" t="s">
        <v>64</v>
      </c>
      <c r="G8" s="37" t="s">
        <v>65</v>
      </c>
      <c r="H8" s="302">
        <v>283</v>
      </c>
      <c r="I8" s="302" t="s">
        <v>70</v>
      </c>
      <c r="J8" s="302" t="s">
        <v>71</v>
      </c>
      <c r="K8" s="302" t="s">
        <v>72</v>
      </c>
      <c r="L8" s="37" t="s">
        <v>128</v>
      </c>
      <c r="M8" s="37" t="s">
        <v>129</v>
      </c>
      <c r="N8" s="305">
        <v>3.4</v>
      </c>
      <c r="O8" s="305">
        <v>2023</v>
      </c>
      <c r="P8" s="305" t="s">
        <v>126</v>
      </c>
      <c r="Q8" s="399">
        <v>2</v>
      </c>
      <c r="R8" s="300">
        <v>3</v>
      </c>
      <c r="S8" s="11">
        <v>0</v>
      </c>
      <c r="T8" s="12">
        <f t="shared" si="0"/>
        <v>0</v>
      </c>
      <c r="U8" s="11">
        <v>0</v>
      </c>
      <c r="V8" s="11">
        <v>0</v>
      </c>
      <c r="W8" s="11">
        <v>4</v>
      </c>
      <c r="X8" s="11">
        <v>0</v>
      </c>
      <c r="Y8" s="11">
        <f t="shared" si="1"/>
        <v>4</v>
      </c>
      <c r="Z8" s="12">
        <f t="shared" si="2"/>
        <v>1.3333333333333333</v>
      </c>
      <c r="AA8" s="11">
        <f t="shared" si="3"/>
        <v>4</v>
      </c>
      <c r="AB8" s="12">
        <f t="shared" si="6"/>
        <v>2</v>
      </c>
      <c r="AC8" s="13">
        <f t="shared" si="4"/>
        <v>1.3333333333333333</v>
      </c>
      <c r="AD8" s="445">
        <v>7000000000</v>
      </c>
      <c r="AE8" s="24" t="s">
        <v>144</v>
      </c>
      <c r="AF8" s="14">
        <v>9799496654</v>
      </c>
      <c r="AG8" s="13">
        <f t="shared" si="5"/>
        <v>1.3999280934285714</v>
      </c>
    </row>
    <row r="9" spans="1:35" s="377" customFormat="1" ht="28" x14ac:dyDescent="0.2">
      <c r="A9" s="300" t="s">
        <v>60</v>
      </c>
      <c r="B9" s="303" t="s">
        <v>75</v>
      </c>
      <c r="C9" s="37" t="s">
        <v>76</v>
      </c>
      <c r="D9" s="37" t="s">
        <v>77</v>
      </c>
      <c r="E9" s="37" t="s">
        <v>78</v>
      </c>
      <c r="F9" s="37" t="s">
        <v>79</v>
      </c>
      <c r="G9" s="37" t="s">
        <v>80</v>
      </c>
      <c r="H9" s="302">
        <v>285</v>
      </c>
      <c r="I9" s="302" t="s">
        <v>81</v>
      </c>
      <c r="J9" s="302" t="s">
        <v>82</v>
      </c>
      <c r="K9" s="302" t="s">
        <v>83</v>
      </c>
      <c r="L9" s="37" t="s">
        <v>132</v>
      </c>
      <c r="M9" s="300" t="s">
        <v>133</v>
      </c>
      <c r="N9" s="305">
        <v>31.96</v>
      </c>
      <c r="O9" s="305">
        <v>2016</v>
      </c>
      <c r="P9" s="305" t="s">
        <v>122</v>
      </c>
      <c r="Q9" s="399">
        <v>15</v>
      </c>
      <c r="R9" s="300">
        <v>15</v>
      </c>
      <c r="S9" s="11">
        <v>0</v>
      </c>
      <c r="T9" s="12">
        <f t="shared" si="0"/>
        <v>0</v>
      </c>
      <c r="U9" s="11" t="s">
        <v>142</v>
      </c>
      <c r="V9" s="11">
        <v>0</v>
      </c>
      <c r="W9" s="11">
        <v>0</v>
      </c>
      <c r="X9" s="11">
        <v>0</v>
      </c>
      <c r="Y9" s="11">
        <f t="shared" si="1"/>
        <v>0</v>
      </c>
      <c r="Z9" s="12">
        <f t="shared" si="2"/>
        <v>0</v>
      </c>
      <c r="AA9" s="11">
        <f t="shared" si="3"/>
        <v>0</v>
      </c>
      <c r="AB9" s="12">
        <f t="shared" si="6"/>
        <v>0</v>
      </c>
      <c r="AC9" s="13">
        <f t="shared" si="4"/>
        <v>0</v>
      </c>
      <c r="AD9" s="445">
        <v>14000000000</v>
      </c>
      <c r="AE9" s="24" t="s">
        <v>141</v>
      </c>
      <c r="AF9" s="14">
        <v>84500000</v>
      </c>
      <c r="AG9" s="13">
        <f t="shared" si="5"/>
        <v>6.0357142857142857E-3</v>
      </c>
    </row>
    <row r="10" spans="1:35" s="377" customFormat="1" ht="28" x14ac:dyDescent="0.2">
      <c r="A10" s="300" t="s">
        <v>60</v>
      </c>
      <c r="B10" s="303" t="s">
        <v>75</v>
      </c>
      <c r="C10" s="37" t="s">
        <v>84</v>
      </c>
      <c r="D10" s="37" t="s">
        <v>85</v>
      </c>
      <c r="E10" s="37" t="s">
        <v>78</v>
      </c>
      <c r="F10" s="37" t="s">
        <v>79</v>
      </c>
      <c r="G10" s="37" t="s">
        <v>86</v>
      </c>
      <c r="H10" s="302">
        <v>286</v>
      </c>
      <c r="I10" s="302" t="s">
        <v>87</v>
      </c>
      <c r="J10" s="302" t="s">
        <v>88</v>
      </c>
      <c r="K10" s="302" t="s">
        <v>89</v>
      </c>
      <c r="L10" s="37" t="s">
        <v>134</v>
      </c>
      <c r="M10" s="304" t="s">
        <v>135</v>
      </c>
      <c r="N10" s="305" t="s">
        <v>136</v>
      </c>
      <c r="O10" s="305">
        <v>2019</v>
      </c>
      <c r="P10" s="305" t="s">
        <v>122</v>
      </c>
      <c r="Q10" s="399">
        <v>1</v>
      </c>
      <c r="R10" s="300">
        <v>2</v>
      </c>
      <c r="S10" s="11">
        <v>0.47</v>
      </c>
      <c r="T10" s="12">
        <f t="shared" si="0"/>
        <v>0.23499999999999999</v>
      </c>
      <c r="U10" s="11">
        <v>0</v>
      </c>
      <c r="V10" s="11">
        <v>0</v>
      </c>
      <c r="W10" s="11">
        <v>0</v>
      </c>
      <c r="X10" s="11">
        <f>2-S10</f>
        <v>1.53</v>
      </c>
      <c r="Y10" s="11">
        <f t="shared" si="1"/>
        <v>1.53</v>
      </c>
      <c r="Z10" s="12">
        <f t="shared" si="2"/>
        <v>0.76500000000000001</v>
      </c>
      <c r="AA10" s="11">
        <f t="shared" si="3"/>
        <v>2</v>
      </c>
      <c r="AB10" s="12">
        <f t="shared" si="6"/>
        <v>1.53</v>
      </c>
      <c r="AC10" s="13">
        <f t="shared" si="4"/>
        <v>1</v>
      </c>
      <c r="AD10" s="445">
        <v>37000000000</v>
      </c>
      <c r="AE10" s="24" t="s">
        <v>145</v>
      </c>
      <c r="AF10" s="14">
        <v>25200344066</v>
      </c>
      <c r="AG10" s="13">
        <f t="shared" si="5"/>
        <v>0.68109038016216217</v>
      </c>
    </row>
    <row r="11" spans="1:35" s="377" customFormat="1" ht="28" x14ac:dyDescent="0.2">
      <c r="A11" s="300" t="s">
        <v>60</v>
      </c>
      <c r="B11" s="387" t="s">
        <v>90</v>
      </c>
      <c r="C11" s="302" t="s">
        <v>91</v>
      </c>
      <c r="D11" s="302" t="s">
        <v>92</v>
      </c>
      <c r="E11" s="302">
        <v>4301</v>
      </c>
      <c r="F11" s="302" t="s">
        <v>93</v>
      </c>
      <c r="G11" s="303" t="s">
        <v>94</v>
      </c>
      <c r="H11" s="302">
        <v>287</v>
      </c>
      <c r="I11" s="302" t="s">
        <v>95</v>
      </c>
      <c r="J11" s="302" t="s">
        <v>96</v>
      </c>
      <c r="K11" s="302" t="s">
        <v>97</v>
      </c>
      <c r="L11" s="302" t="s">
        <v>137</v>
      </c>
      <c r="M11" s="304" t="s">
        <v>135</v>
      </c>
      <c r="N11" s="300">
        <v>5</v>
      </c>
      <c r="O11" s="300">
        <v>2023</v>
      </c>
      <c r="P11" s="300" t="s">
        <v>138</v>
      </c>
      <c r="Q11" s="399">
        <v>0</v>
      </c>
      <c r="R11" s="300">
        <v>1</v>
      </c>
      <c r="S11" s="11">
        <v>0.95</v>
      </c>
      <c r="T11" s="12">
        <f t="shared" si="0"/>
        <v>0.95</v>
      </c>
      <c r="U11" s="26">
        <f>1-S11</f>
        <v>5.0000000000000044E-2</v>
      </c>
      <c r="V11" s="11">
        <v>0</v>
      </c>
      <c r="W11" s="11">
        <v>0</v>
      </c>
      <c r="X11" s="11">
        <v>0</v>
      </c>
      <c r="Y11" s="26">
        <f t="shared" si="1"/>
        <v>5.0000000000000044E-2</v>
      </c>
      <c r="Z11" s="12">
        <f t="shared" si="2"/>
        <v>5.0000000000000044E-2</v>
      </c>
      <c r="AA11" s="11">
        <f t="shared" si="3"/>
        <v>1</v>
      </c>
      <c r="AB11" s="12">
        <v>0.05</v>
      </c>
      <c r="AC11" s="13">
        <f t="shared" si="4"/>
        <v>1</v>
      </c>
      <c r="AD11" s="445">
        <v>0</v>
      </c>
      <c r="AE11" s="24" t="s">
        <v>141</v>
      </c>
      <c r="AF11" s="14">
        <v>1800000000</v>
      </c>
      <c r="AG11" s="13">
        <v>0</v>
      </c>
    </row>
    <row r="12" spans="1:35" s="377" customFormat="1" ht="28" x14ac:dyDescent="0.2">
      <c r="A12" s="300" t="s">
        <v>60</v>
      </c>
      <c r="B12" s="387" t="s">
        <v>90</v>
      </c>
      <c r="C12" s="302" t="s">
        <v>91</v>
      </c>
      <c r="D12" s="302" t="s">
        <v>92</v>
      </c>
      <c r="E12" s="302">
        <v>4301</v>
      </c>
      <c r="F12" s="302" t="s">
        <v>93</v>
      </c>
      <c r="G12" s="303" t="s">
        <v>94</v>
      </c>
      <c r="H12" s="302">
        <v>288</v>
      </c>
      <c r="I12" s="302" t="s">
        <v>98</v>
      </c>
      <c r="J12" s="302" t="s">
        <v>99</v>
      </c>
      <c r="K12" s="302" t="s">
        <v>100</v>
      </c>
      <c r="L12" s="302" t="s">
        <v>100</v>
      </c>
      <c r="M12" s="304" t="s">
        <v>135</v>
      </c>
      <c r="N12" s="300">
        <v>5</v>
      </c>
      <c r="O12" s="300">
        <v>2023</v>
      </c>
      <c r="P12" s="300" t="s">
        <v>138</v>
      </c>
      <c r="Q12" s="399">
        <v>0</v>
      </c>
      <c r="R12" s="300">
        <v>1</v>
      </c>
      <c r="S12" s="11">
        <v>0.75</v>
      </c>
      <c r="T12" s="12">
        <f t="shared" si="0"/>
        <v>0.75</v>
      </c>
      <c r="U12" s="11">
        <v>0</v>
      </c>
      <c r="V12" s="11">
        <v>0</v>
      </c>
      <c r="W12" s="26">
        <f>1-S12</f>
        <v>0.25</v>
      </c>
      <c r="X12" s="11">
        <v>0</v>
      </c>
      <c r="Y12" s="26">
        <f t="shared" si="1"/>
        <v>0.25</v>
      </c>
      <c r="Z12" s="12">
        <f t="shared" si="2"/>
        <v>0.25</v>
      </c>
      <c r="AA12" s="11">
        <f t="shared" si="3"/>
        <v>1</v>
      </c>
      <c r="AB12" s="12">
        <v>0.25</v>
      </c>
      <c r="AC12" s="13">
        <f t="shared" si="4"/>
        <v>1</v>
      </c>
      <c r="AD12" s="445">
        <v>0</v>
      </c>
      <c r="AE12" s="24" t="s">
        <v>146</v>
      </c>
      <c r="AF12" s="14">
        <v>8586735761</v>
      </c>
      <c r="AG12" s="13">
        <v>0</v>
      </c>
    </row>
    <row r="13" spans="1:35" s="377" customFormat="1" ht="28" x14ac:dyDescent="0.2">
      <c r="A13" s="300" t="s">
        <v>60</v>
      </c>
      <c r="B13" s="387" t="s">
        <v>90</v>
      </c>
      <c r="C13" s="37" t="s">
        <v>101</v>
      </c>
      <c r="D13" s="37" t="s">
        <v>102</v>
      </c>
      <c r="E13" s="302">
        <v>4102</v>
      </c>
      <c r="F13" s="302" t="s">
        <v>103</v>
      </c>
      <c r="G13" s="37" t="s">
        <v>104</v>
      </c>
      <c r="H13" s="302">
        <v>289</v>
      </c>
      <c r="I13" s="302" t="s">
        <v>105</v>
      </c>
      <c r="J13" s="302">
        <v>4102004</v>
      </c>
      <c r="K13" s="302" t="s">
        <v>106</v>
      </c>
      <c r="L13" s="302" t="s">
        <v>139</v>
      </c>
      <c r="M13" s="37" t="s">
        <v>140</v>
      </c>
      <c r="N13" s="300">
        <v>9</v>
      </c>
      <c r="O13" s="300">
        <v>2023</v>
      </c>
      <c r="P13" s="300" t="s">
        <v>141</v>
      </c>
      <c r="Q13" s="399">
        <v>5</v>
      </c>
      <c r="R13" s="300">
        <v>12</v>
      </c>
      <c r="S13" s="11">
        <v>0</v>
      </c>
      <c r="T13" s="12">
        <f t="shared" si="0"/>
        <v>0</v>
      </c>
      <c r="U13" s="11" t="s">
        <v>142</v>
      </c>
      <c r="V13" s="11">
        <v>0</v>
      </c>
      <c r="W13" s="11">
        <v>0</v>
      </c>
      <c r="X13" s="11">
        <v>0</v>
      </c>
      <c r="Y13" s="11">
        <f t="shared" si="1"/>
        <v>0</v>
      </c>
      <c r="Z13" s="12">
        <f t="shared" si="2"/>
        <v>0</v>
      </c>
      <c r="AA13" s="11">
        <f t="shared" si="3"/>
        <v>0</v>
      </c>
      <c r="AB13" s="12">
        <f t="shared" si="6"/>
        <v>0</v>
      </c>
      <c r="AC13" s="13">
        <f t="shared" si="4"/>
        <v>0</v>
      </c>
      <c r="AD13" s="445">
        <v>20000000000</v>
      </c>
      <c r="AE13" s="24" t="s">
        <v>141</v>
      </c>
      <c r="AF13" s="14">
        <v>752526764</v>
      </c>
      <c r="AG13" s="13">
        <f t="shared" si="5"/>
        <v>3.7626338199999998E-2</v>
      </c>
    </row>
    <row r="14" spans="1:35" s="377" customFormat="1" ht="28" x14ac:dyDescent="0.2">
      <c r="A14" s="300" t="s">
        <v>173</v>
      </c>
      <c r="B14" s="383" t="s">
        <v>61</v>
      </c>
      <c r="C14" s="302" t="s">
        <v>174</v>
      </c>
      <c r="D14" s="302" t="s">
        <v>175</v>
      </c>
      <c r="E14" s="302" t="s">
        <v>176</v>
      </c>
      <c r="F14" s="37" t="s">
        <v>177</v>
      </c>
      <c r="G14" s="305" t="s">
        <v>178</v>
      </c>
      <c r="H14" s="302">
        <v>11</v>
      </c>
      <c r="I14" s="302" t="s">
        <v>179</v>
      </c>
      <c r="J14" s="302">
        <v>1702022</v>
      </c>
      <c r="K14" s="302" t="s">
        <v>180</v>
      </c>
      <c r="L14" s="302" t="s">
        <v>181</v>
      </c>
      <c r="M14" s="304" t="s">
        <v>121</v>
      </c>
      <c r="N14" s="300">
        <v>0</v>
      </c>
      <c r="O14" s="300" t="s">
        <v>141</v>
      </c>
      <c r="P14" s="300" t="s">
        <v>141</v>
      </c>
      <c r="Q14" s="399">
        <v>1</v>
      </c>
      <c r="R14" s="300">
        <v>1</v>
      </c>
      <c r="S14" s="11">
        <v>0</v>
      </c>
      <c r="T14" s="12">
        <v>0</v>
      </c>
      <c r="U14" s="11" t="s">
        <v>142</v>
      </c>
      <c r="V14" s="11">
        <v>1</v>
      </c>
      <c r="W14" s="388">
        <v>0</v>
      </c>
      <c r="X14" s="11">
        <v>0</v>
      </c>
      <c r="Y14" s="11">
        <f t="shared" si="1"/>
        <v>1</v>
      </c>
      <c r="Z14" s="12">
        <f t="shared" si="2"/>
        <v>1</v>
      </c>
      <c r="AA14" s="11">
        <f t="shared" si="3"/>
        <v>1</v>
      </c>
      <c r="AB14" s="12">
        <f t="shared" si="6"/>
        <v>1</v>
      </c>
      <c r="AC14" s="13">
        <f t="shared" si="4"/>
        <v>1</v>
      </c>
      <c r="AD14" s="445">
        <v>0</v>
      </c>
      <c r="AE14" s="24" t="s">
        <v>141</v>
      </c>
      <c r="AF14" s="445">
        <v>0</v>
      </c>
      <c r="AG14" s="13">
        <v>0</v>
      </c>
    </row>
    <row r="15" spans="1:35" s="377" customFormat="1" ht="28" x14ac:dyDescent="0.2">
      <c r="A15" s="300" t="s">
        <v>173</v>
      </c>
      <c r="B15" s="383" t="s">
        <v>61</v>
      </c>
      <c r="C15" s="302" t="s">
        <v>174</v>
      </c>
      <c r="D15" s="302" t="s">
        <v>175</v>
      </c>
      <c r="E15" s="302" t="s">
        <v>176</v>
      </c>
      <c r="F15" s="37" t="s">
        <v>182</v>
      </c>
      <c r="G15" s="37" t="s">
        <v>178</v>
      </c>
      <c r="H15" s="37">
        <v>12</v>
      </c>
      <c r="I15" s="37" t="s">
        <v>183</v>
      </c>
      <c r="J15" s="302">
        <v>1702022</v>
      </c>
      <c r="K15" s="302" t="s">
        <v>184</v>
      </c>
      <c r="L15" s="302" t="s">
        <v>185</v>
      </c>
      <c r="M15" s="300" t="s">
        <v>133</v>
      </c>
      <c r="N15" s="389">
        <v>6900</v>
      </c>
      <c r="O15" s="300">
        <v>2023</v>
      </c>
      <c r="P15" s="300" t="s">
        <v>186</v>
      </c>
      <c r="Q15" s="399">
        <v>250</v>
      </c>
      <c r="R15" s="300">
        <v>1000</v>
      </c>
      <c r="S15" s="11">
        <v>0</v>
      </c>
      <c r="T15" s="12">
        <v>0</v>
      </c>
      <c r="U15" s="11" t="s">
        <v>142</v>
      </c>
      <c r="V15" s="11">
        <v>0</v>
      </c>
      <c r="W15" s="388">
        <v>0</v>
      </c>
      <c r="X15" s="11">
        <v>0</v>
      </c>
      <c r="Y15" s="11">
        <f t="shared" si="1"/>
        <v>0</v>
      </c>
      <c r="Z15" s="12">
        <f t="shared" si="2"/>
        <v>0</v>
      </c>
      <c r="AA15" s="11">
        <f t="shared" si="3"/>
        <v>0</v>
      </c>
      <c r="AB15" s="12">
        <f t="shared" si="6"/>
        <v>0</v>
      </c>
      <c r="AC15" s="13">
        <f t="shared" si="4"/>
        <v>0</v>
      </c>
      <c r="AD15" s="445">
        <v>4550000001</v>
      </c>
      <c r="AE15" s="24" t="s">
        <v>187</v>
      </c>
      <c r="AF15" s="445">
        <v>0</v>
      </c>
      <c r="AG15" s="13">
        <f t="shared" si="5"/>
        <v>0</v>
      </c>
    </row>
    <row r="16" spans="1:35" s="377" customFormat="1" ht="28" x14ac:dyDescent="0.2">
      <c r="A16" s="300" t="s">
        <v>173</v>
      </c>
      <c r="B16" s="383" t="s">
        <v>61</v>
      </c>
      <c r="C16" s="302" t="s">
        <v>174</v>
      </c>
      <c r="D16" s="302" t="s">
        <v>175</v>
      </c>
      <c r="E16" s="302" t="s">
        <v>176</v>
      </c>
      <c r="F16" s="37" t="s">
        <v>177</v>
      </c>
      <c r="G16" s="37" t="s">
        <v>178</v>
      </c>
      <c r="H16" s="37">
        <v>13</v>
      </c>
      <c r="I16" s="37" t="s">
        <v>188</v>
      </c>
      <c r="J16" s="302">
        <v>1702014</v>
      </c>
      <c r="K16" s="302" t="s">
        <v>189</v>
      </c>
      <c r="L16" s="302" t="s">
        <v>190</v>
      </c>
      <c r="M16" s="304" t="s">
        <v>121</v>
      </c>
      <c r="N16" s="390" t="s">
        <v>141</v>
      </c>
      <c r="O16" s="300" t="s">
        <v>141</v>
      </c>
      <c r="P16" s="300" t="s">
        <v>141</v>
      </c>
      <c r="Q16" s="399">
        <v>2</v>
      </c>
      <c r="R16" s="300">
        <v>5</v>
      </c>
      <c r="S16" s="11">
        <v>0</v>
      </c>
      <c r="T16" s="12">
        <v>0</v>
      </c>
      <c r="U16" s="11" t="s">
        <v>142</v>
      </c>
      <c r="V16" s="11">
        <v>0</v>
      </c>
      <c r="W16" s="388">
        <v>0</v>
      </c>
      <c r="X16" s="11">
        <v>0</v>
      </c>
      <c r="Y16" s="11">
        <f t="shared" si="1"/>
        <v>0</v>
      </c>
      <c r="Z16" s="12">
        <f t="shared" si="2"/>
        <v>0</v>
      </c>
      <c r="AA16" s="11">
        <f t="shared" si="3"/>
        <v>0</v>
      </c>
      <c r="AB16" s="12">
        <f t="shared" si="6"/>
        <v>0</v>
      </c>
      <c r="AC16" s="13">
        <f t="shared" si="4"/>
        <v>0</v>
      </c>
      <c r="AD16" s="445">
        <v>0</v>
      </c>
      <c r="AE16" s="24" t="s">
        <v>141</v>
      </c>
      <c r="AF16" s="445">
        <v>0</v>
      </c>
      <c r="AG16" s="13">
        <v>0</v>
      </c>
    </row>
    <row r="17" spans="1:33" s="377" customFormat="1" ht="28" x14ac:dyDescent="0.2">
      <c r="A17" s="300" t="s">
        <v>173</v>
      </c>
      <c r="B17" s="383" t="s">
        <v>61</v>
      </c>
      <c r="C17" s="302" t="s">
        <v>174</v>
      </c>
      <c r="D17" s="302" t="s">
        <v>175</v>
      </c>
      <c r="E17" s="302" t="s">
        <v>176</v>
      </c>
      <c r="F17" s="37" t="s">
        <v>177</v>
      </c>
      <c r="G17" s="37" t="s">
        <v>178</v>
      </c>
      <c r="H17" s="37">
        <v>14</v>
      </c>
      <c r="I17" s="37" t="s">
        <v>191</v>
      </c>
      <c r="J17" s="302">
        <v>1702016</v>
      </c>
      <c r="K17" s="302" t="s">
        <v>192</v>
      </c>
      <c r="L17" s="302" t="s">
        <v>193</v>
      </c>
      <c r="M17" s="304" t="s">
        <v>121</v>
      </c>
      <c r="N17" s="300">
        <v>1</v>
      </c>
      <c r="O17" s="300">
        <v>2023</v>
      </c>
      <c r="P17" s="300" t="s">
        <v>186</v>
      </c>
      <c r="Q17" s="399">
        <v>7</v>
      </c>
      <c r="R17" s="300">
        <v>20</v>
      </c>
      <c r="S17" s="11">
        <v>0</v>
      </c>
      <c r="T17" s="12">
        <v>0</v>
      </c>
      <c r="U17" s="11" t="s">
        <v>142</v>
      </c>
      <c r="V17" s="11">
        <v>8</v>
      </c>
      <c r="W17" s="388">
        <v>0</v>
      </c>
      <c r="X17" s="11">
        <v>0</v>
      </c>
      <c r="Y17" s="11">
        <f t="shared" si="1"/>
        <v>8</v>
      </c>
      <c r="Z17" s="12">
        <f t="shared" si="2"/>
        <v>0.4</v>
      </c>
      <c r="AA17" s="11">
        <f t="shared" si="3"/>
        <v>8</v>
      </c>
      <c r="AB17" s="12">
        <f t="shared" si="6"/>
        <v>1.1428571428571428</v>
      </c>
      <c r="AC17" s="13">
        <f t="shared" si="4"/>
        <v>0.4</v>
      </c>
      <c r="AD17" s="445">
        <v>0</v>
      </c>
      <c r="AE17" s="24" t="s">
        <v>141</v>
      </c>
      <c r="AF17" s="445">
        <v>0</v>
      </c>
      <c r="AG17" s="13">
        <v>0</v>
      </c>
    </row>
    <row r="18" spans="1:33" s="377" customFormat="1" ht="28" x14ac:dyDescent="0.2">
      <c r="A18" s="300" t="s">
        <v>173</v>
      </c>
      <c r="B18" s="383" t="s">
        <v>61</v>
      </c>
      <c r="C18" s="300" t="s">
        <v>174</v>
      </c>
      <c r="D18" s="302" t="s">
        <v>194</v>
      </c>
      <c r="E18" s="303" t="s">
        <v>176</v>
      </c>
      <c r="F18" s="37" t="s">
        <v>199</v>
      </c>
      <c r="G18" s="37" t="s">
        <v>178</v>
      </c>
      <c r="H18" s="37">
        <v>16</v>
      </c>
      <c r="I18" s="37" t="s">
        <v>200</v>
      </c>
      <c r="J18" s="302">
        <v>1708041</v>
      </c>
      <c r="K18" s="302" t="s">
        <v>201</v>
      </c>
      <c r="L18" s="302" t="s">
        <v>202</v>
      </c>
      <c r="M18" s="304" t="s">
        <v>121</v>
      </c>
      <c r="N18" s="389">
        <v>11565</v>
      </c>
      <c r="O18" s="300">
        <v>2023</v>
      </c>
      <c r="P18" s="300" t="s">
        <v>203</v>
      </c>
      <c r="Q18" s="399">
        <v>1000</v>
      </c>
      <c r="R18" s="391">
        <v>4000</v>
      </c>
      <c r="S18" s="11">
        <v>0</v>
      </c>
      <c r="T18" s="12">
        <v>0</v>
      </c>
      <c r="U18" s="11" t="s">
        <v>142</v>
      </c>
      <c r="V18" s="11">
        <v>0</v>
      </c>
      <c r="W18" s="36">
        <v>5568</v>
      </c>
      <c r="X18" s="11">
        <v>0</v>
      </c>
      <c r="Y18" s="11">
        <f t="shared" si="1"/>
        <v>5568</v>
      </c>
      <c r="Z18" s="12">
        <f t="shared" si="2"/>
        <v>1.3919999999999999</v>
      </c>
      <c r="AA18" s="11">
        <f t="shared" si="3"/>
        <v>5568</v>
      </c>
      <c r="AB18" s="12">
        <f t="shared" si="6"/>
        <v>5.5679999999999996</v>
      </c>
      <c r="AC18" s="13">
        <f t="shared" si="4"/>
        <v>1.3919999999999999</v>
      </c>
      <c r="AD18" s="445">
        <v>0</v>
      </c>
      <c r="AE18" s="24" t="s">
        <v>204</v>
      </c>
      <c r="AF18" s="445">
        <v>6346929808</v>
      </c>
      <c r="AG18" s="13">
        <v>0</v>
      </c>
    </row>
    <row r="19" spans="1:33" s="377" customFormat="1" ht="28" x14ac:dyDescent="0.2">
      <c r="A19" s="300" t="s">
        <v>173</v>
      </c>
      <c r="B19" s="383" t="s">
        <v>61</v>
      </c>
      <c r="C19" s="300" t="s">
        <v>174</v>
      </c>
      <c r="D19" s="300" t="s">
        <v>205</v>
      </c>
      <c r="E19" s="302" t="s">
        <v>176</v>
      </c>
      <c r="F19" s="37" t="s">
        <v>206</v>
      </c>
      <c r="G19" s="37" t="s">
        <v>178</v>
      </c>
      <c r="H19" s="37">
        <v>17</v>
      </c>
      <c r="I19" s="37" t="s">
        <v>207</v>
      </c>
      <c r="J19" s="302">
        <v>1702007</v>
      </c>
      <c r="K19" s="302" t="s">
        <v>208</v>
      </c>
      <c r="L19" s="302" t="s">
        <v>209</v>
      </c>
      <c r="M19" s="304" t="s">
        <v>121</v>
      </c>
      <c r="N19" s="300">
        <v>30</v>
      </c>
      <c r="O19" s="300">
        <v>2023</v>
      </c>
      <c r="P19" s="300" t="s">
        <v>186</v>
      </c>
      <c r="Q19" s="399">
        <v>7</v>
      </c>
      <c r="R19" s="300">
        <v>20</v>
      </c>
      <c r="S19" s="11">
        <v>1</v>
      </c>
      <c r="T19" s="12">
        <v>0.05</v>
      </c>
      <c r="U19" s="11">
        <v>0</v>
      </c>
      <c r="V19" s="11">
        <v>0</v>
      </c>
      <c r="W19" s="388">
        <v>0</v>
      </c>
      <c r="X19" s="11">
        <v>1</v>
      </c>
      <c r="Y19" s="11">
        <f t="shared" si="1"/>
        <v>1</v>
      </c>
      <c r="Z19" s="12">
        <f t="shared" si="2"/>
        <v>0.05</v>
      </c>
      <c r="AA19" s="11">
        <f t="shared" si="3"/>
        <v>2</v>
      </c>
      <c r="AB19" s="12">
        <f t="shared" si="6"/>
        <v>0.14285714285714285</v>
      </c>
      <c r="AC19" s="13">
        <f t="shared" si="4"/>
        <v>0.1</v>
      </c>
      <c r="AD19" s="445">
        <v>456000000</v>
      </c>
      <c r="AE19" s="300" t="s">
        <v>210</v>
      </c>
      <c r="AF19" s="445">
        <v>156000000</v>
      </c>
      <c r="AG19" s="13">
        <f t="shared" si="5"/>
        <v>0.34210526315789475</v>
      </c>
    </row>
    <row r="20" spans="1:33" s="377" customFormat="1" ht="28" x14ac:dyDescent="0.2">
      <c r="A20" s="300" t="s">
        <v>173</v>
      </c>
      <c r="B20" s="383" t="s">
        <v>61</v>
      </c>
      <c r="C20" s="300" t="s">
        <v>174</v>
      </c>
      <c r="D20" s="300" t="s">
        <v>205</v>
      </c>
      <c r="E20" s="302" t="s">
        <v>176</v>
      </c>
      <c r="F20" s="37" t="s">
        <v>206</v>
      </c>
      <c r="G20" s="37" t="s">
        <v>178</v>
      </c>
      <c r="H20" s="37">
        <v>18</v>
      </c>
      <c r="I20" s="37" t="s">
        <v>211</v>
      </c>
      <c r="J20" s="302">
        <v>1702038</v>
      </c>
      <c r="K20" s="302" t="s">
        <v>212</v>
      </c>
      <c r="L20" s="302" t="s">
        <v>213</v>
      </c>
      <c r="M20" s="304" t="s">
        <v>121</v>
      </c>
      <c r="N20" s="300">
        <v>10</v>
      </c>
      <c r="O20" s="300">
        <v>2023</v>
      </c>
      <c r="P20" s="300" t="s">
        <v>186</v>
      </c>
      <c r="Q20" s="399">
        <v>5</v>
      </c>
      <c r="R20" s="300">
        <v>15</v>
      </c>
      <c r="S20" s="11">
        <v>2</v>
      </c>
      <c r="T20" s="12">
        <v>0.13333333333333333</v>
      </c>
      <c r="U20" s="11">
        <v>1</v>
      </c>
      <c r="V20" s="11">
        <v>1</v>
      </c>
      <c r="W20" s="388">
        <v>1</v>
      </c>
      <c r="X20" s="11">
        <v>2</v>
      </c>
      <c r="Y20" s="11">
        <f t="shared" si="1"/>
        <v>5</v>
      </c>
      <c r="Z20" s="12">
        <f t="shared" si="2"/>
        <v>0.33333333333333331</v>
      </c>
      <c r="AA20" s="11">
        <f t="shared" si="3"/>
        <v>7</v>
      </c>
      <c r="AB20" s="12">
        <f t="shared" si="6"/>
        <v>1</v>
      </c>
      <c r="AC20" s="13">
        <f t="shared" si="4"/>
        <v>0.46666666666666667</v>
      </c>
      <c r="AD20" s="445">
        <v>340000000</v>
      </c>
      <c r="AE20" s="24" t="s">
        <v>210</v>
      </c>
      <c r="AF20" s="14">
        <v>253410000</v>
      </c>
      <c r="AG20" s="13">
        <f t="shared" si="5"/>
        <v>0.74532352941176472</v>
      </c>
    </row>
    <row r="21" spans="1:33" s="377" customFormat="1" ht="28" x14ac:dyDescent="0.2">
      <c r="A21" s="300" t="s">
        <v>173</v>
      </c>
      <c r="B21" s="383" t="s">
        <v>61</v>
      </c>
      <c r="C21" s="300" t="s">
        <v>174</v>
      </c>
      <c r="D21" s="300" t="s">
        <v>205</v>
      </c>
      <c r="E21" s="302" t="s">
        <v>176</v>
      </c>
      <c r="F21" s="37" t="s">
        <v>206</v>
      </c>
      <c r="G21" s="37" t="s">
        <v>178</v>
      </c>
      <c r="H21" s="37">
        <v>19</v>
      </c>
      <c r="I21" s="37" t="s">
        <v>214</v>
      </c>
      <c r="J21" s="302">
        <v>1702038</v>
      </c>
      <c r="K21" s="302" t="s">
        <v>212</v>
      </c>
      <c r="L21" s="302" t="s">
        <v>215</v>
      </c>
      <c r="M21" s="304" t="s">
        <v>121</v>
      </c>
      <c r="N21" s="300">
        <v>4</v>
      </c>
      <c r="O21" s="300">
        <v>2023</v>
      </c>
      <c r="P21" s="300" t="s">
        <v>186</v>
      </c>
      <c r="Q21" s="399">
        <v>2</v>
      </c>
      <c r="R21" s="300">
        <v>7</v>
      </c>
      <c r="S21" s="11">
        <v>2</v>
      </c>
      <c r="T21" s="12">
        <v>0.2857142857142857</v>
      </c>
      <c r="U21" s="11" t="s">
        <v>142</v>
      </c>
      <c r="V21" s="11">
        <v>1</v>
      </c>
      <c r="W21" s="388">
        <v>0</v>
      </c>
      <c r="X21" s="11">
        <v>1</v>
      </c>
      <c r="Y21" s="11">
        <f t="shared" si="1"/>
        <v>2</v>
      </c>
      <c r="Z21" s="12">
        <f t="shared" si="2"/>
        <v>0.2857142857142857</v>
      </c>
      <c r="AA21" s="11">
        <f t="shared" si="3"/>
        <v>4</v>
      </c>
      <c r="AB21" s="12">
        <f t="shared" si="6"/>
        <v>1</v>
      </c>
      <c r="AC21" s="13">
        <f t="shared" si="4"/>
        <v>0.5714285714285714</v>
      </c>
      <c r="AD21" s="445">
        <v>0</v>
      </c>
      <c r="AE21" s="24" t="s">
        <v>141</v>
      </c>
      <c r="AF21" s="445">
        <v>17430000</v>
      </c>
      <c r="AG21" s="13">
        <v>0</v>
      </c>
    </row>
    <row r="22" spans="1:33" s="377" customFormat="1" ht="28" x14ac:dyDescent="0.2">
      <c r="A22" s="300" t="s">
        <v>173</v>
      </c>
      <c r="B22" s="383" t="s">
        <v>61</v>
      </c>
      <c r="C22" s="300" t="s">
        <v>174</v>
      </c>
      <c r="D22" s="300" t="s">
        <v>205</v>
      </c>
      <c r="E22" s="302" t="s">
        <v>176</v>
      </c>
      <c r="F22" s="37" t="s">
        <v>206</v>
      </c>
      <c r="G22" s="37" t="s">
        <v>178</v>
      </c>
      <c r="H22" s="37">
        <v>20</v>
      </c>
      <c r="I22" s="37" t="s">
        <v>216</v>
      </c>
      <c r="J22" s="302">
        <v>1709001</v>
      </c>
      <c r="K22" s="302" t="s">
        <v>217</v>
      </c>
      <c r="L22" s="302" t="s">
        <v>218</v>
      </c>
      <c r="M22" s="304" t="s">
        <v>121</v>
      </c>
      <c r="N22" s="389">
        <v>4000000</v>
      </c>
      <c r="O22" s="300">
        <v>2023</v>
      </c>
      <c r="P22" s="300" t="s">
        <v>219</v>
      </c>
      <c r="Q22" s="399">
        <v>1500000</v>
      </c>
      <c r="R22" s="389">
        <v>5000000</v>
      </c>
      <c r="S22" s="11">
        <v>400000</v>
      </c>
      <c r="T22" s="12">
        <v>0.08</v>
      </c>
      <c r="U22" s="11" t="s">
        <v>142</v>
      </c>
      <c r="V22" s="11">
        <v>0</v>
      </c>
      <c r="W22" s="388">
        <v>0</v>
      </c>
      <c r="X22" s="11" t="s">
        <v>220</v>
      </c>
      <c r="Y22" s="11">
        <f t="shared" si="1"/>
        <v>1730000</v>
      </c>
      <c r="Z22" s="12">
        <f t="shared" si="2"/>
        <v>0.34599999999999997</v>
      </c>
      <c r="AA22" s="11">
        <f t="shared" si="3"/>
        <v>2130000</v>
      </c>
      <c r="AB22" s="12">
        <f t="shared" si="6"/>
        <v>1.1533333333333333</v>
      </c>
      <c r="AC22" s="13">
        <f t="shared" si="4"/>
        <v>0.42599999999999999</v>
      </c>
      <c r="AD22" s="445">
        <v>0</v>
      </c>
      <c r="AE22" s="24" t="s">
        <v>141</v>
      </c>
      <c r="AF22" s="445">
        <v>0</v>
      </c>
      <c r="AG22" s="13">
        <v>0</v>
      </c>
    </row>
    <row r="23" spans="1:33" s="377" customFormat="1" ht="28" x14ac:dyDescent="0.2">
      <c r="A23" s="300" t="s">
        <v>173</v>
      </c>
      <c r="B23" s="301" t="s">
        <v>107</v>
      </c>
      <c r="C23" s="37" t="s">
        <v>222</v>
      </c>
      <c r="D23" s="37" t="s">
        <v>223</v>
      </c>
      <c r="E23" s="37" t="s">
        <v>224</v>
      </c>
      <c r="F23" s="37" t="s">
        <v>225</v>
      </c>
      <c r="G23" s="37" t="s">
        <v>226</v>
      </c>
      <c r="H23" s="37">
        <v>124</v>
      </c>
      <c r="I23" s="37" t="s">
        <v>227</v>
      </c>
      <c r="J23" s="38">
        <v>4103005</v>
      </c>
      <c r="K23" s="302" t="s">
        <v>228</v>
      </c>
      <c r="L23" s="37" t="s">
        <v>229</v>
      </c>
      <c r="M23" s="304" t="s">
        <v>121</v>
      </c>
      <c r="N23" s="300">
        <v>1365</v>
      </c>
      <c r="O23" s="300">
        <v>2023</v>
      </c>
      <c r="P23" s="300" t="s">
        <v>230</v>
      </c>
      <c r="Q23" s="494">
        <v>50</v>
      </c>
      <c r="R23" s="305">
        <v>200</v>
      </c>
      <c r="S23" s="11">
        <v>0</v>
      </c>
      <c r="T23" s="12">
        <v>0</v>
      </c>
      <c r="U23" s="11" t="s">
        <v>142</v>
      </c>
      <c r="V23" s="11">
        <v>0</v>
      </c>
      <c r="W23" s="388">
        <v>0</v>
      </c>
      <c r="X23" s="11">
        <v>57</v>
      </c>
      <c r="Y23" s="11">
        <f t="shared" si="1"/>
        <v>57</v>
      </c>
      <c r="Z23" s="12">
        <f t="shared" si="2"/>
        <v>0.28499999999999998</v>
      </c>
      <c r="AA23" s="11">
        <f t="shared" si="3"/>
        <v>57</v>
      </c>
      <c r="AB23" s="12">
        <f t="shared" si="6"/>
        <v>1.1399999999999999</v>
      </c>
      <c r="AC23" s="13">
        <f t="shared" si="4"/>
        <v>0.28499999999999998</v>
      </c>
      <c r="AD23" s="445">
        <v>408000</v>
      </c>
      <c r="AE23" s="24" t="s">
        <v>210</v>
      </c>
      <c r="AF23" s="445">
        <v>394916667</v>
      </c>
      <c r="AG23" s="13">
        <f t="shared" si="5"/>
        <v>967.93300735294122</v>
      </c>
    </row>
    <row r="24" spans="1:33" s="377" customFormat="1" ht="28" x14ac:dyDescent="0.2">
      <c r="A24" s="300" t="s">
        <v>173</v>
      </c>
      <c r="B24" s="301" t="s">
        <v>107</v>
      </c>
      <c r="C24" s="37" t="s">
        <v>222</v>
      </c>
      <c r="D24" s="37" t="s">
        <v>223</v>
      </c>
      <c r="E24" s="37" t="s">
        <v>110</v>
      </c>
      <c r="F24" s="37" t="s">
        <v>225</v>
      </c>
      <c r="G24" s="37" t="s">
        <v>226</v>
      </c>
      <c r="H24" s="37">
        <v>125</v>
      </c>
      <c r="I24" s="37" t="s">
        <v>231</v>
      </c>
      <c r="J24" s="38" t="s">
        <v>232</v>
      </c>
      <c r="K24" s="302" t="s">
        <v>233</v>
      </c>
      <c r="L24" s="37" t="s">
        <v>234</v>
      </c>
      <c r="M24" s="304" t="s">
        <v>121</v>
      </c>
      <c r="N24" s="300">
        <v>10</v>
      </c>
      <c r="O24" s="300">
        <v>2023</v>
      </c>
      <c r="P24" s="300" t="s">
        <v>230</v>
      </c>
      <c r="Q24" s="494">
        <v>20</v>
      </c>
      <c r="R24" s="305">
        <v>50</v>
      </c>
      <c r="S24" s="11">
        <v>0</v>
      </c>
      <c r="T24" s="12">
        <v>0</v>
      </c>
      <c r="U24" s="11" t="s">
        <v>142</v>
      </c>
      <c r="V24" s="11">
        <v>0</v>
      </c>
      <c r="W24" s="388">
        <v>0</v>
      </c>
      <c r="X24" s="11">
        <v>90</v>
      </c>
      <c r="Y24" s="11">
        <f t="shared" si="1"/>
        <v>90</v>
      </c>
      <c r="Z24" s="12">
        <f t="shared" si="2"/>
        <v>1.8</v>
      </c>
      <c r="AA24" s="11">
        <f t="shared" si="3"/>
        <v>90</v>
      </c>
      <c r="AB24" s="12">
        <f t="shared" si="6"/>
        <v>4.5</v>
      </c>
      <c r="AC24" s="13">
        <f t="shared" si="4"/>
        <v>1.8</v>
      </c>
      <c r="AD24" s="445">
        <v>0</v>
      </c>
      <c r="AE24" s="24" t="s">
        <v>141</v>
      </c>
      <c r="AF24" s="445">
        <v>0</v>
      </c>
      <c r="AG24" s="13">
        <v>0</v>
      </c>
    </row>
    <row r="25" spans="1:33" s="377" customFormat="1" ht="28" x14ac:dyDescent="0.2">
      <c r="A25" s="300" t="s">
        <v>173</v>
      </c>
      <c r="B25" s="301" t="s">
        <v>107</v>
      </c>
      <c r="C25" s="37" t="s">
        <v>222</v>
      </c>
      <c r="D25" s="37" t="s">
        <v>223</v>
      </c>
      <c r="E25" s="37" t="s">
        <v>224</v>
      </c>
      <c r="F25" s="37" t="s">
        <v>225</v>
      </c>
      <c r="G25" s="37" t="s">
        <v>116</v>
      </c>
      <c r="H25" s="37">
        <v>130</v>
      </c>
      <c r="I25" s="37" t="s">
        <v>235</v>
      </c>
      <c r="J25" s="38">
        <v>4101042</v>
      </c>
      <c r="K25" s="302" t="s">
        <v>236</v>
      </c>
      <c r="L25" s="37" t="s">
        <v>237</v>
      </c>
      <c r="M25" s="304" t="s">
        <v>121</v>
      </c>
      <c r="N25" s="300">
        <v>926</v>
      </c>
      <c r="O25" s="300">
        <v>2023</v>
      </c>
      <c r="P25" s="300" t="s">
        <v>230</v>
      </c>
      <c r="Q25" s="494">
        <v>500</v>
      </c>
      <c r="R25" s="305">
        <v>1500</v>
      </c>
      <c r="S25" s="11">
        <v>0</v>
      </c>
      <c r="T25" s="12">
        <v>0</v>
      </c>
      <c r="U25" s="11" t="s">
        <v>142</v>
      </c>
      <c r="V25" s="11">
        <v>0</v>
      </c>
      <c r="W25" s="388">
        <v>0</v>
      </c>
      <c r="X25" s="11">
        <v>0</v>
      </c>
      <c r="Y25" s="11">
        <f t="shared" si="1"/>
        <v>0</v>
      </c>
      <c r="Z25" s="12">
        <f t="shared" si="2"/>
        <v>0</v>
      </c>
      <c r="AA25" s="11">
        <f t="shared" si="3"/>
        <v>0</v>
      </c>
      <c r="AB25" s="12">
        <f>+Y25/Q25</f>
        <v>0</v>
      </c>
      <c r="AC25" s="13">
        <f t="shared" si="4"/>
        <v>0</v>
      </c>
      <c r="AD25" s="445">
        <v>0</v>
      </c>
      <c r="AE25" s="24" t="s">
        <v>141</v>
      </c>
      <c r="AF25" s="445">
        <v>0</v>
      </c>
      <c r="AG25" s="13">
        <v>0</v>
      </c>
    </row>
    <row r="26" spans="1:33" s="377" customFormat="1" ht="28" x14ac:dyDescent="0.2">
      <c r="A26" s="300" t="s">
        <v>173</v>
      </c>
      <c r="B26" s="301" t="s">
        <v>107</v>
      </c>
      <c r="C26" s="37" t="s">
        <v>222</v>
      </c>
      <c r="D26" s="37" t="s">
        <v>238</v>
      </c>
      <c r="E26" s="302">
        <v>1704</v>
      </c>
      <c r="F26" s="302" t="s">
        <v>239</v>
      </c>
      <c r="G26" s="302" t="s">
        <v>178</v>
      </c>
      <c r="H26" s="37">
        <v>290</v>
      </c>
      <c r="I26" s="302" t="s">
        <v>240</v>
      </c>
      <c r="J26" s="38" t="s">
        <v>241</v>
      </c>
      <c r="K26" s="302" t="s">
        <v>242</v>
      </c>
      <c r="L26" s="37" t="s">
        <v>243</v>
      </c>
      <c r="M26" s="304" t="s">
        <v>121</v>
      </c>
      <c r="N26" s="390" t="s">
        <v>141</v>
      </c>
      <c r="O26" s="300" t="s">
        <v>141</v>
      </c>
      <c r="P26" s="300" t="s">
        <v>141</v>
      </c>
      <c r="Q26" s="399">
        <v>1</v>
      </c>
      <c r="R26" s="300">
        <v>4</v>
      </c>
      <c r="S26" s="11">
        <v>0</v>
      </c>
      <c r="T26" s="12">
        <v>0</v>
      </c>
      <c r="U26" s="11" t="s">
        <v>142</v>
      </c>
      <c r="V26" s="11">
        <v>0</v>
      </c>
      <c r="W26" s="388">
        <v>2</v>
      </c>
      <c r="X26" s="11">
        <v>0</v>
      </c>
      <c r="Y26" s="11">
        <f t="shared" si="1"/>
        <v>2</v>
      </c>
      <c r="Z26" s="12">
        <f t="shared" si="2"/>
        <v>0.5</v>
      </c>
      <c r="AA26" s="11">
        <f t="shared" si="3"/>
        <v>2</v>
      </c>
      <c r="AB26" s="12">
        <f t="shared" si="6"/>
        <v>2</v>
      </c>
      <c r="AC26" s="13">
        <f t="shared" si="4"/>
        <v>0.5</v>
      </c>
      <c r="AD26" s="445">
        <v>0</v>
      </c>
      <c r="AE26" s="24" t="s">
        <v>141</v>
      </c>
      <c r="AF26" s="445">
        <v>0</v>
      </c>
      <c r="AG26" s="13">
        <v>0</v>
      </c>
    </row>
    <row r="27" spans="1:33" s="377" customFormat="1" x14ac:dyDescent="0.2">
      <c r="A27" s="300" t="s">
        <v>173</v>
      </c>
      <c r="B27" s="301" t="s">
        <v>107</v>
      </c>
      <c r="C27" s="37" t="s">
        <v>222</v>
      </c>
      <c r="D27" s="37" t="s">
        <v>238</v>
      </c>
      <c r="E27" s="303" t="s">
        <v>244</v>
      </c>
      <c r="F27" s="302" t="s">
        <v>239</v>
      </c>
      <c r="G27" s="302" t="s">
        <v>178</v>
      </c>
      <c r="H27" s="37">
        <v>291</v>
      </c>
      <c r="I27" s="302" t="s">
        <v>245</v>
      </c>
      <c r="J27" s="38" t="s">
        <v>246</v>
      </c>
      <c r="K27" s="302" t="s">
        <v>247</v>
      </c>
      <c r="L27" s="37" t="s">
        <v>248</v>
      </c>
      <c r="M27" s="304" t="s">
        <v>121</v>
      </c>
      <c r="N27" s="390" t="s">
        <v>141</v>
      </c>
      <c r="O27" s="300" t="s">
        <v>141</v>
      </c>
      <c r="P27" s="300" t="s">
        <v>141</v>
      </c>
      <c r="Q27" s="399">
        <v>50</v>
      </c>
      <c r="R27" s="300">
        <v>150</v>
      </c>
      <c r="S27" s="11">
        <v>0</v>
      </c>
      <c r="T27" s="12">
        <v>0</v>
      </c>
      <c r="U27" s="11" t="s">
        <v>142</v>
      </c>
      <c r="V27" s="11">
        <v>0</v>
      </c>
      <c r="W27" s="388">
        <v>0</v>
      </c>
      <c r="X27" s="11">
        <v>146</v>
      </c>
      <c r="Y27" s="11">
        <f t="shared" si="1"/>
        <v>146</v>
      </c>
      <c r="Z27" s="12">
        <f t="shared" si="2"/>
        <v>0.97333333333333338</v>
      </c>
      <c r="AA27" s="11">
        <f t="shared" si="3"/>
        <v>146</v>
      </c>
      <c r="AB27" s="12">
        <f t="shared" si="6"/>
        <v>2.92</v>
      </c>
      <c r="AC27" s="13">
        <f t="shared" si="4"/>
        <v>0.97333333333333338</v>
      </c>
      <c r="AD27" s="445">
        <v>0</v>
      </c>
      <c r="AE27" s="24" t="s">
        <v>141</v>
      </c>
      <c r="AF27" s="445">
        <v>0</v>
      </c>
      <c r="AG27" s="13">
        <v>0</v>
      </c>
    </row>
    <row r="28" spans="1:33" s="377" customFormat="1" x14ac:dyDescent="0.2">
      <c r="A28" s="300" t="s">
        <v>173</v>
      </c>
      <c r="B28" s="301" t="s">
        <v>107</v>
      </c>
      <c r="C28" s="37" t="s">
        <v>222</v>
      </c>
      <c r="D28" s="37" t="s">
        <v>238</v>
      </c>
      <c r="E28" s="303" t="s">
        <v>244</v>
      </c>
      <c r="F28" s="302" t="s">
        <v>239</v>
      </c>
      <c r="G28" s="302" t="s">
        <v>178</v>
      </c>
      <c r="H28" s="37">
        <v>336</v>
      </c>
      <c r="I28" s="302" t="s">
        <v>245</v>
      </c>
      <c r="J28" s="302" t="s">
        <v>249</v>
      </c>
      <c r="K28" s="302" t="s">
        <v>250</v>
      </c>
      <c r="L28" s="302" t="s">
        <v>251</v>
      </c>
      <c r="M28" s="304" t="s">
        <v>121</v>
      </c>
      <c r="N28" s="390" t="s">
        <v>141</v>
      </c>
      <c r="O28" s="300" t="s">
        <v>141</v>
      </c>
      <c r="P28" s="300" t="s">
        <v>141</v>
      </c>
      <c r="Q28" s="399">
        <v>130</v>
      </c>
      <c r="R28" s="300">
        <v>400</v>
      </c>
      <c r="S28" s="11">
        <v>0</v>
      </c>
      <c r="T28" s="12">
        <v>0</v>
      </c>
      <c r="U28" s="11">
        <v>152</v>
      </c>
      <c r="V28" s="11">
        <v>0</v>
      </c>
      <c r="W28" s="388">
        <v>0</v>
      </c>
      <c r="X28" s="11">
        <v>0</v>
      </c>
      <c r="Y28" s="11">
        <f t="shared" si="1"/>
        <v>152</v>
      </c>
      <c r="Z28" s="12">
        <f t="shared" si="2"/>
        <v>0.38</v>
      </c>
      <c r="AA28" s="11">
        <f t="shared" si="3"/>
        <v>152</v>
      </c>
      <c r="AB28" s="12">
        <f t="shared" si="6"/>
        <v>1.1692307692307693</v>
      </c>
      <c r="AC28" s="13">
        <f t="shared" si="4"/>
        <v>0.38</v>
      </c>
      <c r="AD28" s="445">
        <v>0</v>
      </c>
      <c r="AE28" s="24" t="s">
        <v>141</v>
      </c>
      <c r="AF28" s="445">
        <v>0</v>
      </c>
      <c r="AG28" s="13">
        <v>0</v>
      </c>
    </row>
    <row r="29" spans="1:33" s="377" customFormat="1" ht="56" x14ac:dyDescent="0.2">
      <c r="A29" s="300" t="s">
        <v>138</v>
      </c>
      <c r="B29" s="387" t="s">
        <v>90</v>
      </c>
      <c r="C29" s="301" t="s">
        <v>281</v>
      </c>
      <c r="D29" s="302" t="s">
        <v>282</v>
      </c>
      <c r="E29" s="302">
        <v>4302</v>
      </c>
      <c r="F29" s="302" t="s">
        <v>283</v>
      </c>
      <c r="G29" s="37" t="s">
        <v>284</v>
      </c>
      <c r="H29" s="37">
        <v>174</v>
      </c>
      <c r="I29" s="302" t="s">
        <v>285</v>
      </c>
      <c r="J29" s="358" t="s">
        <v>286</v>
      </c>
      <c r="K29" s="302" t="s">
        <v>287</v>
      </c>
      <c r="L29" s="302" t="s">
        <v>288</v>
      </c>
      <c r="M29" s="380" t="s">
        <v>279</v>
      </c>
      <c r="N29" s="381">
        <v>826</v>
      </c>
      <c r="O29" s="381">
        <v>2023</v>
      </c>
      <c r="P29" s="381" t="s">
        <v>138</v>
      </c>
      <c r="Q29" s="496">
        <v>909</v>
      </c>
      <c r="R29" s="380">
        <v>889</v>
      </c>
      <c r="S29" s="302">
        <v>466</v>
      </c>
      <c r="T29" s="12">
        <f>+S29/R29</f>
        <v>0.5241844769403825</v>
      </c>
      <c r="U29" s="301">
        <v>0</v>
      </c>
      <c r="V29" s="301">
        <v>483</v>
      </c>
      <c r="W29" s="392">
        <v>166</v>
      </c>
      <c r="X29" s="392">
        <v>161</v>
      </c>
      <c r="Y29" s="11">
        <f t="shared" si="1"/>
        <v>810</v>
      </c>
      <c r="Z29" s="12">
        <f t="shared" si="2"/>
        <v>0.91113610798650169</v>
      </c>
      <c r="AA29" s="11">
        <f t="shared" si="3"/>
        <v>1276</v>
      </c>
      <c r="AB29" s="12">
        <f t="shared" si="6"/>
        <v>0.8910891089108911</v>
      </c>
      <c r="AC29" s="13">
        <f t="shared" si="4"/>
        <v>1.4353205849268842</v>
      </c>
      <c r="AD29" s="449">
        <v>206000206</v>
      </c>
      <c r="AE29" s="363" t="s">
        <v>144</v>
      </c>
      <c r="AF29" s="445">
        <v>237331578</v>
      </c>
      <c r="AG29" s="13">
        <f t="shared" si="5"/>
        <v>1.1520938867410646</v>
      </c>
    </row>
    <row r="30" spans="1:33" s="377" customFormat="1" ht="42" x14ac:dyDescent="0.2">
      <c r="A30" s="300" t="s">
        <v>138</v>
      </c>
      <c r="B30" s="387" t="s">
        <v>90</v>
      </c>
      <c r="C30" s="301" t="s">
        <v>281</v>
      </c>
      <c r="D30" s="302" t="s">
        <v>282</v>
      </c>
      <c r="E30" s="302">
        <v>4302</v>
      </c>
      <c r="F30" s="302" t="s">
        <v>283</v>
      </c>
      <c r="G30" s="37" t="s">
        <v>284</v>
      </c>
      <c r="H30" s="37">
        <v>175</v>
      </c>
      <c r="I30" s="302" t="s">
        <v>289</v>
      </c>
      <c r="J30" s="358" t="s">
        <v>290</v>
      </c>
      <c r="K30" s="302" t="s">
        <v>291</v>
      </c>
      <c r="L30" s="302" t="s">
        <v>292</v>
      </c>
      <c r="M30" s="380" t="s">
        <v>279</v>
      </c>
      <c r="N30" s="393">
        <v>228</v>
      </c>
      <c r="O30" s="381">
        <v>2023</v>
      </c>
      <c r="P30" s="381" t="s">
        <v>138</v>
      </c>
      <c r="Q30" s="496">
        <v>230</v>
      </c>
      <c r="R30" s="380">
        <v>235</v>
      </c>
      <c r="S30" s="302">
        <v>292</v>
      </c>
      <c r="T30" s="12">
        <f t="shared" ref="T30:T60" si="7">+S30/R30</f>
        <v>1.2425531914893617</v>
      </c>
      <c r="U30" s="301">
        <v>0</v>
      </c>
      <c r="V30" s="301">
        <v>483</v>
      </c>
      <c r="W30" s="301">
        <v>166</v>
      </c>
      <c r="X30" s="301">
        <v>161</v>
      </c>
      <c r="Y30" s="11">
        <f t="shared" si="1"/>
        <v>810</v>
      </c>
      <c r="Z30" s="12">
        <f t="shared" si="2"/>
        <v>3.4468085106382977</v>
      </c>
      <c r="AA30" s="11">
        <f t="shared" si="3"/>
        <v>1102</v>
      </c>
      <c r="AB30" s="12">
        <f t="shared" si="6"/>
        <v>3.5217391304347827</v>
      </c>
      <c r="AC30" s="13">
        <f t="shared" si="4"/>
        <v>4.6893617021276599</v>
      </c>
      <c r="AD30" s="449">
        <v>103001047.51000001</v>
      </c>
      <c r="AE30" s="363" t="s">
        <v>293</v>
      </c>
      <c r="AF30" s="445"/>
      <c r="AG30" s="13">
        <f t="shared" si="5"/>
        <v>0</v>
      </c>
    </row>
    <row r="31" spans="1:33" s="377" customFormat="1" ht="42" x14ac:dyDescent="0.2">
      <c r="A31" s="300" t="s">
        <v>138</v>
      </c>
      <c r="B31" s="387" t="s">
        <v>90</v>
      </c>
      <c r="C31" s="301" t="s">
        <v>281</v>
      </c>
      <c r="D31" s="302" t="s">
        <v>282</v>
      </c>
      <c r="E31" s="302">
        <v>4302</v>
      </c>
      <c r="F31" s="302" t="s">
        <v>283</v>
      </c>
      <c r="G31" s="37" t="s">
        <v>284</v>
      </c>
      <c r="H31" s="37">
        <v>176</v>
      </c>
      <c r="I31" s="302" t="s">
        <v>294</v>
      </c>
      <c r="J31" s="358" t="s">
        <v>290</v>
      </c>
      <c r="K31" s="302" t="s">
        <v>291</v>
      </c>
      <c r="L31" s="302" t="s">
        <v>295</v>
      </c>
      <c r="M31" s="380" t="s">
        <v>279</v>
      </c>
      <c r="N31" s="381">
        <v>228</v>
      </c>
      <c r="O31" s="381">
        <v>2023</v>
      </c>
      <c r="P31" s="381" t="s">
        <v>138</v>
      </c>
      <c r="Q31" s="496">
        <v>230</v>
      </c>
      <c r="R31" s="380">
        <v>235</v>
      </c>
      <c r="S31" s="302">
        <v>292</v>
      </c>
      <c r="T31" s="12">
        <f t="shared" si="7"/>
        <v>1.2425531914893617</v>
      </c>
      <c r="U31" s="301">
        <v>0</v>
      </c>
      <c r="V31" s="301">
        <v>164</v>
      </c>
      <c r="W31" s="301">
        <v>166</v>
      </c>
      <c r="X31" s="301">
        <v>161</v>
      </c>
      <c r="Y31" s="11">
        <f t="shared" si="1"/>
        <v>491</v>
      </c>
      <c r="Z31" s="12">
        <f t="shared" si="2"/>
        <v>2.0893617021276594</v>
      </c>
      <c r="AA31" s="11">
        <f t="shared" si="3"/>
        <v>783</v>
      </c>
      <c r="AB31" s="12">
        <f t="shared" si="6"/>
        <v>2.1347826086956521</v>
      </c>
      <c r="AC31" s="13">
        <f t="shared" si="4"/>
        <v>3.3319148936170211</v>
      </c>
      <c r="AD31" s="449">
        <v>107269350</v>
      </c>
      <c r="AE31" s="363" t="s">
        <v>144</v>
      </c>
      <c r="AF31" s="445"/>
      <c r="AG31" s="13">
        <f t="shared" si="5"/>
        <v>0</v>
      </c>
    </row>
    <row r="32" spans="1:33" s="377" customFormat="1" ht="42" x14ac:dyDescent="0.2">
      <c r="A32" s="300" t="s">
        <v>138</v>
      </c>
      <c r="B32" s="387" t="s">
        <v>90</v>
      </c>
      <c r="C32" s="301" t="s">
        <v>281</v>
      </c>
      <c r="D32" s="302" t="s">
        <v>282</v>
      </c>
      <c r="E32" s="302">
        <v>4302</v>
      </c>
      <c r="F32" s="302" t="s">
        <v>283</v>
      </c>
      <c r="G32" s="37" t="s">
        <v>284</v>
      </c>
      <c r="H32" s="37">
        <v>177</v>
      </c>
      <c r="I32" s="302" t="s">
        <v>296</v>
      </c>
      <c r="J32" s="358" t="s">
        <v>297</v>
      </c>
      <c r="K32" s="302" t="s">
        <v>298</v>
      </c>
      <c r="L32" s="302" t="s">
        <v>299</v>
      </c>
      <c r="M32" s="380" t="s">
        <v>279</v>
      </c>
      <c r="N32" s="381">
        <v>16</v>
      </c>
      <c r="O32" s="381">
        <v>2023</v>
      </c>
      <c r="P32" s="381" t="s">
        <v>138</v>
      </c>
      <c r="Q32" s="496">
        <v>32</v>
      </c>
      <c r="R32" s="380">
        <v>118</v>
      </c>
      <c r="S32" s="302">
        <v>124</v>
      </c>
      <c r="T32" s="12">
        <f t="shared" si="7"/>
        <v>1.0508474576271187</v>
      </c>
      <c r="U32" s="301">
        <v>0</v>
      </c>
      <c r="V32" s="301">
        <v>268</v>
      </c>
      <c r="W32" s="301">
        <v>166</v>
      </c>
      <c r="X32" s="301">
        <v>161</v>
      </c>
      <c r="Y32" s="11">
        <f t="shared" si="1"/>
        <v>595</v>
      </c>
      <c r="Z32" s="12">
        <f t="shared" si="2"/>
        <v>5.0423728813559325</v>
      </c>
      <c r="AA32" s="11">
        <f t="shared" si="3"/>
        <v>719</v>
      </c>
      <c r="AB32" s="12">
        <f t="shared" si="6"/>
        <v>18.59375</v>
      </c>
      <c r="AC32" s="13">
        <f t="shared" si="4"/>
        <v>6.093220338983051</v>
      </c>
      <c r="AD32" s="449">
        <v>206000000</v>
      </c>
      <c r="AE32" s="363" t="s">
        <v>144</v>
      </c>
      <c r="AF32" s="445">
        <v>0</v>
      </c>
      <c r="AG32" s="13">
        <f t="shared" si="5"/>
        <v>0</v>
      </c>
    </row>
    <row r="33" spans="1:33" s="377" customFormat="1" ht="42" x14ac:dyDescent="0.2">
      <c r="A33" s="300" t="s">
        <v>138</v>
      </c>
      <c r="B33" s="387" t="s">
        <v>90</v>
      </c>
      <c r="C33" s="301" t="s">
        <v>281</v>
      </c>
      <c r="D33" s="302" t="s">
        <v>282</v>
      </c>
      <c r="E33" s="302">
        <v>4302</v>
      </c>
      <c r="F33" s="302" t="s">
        <v>283</v>
      </c>
      <c r="G33" s="37" t="s">
        <v>284</v>
      </c>
      <c r="H33" s="37">
        <v>178</v>
      </c>
      <c r="I33" s="302" t="s">
        <v>300</v>
      </c>
      <c r="J33" s="358" t="s">
        <v>301</v>
      </c>
      <c r="K33" s="302" t="s">
        <v>302</v>
      </c>
      <c r="L33" s="302" t="s">
        <v>303</v>
      </c>
      <c r="M33" s="380" t="s">
        <v>279</v>
      </c>
      <c r="N33" s="381">
        <v>37</v>
      </c>
      <c r="O33" s="381">
        <v>2023</v>
      </c>
      <c r="P33" s="381" t="s">
        <v>138</v>
      </c>
      <c r="Q33" s="496">
        <v>37</v>
      </c>
      <c r="R33" s="380">
        <v>151</v>
      </c>
      <c r="S33" s="302">
        <v>21</v>
      </c>
      <c r="T33" s="12">
        <f t="shared" si="7"/>
        <v>0.13907284768211919</v>
      </c>
      <c r="U33" s="301">
        <v>0</v>
      </c>
      <c r="V33" s="301">
        <v>15</v>
      </c>
      <c r="W33" s="301">
        <v>13</v>
      </c>
      <c r="X33" s="301">
        <v>4</v>
      </c>
      <c r="Y33" s="11">
        <f t="shared" si="1"/>
        <v>32</v>
      </c>
      <c r="Z33" s="12">
        <f t="shared" si="2"/>
        <v>0.2119205298013245</v>
      </c>
      <c r="AA33" s="11">
        <f t="shared" si="3"/>
        <v>53</v>
      </c>
      <c r="AB33" s="12">
        <f t="shared" si="6"/>
        <v>0.86486486486486491</v>
      </c>
      <c r="AC33" s="13">
        <f t="shared" si="4"/>
        <v>0.35099337748344372</v>
      </c>
      <c r="AD33" s="449">
        <v>153934272.5</v>
      </c>
      <c r="AE33" s="363" t="s">
        <v>304</v>
      </c>
      <c r="AF33" s="445">
        <v>81000000</v>
      </c>
      <c r="AG33" s="13">
        <f t="shared" si="5"/>
        <v>0.52619860856522382</v>
      </c>
    </row>
    <row r="34" spans="1:33" s="377" customFormat="1" ht="42" x14ac:dyDescent="0.2">
      <c r="A34" s="300" t="s">
        <v>138</v>
      </c>
      <c r="B34" s="387" t="s">
        <v>90</v>
      </c>
      <c r="C34" s="301" t="s">
        <v>281</v>
      </c>
      <c r="D34" s="302" t="s">
        <v>282</v>
      </c>
      <c r="E34" s="302">
        <v>4302</v>
      </c>
      <c r="F34" s="302" t="s">
        <v>283</v>
      </c>
      <c r="G34" s="37" t="s">
        <v>284</v>
      </c>
      <c r="H34" s="37">
        <v>179</v>
      </c>
      <c r="I34" s="302" t="s">
        <v>300</v>
      </c>
      <c r="J34" s="358" t="s">
        <v>301</v>
      </c>
      <c r="K34" s="302" t="s">
        <v>302</v>
      </c>
      <c r="L34" s="302" t="s">
        <v>305</v>
      </c>
      <c r="M34" s="380" t="s">
        <v>279</v>
      </c>
      <c r="N34" s="381">
        <v>21</v>
      </c>
      <c r="O34" s="381">
        <v>2023</v>
      </c>
      <c r="P34" s="381" t="s">
        <v>138</v>
      </c>
      <c r="Q34" s="496">
        <v>6</v>
      </c>
      <c r="R34" s="380">
        <v>25</v>
      </c>
      <c r="S34" s="302">
        <v>22</v>
      </c>
      <c r="T34" s="12">
        <f t="shared" si="7"/>
        <v>0.88</v>
      </c>
      <c r="U34" s="301">
        <v>0</v>
      </c>
      <c r="V34" s="301">
        <v>15</v>
      </c>
      <c r="W34" s="301">
        <v>13</v>
      </c>
      <c r="X34" s="301">
        <v>4</v>
      </c>
      <c r="Y34" s="11">
        <f t="shared" si="1"/>
        <v>32</v>
      </c>
      <c r="Z34" s="12">
        <f t="shared" si="2"/>
        <v>1.28</v>
      </c>
      <c r="AA34" s="11">
        <f t="shared" si="3"/>
        <v>54</v>
      </c>
      <c r="AB34" s="12">
        <f t="shared" si="6"/>
        <v>5.333333333333333</v>
      </c>
      <c r="AC34" s="13">
        <f t="shared" si="4"/>
        <v>2.16</v>
      </c>
      <c r="AD34" s="449">
        <v>103000000</v>
      </c>
      <c r="AE34" s="363" t="s">
        <v>144</v>
      </c>
      <c r="AF34" s="445">
        <v>81000000</v>
      </c>
      <c r="AG34" s="13">
        <f t="shared" si="5"/>
        <v>0.78640776699029125</v>
      </c>
    </row>
    <row r="35" spans="1:33" s="377" customFormat="1" ht="42" x14ac:dyDescent="0.2">
      <c r="A35" s="300" t="s">
        <v>138</v>
      </c>
      <c r="B35" s="387" t="s">
        <v>90</v>
      </c>
      <c r="C35" s="301" t="s">
        <v>281</v>
      </c>
      <c r="D35" s="302" t="s">
        <v>282</v>
      </c>
      <c r="E35" s="302">
        <v>4302</v>
      </c>
      <c r="F35" s="302" t="s">
        <v>283</v>
      </c>
      <c r="G35" s="37" t="s">
        <v>284</v>
      </c>
      <c r="H35" s="37">
        <v>180</v>
      </c>
      <c r="I35" s="302" t="s">
        <v>306</v>
      </c>
      <c r="J35" s="358" t="s">
        <v>307</v>
      </c>
      <c r="K35" s="302" t="s">
        <v>308</v>
      </c>
      <c r="L35" s="302" t="s">
        <v>309</v>
      </c>
      <c r="M35" s="380" t="s">
        <v>279</v>
      </c>
      <c r="N35" s="381">
        <v>826</v>
      </c>
      <c r="O35" s="381">
        <v>2023</v>
      </c>
      <c r="P35" s="381" t="s">
        <v>138</v>
      </c>
      <c r="Q35" s="496">
        <v>909</v>
      </c>
      <c r="R35" s="380">
        <v>848</v>
      </c>
      <c r="S35" s="302">
        <v>390</v>
      </c>
      <c r="T35" s="12">
        <f t="shared" si="7"/>
        <v>0.45990566037735847</v>
      </c>
      <c r="U35" s="301">
        <v>0</v>
      </c>
      <c r="V35" s="301">
        <v>268</v>
      </c>
      <c r="W35" s="301">
        <v>155</v>
      </c>
      <c r="X35" s="301">
        <v>150</v>
      </c>
      <c r="Y35" s="11">
        <f t="shared" si="1"/>
        <v>573</v>
      </c>
      <c r="Z35" s="12">
        <f t="shared" si="2"/>
        <v>0.6757075471698113</v>
      </c>
      <c r="AA35" s="11">
        <f t="shared" si="3"/>
        <v>963</v>
      </c>
      <c r="AB35" s="12">
        <f t="shared" si="6"/>
        <v>0.63036303630363033</v>
      </c>
      <c r="AC35" s="13">
        <f t="shared" si="4"/>
        <v>1.1356132075471699</v>
      </c>
      <c r="AD35" s="449">
        <v>271471159.99000001</v>
      </c>
      <c r="AE35" s="363" t="s">
        <v>144</v>
      </c>
      <c r="AF35" s="445">
        <v>0</v>
      </c>
      <c r="AG35" s="13">
        <f t="shared" si="5"/>
        <v>0</v>
      </c>
    </row>
    <row r="36" spans="1:33" s="377" customFormat="1" ht="70" x14ac:dyDescent="0.2">
      <c r="A36" s="300" t="s">
        <v>138</v>
      </c>
      <c r="B36" s="387" t="s">
        <v>90</v>
      </c>
      <c r="C36" s="301" t="s">
        <v>281</v>
      </c>
      <c r="D36" s="302" t="s">
        <v>282</v>
      </c>
      <c r="E36" s="302">
        <v>4302</v>
      </c>
      <c r="F36" s="302" t="s">
        <v>310</v>
      </c>
      <c r="G36" s="37" t="s">
        <v>284</v>
      </c>
      <c r="H36" s="37">
        <v>181</v>
      </c>
      <c r="I36" s="302" t="s">
        <v>311</v>
      </c>
      <c r="J36" s="358" t="s">
        <v>312</v>
      </c>
      <c r="K36" s="302" t="s">
        <v>313</v>
      </c>
      <c r="L36" s="302" t="s">
        <v>314</v>
      </c>
      <c r="M36" s="380" t="s">
        <v>279</v>
      </c>
      <c r="N36" s="381">
        <v>826</v>
      </c>
      <c r="O36" s="381">
        <v>2023</v>
      </c>
      <c r="P36" s="381" t="s">
        <v>138</v>
      </c>
      <c r="Q36" s="496">
        <v>200</v>
      </c>
      <c r="R36" s="380">
        <v>2076</v>
      </c>
      <c r="S36" s="302">
        <v>239</v>
      </c>
      <c r="T36" s="12">
        <f t="shared" si="7"/>
        <v>0.11512524084778419</v>
      </c>
      <c r="U36" s="301">
        <v>0</v>
      </c>
      <c r="V36" s="301">
        <v>13</v>
      </c>
      <c r="W36" s="301">
        <v>7</v>
      </c>
      <c r="X36" s="301">
        <v>4</v>
      </c>
      <c r="Y36" s="11">
        <f t="shared" si="1"/>
        <v>24</v>
      </c>
      <c r="Z36" s="12">
        <f t="shared" si="2"/>
        <v>1.1560693641618497E-2</v>
      </c>
      <c r="AA36" s="11">
        <f t="shared" si="3"/>
        <v>263</v>
      </c>
      <c r="AB36" s="12">
        <f t="shared" si="6"/>
        <v>0.12</v>
      </c>
      <c r="AC36" s="13">
        <f t="shared" si="4"/>
        <v>0.12668593448940269</v>
      </c>
      <c r="AD36" s="449">
        <v>242240919.77000001</v>
      </c>
      <c r="AE36" s="363" t="s">
        <v>144</v>
      </c>
      <c r="AF36" s="445">
        <v>81000000</v>
      </c>
      <c r="AG36" s="13">
        <f t="shared" si="5"/>
        <v>0.33437785852574742</v>
      </c>
    </row>
    <row r="37" spans="1:33" s="377" customFormat="1" ht="70" x14ac:dyDescent="0.2">
      <c r="A37" s="300" t="s">
        <v>138</v>
      </c>
      <c r="B37" s="387" t="s">
        <v>90</v>
      </c>
      <c r="C37" s="301" t="s">
        <v>281</v>
      </c>
      <c r="D37" s="302" t="s">
        <v>315</v>
      </c>
      <c r="E37" s="302">
        <v>4301</v>
      </c>
      <c r="F37" s="302" t="s">
        <v>283</v>
      </c>
      <c r="G37" s="37" t="s">
        <v>284</v>
      </c>
      <c r="H37" s="37">
        <v>182</v>
      </c>
      <c r="I37" s="302" t="s">
        <v>316</v>
      </c>
      <c r="J37" s="358" t="s">
        <v>317</v>
      </c>
      <c r="K37" s="302" t="s">
        <v>318</v>
      </c>
      <c r="L37" s="302" t="s">
        <v>319</v>
      </c>
      <c r="M37" s="380" t="s">
        <v>279</v>
      </c>
      <c r="N37" s="381">
        <v>1</v>
      </c>
      <c r="O37" s="381">
        <v>2023</v>
      </c>
      <c r="P37" s="381" t="s">
        <v>138</v>
      </c>
      <c r="Q37" s="496">
        <v>0</v>
      </c>
      <c r="R37" s="380">
        <v>2</v>
      </c>
      <c r="S37" s="302">
        <v>2</v>
      </c>
      <c r="T37" s="12">
        <f t="shared" si="7"/>
        <v>1</v>
      </c>
      <c r="U37" s="301">
        <v>0</v>
      </c>
      <c r="V37" s="301">
        <v>0</v>
      </c>
      <c r="W37" s="301">
        <v>1</v>
      </c>
      <c r="X37" s="301">
        <v>0</v>
      </c>
      <c r="Y37" s="26">
        <f t="shared" si="1"/>
        <v>1</v>
      </c>
      <c r="Z37" s="12">
        <f t="shared" si="2"/>
        <v>0.5</v>
      </c>
      <c r="AA37" s="11">
        <f t="shared" si="3"/>
        <v>3</v>
      </c>
      <c r="AB37" s="12">
        <v>0.5</v>
      </c>
      <c r="AC37" s="13">
        <f t="shared" si="4"/>
        <v>1.5</v>
      </c>
      <c r="AD37" s="449">
        <v>2304249790.5700002</v>
      </c>
      <c r="AE37" s="363" t="s">
        <v>144</v>
      </c>
      <c r="AF37" s="445">
        <v>0</v>
      </c>
      <c r="AG37" s="13">
        <f t="shared" si="5"/>
        <v>0</v>
      </c>
    </row>
    <row r="38" spans="1:33" s="377" customFormat="1" ht="70" x14ac:dyDescent="0.2">
      <c r="A38" s="300" t="s">
        <v>138</v>
      </c>
      <c r="B38" s="387" t="s">
        <v>90</v>
      </c>
      <c r="C38" s="301" t="s">
        <v>281</v>
      </c>
      <c r="D38" s="302" t="s">
        <v>315</v>
      </c>
      <c r="E38" s="302">
        <v>4302</v>
      </c>
      <c r="F38" s="302" t="s">
        <v>283</v>
      </c>
      <c r="G38" s="37" t="s">
        <v>284</v>
      </c>
      <c r="H38" s="37">
        <v>183</v>
      </c>
      <c r="I38" s="302" t="s">
        <v>316</v>
      </c>
      <c r="J38" s="358" t="s">
        <v>320</v>
      </c>
      <c r="K38" s="302" t="s">
        <v>321</v>
      </c>
      <c r="L38" s="302" t="s">
        <v>321</v>
      </c>
      <c r="M38" s="380" t="s">
        <v>279</v>
      </c>
      <c r="N38" s="381">
        <v>0</v>
      </c>
      <c r="O38" s="381">
        <v>2023</v>
      </c>
      <c r="P38" s="381" t="s">
        <v>138</v>
      </c>
      <c r="Q38" s="496">
        <v>0</v>
      </c>
      <c r="R38" s="380">
        <v>1</v>
      </c>
      <c r="S38" s="302">
        <v>0</v>
      </c>
      <c r="T38" s="12">
        <f t="shared" si="7"/>
        <v>0</v>
      </c>
      <c r="U38" s="301">
        <v>0</v>
      </c>
      <c r="V38" s="301">
        <v>0</v>
      </c>
      <c r="W38" s="301">
        <v>0</v>
      </c>
      <c r="X38" s="301">
        <v>0</v>
      </c>
      <c r="Y38" s="26">
        <f t="shared" si="1"/>
        <v>0</v>
      </c>
      <c r="Z38" s="12">
        <f t="shared" si="2"/>
        <v>0</v>
      </c>
      <c r="AA38" s="11">
        <f t="shared" si="3"/>
        <v>0</v>
      </c>
      <c r="AB38" s="12">
        <v>0</v>
      </c>
      <c r="AC38" s="13">
        <f t="shared" si="4"/>
        <v>0</v>
      </c>
      <c r="AD38" s="449">
        <v>2060000000</v>
      </c>
      <c r="AE38" s="363" t="s">
        <v>144</v>
      </c>
      <c r="AF38" s="445">
        <v>0</v>
      </c>
      <c r="AG38" s="13">
        <f t="shared" ref="AG38:AG39" si="8">AF38/AD38</f>
        <v>0</v>
      </c>
    </row>
    <row r="39" spans="1:33" s="377" customFormat="1" ht="70" x14ac:dyDescent="0.2">
      <c r="A39" s="300" t="s">
        <v>138</v>
      </c>
      <c r="B39" s="387" t="s">
        <v>90</v>
      </c>
      <c r="C39" s="301" t="s">
        <v>281</v>
      </c>
      <c r="D39" s="302" t="s">
        <v>315</v>
      </c>
      <c r="E39" s="302">
        <v>4302</v>
      </c>
      <c r="F39" s="302" t="s">
        <v>283</v>
      </c>
      <c r="G39" s="37" t="s">
        <v>284</v>
      </c>
      <c r="H39" s="37">
        <v>184</v>
      </c>
      <c r="I39" s="302" t="s">
        <v>322</v>
      </c>
      <c r="J39" s="358" t="s">
        <v>323</v>
      </c>
      <c r="K39" s="302" t="s">
        <v>318</v>
      </c>
      <c r="L39" s="302" t="s">
        <v>324</v>
      </c>
      <c r="M39" s="380" t="s">
        <v>279</v>
      </c>
      <c r="N39" s="381">
        <v>0</v>
      </c>
      <c r="O39" s="381">
        <v>2023</v>
      </c>
      <c r="P39" s="381" t="s">
        <v>138</v>
      </c>
      <c r="Q39" s="496">
        <v>0</v>
      </c>
      <c r="R39" s="380">
        <v>1</v>
      </c>
      <c r="S39" s="302">
        <v>0</v>
      </c>
      <c r="T39" s="12">
        <f t="shared" si="7"/>
        <v>0</v>
      </c>
      <c r="U39" s="301">
        <v>0</v>
      </c>
      <c r="V39" s="301">
        <v>0</v>
      </c>
      <c r="W39" s="301">
        <v>0</v>
      </c>
      <c r="X39" s="301">
        <v>0</v>
      </c>
      <c r="Y39" s="26">
        <f t="shared" si="1"/>
        <v>0</v>
      </c>
      <c r="Z39" s="12">
        <f t="shared" si="2"/>
        <v>0</v>
      </c>
      <c r="AA39" s="11">
        <f t="shared" si="3"/>
        <v>0</v>
      </c>
      <c r="AB39" s="12">
        <v>0</v>
      </c>
      <c r="AC39" s="13">
        <f t="shared" si="4"/>
        <v>0</v>
      </c>
      <c r="AD39" s="449">
        <v>1404287696.3900001</v>
      </c>
      <c r="AE39" s="363" t="s">
        <v>144</v>
      </c>
      <c r="AF39" s="445">
        <v>0</v>
      </c>
      <c r="AG39" s="13"/>
    </row>
    <row r="40" spans="1:33" s="377" customFormat="1" ht="70" x14ac:dyDescent="0.2">
      <c r="A40" s="300" t="s">
        <v>138</v>
      </c>
      <c r="B40" s="387" t="s">
        <v>90</v>
      </c>
      <c r="C40" s="301" t="s">
        <v>281</v>
      </c>
      <c r="D40" s="302" t="s">
        <v>315</v>
      </c>
      <c r="E40" s="302">
        <v>4301</v>
      </c>
      <c r="F40" s="302" t="s">
        <v>310</v>
      </c>
      <c r="G40" s="37" t="s">
        <v>284</v>
      </c>
      <c r="H40" s="37">
        <v>185</v>
      </c>
      <c r="I40" s="302" t="s">
        <v>322</v>
      </c>
      <c r="J40" s="358" t="s">
        <v>317</v>
      </c>
      <c r="K40" s="302" t="s">
        <v>318</v>
      </c>
      <c r="L40" s="302" t="s">
        <v>325</v>
      </c>
      <c r="M40" s="380" t="s">
        <v>279</v>
      </c>
      <c r="N40" s="381">
        <v>5</v>
      </c>
      <c r="O40" s="381">
        <v>2023</v>
      </c>
      <c r="P40" s="381" t="s">
        <v>138</v>
      </c>
      <c r="Q40" s="496">
        <v>7</v>
      </c>
      <c r="R40" s="380">
        <v>23</v>
      </c>
      <c r="S40" s="302">
        <v>2</v>
      </c>
      <c r="T40" s="12">
        <f t="shared" si="7"/>
        <v>8.6956521739130432E-2</v>
      </c>
      <c r="U40" s="301">
        <v>1</v>
      </c>
      <c r="V40" s="301">
        <v>7</v>
      </c>
      <c r="W40" s="301">
        <v>8</v>
      </c>
      <c r="X40" s="301">
        <v>0</v>
      </c>
      <c r="Y40" s="26">
        <f t="shared" si="1"/>
        <v>16</v>
      </c>
      <c r="Z40" s="12">
        <f t="shared" si="2"/>
        <v>0.69565217391304346</v>
      </c>
      <c r="AA40" s="11">
        <f t="shared" si="3"/>
        <v>18</v>
      </c>
      <c r="AB40" s="12">
        <f t="shared" si="6"/>
        <v>2.2857142857142856</v>
      </c>
      <c r="AC40" s="13">
        <f t="shared" si="4"/>
        <v>0.78260869565217395</v>
      </c>
      <c r="AD40" s="449">
        <v>2622794829.4099998</v>
      </c>
      <c r="AE40" s="363" t="s">
        <v>144</v>
      </c>
      <c r="AF40" s="445">
        <v>0</v>
      </c>
      <c r="AG40" s="13">
        <f t="shared" si="5"/>
        <v>0</v>
      </c>
    </row>
    <row r="41" spans="1:33" s="377" customFormat="1" ht="70" customHeight="1" x14ac:dyDescent="0.2">
      <c r="A41" s="300" t="s">
        <v>138</v>
      </c>
      <c r="B41" s="387" t="s">
        <v>90</v>
      </c>
      <c r="C41" s="301" t="s">
        <v>281</v>
      </c>
      <c r="D41" s="302" t="s">
        <v>326</v>
      </c>
      <c r="E41" s="302">
        <v>4301</v>
      </c>
      <c r="F41" s="302" t="s">
        <v>310</v>
      </c>
      <c r="G41" s="37" t="s">
        <v>284</v>
      </c>
      <c r="H41" s="37">
        <v>186</v>
      </c>
      <c r="I41" s="302" t="s">
        <v>327</v>
      </c>
      <c r="J41" s="358" t="s">
        <v>328</v>
      </c>
      <c r="K41" s="302" t="s">
        <v>329</v>
      </c>
      <c r="L41" s="302" t="s">
        <v>330</v>
      </c>
      <c r="M41" s="380" t="s">
        <v>279</v>
      </c>
      <c r="N41" s="381">
        <v>200</v>
      </c>
      <c r="O41" s="381">
        <v>2023</v>
      </c>
      <c r="P41" s="381" t="s">
        <v>138</v>
      </c>
      <c r="Q41" s="496">
        <v>310</v>
      </c>
      <c r="R41" s="380">
        <v>1040</v>
      </c>
      <c r="S41" s="302">
        <v>200</v>
      </c>
      <c r="T41" s="12">
        <f t="shared" si="7"/>
        <v>0.19230769230769232</v>
      </c>
      <c r="U41" s="301">
        <v>0</v>
      </c>
      <c r="V41" s="301">
        <v>0</v>
      </c>
      <c r="W41" s="301">
        <v>0</v>
      </c>
      <c r="X41" s="301">
        <v>0</v>
      </c>
      <c r="Y41" s="11">
        <f t="shared" si="1"/>
        <v>0</v>
      </c>
      <c r="Z41" s="12">
        <f t="shared" si="2"/>
        <v>0</v>
      </c>
      <c r="AA41" s="11">
        <f t="shared" si="3"/>
        <v>200</v>
      </c>
      <c r="AB41" s="12">
        <f t="shared" si="6"/>
        <v>0</v>
      </c>
      <c r="AC41" s="13">
        <f t="shared" si="4"/>
        <v>0.19230769230769232</v>
      </c>
      <c r="AD41" s="449">
        <v>300000000</v>
      </c>
      <c r="AE41" s="366"/>
      <c r="AF41" s="445">
        <v>0</v>
      </c>
      <c r="AG41" s="13">
        <f t="shared" si="5"/>
        <v>0</v>
      </c>
    </row>
    <row r="42" spans="1:33" s="377" customFormat="1" ht="70" customHeight="1" x14ac:dyDescent="0.2">
      <c r="A42" s="300" t="s">
        <v>138</v>
      </c>
      <c r="B42" s="387" t="s">
        <v>90</v>
      </c>
      <c r="C42" s="301" t="s">
        <v>281</v>
      </c>
      <c r="D42" s="302" t="s">
        <v>326</v>
      </c>
      <c r="E42" s="302">
        <v>4301</v>
      </c>
      <c r="F42" s="302" t="s">
        <v>310</v>
      </c>
      <c r="G42" s="37" t="s">
        <v>284</v>
      </c>
      <c r="H42" s="37">
        <v>187</v>
      </c>
      <c r="I42" s="302" t="s">
        <v>331</v>
      </c>
      <c r="J42" s="358" t="s">
        <v>328</v>
      </c>
      <c r="K42" s="302" t="s">
        <v>329</v>
      </c>
      <c r="L42" s="302" t="s">
        <v>332</v>
      </c>
      <c r="M42" s="380" t="s">
        <v>279</v>
      </c>
      <c r="N42" s="381">
        <v>12</v>
      </c>
      <c r="O42" s="381">
        <v>2023</v>
      </c>
      <c r="P42" s="381" t="s">
        <v>138</v>
      </c>
      <c r="Q42" s="496">
        <v>24</v>
      </c>
      <c r="R42" s="380">
        <v>22</v>
      </c>
      <c r="S42" s="302">
        <v>5</v>
      </c>
      <c r="T42" s="12">
        <f t="shared" si="7"/>
        <v>0.22727272727272727</v>
      </c>
      <c r="U42" s="301">
        <v>0</v>
      </c>
      <c r="V42" s="301">
        <v>0</v>
      </c>
      <c r="W42" s="11">
        <v>0</v>
      </c>
      <c r="X42" s="301">
        <v>0</v>
      </c>
      <c r="Y42" s="11">
        <f t="shared" si="1"/>
        <v>0</v>
      </c>
      <c r="Z42" s="12">
        <f t="shared" si="2"/>
        <v>0</v>
      </c>
      <c r="AA42" s="11">
        <f t="shared" si="3"/>
        <v>5</v>
      </c>
      <c r="AB42" s="12">
        <f t="shared" si="6"/>
        <v>0</v>
      </c>
      <c r="AC42" s="13">
        <f t="shared" si="4"/>
        <v>0.22727272727272727</v>
      </c>
      <c r="AD42" s="449">
        <v>68635448</v>
      </c>
      <c r="AE42" s="366"/>
      <c r="AF42" s="445">
        <v>0</v>
      </c>
      <c r="AG42" s="13">
        <f t="shared" si="5"/>
        <v>0</v>
      </c>
    </row>
    <row r="43" spans="1:33" s="377" customFormat="1" ht="70" customHeight="1" x14ac:dyDescent="0.2">
      <c r="A43" s="300" t="s">
        <v>138</v>
      </c>
      <c r="B43" s="387" t="s">
        <v>90</v>
      </c>
      <c r="C43" s="301" t="s">
        <v>281</v>
      </c>
      <c r="D43" s="302" t="s">
        <v>326</v>
      </c>
      <c r="E43" s="302">
        <v>4301</v>
      </c>
      <c r="F43" s="302" t="s">
        <v>310</v>
      </c>
      <c r="G43" s="37" t="s">
        <v>284</v>
      </c>
      <c r="H43" s="37">
        <v>188</v>
      </c>
      <c r="I43" s="302" t="s">
        <v>333</v>
      </c>
      <c r="J43" s="358" t="s">
        <v>328</v>
      </c>
      <c r="K43" s="302" t="s">
        <v>329</v>
      </c>
      <c r="L43" s="302" t="s">
        <v>334</v>
      </c>
      <c r="M43" s="380" t="s">
        <v>279</v>
      </c>
      <c r="N43" s="381">
        <v>0</v>
      </c>
      <c r="O43" s="381">
        <v>2023</v>
      </c>
      <c r="P43" s="381" t="s">
        <v>138</v>
      </c>
      <c r="Q43" s="496">
        <v>5</v>
      </c>
      <c r="R43" s="380">
        <v>5</v>
      </c>
      <c r="S43" s="302">
        <v>2</v>
      </c>
      <c r="T43" s="12">
        <f t="shared" si="7"/>
        <v>0.4</v>
      </c>
      <c r="U43" s="301">
        <v>0</v>
      </c>
      <c r="V43" s="301">
        <v>0</v>
      </c>
      <c r="W43" s="11">
        <v>0</v>
      </c>
      <c r="X43" s="301">
        <v>0</v>
      </c>
      <c r="Y43" s="11">
        <f t="shared" si="1"/>
        <v>0</v>
      </c>
      <c r="Z43" s="12">
        <f t="shared" si="2"/>
        <v>0</v>
      </c>
      <c r="AA43" s="11">
        <f t="shared" si="3"/>
        <v>2</v>
      </c>
      <c r="AB43" s="12">
        <f t="shared" si="6"/>
        <v>0</v>
      </c>
      <c r="AC43" s="13">
        <f t="shared" si="4"/>
        <v>0.4</v>
      </c>
      <c r="AD43" s="449">
        <v>296022023</v>
      </c>
      <c r="AE43" s="366"/>
      <c r="AF43" s="445">
        <v>0</v>
      </c>
      <c r="AG43" s="13">
        <f t="shared" si="5"/>
        <v>0</v>
      </c>
    </row>
    <row r="44" spans="1:33" s="377" customFormat="1" ht="70" customHeight="1" x14ac:dyDescent="0.2">
      <c r="A44" s="300" t="s">
        <v>138</v>
      </c>
      <c r="B44" s="387" t="s">
        <v>90</v>
      </c>
      <c r="C44" s="301" t="s">
        <v>281</v>
      </c>
      <c r="D44" s="302" t="s">
        <v>326</v>
      </c>
      <c r="E44" s="302">
        <v>4301</v>
      </c>
      <c r="F44" s="302" t="s">
        <v>310</v>
      </c>
      <c r="G44" s="37" t="s">
        <v>284</v>
      </c>
      <c r="H44" s="37">
        <v>189</v>
      </c>
      <c r="I44" s="302" t="s">
        <v>335</v>
      </c>
      <c r="J44" s="358" t="s">
        <v>336</v>
      </c>
      <c r="K44" s="302" t="s">
        <v>337</v>
      </c>
      <c r="L44" s="302" t="s">
        <v>338</v>
      </c>
      <c r="M44" s="380" t="s">
        <v>279</v>
      </c>
      <c r="N44" s="381">
        <v>484</v>
      </c>
      <c r="O44" s="381">
        <v>2023</v>
      </c>
      <c r="P44" s="381" t="s">
        <v>138</v>
      </c>
      <c r="Q44" s="496">
        <v>830</v>
      </c>
      <c r="R44" s="380">
        <v>3186</v>
      </c>
      <c r="S44" s="302">
        <v>2000</v>
      </c>
      <c r="T44" s="12">
        <f t="shared" si="7"/>
        <v>0.62774639045825487</v>
      </c>
      <c r="U44" s="301">
        <v>210</v>
      </c>
      <c r="V44" s="301">
        <v>90</v>
      </c>
      <c r="W44" s="301">
        <v>200</v>
      </c>
      <c r="X44" s="301">
        <v>0</v>
      </c>
      <c r="Y44" s="11">
        <f t="shared" si="1"/>
        <v>500</v>
      </c>
      <c r="Z44" s="12">
        <f t="shared" si="2"/>
        <v>0.15693659761456372</v>
      </c>
      <c r="AA44" s="11">
        <f t="shared" si="3"/>
        <v>2500</v>
      </c>
      <c r="AB44" s="12">
        <f t="shared" si="6"/>
        <v>0.60240963855421692</v>
      </c>
      <c r="AC44" s="13">
        <f t="shared" si="4"/>
        <v>0.78468298807281855</v>
      </c>
      <c r="AD44" s="449">
        <v>2788263</v>
      </c>
      <c r="AE44" s="366"/>
      <c r="AF44" s="445">
        <v>0</v>
      </c>
      <c r="AG44" s="13">
        <f t="shared" si="5"/>
        <v>0</v>
      </c>
    </row>
    <row r="45" spans="1:33" s="377" customFormat="1" ht="70" customHeight="1" x14ac:dyDescent="0.2">
      <c r="A45" s="300" t="s">
        <v>138</v>
      </c>
      <c r="B45" s="387" t="s">
        <v>90</v>
      </c>
      <c r="C45" s="301" t="s">
        <v>281</v>
      </c>
      <c r="D45" s="302" t="s">
        <v>326</v>
      </c>
      <c r="E45" s="302">
        <v>4301</v>
      </c>
      <c r="F45" s="302" t="s">
        <v>310</v>
      </c>
      <c r="G45" s="37" t="s">
        <v>284</v>
      </c>
      <c r="H45" s="37">
        <v>190</v>
      </c>
      <c r="I45" s="302" t="s">
        <v>339</v>
      </c>
      <c r="J45" s="358" t="s">
        <v>340</v>
      </c>
      <c r="K45" s="302" t="s">
        <v>341</v>
      </c>
      <c r="L45" s="302" t="s">
        <v>342</v>
      </c>
      <c r="M45" s="380" t="s">
        <v>279</v>
      </c>
      <c r="N45" s="381">
        <v>0</v>
      </c>
      <c r="O45" s="381">
        <v>2023</v>
      </c>
      <c r="P45" s="381" t="s">
        <v>138</v>
      </c>
      <c r="Q45" s="496">
        <v>400</v>
      </c>
      <c r="R45" s="380">
        <v>1600</v>
      </c>
      <c r="S45" s="302">
        <v>0</v>
      </c>
      <c r="T45" s="12">
        <f t="shared" si="7"/>
        <v>0</v>
      </c>
      <c r="U45" s="301">
        <v>120</v>
      </c>
      <c r="V45" s="301">
        <v>90</v>
      </c>
      <c r="W45" s="301">
        <v>200</v>
      </c>
      <c r="X45" s="301">
        <v>0</v>
      </c>
      <c r="Y45" s="11">
        <f t="shared" si="1"/>
        <v>410</v>
      </c>
      <c r="Z45" s="12">
        <f t="shared" si="2"/>
        <v>0.25624999999999998</v>
      </c>
      <c r="AA45" s="11">
        <f t="shared" si="3"/>
        <v>410</v>
      </c>
      <c r="AB45" s="12">
        <f t="shared" si="6"/>
        <v>1.0249999999999999</v>
      </c>
      <c r="AC45" s="13">
        <f t="shared" si="4"/>
        <v>0.25624999999999998</v>
      </c>
      <c r="AD45" s="449">
        <v>900000000</v>
      </c>
      <c r="AE45" s="366"/>
      <c r="AF45" s="445">
        <v>0</v>
      </c>
      <c r="AG45" s="13">
        <f t="shared" si="5"/>
        <v>0</v>
      </c>
    </row>
    <row r="46" spans="1:33" s="377" customFormat="1" ht="70" customHeight="1" x14ac:dyDescent="0.2">
      <c r="A46" s="300" t="s">
        <v>138</v>
      </c>
      <c r="B46" s="387" t="s">
        <v>90</v>
      </c>
      <c r="C46" s="301" t="s">
        <v>281</v>
      </c>
      <c r="D46" s="302" t="s">
        <v>326</v>
      </c>
      <c r="E46" s="302">
        <v>4301</v>
      </c>
      <c r="F46" s="302" t="s">
        <v>310</v>
      </c>
      <c r="G46" s="37" t="s">
        <v>284</v>
      </c>
      <c r="H46" s="37">
        <v>191</v>
      </c>
      <c r="I46" s="302" t="s">
        <v>339</v>
      </c>
      <c r="J46" s="358" t="s">
        <v>340</v>
      </c>
      <c r="K46" s="302" t="s">
        <v>341</v>
      </c>
      <c r="L46" s="302" t="s">
        <v>343</v>
      </c>
      <c r="M46" s="380" t="s">
        <v>279</v>
      </c>
      <c r="N46" s="381">
        <v>0</v>
      </c>
      <c r="O46" s="381">
        <v>2023</v>
      </c>
      <c r="P46" s="381" t="s">
        <v>138</v>
      </c>
      <c r="Q46" s="496">
        <v>4</v>
      </c>
      <c r="R46" s="380">
        <v>16</v>
      </c>
      <c r="S46" s="302">
        <v>0</v>
      </c>
      <c r="T46" s="12">
        <f t="shared" si="7"/>
        <v>0</v>
      </c>
      <c r="U46" s="301">
        <v>3</v>
      </c>
      <c r="V46" s="301">
        <v>4</v>
      </c>
      <c r="W46" s="301">
        <v>1</v>
      </c>
      <c r="X46" s="301">
        <v>0</v>
      </c>
      <c r="Y46" s="11">
        <f t="shared" si="1"/>
        <v>8</v>
      </c>
      <c r="Z46" s="12">
        <f t="shared" si="2"/>
        <v>0.5</v>
      </c>
      <c r="AA46" s="11">
        <f t="shared" si="3"/>
        <v>8</v>
      </c>
      <c r="AB46" s="12">
        <f t="shared" si="6"/>
        <v>2</v>
      </c>
      <c r="AC46" s="13">
        <f t="shared" si="4"/>
        <v>0.5</v>
      </c>
      <c r="AD46" s="449">
        <v>200000000</v>
      </c>
      <c r="AE46" s="366"/>
      <c r="AF46" s="445">
        <v>0</v>
      </c>
      <c r="AG46" s="13">
        <f t="shared" si="5"/>
        <v>0</v>
      </c>
    </row>
    <row r="47" spans="1:33" s="377" customFormat="1" ht="70" customHeight="1" x14ac:dyDescent="0.2">
      <c r="A47" s="300" t="s">
        <v>138</v>
      </c>
      <c r="B47" s="387" t="s">
        <v>90</v>
      </c>
      <c r="C47" s="301" t="s">
        <v>281</v>
      </c>
      <c r="D47" s="302" t="s">
        <v>326</v>
      </c>
      <c r="E47" s="302">
        <v>4301</v>
      </c>
      <c r="F47" s="302" t="s">
        <v>310</v>
      </c>
      <c r="G47" s="37" t="s">
        <v>284</v>
      </c>
      <c r="H47" s="37">
        <v>192</v>
      </c>
      <c r="I47" s="302" t="s">
        <v>344</v>
      </c>
      <c r="J47" s="358" t="s">
        <v>345</v>
      </c>
      <c r="K47" s="302" t="s">
        <v>346</v>
      </c>
      <c r="L47" s="302" t="s">
        <v>347</v>
      </c>
      <c r="M47" s="380" t="s">
        <v>279</v>
      </c>
      <c r="N47" s="381">
        <v>36</v>
      </c>
      <c r="O47" s="381">
        <v>2023</v>
      </c>
      <c r="P47" s="381" t="s">
        <v>138</v>
      </c>
      <c r="Q47" s="496">
        <v>23</v>
      </c>
      <c r="R47" s="380">
        <v>23</v>
      </c>
      <c r="S47" s="302">
        <v>41</v>
      </c>
      <c r="T47" s="12">
        <f t="shared" si="7"/>
        <v>1.7826086956521738</v>
      </c>
      <c r="U47" s="301">
        <v>0</v>
      </c>
      <c r="V47" s="301">
        <v>45</v>
      </c>
      <c r="W47" s="301">
        <v>33</v>
      </c>
      <c r="X47" s="301">
        <v>0</v>
      </c>
      <c r="Y47" s="11">
        <f t="shared" si="1"/>
        <v>78</v>
      </c>
      <c r="Z47" s="12">
        <f t="shared" si="2"/>
        <v>3.3913043478260869</v>
      </c>
      <c r="AA47" s="11">
        <f t="shared" si="3"/>
        <v>119</v>
      </c>
      <c r="AB47" s="12">
        <f t="shared" si="6"/>
        <v>3.3913043478260869</v>
      </c>
      <c r="AC47" s="13">
        <f t="shared" si="4"/>
        <v>5.1739130434782608</v>
      </c>
      <c r="AD47" s="449">
        <v>100</v>
      </c>
      <c r="AE47" s="366"/>
      <c r="AF47" s="445">
        <v>0</v>
      </c>
      <c r="AG47" s="13">
        <f t="shared" si="5"/>
        <v>0</v>
      </c>
    </row>
    <row r="48" spans="1:33" s="377" customFormat="1" ht="70" customHeight="1" x14ac:dyDescent="0.2">
      <c r="A48" s="300" t="s">
        <v>138</v>
      </c>
      <c r="B48" s="387" t="s">
        <v>90</v>
      </c>
      <c r="C48" s="301" t="s">
        <v>281</v>
      </c>
      <c r="D48" s="302" t="s">
        <v>326</v>
      </c>
      <c r="E48" s="302">
        <v>4301</v>
      </c>
      <c r="F48" s="302" t="s">
        <v>310</v>
      </c>
      <c r="G48" s="37" t="s">
        <v>284</v>
      </c>
      <c r="H48" s="37">
        <v>193</v>
      </c>
      <c r="I48" s="302" t="s">
        <v>348</v>
      </c>
      <c r="J48" s="358" t="s">
        <v>345</v>
      </c>
      <c r="K48" s="302" t="s">
        <v>346</v>
      </c>
      <c r="L48" s="302" t="s">
        <v>349</v>
      </c>
      <c r="M48" s="380" t="s">
        <v>279</v>
      </c>
      <c r="N48" s="381">
        <v>352</v>
      </c>
      <c r="O48" s="381">
        <v>2023</v>
      </c>
      <c r="P48" s="381" t="s">
        <v>138</v>
      </c>
      <c r="Q48" s="496">
        <v>410</v>
      </c>
      <c r="R48" s="380">
        <v>420</v>
      </c>
      <c r="S48" s="302">
        <v>305</v>
      </c>
      <c r="T48" s="12">
        <f t="shared" si="7"/>
        <v>0.72619047619047616</v>
      </c>
      <c r="U48" s="301">
        <v>0</v>
      </c>
      <c r="V48" s="301">
        <v>247</v>
      </c>
      <c r="W48" s="301">
        <v>205</v>
      </c>
      <c r="X48" s="301">
        <v>0</v>
      </c>
      <c r="Y48" s="11">
        <f t="shared" si="1"/>
        <v>452</v>
      </c>
      <c r="Z48" s="12">
        <f t="shared" si="2"/>
        <v>1.0761904761904761</v>
      </c>
      <c r="AA48" s="11">
        <f t="shared" si="3"/>
        <v>757</v>
      </c>
      <c r="AB48" s="12">
        <f t="shared" si="6"/>
        <v>1.102439024390244</v>
      </c>
      <c r="AC48" s="13">
        <f t="shared" si="4"/>
        <v>1.8023809523809524</v>
      </c>
      <c r="AD48" s="449">
        <v>400000000</v>
      </c>
      <c r="AE48" s="366"/>
      <c r="AF48" s="445">
        <v>0</v>
      </c>
      <c r="AG48" s="13">
        <f t="shared" si="5"/>
        <v>0</v>
      </c>
    </row>
    <row r="49" spans="1:33" s="377" customFormat="1" ht="70" customHeight="1" x14ac:dyDescent="0.2">
      <c r="A49" s="300" t="s">
        <v>138</v>
      </c>
      <c r="B49" s="387" t="s">
        <v>90</v>
      </c>
      <c r="C49" s="301" t="s">
        <v>281</v>
      </c>
      <c r="D49" s="302" t="s">
        <v>326</v>
      </c>
      <c r="E49" s="302">
        <v>4301</v>
      </c>
      <c r="F49" s="302" t="s">
        <v>310</v>
      </c>
      <c r="G49" s="37" t="s">
        <v>284</v>
      </c>
      <c r="H49" s="37">
        <v>194</v>
      </c>
      <c r="I49" s="302" t="s">
        <v>348</v>
      </c>
      <c r="J49" s="358" t="s">
        <v>345</v>
      </c>
      <c r="K49" s="302" t="s">
        <v>346</v>
      </c>
      <c r="L49" s="302" t="s">
        <v>350</v>
      </c>
      <c r="M49" s="380" t="s">
        <v>279</v>
      </c>
      <c r="N49" s="381">
        <v>3000</v>
      </c>
      <c r="O49" s="381">
        <v>2023</v>
      </c>
      <c r="P49" s="381" t="s">
        <v>138</v>
      </c>
      <c r="Q49" s="496">
        <v>1750</v>
      </c>
      <c r="R49" s="380">
        <v>7000</v>
      </c>
      <c r="S49" s="302">
        <v>0</v>
      </c>
      <c r="T49" s="12">
        <f t="shared" si="7"/>
        <v>0</v>
      </c>
      <c r="U49" s="301">
        <v>910</v>
      </c>
      <c r="V49" s="301">
        <v>1050</v>
      </c>
      <c r="W49" s="301">
        <v>792</v>
      </c>
      <c r="X49" s="301">
        <v>5485</v>
      </c>
      <c r="Y49" s="11">
        <f t="shared" si="1"/>
        <v>8237</v>
      </c>
      <c r="Z49" s="12">
        <f t="shared" si="2"/>
        <v>1.1767142857142858</v>
      </c>
      <c r="AA49" s="11">
        <f t="shared" si="3"/>
        <v>8237</v>
      </c>
      <c r="AB49" s="12">
        <f t="shared" si="6"/>
        <v>4.7068571428571433</v>
      </c>
      <c r="AC49" s="13">
        <f t="shared" si="4"/>
        <v>1.1767142857142858</v>
      </c>
      <c r="AD49" s="449">
        <v>300000000</v>
      </c>
      <c r="AE49" s="377">
        <v>0</v>
      </c>
      <c r="AF49" s="445"/>
      <c r="AG49" s="13">
        <f t="shared" si="5"/>
        <v>0</v>
      </c>
    </row>
    <row r="50" spans="1:33" s="377" customFormat="1" ht="70" customHeight="1" x14ac:dyDescent="0.2">
      <c r="A50" s="300" t="s">
        <v>138</v>
      </c>
      <c r="B50" s="387" t="s">
        <v>90</v>
      </c>
      <c r="C50" s="301" t="s">
        <v>281</v>
      </c>
      <c r="D50" s="302" t="s">
        <v>326</v>
      </c>
      <c r="E50" s="302">
        <v>4301</v>
      </c>
      <c r="F50" s="302" t="s">
        <v>310</v>
      </c>
      <c r="G50" s="37" t="s">
        <v>284</v>
      </c>
      <c r="H50" s="37">
        <v>195</v>
      </c>
      <c r="I50" s="302" t="s">
        <v>348</v>
      </c>
      <c r="J50" s="358" t="s">
        <v>345</v>
      </c>
      <c r="K50" s="302" t="s">
        <v>346</v>
      </c>
      <c r="L50" s="302" t="s">
        <v>351</v>
      </c>
      <c r="M50" s="380" t="s">
        <v>279</v>
      </c>
      <c r="N50" s="381">
        <v>0</v>
      </c>
      <c r="O50" s="381">
        <v>2023</v>
      </c>
      <c r="P50" s="381" t="s">
        <v>138</v>
      </c>
      <c r="Q50" s="496">
        <v>6</v>
      </c>
      <c r="R50" s="380">
        <v>25</v>
      </c>
      <c r="S50" s="302">
        <v>3</v>
      </c>
      <c r="T50" s="12">
        <f t="shared" si="7"/>
        <v>0.12</v>
      </c>
      <c r="U50" s="301">
        <v>4</v>
      </c>
      <c r="V50" s="301">
        <v>1</v>
      </c>
      <c r="W50" s="301">
        <v>3</v>
      </c>
      <c r="X50" s="301">
        <v>10</v>
      </c>
      <c r="Y50" s="11">
        <f t="shared" si="1"/>
        <v>18</v>
      </c>
      <c r="Z50" s="12">
        <f t="shared" si="2"/>
        <v>0.72</v>
      </c>
      <c r="AA50" s="11">
        <f t="shared" si="3"/>
        <v>21</v>
      </c>
      <c r="AB50" s="12">
        <f t="shared" si="6"/>
        <v>3</v>
      </c>
      <c r="AC50" s="13">
        <f t="shared" si="4"/>
        <v>0.84</v>
      </c>
      <c r="AD50" s="449">
        <v>100000000</v>
      </c>
      <c r="AF50" s="445"/>
      <c r="AG50" s="13">
        <f t="shared" si="5"/>
        <v>0</v>
      </c>
    </row>
    <row r="51" spans="1:33" s="377" customFormat="1" ht="70" customHeight="1" x14ac:dyDescent="0.2">
      <c r="A51" s="300" t="s">
        <v>138</v>
      </c>
      <c r="B51" s="387" t="s">
        <v>90</v>
      </c>
      <c r="C51" s="301" t="s">
        <v>281</v>
      </c>
      <c r="D51" s="302" t="s">
        <v>326</v>
      </c>
      <c r="E51" s="302">
        <v>4301</v>
      </c>
      <c r="F51" s="302" t="s">
        <v>310</v>
      </c>
      <c r="G51" s="37" t="s">
        <v>284</v>
      </c>
      <c r="H51" s="37">
        <v>196</v>
      </c>
      <c r="I51" s="302" t="s">
        <v>348</v>
      </c>
      <c r="J51" s="358" t="s">
        <v>345</v>
      </c>
      <c r="K51" s="302" t="s">
        <v>346</v>
      </c>
      <c r="L51" s="302" t="s">
        <v>352</v>
      </c>
      <c r="M51" s="380" t="s">
        <v>279</v>
      </c>
      <c r="N51" s="381">
        <v>0</v>
      </c>
      <c r="O51" s="300" t="s">
        <v>141</v>
      </c>
      <c r="P51" s="381" t="s">
        <v>138</v>
      </c>
      <c r="Q51" s="496">
        <v>1</v>
      </c>
      <c r="R51" s="380">
        <v>2</v>
      </c>
      <c r="S51" s="302">
        <v>0</v>
      </c>
      <c r="T51" s="12">
        <f t="shared" si="7"/>
        <v>0</v>
      </c>
      <c r="U51" s="301">
        <v>4</v>
      </c>
      <c r="V51" s="301">
        <v>2</v>
      </c>
      <c r="W51" s="301">
        <v>1</v>
      </c>
      <c r="X51" s="301">
        <v>1</v>
      </c>
      <c r="Y51" s="11">
        <f t="shared" si="1"/>
        <v>8</v>
      </c>
      <c r="Z51" s="12">
        <f t="shared" si="2"/>
        <v>4</v>
      </c>
      <c r="AA51" s="11">
        <f t="shared" si="3"/>
        <v>8</v>
      </c>
      <c r="AB51" s="12">
        <f t="shared" si="6"/>
        <v>8</v>
      </c>
      <c r="AC51" s="13">
        <f t="shared" si="4"/>
        <v>4</v>
      </c>
      <c r="AD51" s="449">
        <v>392967165</v>
      </c>
      <c r="AE51" s="366"/>
      <c r="AF51" s="445">
        <v>0</v>
      </c>
      <c r="AG51" s="13">
        <f t="shared" si="5"/>
        <v>0</v>
      </c>
    </row>
    <row r="52" spans="1:33" s="377" customFormat="1" ht="70" customHeight="1" x14ac:dyDescent="0.2">
      <c r="A52" s="300" t="s">
        <v>138</v>
      </c>
      <c r="B52" s="387" t="s">
        <v>90</v>
      </c>
      <c r="C52" s="301" t="s">
        <v>281</v>
      </c>
      <c r="D52" s="302" t="s">
        <v>326</v>
      </c>
      <c r="E52" s="302">
        <v>4301</v>
      </c>
      <c r="F52" s="302" t="s">
        <v>310</v>
      </c>
      <c r="G52" s="37" t="s">
        <v>284</v>
      </c>
      <c r="H52" s="37">
        <v>197</v>
      </c>
      <c r="I52" s="302" t="s">
        <v>354</v>
      </c>
      <c r="J52" s="358" t="s">
        <v>355</v>
      </c>
      <c r="K52" s="302" t="s">
        <v>356</v>
      </c>
      <c r="L52" s="302" t="s">
        <v>357</v>
      </c>
      <c r="M52" s="380" t="s">
        <v>279</v>
      </c>
      <c r="N52" s="381">
        <v>6</v>
      </c>
      <c r="O52" s="381">
        <v>2023</v>
      </c>
      <c r="P52" s="381" t="s">
        <v>138</v>
      </c>
      <c r="Q52" s="496">
        <v>3</v>
      </c>
      <c r="R52" s="380">
        <v>12</v>
      </c>
      <c r="S52" s="302">
        <v>0</v>
      </c>
      <c r="T52" s="12">
        <f t="shared" si="7"/>
        <v>0</v>
      </c>
      <c r="U52" s="301">
        <v>2</v>
      </c>
      <c r="V52" s="301">
        <v>4</v>
      </c>
      <c r="W52" s="301">
        <v>0</v>
      </c>
      <c r="X52" s="301">
        <v>0</v>
      </c>
      <c r="Y52" s="11">
        <f t="shared" si="1"/>
        <v>6</v>
      </c>
      <c r="Z52" s="12">
        <f t="shared" si="2"/>
        <v>0.5</v>
      </c>
      <c r="AA52" s="11">
        <f t="shared" si="3"/>
        <v>6</v>
      </c>
      <c r="AB52" s="12">
        <f t="shared" si="6"/>
        <v>2</v>
      </c>
      <c r="AC52" s="13">
        <f t="shared" si="4"/>
        <v>0.5</v>
      </c>
      <c r="AD52" s="449">
        <v>200000000</v>
      </c>
      <c r="AE52" s="366"/>
      <c r="AF52" s="445">
        <v>0</v>
      </c>
      <c r="AG52" s="13">
        <f t="shared" si="5"/>
        <v>0</v>
      </c>
    </row>
    <row r="53" spans="1:33" s="377" customFormat="1" ht="70" customHeight="1" x14ac:dyDescent="0.2">
      <c r="A53" s="300" t="s">
        <v>138</v>
      </c>
      <c r="B53" s="387" t="s">
        <v>90</v>
      </c>
      <c r="C53" s="301" t="s">
        <v>281</v>
      </c>
      <c r="D53" s="302" t="s">
        <v>326</v>
      </c>
      <c r="E53" s="302">
        <v>4301</v>
      </c>
      <c r="F53" s="302" t="s">
        <v>310</v>
      </c>
      <c r="G53" s="37" t="s">
        <v>284</v>
      </c>
      <c r="H53" s="37">
        <v>198</v>
      </c>
      <c r="I53" s="302" t="s">
        <v>348</v>
      </c>
      <c r="J53" s="358" t="s">
        <v>345</v>
      </c>
      <c r="K53" s="302" t="s">
        <v>346</v>
      </c>
      <c r="L53" s="302" t="s">
        <v>358</v>
      </c>
      <c r="M53" s="380" t="s">
        <v>279</v>
      </c>
      <c r="N53" s="381">
        <v>170</v>
      </c>
      <c r="O53" s="381">
        <v>2023</v>
      </c>
      <c r="P53" s="381" t="s">
        <v>138</v>
      </c>
      <c r="Q53" s="496">
        <v>250</v>
      </c>
      <c r="R53" s="380">
        <v>1100</v>
      </c>
      <c r="S53" s="302">
        <v>0</v>
      </c>
      <c r="T53" s="12">
        <f t="shared" si="7"/>
        <v>0</v>
      </c>
      <c r="U53" s="301">
        <v>750</v>
      </c>
      <c r="V53" s="301">
        <v>731</v>
      </c>
      <c r="W53" s="301">
        <v>350</v>
      </c>
      <c r="X53" s="301">
        <v>0</v>
      </c>
      <c r="Y53" s="11">
        <f t="shared" si="1"/>
        <v>1831</v>
      </c>
      <c r="Z53" s="12">
        <f t="shared" si="2"/>
        <v>1.6645454545454546</v>
      </c>
      <c r="AA53" s="11">
        <f t="shared" si="3"/>
        <v>1831</v>
      </c>
      <c r="AB53" s="12">
        <f t="shared" si="6"/>
        <v>7.3239999999999998</v>
      </c>
      <c r="AC53" s="13">
        <f t="shared" si="4"/>
        <v>1.6645454545454546</v>
      </c>
      <c r="AD53" s="449">
        <v>200000000</v>
      </c>
      <c r="AE53" s="366"/>
      <c r="AF53" s="445">
        <v>0</v>
      </c>
      <c r="AG53" s="13">
        <f t="shared" si="5"/>
        <v>0</v>
      </c>
    </row>
    <row r="54" spans="1:33" s="377" customFormat="1" ht="70" customHeight="1" x14ac:dyDescent="0.2">
      <c r="A54" s="300" t="s">
        <v>138</v>
      </c>
      <c r="B54" s="387" t="s">
        <v>90</v>
      </c>
      <c r="C54" s="301" t="s">
        <v>281</v>
      </c>
      <c r="D54" s="302" t="s">
        <v>326</v>
      </c>
      <c r="E54" s="302">
        <v>4301</v>
      </c>
      <c r="F54" s="302" t="s">
        <v>310</v>
      </c>
      <c r="G54" s="37" t="s">
        <v>284</v>
      </c>
      <c r="H54" s="37">
        <v>199</v>
      </c>
      <c r="I54" s="302" t="s">
        <v>354</v>
      </c>
      <c r="J54" s="358" t="s">
        <v>355</v>
      </c>
      <c r="K54" s="302" t="s">
        <v>356</v>
      </c>
      <c r="L54" s="302" t="s">
        <v>357</v>
      </c>
      <c r="M54" s="380" t="s">
        <v>279</v>
      </c>
      <c r="N54" s="381">
        <v>0</v>
      </c>
      <c r="O54" s="381">
        <v>2023</v>
      </c>
      <c r="P54" s="381" t="s">
        <v>138</v>
      </c>
      <c r="Q54" s="496">
        <v>1</v>
      </c>
      <c r="R54" s="380">
        <v>4</v>
      </c>
      <c r="S54" s="302">
        <v>0</v>
      </c>
      <c r="T54" s="12">
        <f t="shared" si="7"/>
        <v>0</v>
      </c>
      <c r="U54" s="301">
        <v>0</v>
      </c>
      <c r="V54" s="301">
        <v>0</v>
      </c>
      <c r="W54" s="301">
        <v>2</v>
      </c>
      <c r="X54" s="301">
        <v>0</v>
      </c>
      <c r="Y54" s="11">
        <f t="shared" si="1"/>
        <v>2</v>
      </c>
      <c r="Z54" s="12">
        <f t="shared" si="2"/>
        <v>0.5</v>
      </c>
      <c r="AA54" s="11">
        <f t="shared" si="3"/>
        <v>2</v>
      </c>
      <c r="AB54" s="12">
        <f t="shared" si="6"/>
        <v>2</v>
      </c>
      <c r="AC54" s="13">
        <f t="shared" si="4"/>
        <v>0.5</v>
      </c>
      <c r="AD54" s="449">
        <v>200000000</v>
      </c>
      <c r="AE54" s="366"/>
      <c r="AF54" s="445">
        <v>0</v>
      </c>
      <c r="AG54" s="13">
        <f t="shared" si="5"/>
        <v>0</v>
      </c>
    </row>
    <row r="55" spans="1:33" s="377" customFormat="1" ht="70" customHeight="1" x14ac:dyDescent="0.2">
      <c r="A55" s="300" t="s">
        <v>138</v>
      </c>
      <c r="B55" s="387" t="s">
        <v>90</v>
      </c>
      <c r="C55" s="301" t="s">
        <v>281</v>
      </c>
      <c r="D55" s="302" t="s">
        <v>359</v>
      </c>
      <c r="E55" s="302">
        <v>4302</v>
      </c>
      <c r="F55" s="302" t="s">
        <v>283</v>
      </c>
      <c r="G55" s="37" t="s">
        <v>284</v>
      </c>
      <c r="H55" s="37">
        <v>200</v>
      </c>
      <c r="I55" s="302" t="s">
        <v>360</v>
      </c>
      <c r="J55" s="358" t="s">
        <v>361</v>
      </c>
      <c r="K55" s="302" t="s">
        <v>265</v>
      </c>
      <c r="L55" s="302" t="s">
        <v>362</v>
      </c>
      <c r="M55" s="380" t="s">
        <v>279</v>
      </c>
      <c r="N55" s="381">
        <v>4</v>
      </c>
      <c r="O55" s="381">
        <v>2023</v>
      </c>
      <c r="P55" s="381" t="s">
        <v>138</v>
      </c>
      <c r="Q55" s="496">
        <v>2</v>
      </c>
      <c r="R55" s="380">
        <v>8</v>
      </c>
      <c r="S55" s="302">
        <v>0</v>
      </c>
      <c r="T55" s="12">
        <f t="shared" si="7"/>
        <v>0</v>
      </c>
      <c r="U55" s="301">
        <v>0</v>
      </c>
      <c r="V55" s="301">
        <v>0</v>
      </c>
      <c r="W55" s="301">
        <v>2</v>
      </c>
      <c r="X55" s="301">
        <v>1</v>
      </c>
      <c r="Y55" s="11">
        <f t="shared" si="1"/>
        <v>3</v>
      </c>
      <c r="Z55" s="12">
        <f t="shared" si="2"/>
        <v>0.375</v>
      </c>
      <c r="AA55" s="11">
        <f t="shared" si="3"/>
        <v>3</v>
      </c>
      <c r="AB55" s="12">
        <f t="shared" si="6"/>
        <v>1.5</v>
      </c>
      <c r="AC55" s="13">
        <f t="shared" si="4"/>
        <v>0.375</v>
      </c>
      <c r="AD55" s="449">
        <v>350000000</v>
      </c>
      <c r="AE55" s="366"/>
      <c r="AF55" s="445">
        <v>0</v>
      </c>
      <c r="AG55" s="13">
        <f t="shared" si="5"/>
        <v>0</v>
      </c>
    </row>
    <row r="56" spans="1:33" s="377" customFormat="1" ht="70" customHeight="1" x14ac:dyDescent="0.2">
      <c r="A56" s="300" t="s">
        <v>138</v>
      </c>
      <c r="B56" s="387" t="s">
        <v>90</v>
      </c>
      <c r="C56" s="301" t="s">
        <v>281</v>
      </c>
      <c r="D56" s="302" t="s">
        <v>359</v>
      </c>
      <c r="E56" s="302">
        <v>4302</v>
      </c>
      <c r="F56" s="302" t="s">
        <v>283</v>
      </c>
      <c r="G56" s="37" t="s">
        <v>284</v>
      </c>
      <c r="H56" s="37">
        <v>201</v>
      </c>
      <c r="I56" s="302" t="s">
        <v>360</v>
      </c>
      <c r="J56" s="358" t="s">
        <v>361</v>
      </c>
      <c r="K56" s="302" t="s">
        <v>265</v>
      </c>
      <c r="L56" s="302" t="s">
        <v>342</v>
      </c>
      <c r="M56" s="380" t="s">
        <v>279</v>
      </c>
      <c r="N56" s="381">
        <v>600</v>
      </c>
      <c r="O56" s="381">
        <v>2023</v>
      </c>
      <c r="P56" s="381" t="s">
        <v>138</v>
      </c>
      <c r="Q56" s="496">
        <v>200</v>
      </c>
      <c r="R56" s="380">
        <v>850</v>
      </c>
      <c r="S56" s="302">
        <v>0</v>
      </c>
      <c r="T56" s="12">
        <f t="shared" si="7"/>
        <v>0</v>
      </c>
      <c r="U56" s="301">
        <v>0</v>
      </c>
      <c r="V56" s="301">
        <v>0</v>
      </c>
      <c r="W56" s="301">
        <v>1216</v>
      </c>
      <c r="X56" s="301">
        <v>40</v>
      </c>
      <c r="Y56" s="11">
        <f t="shared" si="1"/>
        <v>1256</v>
      </c>
      <c r="Z56" s="12">
        <f t="shared" si="2"/>
        <v>1.4776470588235293</v>
      </c>
      <c r="AA56" s="11">
        <f t="shared" si="3"/>
        <v>1256</v>
      </c>
      <c r="AB56" s="12">
        <f t="shared" si="6"/>
        <v>6.28</v>
      </c>
      <c r="AC56" s="13">
        <f t="shared" si="4"/>
        <v>1.4776470588235293</v>
      </c>
      <c r="AD56" s="449">
        <v>33472746</v>
      </c>
      <c r="AE56" s="366"/>
      <c r="AF56" s="445">
        <v>0</v>
      </c>
      <c r="AG56" s="13">
        <f t="shared" si="5"/>
        <v>0</v>
      </c>
    </row>
    <row r="57" spans="1:33" s="377" customFormat="1" ht="70" customHeight="1" x14ac:dyDescent="0.2">
      <c r="A57" s="300" t="s">
        <v>138</v>
      </c>
      <c r="B57" s="387" t="s">
        <v>90</v>
      </c>
      <c r="C57" s="301" t="s">
        <v>281</v>
      </c>
      <c r="D57" s="302" t="s">
        <v>359</v>
      </c>
      <c r="E57" s="302">
        <v>4301</v>
      </c>
      <c r="F57" s="302" t="s">
        <v>283</v>
      </c>
      <c r="G57" s="37" t="s">
        <v>284</v>
      </c>
      <c r="H57" s="37">
        <v>202</v>
      </c>
      <c r="I57" s="302" t="s">
        <v>348</v>
      </c>
      <c r="J57" s="358" t="s">
        <v>345</v>
      </c>
      <c r="K57" s="302" t="s">
        <v>346</v>
      </c>
      <c r="L57" s="302" t="s">
        <v>350</v>
      </c>
      <c r="M57" s="380" t="s">
        <v>279</v>
      </c>
      <c r="N57" s="381">
        <v>1350</v>
      </c>
      <c r="O57" s="381">
        <v>2023</v>
      </c>
      <c r="P57" s="381" t="s">
        <v>138</v>
      </c>
      <c r="Q57" s="496">
        <v>1250</v>
      </c>
      <c r="R57" s="380">
        <v>4000</v>
      </c>
      <c r="S57" s="302">
        <v>1112</v>
      </c>
      <c r="T57" s="12">
        <f t="shared" si="7"/>
        <v>0.27800000000000002</v>
      </c>
      <c r="U57" s="301">
        <v>5058</v>
      </c>
      <c r="V57" s="301">
        <v>110</v>
      </c>
      <c r="W57" s="301">
        <v>600</v>
      </c>
      <c r="X57" s="301">
        <v>1633</v>
      </c>
      <c r="Y57" s="11">
        <f t="shared" si="1"/>
        <v>7401</v>
      </c>
      <c r="Z57" s="12">
        <f t="shared" si="2"/>
        <v>1.85025</v>
      </c>
      <c r="AA57" s="11">
        <f t="shared" si="3"/>
        <v>8513</v>
      </c>
      <c r="AB57" s="12">
        <f t="shared" si="6"/>
        <v>5.9207999999999998</v>
      </c>
      <c r="AC57" s="13">
        <f t="shared" si="4"/>
        <v>2.12825</v>
      </c>
      <c r="AD57" s="449">
        <v>300000100</v>
      </c>
      <c r="AE57" s="366"/>
      <c r="AF57" s="445">
        <v>0</v>
      </c>
      <c r="AG57" s="13">
        <f t="shared" si="5"/>
        <v>0</v>
      </c>
    </row>
    <row r="58" spans="1:33" s="377" customFormat="1" ht="70" customHeight="1" x14ac:dyDescent="0.2">
      <c r="A58" s="300" t="s">
        <v>138</v>
      </c>
      <c r="B58" s="387" t="s">
        <v>90</v>
      </c>
      <c r="C58" s="301" t="s">
        <v>281</v>
      </c>
      <c r="D58" s="302" t="s">
        <v>359</v>
      </c>
      <c r="E58" s="302">
        <v>4301</v>
      </c>
      <c r="F58" s="302" t="s">
        <v>310</v>
      </c>
      <c r="G58" s="37" t="s">
        <v>284</v>
      </c>
      <c r="H58" s="37">
        <v>203</v>
      </c>
      <c r="I58" s="302" t="s">
        <v>354</v>
      </c>
      <c r="J58" s="358" t="s">
        <v>355</v>
      </c>
      <c r="K58" s="302" t="s">
        <v>356</v>
      </c>
      <c r="L58" s="302" t="s">
        <v>357</v>
      </c>
      <c r="M58" s="380" t="s">
        <v>279</v>
      </c>
      <c r="N58" s="381">
        <v>7</v>
      </c>
      <c r="O58" s="381">
        <v>2023</v>
      </c>
      <c r="P58" s="381" t="s">
        <v>138</v>
      </c>
      <c r="Q58" s="496">
        <v>7</v>
      </c>
      <c r="R58" s="380">
        <v>28</v>
      </c>
      <c r="S58" s="302">
        <v>3</v>
      </c>
      <c r="T58" s="12">
        <f t="shared" si="7"/>
        <v>0.10714285714285714</v>
      </c>
      <c r="U58" s="301">
        <v>3</v>
      </c>
      <c r="V58" s="301">
        <v>1</v>
      </c>
      <c r="W58" s="301">
        <v>1</v>
      </c>
      <c r="X58" s="301">
        <v>10</v>
      </c>
      <c r="Y58" s="11">
        <f t="shared" si="1"/>
        <v>15</v>
      </c>
      <c r="Z58" s="12">
        <f t="shared" si="2"/>
        <v>0.5357142857142857</v>
      </c>
      <c r="AA58" s="11">
        <f t="shared" si="3"/>
        <v>18</v>
      </c>
      <c r="AB58" s="12">
        <f t="shared" si="6"/>
        <v>2.1428571428571428</v>
      </c>
      <c r="AC58" s="13">
        <f t="shared" si="4"/>
        <v>0.6428571428571429</v>
      </c>
      <c r="AD58" s="449">
        <v>200001500</v>
      </c>
      <c r="AE58" s="366"/>
      <c r="AF58" s="445">
        <v>0</v>
      </c>
      <c r="AG58" s="13">
        <f t="shared" si="5"/>
        <v>0</v>
      </c>
    </row>
    <row r="59" spans="1:33" s="377" customFormat="1" ht="70" customHeight="1" x14ac:dyDescent="0.2">
      <c r="A59" s="300" t="s">
        <v>138</v>
      </c>
      <c r="B59" s="387" t="s">
        <v>90</v>
      </c>
      <c r="C59" s="301" t="s">
        <v>281</v>
      </c>
      <c r="D59" s="302" t="s">
        <v>359</v>
      </c>
      <c r="E59" s="302">
        <v>4301</v>
      </c>
      <c r="F59" s="302" t="s">
        <v>310</v>
      </c>
      <c r="G59" s="37" t="s">
        <v>284</v>
      </c>
      <c r="H59" s="37">
        <v>204</v>
      </c>
      <c r="I59" s="302" t="s">
        <v>363</v>
      </c>
      <c r="J59" s="358" t="s">
        <v>345</v>
      </c>
      <c r="K59" s="302" t="s">
        <v>346</v>
      </c>
      <c r="L59" s="302" t="s">
        <v>351</v>
      </c>
      <c r="M59" s="380" t="s">
        <v>279</v>
      </c>
      <c r="N59" s="381">
        <v>12</v>
      </c>
      <c r="O59" s="381">
        <v>2023</v>
      </c>
      <c r="P59" s="381" t="s">
        <v>138</v>
      </c>
      <c r="Q59" s="496">
        <v>20</v>
      </c>
      <c r="R59" s="380">
        <v>18</v>
      </c>
      <c r="S59" s="302">
        <v>6</v>
      </c>
      <c r="T59" s="12">
        <f t="shared" si="7"/>
        <v>0.33333333333333331</v>
      </c>
      <c r="U59" s="301">
        <v>2</v>
      </c>
      <c r="V59" s="301">
        <v>1</v>
      </c>
      <c r="W59" s="301">
        <v>1</v>
      </c>
      <c r="X59" s="301">
        <v>11</v>
      </c>
      <c r="Y59" s="11">
        <f t="shared" si="1"/>
        <v>15</v>
      </c>
      <c r="Z59" s="12">
        <f t="shared" si="2"/>
        <v>0.83333333333333337</v>
      </c>
      <c r="AA59" s="11">
        <f t="shared" si="3"/>
        <v>21</v>
      </c>
      <c r="AB59" s="12">
        <f t="shared" si="6"/>
        <v>0.75</v>
      </c>
      <c r="AC59" s="13">
        <f t="shared" si="4"/>
        <v>1.1666666666666667</v>
      </c>
      <c r="AD59" s="449">
        <v>224712847</v>
      </c>
      <c r="AE59" s="366"/>
      <c r="AF59" s="445">
        <v>0</v>
      </c>
      <c r="AG59" s="13">
        <f t="shared" si="5"/>
        <v>0</v>
      </c>
    </row>
    <row r="60" spans="1:33" s="377" customFormat="1" ht="70" customHeight="1" x14ac:dyDescent="0.2">
      <c r="A60" s="300" t="s">
        <v>138</v>
      </c>
      <c r="B60" s="387" t="s">
        <v>90</v>
      </c>
      <c r="C60" s="301" t="s">
        <v>281</v>
      </c>
      <c r="D60" s="302" t="s">
        <v>326</v>
      </c>
      <c r="E60" s="37">
        <v>4301</v>
      </c>
      <c r="F60" s="37" t="s">
        <v>310</v>
      </c>
      <c r="G60" s="37" t="s">
        <v>364</v>
      </c>
      <c r="H60" s="37">
        <v>335</v>
      </c>
      <c r="I60" s="37" t="s">
        <v>348</v>
      </c>
      <c r="J60" s="358">
        <v>4301037</v>
      </c>
      <c r="K60" s="302" t="s">
        <v>346</v>
      </c>
      <c r="L60" s="37" t="s">
        <v>349</v>
      </c>
      <c r="M60" s="37" t="s">
        <v>158</v>
      </c>
      <c r="N60" s="37">
        <v>1</v>
      </c>
      <c r="O60" s="37">
        <v>2023</v>
      </c>
      <c r="P60" s="37" t="s">
        <v>141</v>
      </c>
      <c r="Q60" s="497">
        <v>45</v>
      </c>
      <c r="R60" s="37">
        <v>45</v>
      </c>
      <c r="S60" s="302">
        <v>41</v>
      </c>
      <c r="T60" s="12">
        <f t="shared" si="7"/>
        <v>0.91111111111111109</v>
      </c>
      <c r="U60" s="302">
        <v>0</v>
      </c>
      <c r="V60" s="302">
        <v>45</v>
      </c>
      <c r="W60" s="302">
        <v>33</v>
      </c>
      <c r="X60" s="302">
        <v>0</v>
      </c>
      <c r="Y60" s="11">
        <f t="shared" ref="Y60:Y121" si="9">+U60+V60+W60+X60</f>
        <v>78</v>
      </c>
      <c r="Z60" s="12">
        <f t="shared" ref="Z60:Z121" si="10">+Y60/R60</f>
        <v>1.7333333333333334</v>
      </c>
      <c r="AA60" s="11">
        <f t="shared" ref="AA60:AA121" si="11">S60+Y60</f>
        <v>119</v>
      </c>
      <c r="AB60" s="12">
        <f t="shared" ref="AB60:AB121" si="12">+Y60/Q60</f>
        <v>1.7333333333333334</v>
      </c>
      <c r="AC60" s="13">
        <f t="shared" si="4"/>
        <v>2.6444444444444444</v>
      </c>
      <c r="AD60" s="445">
        <v>0</v>
      </c>
      <c r="AE60" s="366"/>
      <c r="AF60" s="445">
        <v>0</v>
      </c>
      <c r="AG60" s="13">
        <v>0</v>
      </c>
    </row>
    <row r="61" spans="1:33" s="377" customFormat="1" ht="70" customHeight="1" x14ac:dyDescent="0.2">
      <c r="A61" s="300" t="s">
        <v>1458</v>
      </c>
      <c r="B61" s="387" t="s">
        <v>90</v>
      </c>
      <c r="C61" s="37" t="s">
        <v>366</v>
      </c>
      <c r="D61" s="37" t="s">
        <v>367</v>
      </c>
      <c r="E61" s="303" t="s">
        <v>368</v>
      </c>
      <c r="F61" s="303" t="s">
        <v>369</v>
      </c>
      <c r="G61" s="303" t="s">
        <v>370</v>
      </c>
      <c r="H61" s="303" t="s">
        <v>371</v>
      </c>
      <c r="I61" s="303" t="s">
        <v>372</v>
      </c>
      <c r="J61" s="303" t="s">
        <v>373</v>
      </c>
      <c r="K61" s="303" t="s">
        <v>374</v>
      </c>
      <c r="L61" s="303" t="s">
        <v>375</v>
      </c>
      <c r="M61" s="37" t="s">
        <v>274</v>
      </c>
      <c r="N61" s="303" t="s">
        <v>376</v>
      </c>
      <c r="O61" s="366">
        <v>2023</v>
      </c>
      <c r="P61" s="303" t="s">
        <v>377</v>
      </c>
      <c r="Q61" s="498">
        <v>2174</v>
      </c>
      <c r="R61" s="366">
        <v>8696</v>
      </c>
      <c r="S61" s="366">
        <v>2174</v>
      </c>
      <c r="T61" s="12">
        <f t="shared" ref="T61:T122" si="13">+S61/R61</f>
        <v>0.25</v>
      </c>
      <c r="U61" s="366">
        <v>0</v>
      </c>
      <c r="V61" s="366">
        <v>0</v>
      </c>
      <c r="W61" s="366">
        <v>0</v>
      </c>
      <c r="X61" s="11">
        <v>3000</v>
      </c>
      <c r="Y61" s="11">
        <f t="shared" si="9"/>
        <v>3000</v>
      </c>
      <c r="Z61" s="12">
        <f t="shared" si="10"/>
        <v>0.34498620055197793</v>
      </c>
      <c r="AA61" s="11">
        <f t="shared" si="11"/>
        <v>5174</v>
      </c>
      <c r="AB61" s="12">
        <f t="shared" si="12"/>
        <v>1.3799448022079117</v>
      </c>
      <c r="AC61" s="13">
        <f t="shared" si="4"/>
        <v>0.59498620055197793</v>
      </c>
      <c r="AD61" s="447">
        <v>4621212746</v>
      </c>
      <c r="AE61" s="300" t="s">
        <v>378</v>
      </c>
      <c r="AF61" s="445">
        <v>760256858</v>
      </c>
      <c r="AG61" s="13">
        <f t="shared" ref="AG61:AG121" si="14">+AF61/AD61</f>
        <v>0.16451457653795712</v>
      </c>
    </row>
    <row r="62" spans="1:33" s="377" customFormat="1" ht="70" customHeight="1" x14ac:dyDescent="0.2">
      <c r="A62" s="300" t="s">
        <v>1458</v>
      </c>
      <c r="B62" s="387" t="s">
        <v>90</v>
      </c>
      <c r="C62" s="37" t="s">
        <v>366</v>
      </c>
      <c r="D62" s="37" t="s">
        <v>367</v>
      </c>
      <c r="E62" s="303" t="s">
        <v>379</v>
      </c>
      <c r="F62" s="303" t="s">
        <v>380</v>
      </c>
      <c r="G62" s="303" t="s">
        <v>370</v>
      </c>
      <c r="H62" s="303" t="s">
        <v>381</v>
      </c>
      <c r="I62" s="303" t="s">
        <v>382</v>
      </c>
      <c r="J62" s="303" t="s">
        <v>383</v>
      </c>
      <c r="K62" s="303" t="s">
        <v>374</v>
      </c>
      <c r="L62" s="303" t="s">
        <v>384</v>
      </c>
      <c r="M62" s="37" t="s">
        <v>158</v>
      </c>
      <c r="N62" s="303" t="s">
        <v>385</v>
      </c>
      <c r="O62" s="366">
        <v>2023</v>
      </c>
      <c r="P62" s="303" t="s">
        <v>377</v>
      </c>
      <c r="Q62" s="397">
        <v>0</v>
      </c>
      <c r="R62" s="366">
        <v>1</v>
      </c>
      <c r="S62" s="366">
        <v>0</v>
      </c>
      <c r="T62" s="12">
        <f t="shared" si="13"/>
        <v>0</v>
      </c>
      <c r="U62" s="366">
        <v>0</v>
      </c>
      <c r="V62" s="366">
        <v>0.2</v>
      </c>
      <c r="W62" s="366">
        <v>0</v>
      </c>
      <c r="X62" s="366">
        <v>0.1</v>
      </c>
      <c r="Y62" s="26">
        <f t="shared" si="9"/>
        <v>0.30000000000000004</v>
      </c>
      <c r="Z62" s="12">
        <f t="shared" si="10"/>
        <v>0.30000000000000004</v>
      </c>
      <c r="AA62" s="11">
        <f t="shared" si="11"/>
        <v>0.30000000000000004</v>
      </c>
      <c r="AB62" s="12">
        <v>0.3</v>
      </c>
      <c r="AC62" s="13">
        <f t="shared" si="4"/>
        <v>0.30000000000000004</v>
      </c>
      <c r="AD62" s="447">
        <v>6000000000</v>
      </c>
      <c r="AE62" s="300" t="s">
        <v>378</v>
      </c>
      <c r="AF62" s="445">
        <v>0</v>
      </c>
      <c r="AG62" s="13">
        <f t="shared" si="14"/>
        <v>0</v>
      </c>
    </row>
    <row r="63" spans="1:33" s="377" customFormat="1" ht="70" customHeight="1" x14ac:dyDescent="0.2">
      <c r="A63" s="300" t="s">
        <v>1458</v>
      </c>
      <c r="B63" s="387" t="s">
        <v>90</v>
      </c>
      <c r="C63" s="37" t="s">
        <v>366</v>
      </c>
      <c r="D63" s="37" t="s">
        <v>367</v>
      </c>
      <c r="E63" s="303" t="s">
        <v>379</v>
      </c>
      <c r="F63" s="303" t="s">
        <v>380</v>
      </c>
      <c r="G63" s="303" t="s">
        <v>386</v>
      </c>
      <c r="H63" s="303" t="s">
        <v>387</v>
      </c>
      <c r="I63" s="303" t="s">
        <v>388</v>
      </c>
      <c r="J63" s="303" t="s">
        <v>389</v>
      </c>
      <c r="K63" s="303" t="s">
        <v>390</v>
      </c>
      <c r="L63" s="303" t="s">
        <v>391</v>
      </c>
      <c r="M63" s="37" t="s">
        <v>158</v>
      </c>
      <c r="N63" s="303" t="s">
        <v>392</v>
      </c>
      <c r="O63" s="366">
        <v>2023</v>
      </c>
      <c r="P63" s="303" t="s">
        <v>377</v>
      </c>
      <c r="Q63" s="397">
        <v>1</v>
      </c>
      <c r="R63" s="366">
        <v>1</v>
      </c>
      <c r="S63" s="366">
        <v>0</v>
      </c>
      <c r="T63" s="12">
        <f t="shared" si="13"/>
        <v>0</v>
      </c>
      <c r="U63" s="366">
        <v>0.2</v>
      </c>
      <c r="V63" s="366">
        <v>0.2</v>
      </c>
      <c r="W63" s="366">
        <v>0</v>
      </c>
      <c r="X63" s="366">
        <v>0</v>
      </c>
      <c r="Y63" s="11">
        <f t="shared" si="9"/>
        <v>0.4</v>
      </c>
      <c r="Z63" s="12">
        <f t="shared" si="10"/>
        <v>0.4</v>
      </c>
      <c r="AA63" s="11">
        <f t="shared" si="11"/>
        <v>0.4</v>
      </c>
      <c r="AB63" s="12">
        <f t="shared" si="12"/>
        <v>0.4</v>
      </c>
      <c r="AC63" s="13">
        <f t="shared" si="4"/>
        <v>0.4</v>
      </c>
      <c r="AD63" s="447">
        <v>2600000000</v>
      </c>
      <c r="AE63" s="300" t="s">
        <v>378</v>
      </c>
      <c r="AF63" s="445">
        <v>0</v>
      </c>
      <c r="AG63" s="13">
        <f t="shared" si="14"/>
        <v>0</v>
      </c>
    </row>
    <row r="64" spans="1:33" s="377" customFormat="1" ht="70" customHeight="1" x14ac:dyDescent="0.2">
      <c r="A64" s="300" t="s">
        <v>1458</v>
      </c>
      <c r="B64" s="387" t="s">
        <v>90</v>
      </c>
      <c r="C64" s="37" t="s">
        <v>366</v>
      </c>
      <c r="D64" s="37" t="s">
        <v>367</v>
      </c>
      <c r="E64" s="303" t="s">
        <v>379</v>
      </c>
      <c r="F64" s="303" t="s">
        <v>380</v>
      </c>
      <c r="G64" s="303" t="s">
        <v>386</v>
      </c>
      <c r="H64" s="303" t="s">
        <v>396</v>
      </c>
      <c r="I64" s="303" t="s">
        <v>397</v>
      </c>
      <c r="J64" s="303" t="s">
        <v>389</v>
      </c>
      <c r="K64" s="303" t="s">
        <v>390</v>
      </c>
      <c r="L64" s="303" t="s">
        <v>398</v>
      </c>
      <c r="M64" s="37" t="s">
        <v>274</v>
      </c>
      <c r="N64" s="303" t="s">
        <v>399</v>
      </c>
      <c r="O64" s="366">
        <v>2023</v>
      </c>
      <c r="P64" s="303" t="s">
        <v>377</v>
      </c>
      <c r="Q64" s="397">
        <v>1</v>
      </c>
      <c r="R64" s="366">
        <v>1</v>
      </c>
      <c r="S64" s="366">
        <v>0.5</v>
      </c>
      <c r="T64" s="12">
        <f t="shared" si="13"/>
        <v>0.5</v>
      </c>
      <c r="U64" s="366">
        <v>0.5</v>
      </c>
      <c r="V64" s="366">
        <v>0</v>
      </c>
      <c r="W64" s="366">
        <v>0</v>
      </c>
      <c r="X64" s="366">
        <v>0</v>
      </c>
      <c r="Y64" s="11">
        <f t="shared" si="9"/>
        <v>0.5</v>
      </c>
      <c r="Z64" s="12">
        <f t="shared" si="10"/>
        <v>0.5</v>
      </c>
      <c r="AA64" s="11">
        <f t="shared" si="11"/>
        <v>1</v>
      </c>
      <c r="AB64" s="12">
        <f t="shared" si="12"/>
        <v>0.5</v>
      </c>
      <c r="AC64" s="13">
        <f t="shared" si="4"/>
        <v>1</v>
      </c>
      <c r="AD64" s="447">
        <v>1000000000</v>
      </c>
      <c r="AE64" s="300" t="s">
        <v>378</v>
      </c>
      <c r="AF64" s="445">
        <v>0</v>
      </c>
      <c r="AG64" s="13">
        <f t="shared" si="14"/>
        <v>0</v>
      </c>
    </row>
    <row r="65" spans="1:33" s="377" customFormat="1" ht="70" customHeight="1" x14ac:dyDescent="0.2">
      <c r="A65" s="300" t="s">
        <v>1458</v>
      </c>
      <c r="B65" s="387" t="s">
        <v>90</v>
      </c>
      <c r="C65" s="37" t="s">
        <v>366</v>
      </c>
      <c r="D65" s="37" t="s">
        <v>367</v>
      </c>
      <c r="E65" s="303" t="s">
        <v>379</v>
      </c>
      <c r="F65" s="303" t="s">
        <v>380</v>
      </c>
      <c r="G65" s="303" t="s">
        <v>386</v>
      </c>
      <c r="H65" s="303" t="s">
        <v>396</v>
      </c>
      <c r="I65" s="303" t="s">
        <v>400</v>
      </c>
      <c r="J65" s="303" t="s">
        <v>389</v>
      </c>
      <c r="K65" s="303" t="s">
        <v>390</v>
      </c>
      <c r="L65" s="303" t="s">
        <v>398</v>
      </c>
      <c r="M65" s="37" t="s">
        <v>274</v>
      </c>
      <c r="N65" s="303" t="s">
        <v>399</v>
      </c>
      <c r="O65" s="366">
        <v>2023</v>
      </c>
      <c r="P65" s="303" t="s">
        <v>377</v>
      </c>
      <c r="Q65" s="397">
        <v>1</v>
      </c>
      <c r="R65" s="366">
        <v>1</v>
      </c>
      <c r="S65" s="366">
        <v>0.5</v>
      </c>
      <c r="T65" s="12">
        <f t="shared" si="13"/>
        <v>0.5</v>
      </c>
      <c r="U65" s="366">
        <v>0.5</v>
      </c>
      <c r="V65" s="366">
        <v>0</v>
      </c>
      <c r="W65" s="366">
        <v>0</v>
      </c>
      <c r="X65" s="366">
        <v>0</v>
      </c>
      <c r="Y65" s="11">
        <f t="shared" si="9"/>
        <v>0.5</v>
      </c>
      <c r="Z65" s="12">
        <f t="shared" si="10"/>
        <v>0.5</v>
      </c>
      <c r="AA65" s="11">
        <f t="shared" si="11"/>
        <v>1</v>
      </c>
      <c r="AB65" s="12">
        <f t="shared" si="12"/>
        <v>0.5</v>
      </c>
      <c r="AC65" s="13">
        <f t="shared" si="4"/>
        <v>1</v>
      </c>
      <c r="AD65" s="447">
        <v>1000000000</v>
      </c>
      <c r="AE65" s="300" t="s">
        <v>378</v>
      </c>
      <c r="AF65" s="445">
        <v>0</v>
      </c>
      <c r="AG65" s="13">
        <f t="shared" si="14"/>
        <v>0</v>
      </c>
    </row>
    <row r="66" spans="1:33" s="377" customFormat="1" ht="70" customHeight="1" x14ac:dyDescent="0.2">
      <c r="A66" s="381" t="s">
        <v>425</v>
      </c>
      <c r="B66" s="387" t="s">
        <v>90</v>
      </c>
      <c r="C66" s="301" t="s">
        <v>417</v>
      </c>
      <c r="D66" s="37" t="s">
        <v>418</v>
      </c>
      <c r="E66" s="301">
        <v>3301</v>
      </c>
      <c r="F66" s="37" t="s">
        <v>419</v>
      </c>
      <c r="G66" s="37" t="s">
        <v>420</v>
      </c>
      <c r="H66" s="37">
        <v>45</v>
      </c>
      <c r="I66" s="37" t="s">
        <v>421</v>
      </c>
      <c r="J66" s="359">
        <v>3301051</v>
      </c>
      <c r="K66" s="302" t="s">
        <v>422</v>
      </c>
      <c r="L66" s="37" t="s">
        <v>423</v>
      </c>
      <c r="M66" s="37" t="s">
        <v>424</v>
      </c>
      <c r="N66" s="301">
        <v>250</v>
      </c>
      <c r="O66" s="301">
        <v>2023</v>
      </c>
      <c r="P66" s="301" t="s">
        <v>425</v>
      </c>
      <c r="Q66" s="495">
        <v>100</v>
      </c>
      <c r="R66" s="360">
        <v>300</v>
      </c>
      <c r="S66" s="301">
        <v>344</v>
      </c>
      <c r="T66" s="12">
        <f t="shared" si="13"/>
        <v>1.1466666666666667</v>
      </c>
      <c r="U66" s="361">
        <v>30</v>
      </c>
      <c r="V66" s="360">
        <v>37</v>
      </c>
      <c r="W66" s="360">
        <v>120</v>
      </c>
      <c r="X66" s="362">
        <v>500</v>
      </c>
      <c r="Y66" s="11">
        <f t="shared" si="9"/>
        <v>687</v>
      </c>
      <c r="Z66" s="12">
        <f t="shared" si="10"/>
        <v>2.29</v>
      </c>
      <c r="AA66" s="11">
        <f t="shared" si="11"/>
        <v>1031</v>
      </c>
      <c r="AB66" s="12">
        <f t="shared" si="12"/>
        <v>6.87</v>
      </c>
      <c r="AC66" s="13">
        <f t="shared" si="4"/>
        <v>3.4366666666666665</v>
      </c>
      <c r="AD66" s="375">
        <v>9000000</v>
      </c>
      <c r="AE66" s="363" t="s">
        <v>144</v>
      </c>
      <c r="AF66" s="445">
        <v>2000000</v>
      </c>
      <c r="AG66" s="13">
        <f t="shared" si="14"/>
        <v>0.22222222222222221</v>
      </c>
    </row>
    <row r="67" spans="1:33" s="377" customFormat="1" ht="70" customHeight="1" x14ac:dyDescent="0.2">
      <c r="A67" s="381" t="s">
        <v>425</v>
      </c>
      <c r="B67" s="387" t="s">
        <v>90</v>
      </c>
      <c r="C67" s="301" t="s">
        <v>417</v>
      </c>
      <c r="D67" s="37" t="s">
        <v>418</v>
      </c>
      <c r="E67" s="301">
        <v>3301</v>
      </c>
      <c r="F67" s="37" t="s">
        <v>419</v>
      </c>
      <c r="G67" s="37" t="s">
        <v>426</v>
      </c>
      <c r="H67" s="37">
        <v>48</v>
      </c>
      <c r="I67" s="37" t="s">
        <v>427</v>
      </c>
      <c r="J67" s="359">
        <v>3301054</v>
      </c>
      <c r="K67" s="302" t="s">
        <v>428</v>
      </c>
      <c r="L67" s="37" t="s">
        <v>429</v>
      </c>
      <c r="M67" s="37" t="s">
        <v>158</v>
      </c>
      <c r="N67" s="301">
        <v>131</v>
      </c>
      <c r="O67" s="301">
        <v>2023</v>
      </c>
      <c r="P67" s="301" t="s">
        <v>425</v>
      </c>
      <c r="Q67" s="495">
        <v>125</v>
      </c>
      <c r="R67" s="360">
        <v>400</v>
      </c>
      <c r="S67" s="301">
        <v>0</v>
      </c>
      <c r="T67" s="12">
        <f t="shared" si="13"/>
        <v>0</v>
      </c>
      <c r="U67" s="360">
        <v>0</v>
      </c>
      <c r="V67" s="360">
        <v>0</v>
      </c>
      <c r="W67" s="360">
        <v>23</v>
      </c>
      <c r="X67" s="362">
        <v>7</v>
      </c>
      <c r="Y67" s="11">
        <f t="shared" si="9"/>
        <v>30</v>
      </c>
      <c r="Z67" s="12">
        <f t="shared" si="10"/>
        <v>7.4999999999999997E-2</v>
      </c>
      <c r="AA67" s="11">
        <f t="shared" si="11"/>
        <v>30</v>
      </c>
      <c r="AB67" s="12">
        <f t="shared" si="12"/>
        <v>0.24</v>
      </c>
      <c r="AC67" s="13">
        <f t="shared" ref="AC67:AC132" si="15">AA67/R67</f>
        <v>7.4999999999999997E-2</v>
      </c>
      <c r="AD67" s="375">
        <v>4000000000</v>
      </c>
      <c r="AE67" s="363" t="s">
        <v>293</v>
      </c>
      <c r="AF67" s="445">
        <v>0</v>
      </c>
      <c r="AG67" s="13">
        <f t="shared" si="14"/>
        <v>0</v>
      </c>
    </row>
    <row r="68" spans="1:33" s="377" customFormat="1" ht="70" customHeight="1" x14ac:dyDescent="0.2">
      <c r="A68" s="381" t="s">
        <v>425</v>
      </c>
      <c r="B68" s="387" t="s">
        <v>90</v>
      </c>
      <c r="C68" s="301" t="s">
        <v>417</v>
      </c>
      <c r="D68" s="37" t="s">
        <v>430</v>
      </c>
      <c r="E68" s="301">
        <v>3302</v>
      </c>
      <c r="F68" s="37" t="s">
        <v>419</v>
      </c>
      <c r="G68" s="37" t="s">
        <v>420</v>
      </c>
      <c r="H68" s="37">
        <v>46</v>
      </c>
      <c r="I68" s="37" t="s">
        <v>431</v>
      </c>
      <c r="J68" s="359">
        <v>3301128</v>
      </c>
      <c r="K68" s="302" t="s">
        <v>432</v>
      </c>
      <c r="L68" s="37" t="s">
        <v>433</v>
      </c>
      <c r="M68" s="37" t="s">
        <v>158</v>
      </c>
      <c r="N68" s="301">
        <v>250</v>
      </c>
      <c r="O68" s="301">
        <v>2023</v>
      </c>
      <c r="P68" s="301" t="s">
        <v>425</v>
      </c>
      <c r="Q68" s="495">
        <v>30</v>
      </c>
      <c r="R68" s="360">
        <v>150</v>
      </c>
      <c r="S68" s="301">
        <v>0</v>
      </c>
      <c r="T68" s="12">
        <f t="shared" si="13"/>
        <v>0</v>
      </c>
      <c r="U68" s="360">
        <v>0</v>
      </c>
      <c r="V68" s="360">
        <v>0</v>
      </c>
      <c r="W68" s="360">
        <v>0</v>
      </c>
      <c r="X68" s="362">
        <v>49</v>
      </c>
      <c r="Y68" s="11">
        <f t="shared" si="9"/>
        <v>49</v>
      </c>
      <c r="Z68" s="12">
        <f t="shared" si="10"/>
        <v>0.32666666666666666</v>
      </c>
      <c r="AA68" s="11">
        <f t="shared" si="11"/>
        <v>49</v>
      </c>
      <c r="AB68" s="12">
        <f t="shared" si="12"/>
        <v>1.6333333333333333</v>
      </c>
      <c r="AC68" s="13">
        <f t="shared" si="15"/>
        <v>0.32666666666666666</v>
      </c>
      <c r="AD68" s="375">
        <v>959458220</v>
      </c>
      <c r="AE68" s="363" t="s">
        <v>144</v>
      </c>
      <c r="AF68" s="445">
        <v>0</v>
      </c>
      <c r="AG68" s="13">
        <f t="shared" si="14"/>
        <v>0</v>
      </c>
    </row>
    <row r="69" spans="1:33" s="377" customFormat="1" ht="70" customHeight="1" x14ac:dyDescent="0.2">
      <c r="A69" s="381" t="s">
        <v>425</v>
      </c>
      <c r="B69" s="387" t="s">
        <v>90</v>
      </c>
      <c r="C69" s="301" t="s">
        <v>417</v>
      </c>
      <c r="D69" s="37" t="s">
        <v>430</v>
      </c>
      <c r="E69" s="301">
        <v>3302</v>
      </c>
      <c r="F69" s="37" t="s">
        <v>434</v>
      </c>
      <c r="G69" s="37" t="s">
        <v>426</v>
      </c>
      <c r="H69" s="37">
        <v>49</v>
      </c>
      <c r="I69" s="37" t="s">
        <v>435</v>
      </c>
      <c r="J69" s="359">
        <v>3301095</v>
      </c>
      <c r="K69" s="302" t="s">
        <v>436</v>
      </c>
      <c r="L69" s="37" t="s">
        <v>437</v>
      </c>
      <c r="M69" s="37" t="s">
        <v>158</v>
      </c>
      <c r="N69" s="301">
        <v>1</v>
      </c>
      <c r="O69" s="301">
        <v>2023</v>
      </c>
      <c r="P69" s="301" t="s">
        <v>425</v>
      </c>
      <c r="Q69" s="495">
        <v>1</v>
      </c>
      <c r="R69" s="360">
        <v>1</v>
      </c>
      <c r="S69" s="301">
        <v>7</v>
      </c>
      <c r="T69" s="12">
        <f t="shared" si="13"/>
        <v>7</v>
      </c>
      <c r="U69" s="360">
        <v>0</v>
      </c>
      <c r="V69" s="360">
        <v>3</v>
      </c>
      <c r="W69" s="360">
        <v>0</v>
      </c>
      <c r="X69" s="362">
        <v>6</v>
      </c>
      <c r="Y69" s="11">
        <f t="shared" si="9"/>
        <v>9</v>
      </c>
      <c r="Z69" s="12">
        <f t="shared" si="10"/>
        <v>9</v>
      </c>
      <c r="AA69" s="11">
        <f t="shared" si="11"/>
        <v>16</v>
      </c>
      <c r="AB69" s="12">
        <f t="shared" si="12"/>
        <v>9</v>
      </c>
      <c r="AC69" s="13">
        <f t="shared" si="15"/>
        <v>16</v>
      </c>
      <c r="AD69" s="375">
        <v>9000000</v>
      </c>
      <c r="AE69" s="363" t="s">
        <v>144</v>
      </c>
      <c r="AF69" s="445">
        <v>0</v>
      </c>
      <c r="AG69" s="13">
        <f t="shared" si="14"/>
        <v>0</v>
      </c>
    </row>
    <row r="70" spans="1:33" s="377" customFormat="1" ht="70" customHeight="1" x14ac:dyDescent="0.2">
      <c r="A70" s="381" t="s">
        <v>425</v>
      </c>
      <c r="B70" s="387" t="s">
        <v>90</v>
      </c>
      <c r="C70" s="301" t="s">
        <v>417</v>
      </c>
      <c r="D70" s="37" t="s">
        <v>430</v>
      </c>
      <c r="E70" s="301">
        <v>3302</v>
      </c>
      <c r="F70" s="37" t="s">
        <v>419</v>
      </c>
      <c r="G70" s="37" t="s">
        <v>426</v>
      </c>
      <c r="H70" s="37">
        <v>50</v>
      </c>
      <c r="I70" s="37" t="s">
        <v>438</v>
      </c>
      <c r="J70" s="359">
        <v>3302002</v>
      </c>
      <c r="K70" s="302" t="s">
        <v>439</v>
      </c>
      <c r="L70" s="37" t="s">
        <v>439</v>
      </c>
      <c r="M70" s="37" t="s">
        <v>158</v>
      </c>
      <c r="N70" s="301">
        <v>0</v>
      </c>
      <c r="O70" s="301">
        <v>2023</v>
      </c>
      <c r="P70" s="301" t="s">
        <v>425</v>
      </c>
      <c r="Q70" s="495">
        <v>1</v>
      </c>
      <c r="R70" s="360">
        <v>3</v>
      </c>
      <c r="S70" s="301">
        <v>0</v>
      </c>
      <c r="T70" s="12">
        <f t="shared" si="13"/>
        <v>0</v>
      </c>
      <c r="U70" s="360">
        <v>0</v>
      </c>
      <c r="V70" s="360">
        <v>0</v>
      </c>
      <c r="W70" s="360">
        <v>0</v>
      </c>
      <c r="X70" s="362">
        <v>0</v>
      </c>
      <c r="Y70" s="11">
        <f t="shared" si="9"/>
        <v>0</v>
      </c>
      <c r="Z70" s="12">
        <f t="shared" si="10"/>
        <v>0</v>
      </c>
      <c r="AA70" s="11">
        <f t="shared" si="11"/>
        <v>0</v>
      </c>
      <c r="AB70" s="12">
        <f>+Y70/Q70</f>
        <v>0</v>
      </c>
      <c r="AC70" s="13">
        <f t="shared" si="15"/>
        <v>0</v>
      </c>
      <c r="AD70" s="447">
        <v>57293600</v>
      </c>
      <c r="AE70" s="363" t="s">
        <v>304</v>
      </c>
      <c r="AF70" s="445">
        <v>0</v>
      </c>
      <c r="AG70" s="13">
        <f t="shared" si="14"/>
        <v>0</v>
      </c>
    </row>
    <row r="71" spans="1:33" s="377" customFormat="1" ht="70" customHeight="1" x14ac:dyDescent="0.2">
      <c r="A71" s="381" t="s">
        <v>425</v>
      </c>
      <c r="B71" s="387" t="s">
        <v>90</v>
      </c>
      <c r="C71" s="301" t="s">
        <v>417</v>
      </c>
      <c r="D71" s="37" t="s">
        <v>440</v>
      </c>
      <c r="E71" s="301">
        <v>3301</v>
      </c>
      <c r="F71" s="37" t="s">
        <v>419</v>
      </c>
      <c r="G71" s="37" t="s">
        <v>426</v>
      </c>
      <c r="H71" s="37">
        <v>51</v>
      </c>
      <c r="I71" s="37" t="s">
        <v>441</v>
      </c>
      <c r="J71" s="359">
        <v>3301053</v>
      </c>
      <c r="K71" s="302" t="s">
        <v>442</v>
      </c>
      <c r="L71" s="37" t="s">
        <v>443</v>
      </c>
      <c r="M71" s="37" t="s">
        <v>158</v>
      </c>
      <c r="N71" s="301">
        <v>15</v>
      </c>
      <c r="O71" s="301">
        <v>2023</v>
      </c>
      <c r="P71" s="301" t="s">
        <v>425</v>
      </c>
      <c r="Q71" s="495">
        <v>15</v>
      </c>
      <c r="R71" s="360">
        <v>15</v>
      </c>
      <c r="S71" s="301">
        <v>15</v>
      </c>
      <c r="T71" s="12">
        <f t="shared" si="13"/>
        <v>1</v>
      </c>
      <c r="U71" s="360">
        <v>4</v>
      </c>
      <c r="V71" s="360">
        <v>6</v>
      </c>
      <c r="W71" s="360">
        <v>3</v>
      </c>
      <c r="X71" s="362">
        <v>7</v>
      </c>
      <c r="Y71" s="11">
        <f t="shared" si="9"/>
        <v>20</v>
      </c>
      <c r="Z71" s="12">
        <f t="shared" si="10"/>
        <v>1.3333333333333333</v>
      </c>
      <c r="AA71" s="11">
        <f t="shared" si="11"/>
        <v>35</v>
      </c>
      <c r="AB71" s="12">
        <f t="shared" si="12"/>
        <v>1.3333333333333333</v>
      </c>
      <c r="AC71" s="13">
        <f t="shared" si="15"/>
        <v>2.3333333333333335</v>
      </c>
      <c r="AD71" s="447">
        <v>6863899000</v>
      </c>
      <c r="AE71" s="363" t="s">
        <v>144</v>
      </c>
      <c r="AF71" s="445">
        <v>1009713600</v>
      </c>
      <c r="AG71" s="13">
        <f t="shared" si="14"/>
        <v>0.14710496177172769</v>
      </c>
    </row>
    <row r="72" spans="1:33" s="377" customFormat="1" ht="70" customHeight="1" x14ac:dyDescent="0.2">
      <c r="A72" s="381" t="s">
        <v>425</v>
      </c>
      <c r="B72" s="387" t="s">
        <v>90</v>
      </c>
      <c r="C72" s="301" t="s">
        <v>417</v>
      </c>
      <c r="D72" s="37" t="s">
        <v>440</v>
      </c>
      <c r="E72" s="301">
        <v>3301</v>
      </c>
      <c r="F72" s="37" t="s">
        <v>419</v>
      </c>
      <c r="G72" s="37" t="s">
        <v>426</v>
      </c>
      <c r="H72" s="37">
        <v>52</v>
      </c>
      <c r="I72" s="37" t="s">
        <v>444</v>
      </c>
      <c r="J72" s="359">
        <v>3302044</v>
      </c>
      <c r="K72" s="302" t="s">
        <v>445</v>
      </c>
      <c r="L72" s="37" t="s">
        <v>446</v>
      </c>
      <c r="M72" s="37" t="s">
        <v>158</v>
      </c>
      <c r="N72" s="301" t="s">
        <v>275</v>
      </c>
      <c r="O72" s="301">
        <v>2023</v>
      </c>
      <c r="P72" s="301" t="s">
        <v>425</v>
      </c>
      <c r="Q72" s="495">
        <v>21</v>
      </c>
      <c r="R72" s="360">
        <v>21</v>
      </c>
      <c r="S72" s="301">
        <v>21</v>
      </c>
      <c r="T72" s="12">
        <f t="shared" si="13"/>
        <v>1</v>
      </c>
      <c r="U72" s="360">
        <v>0</v>
      </c>
      <c r="V72" s="360">
        <v>12</v>
      </c>
      <c r="W72" s="360">
        <v>7</v>
      </c>
      <c r="X72" s="362">
        <v>1</v>
      </c>
      <c r="Y72" s="11">
        <f t="shared" si="9"/>
        <v>20</v>
      </c>
      <c r="Z72" s="12">
        <f t="shared" si="10"/>
        <v>0.95238095238095233</v>
      </c>
      <c r="AA72" s="11">
        <f t="shared" si="11"/>
        <v>41</v>
      </c>
      <c r="AB72" s="12">
        <f t="shared" si="12"/>
        <v>0.95238095238095233</v>
      </c>
      <c r="AC72" s="13">
        <f t="shared" si="15"/>
        <v>1.9523809523809523</v>
      </c>
      <c r="AD72" s="375">
        <v>36000000</v>
      </c>
      <c r="AE72" s="363" t="s">
        <v>144</v>
      </c>
      <c r="AF72" s="445">
        <v>0</v>
      </c>
      <c r="AG72" s="13">
        <f t="shared" si="14"/>
        <v>0</v>
      </c>
    </row>
    <row r="73" spans="1:33" s="377" customFormat="1" ht="70" customHeight="1" x14ac:dyDescent="0.2">
      <c r="A73" s="381" t="s">
        <v>425</v>
      </c>
      <c r="B73" s="387" t="s">
        <v>90</v>
      </c>
      <c r="C73" s="301" t="s">
        <v>417</v>
      </c>
      <c r="D73" s="37" t="s">
        <v>447</v>
      </c>
      <c r="E73" s="301">
        <v>3301</v>
      </c>
      <c r="F73" s="37" t="s">
        <v>419</v>
      </c>
      <c r="G73" s="37" t="s">
        <v>448</v>
      </c>
      <c r="H73" s="37">
        <v>47</v>
      </c>
      <c r="I73" s="37" t="s">
        <v>449</v>
      </c>
      <c r="J73" s="359">
        <v>3301068</v>
      </c>
      <c r="K73" s="302" t="s">
        <v>450</v>
      </c>
      <c r="L73" s="37" t="s">
        <v>451</v>
      </c>
      <c r="M73" s="37" t="s">
        <v>158</v>
      </c>
      <c r="N73" s="301">
        <v>0</v>
      </c>
      <c r="O73" s="301">
        <v>2023</v>
      </c>
      <c r="P73" s="301" t="s">
        <v>425</v>
      </c>
      <c r="Q73" s="495">
        <v>0</v>
      </c>
      <c r="R73" s="360">
        <v>1</v>
      </c>
      <c r="S73" s="301">
        <v>0</v>
      </c>
      <c r="T73" s="12">
        <v>0</v>
      </c>
      <c r="U73" s="360">
        <v>0</v>
      </c>
      <c r="V73" s="360">
        <v>0</v>
      </c>
      <c r="W73" s="360">
        <v>0</v>
      </c>
      <c r="X73" s="362">
        <f t="shared" ref="X73" si="16">SUM(T73:W73)</f>
        <v>0</v>
      </c>
      <c r="Y73" s="11">
        <f>SUM(S73:W73)</f>
        <v>0</v>
      </c>
      <c r="Z73" s="12">
        <f t="shared" ref="Z73" si="17">+X73/R73</f>
        <v>0</v>
      </c>
      <c r="AA73" s="11">
        <f t="shared" si="11"/>
        <v>0</v>
      </c>
      <c r="AB73" s="12">
        <v>0</v>
      </c>
      <c r="AC73" s="13">
        <f t="shared" ref="AC73" si="18">AA73/R73</f>
        <v>0</v>
      </c>
      <c r="AD73" s="375">
        <v>100000000</v>
      </c>
      <c r="AE73" s="363" t="s">
        <v>144</v>
      </c>
      <c r="AF73" s="445"/>
      <c r="AG73" s="13"/>
    </row>
    <row r="74" spans="1:33" s="377" customFormat="1" ht="70" customHeight="1" x14ac:dyDescent="0.2">
      <c r="A74" s="381" t="s">
        <v>425</v>
      </c>
      <c r="B74" s="387" t="s">
        <v>90</v>
      </c>
      <c r="C74" s="301" t="s">
        <v>417</v>
      </c>
      <c r="D74" s="37" t="s">
        <v>447</v>
      </c>
      <c r="E74" s="301">
        <v>3301</v>
      </c>
      <c r="F74" s="37" t="s">
        <v>419</v>
      </c>
      <c r="G74" s="37" t="s">
        <v>452</v>
      </c>
      <c r="H74" s="37">
        <v>53</v>
      </c>
      <c r="I74" s="37" t="s">
        <v>453</v>
      </c>
      <c r="J74" s="359">
        <v>3301065</v>
      </c>
      <c r="K74" s="302" t="s">
        <v>454</v>
      </c>
      <c r="L74" s="37" t="s">
        <v>455</v>
      </c>
      <c r="M74" s="37" t="s">
        <v>455</v>
      </c>
      <c r="N74" s="301" t="s">
        <v>275</v>
      </c>
      <c r="O74" s="301">
        <v>2023</v>
      </c>
      <c r="P74" s="301" t="s">
        <v>425</v>
      </c>
      <c r="Q74" s="495">
        <v>52</v>
      </c>
      <c r="R74" s="360">
        <v>52</v>
      </c>
      <c r="S74" s="301">
        <v>52</v>
      </c>
      <c r="T74" s="12">
        <f t="shared" si="13"/>
        <v>1</v>
      </c>
      <c r="U74" s="360">
        <v>3</v>
      </c>
      <c r="V74" s="360">
        <v>52</v>
      </c>
      <c r="W74" s="360">
        <v>52</v>
      </c>
      <c r="X74" s="362">
        <v>52</v>
      </c>
      <c r="Y74" s="11">
        <f t="shared" si="9"/>
        <v>159</v>
      </c>
      <c r="Z74" s="12">
        <f t="shared" si="10"/>
        <v>3.0576923076923075</v>
      </c>
      <c r="AA74" s="11">
        <f t="shared" si="11"/>
        <v>211</v>
      </c>
      <c r="AB74" s="12">
        <f t="shared" si="12"/>
        <v>3.0576923076923075</v>
      </c>
      <c r="AC74" s="13">
        <f t="shared" si="15"/>
        <v>4.0576923076923075</v>
      </c>
      <c r="AD74" s="450">
        <v>627858219.60000002</v>
      </c>
      <c r="AE74" s="363" t="s">
        <v>144</v>
      </c>
      <c r="AF74" s="445">
        <v>36000000</v>
      </c>
      <c r="AG74" s="13">
        <f t="shared" si="14"/>
        <v>5.7337785627677398E-2</v>
      </c>
    </row>
    <row r="75" spans="1:33" s="377" customFormat="1" ht="70" customHeight="1" x14ac:dyDescent="0.2">
      <c r="A75" s="381" t="s">
        <v>425</v>
      </c>
      <c r="B75" s="387" t="s">
        <v>90</v>
      </c>
      <c r="C75" s="301" t="s">
        <v>417</v>
      </c>
      <c r="D75" s="37" t="s">
        <v>447</v>
      </c>
      <c r="E75" s="301">
        <v>3301</v>
      </c>
      <c r="F75" s="37" t="s">
        <v>419</v>
      </c>
      <c r="G75" s="37" t="s">
        <v>452</v>
      </c>
      <c r="H75" s="37">
        <v>54</v>
      </c>
      <c r="I75" s="37" t="s">
        <v>456</v>
      </c>
      <c r="J75" s="359">
        <v>3301075</v>
      </c>
      <c r="K75" s="302" t="s">
        <v>457</v>
      </c>
      <c r="L75" s="37" t="s">
        <v>457</v>
      </c>
      <c r="M75" s="37" t="s">
        <v>158</v>
      </c>
      <c r="N75" s="301" t="s">
        <v>275</v>
      </c>
      <c r="O75" s="301">
        <v>2023</v>
      </c>
      <c r="P75" s="301" t="s">
        <v>425</v>
      </c>
      <c r="Q75" s="495">
        <v>20</v>
      </c>
      <c r="R75" s="360">
        <v>52</v>
      </c>
      <c r="S75" s="301">
        <v>0</v>
      </c>
      <c r="T75" s="12">
        <f t="shared" si="13"/>
        <v>0</v>
      </c>
      <c r="U75" s="360">
        <v>0</v>
      </c>
      <c r="V75" s="360">
        <v>0</v>
      </c>
      <c r="W75" s="360">
        <v>52</v>
      </c>
      <c r="X75" s="362">
        <v>0</v>
      </c>
      <c r="Y75" s="11">
        <f t="shared" si="9"/>
        <v>52</v>
      </c>
      <c r="Z75" s="12">
        <f t="shared" si="10"/>
        <v>1</v>
      </c>
      <c r="AA75" s="11">
        <f t="shared" si="11"/>
        <v>52</v>
      </c>
      <c r="AB75" s="12">
        <f t="shared" si="12"/>
        <v>2.6</v>
      </c>
      <c r="AC75" s="13">
        <f t="shared" si="15"/>
        <v>1</v>
      </c>
      <c r="AD75" s="450">
        <v>331600000</v>
      </c>
      <c r="AE75" s="363" t="s">
        <v>144</v>
      </c>
      <c r="AF75" s="445">
        <v>0</v>
      </c>
      <c r="AG75" s="13">
        <f t="shared" si="14"/>
        <v>0</v>
      </c>
    </row>
    <row r="76" spans="1:33" s="377" customFormat="1" ht="70" customHeight="1" x14ac:dyDescent="0.2">
      <c r="A76" s="381" t="s">
        <v>425</v>
      </c>
      <c r="B76" s="387" t="s">
        <v>90</v>
      </c>
      <c r="C76" s="301" t="s">
        <v>417</v>
      </c>
      <c r="D76" s="37" t="s">
        <v>458</v>
      </c>
      <c r="E76" s="301">
        <v>3502</v>
      </c>
      <c r="F76" s="37" t="s">
        <v>419</v>
      </c>
      <c r="G76" s="37" t="s">
        <v>459</v>
      </c>
      <c r="H76" s="37">
        <v>330</v>
      </c>
      <c r="I76" s="37" t="s">
        <v>460</v>
      </c>
      <c r="J76" s="359">
        <v>3301126</v>
      </c>
      <c r="K76" s="302" t="s">
        <v>461</v>
      </c>
      <c r="L76" s="37" t="s">
        <v>462</v>
      </c>
      <c r="M76" s="37" t="s">
        <v>158</v>
      </c>
      <c r="N76" s="301" t="s">
        <v>275</v>
      </c>
      <c r="O76" s="301">
        <v>2023</v>
      </c>
      <c r="P76" s="301" t="s">
        <v>425</v>
      </c>
      <c r="Q76" s="495">
        <v>5</v>
      </c>
      <c r="R76" s="360">
        <v>46</v>
      </c>
      <c r="S76" s="301">
        <v>5</v>
      </c>
      <c r="T76" s="12">
        <f t="shared" si="13"/>
        <v>0.10869565217391304</v>
      </c>
      <c r="U76" s="360">
        <v>0</v>
      </c>
      <c r="V76" s="360">
        <v>9</v>
      </c>
      <c r="W76" s="360">
        <v>9</v>
      </c>
      <c r="X76" s="362">
        <v>1</v>
      </c>
      <c r="Y76" s="11">
        <f t="shared" si="9"/>
        <v>19</v>
      </c>
      <c r="Z76" s="12">
        <f t="shared" si="10"/>
        <v>0.41304347826086957</v>
      </c>
      <c r="AA76" s="11">
        <f t="shared" si="11"/>
        <v>24</v>
      </c>
      <c r="AB76" s="12">
        <f t="shared" si="12"/>
        <v>3.8</v>
      </c>
      <c r="AC76" s="13">
        <f t="shared" si="15"/>
        <v>0.52173913043478259</v>
      </c>
      <c r="AD76" s="375">
        <v>6000000</v>
      </c>
      <c r="AE76" s="363" t="s">
        <v>144</v>
      </c>
      <c r="AF76" s="445">
        <v>0</v>
      </c>
      <c r="AG76" s="13">
        <f t="shared" si="14"/>
        <v>0</v>
      </c>
    </row>
    <row r="77" spans="1:33" s="377" customFormat="1" ht="70" customHeight="1" x14ac:dyDescent="0.2">
      <c r="A77" s="381" t="s">
        <v>425</v>
      </c>
      <c r="B77" s="383" t="s">
        <v>61</v>
      </c>
      <c r="C77" s="37" t="s">
        <v>464</v>
      </c>
      <c r="D77" s="37" t="s">
        <v>465</v>
      </c>
      <c r="E77" s="37">
        <v>3502</v>
      </c>
      <c r="F77" s="37" t="s">
        <v>466</v>
      </c>
      <c r="G77" s="37" t="s">
        <v>467</v>
      </c>
      <c r="H77" s="37">
        <v>55</v>
      </c>
      <c r="I77" s="37" t="s">
        <v>468</v>
      </c>
      <c r="J77" s="359">
        <v>3502039</v>
      </c>
      <c r="K77" s="302" t="s">
        <v>469</v>
      </c>
      <c r="L77" s="37" t="s">
        <v>470</v>
      </c>
      <c r="M77" s="37" t="s">
        <v>158</v>
      </c>
      <c r="N77" s="301">
        <v>0</v>
      </c>
      <c r="O77" s="301">
        <v>2023</v>
      </c>
      <c r="P77" s="301" t="s">
        <v>425</v>
      </c>
      <c r="Q77" s="495">
        <v>12</v>
      </c>
      <c r="R77" s="360">
        <v>45</v>
      </c>
      <c r="S77" s="301">
        <v>31</v>
      </c>
      <c r="T77" s="12">
        <f t="shared" si="13"/>
        <v>0.68888888888888888</v>
      </c>
      <c r="U77" s="301">
        <v>1</v>
      </c>
      <c r="V77" s="301">
        <v>2</v>
      </c>
      <c r="W77" s="301">
        <v>1</v>
      </c>
      <c r="X77" s="301">
        <v>0</v>
      </c>
      <c r="Y77" s="11">
        <f t="shared" si="9"/>
        <v>4</v>
      </c>
      <c r="Z77" s="12">
        <f t="shared" si="10"/>
        <v>8.8888888888888892E-2</v>
      </c>
      <c r="AA77" s="11">
        <f t="shared" si="11"/>
        <v>35</v>
      </c>
      <c r="AB77" s="12">
        <f t="shared" si="12"/>
        <v>0.33333333333333331</v>
      </c>
      <c r="AC77" s="13">
        <f t="shared" si="15"/>
        <v>0.77777777777777779</v>
      </c>
      <c r="AD77" s="445">
        <v>0</v>
      </c>
      <c r="AE77" s="366"/>
      <c r="AF77" s="445">
        <v>0</v>
      </c>
      <c r="AG77" s="13">
        <v>0</v>
      </c>
    </row>
    <row r="78" spans="1:33" s="377" customFormat="1" ht="70" customHeight="1" x14ac:dyDescent="0.2">
      <c r="A78" s="381" t="s">
        <v>425</v>
      </c>
      <c r="B78" s="383" t="s">
        <v>61</v>
      </c>
      <c r="C78" s="37" t="s">
        <v>464</v>
      </c>
      <c r="D78" s="37" t="s">
        <v>465</v>
      </c>
      <c r="E78" s="37">
        <v>3502</v>
      </c>
      <c r="F78" s="37" t="s">
        <v>466</v>
      </c>
      <c r="G78" s="37" t="s">
        <v>467</v>
      </c>
      <c r="H78" s="37">
        <v>56</v>
      </c>
      <c r="I78" s="37" t="s">
        <v>471</v>
      </c>
      <c r="J78" s="359">
        <v>3502007</v>
      </c>
      <c r="K78" s="302" t="s">
        <v>472</v>
      </c>
      <c r="L78" s="37" t="s">
        <v>473</v>
      </c>
      <c r="M78" s="37" t="s">
        <v>158</v>
      </c>
      <c r="N78" s="301">
        <v>0</v>
      </c>
      <c r="O78" s="301">
        <v>2023</v>
      </c>
      <c r="P78" s="301" t="s">
        <v>425</v>
      </c>
      <c r="Q78" s="495">
        <v>35</v>
      </c>
      <c r="R78" s="360">
        <v>120</v>
      </c>
      <c r="S78" s="301">
        <v>112</v>
      </c>
      <c r="T78" s="12">
        <f t="shared" si="13"/>
        <v>0.93333333333333335</v>
      </c>
      <c r="U78" s="301">
        <v>0</v>
      </c>
      <c r="V78" s="301">
        <v>52</v>
      </c>
      <c r="W78" s="301">
        <v>35</v>
      </c>
      <c r="X78" s="301">
        <v>1</v>
      </c>
      <c r="Y78" s="11">
        <f t="shared" si="9"/>
        <v>88</v>
      </c>
      <c r="Z78" s="12">
        <f t="shared" si="10"/>
        <v>0.73333333333333328</v>
      </c>
      <c r="AA78" s="11">
        <f t="shared" si="11"/>
        <v>200</v>
      </c>
      <c r="AB78" s="12">
        <f t="shared" si="12"/>
        <v>2.5142857142857142</v>
      </c>
      <c r="AC78" s="13">
        <f t="shared" si="15"/>
        <v>1.6666666666666667</v>
      </c>
      <c r="AD78" s="445">
        <v>0</v>
      </c>
      <c r="AE78" s="366"/>
      <c r="AF78" s="445">
        <v>0</v>
      </c>
      <c r="AG78" s="13">
        <v>0</v>
      </c>
    </row>
    <row r="79" spans="1:33" s="377" customFormat="1" ht="70" customHeight="1" x14ac:dyDescent="0.2">
      <c r="A79" s="381" t="s">
        <v>425</v>
      </c>
      <c r="B79" s="383" t="s">
        <v>61</v>
      </c>
      <c r="C79" s="37" t="s">
        <v>464</v>
      </c>
      <c r="D79" s="37" t="s">
        <v>465</v>
      </c>
      <c r="E79" s="37">
        <v>3502</v>
      </c>
      <c r="F79" s="37" t="s">
        <v>466</v>
      </c>
      <c r="G79" s="37" t="s">
        <v>467</v>
      </c>
      <c r="H79" s="37">
        <v>57</v>
      </c>
      <c r="I79" s="37" t="s">
        <v>474</v>
      </c>
      <c r="J79" s="359">
        <v>3502047</v>
      </c>
      <c r="K79" s="302" t="s">
        <v>475</v>
      </c>
      <c r="L79" s="37" t="s">
        <v>476</v>
      </c>
      <c r="M79" s="37" t="s">
        <v>158</v>
      </c>
      <c r="N79" s="301">
        <v>2</v>
      </c>
      <c r="O79" s="301">
        <v>2024</v>
      </c>
      <c r="P79" s="301" t="s">
        <v>425</v>
      </c>
      <c r="Q79" s="495">
        <v>2</v>
      </c>
      <c r="R79" s="360">
        <v>8</v>
      </c>
      <c r="S79" s="301">
        <v>4</v>
      </c>
      <c r="T79" s="12">
        <f t="shared" si="13"/>
        <v>0.5</v>
      </c>
      <c r="U79" s="301">
        <v>1</v>
      </c>
      <c r="V79" s="301">
        <v>1</v>
      </c>
      <c r="W79" s="301">
        <v>1</v>
      </c>
      <c r="X79" s="301">
        <v>0</v>
      </c>
      <c r="Y79" s="11">
        <f t="shared" si="9"/>
        <v>3</v>
      </c>
      <c r="Z79" s="12">
        <f t="shared" si="10"/>
        <v>0.375</v>
      </c>
      <c r="AA79" s="11">
        <f t="shared" si="11"/>
        <v>7</v>
      </c>
      <c r="AB79" s="12">
        <f t="shared" si="12"/>
        <v>1.5</v>
      </c>
      <c r="AC79" s="13">
        <f t="shared" si="15"/>
        <v>0.875</v>
      </c>
      <c r="AD79" s="445">
        <v>0</v>
      </c>
      <c r="AE79" s="366"/>
      <c r="AF79" s="445">
        <v>0</v>
      </c>
      <c r="AG79" s="13">
        <v>0</v>
      </c>
    </row>
    <row r="80" spans="1:33" s="377" customFormat="1" ht="70" customHeight="1" x14ac:dyDescent="0.2">
      <c r="A80" s="381" t="s">
        <v>425</v>
      </c>
      <c r="B80" s="383" t="s">
        <v>61</v>
      </c>
      <c r="C80" s="37" t="s">
        <v>464</v>
      </c>
      <c r="D80" s="37" t="s">
        <v>465</v>
      </c>
      <c r="E80" s="37">
        <v>3502</v>
      </c>
      <c r="F80" s="37" t="s">
        <v>466</v>
      </c>
      <c r="G80" s="37" t="s">
        <v>467</v>
      </c>
      <c r="H80" s="37">
        <v>58</v>
      </c>
      <c r="I80" s="37" t="s">
        <v>468</v>
      </c>
      <c r="J80" s="359">
        <v>3502039</v>
      </c>
      <c r="K80" s="302" t="s">
        <v>469</v>
      </c>
      <c r="L80" s="37" t="s">
        <v>477</v>
      </c>
      <c r="M80" s="37" t="s">
        <v>158</v>
      </c>
      <c r="N80" s="301">
        <v>16</v>
      </c>
      <c r="O80" s="301">
        <v>2023</v>
      </c>
      <c r="P80" s="301" t="s">
        <v>425</v>
      </c>
      <c r="Q80" s="495">
        <v>2</v>
      </c>
      <c r="R80" s="360">
        <v>8</v>
      </c>
      <c r="S80" s="301">
        <v>0</v>
      </c>
      <c r="T80" s="12">
        <f t="shared" si="13"/>
        <v>0</v>
      </c>
      <c r="U80" s="301">
        <v>0</v>
      </c>
      <c r="V80" s="301">
        <v>3</v>
      </c>
      <c r="W80" s="301">
        <v>2</v>
      </c>
      <c r="X80" s="301">
        <v>0</v>
      </c>
      <c r="Y80" s="11">
        <f t="shared" si="9"/>
        <v>5</v>
      </c>
      <c r="Z80" s="12">
        <f t="shared" si="10"/>
        <v>0.625</v>
      </c>
      <c r="AA80" s="11">
        <f t="shared" si="11"/>
        <v>5</v>
      </c>
      <c r="AB80" s="12">
        <f t="shared" si="12"/>
        <v>2.5</v>
      </c>
      <c r="AC80" s="13">
        <f t="shared" si="15"/>
        <v>0.625</v>
      </c>
      <c r="AD80" s="445">
        <v>0</v>
      </c>
      <c r="AE80" s="366"/>
      <c r="AF80" s="445">
        <v>0</v>
      </c>
      <c r="AG80" s="13">
        <v>0</v>
      </c>
    </row>
    <row r="81" spans="1:33" s="377" customFormat="1" ht="70" customHeight="1" x14ac:dyDescent="0.2">
      <c r="A81" s="381" t="s">
        <v>425</v>
      </c>
      <c r="B81" s="383" t="s">
        <v>61</v>
      </c>
      <c r="C81" s="37" t="s">
        <v>464</v>
      </c>
      <c r="D81" s="37" t="s">
        <v>465</v>
      </c>
      <c r="E81" s="37">
        <v>3502</v>
      </c>
      <c r="F81" s="37" t="s">
        <v>466</v>
      </c>
      <c r="G81" s="37" t="s">
        <v>467</v>
      </c>
      <c r="H81" s="37">
        <v>59</v>
      </c>
      <c r="I81" s="37" t="s">
        <v>478</v>
      </c>
      <c r="J81" s="359">
        <v>3502046</v>
      </c>
      <c r="K81" s="302" t="s">
        <v>479</v>
      </c>
      <c r="L81" s="37" t="s">
        <v>480</v>
      </c>
      <c r="M81" s="37" t="s">
        <v>158</v>
      </c>
      <c r="N81" s="301">
        <v>0</v>
      </c>
      <c r="O81" s="301">
        <v>2023</v>
      </c>
      <c r="P81" s="301" t="s">
        <v>425</v>
      </c>
      <c r="Q81" s="495">
        <v>1</v>
      </c>
      <c r="R81" s="360">
        <v>4</v>
      </c>
      <c r="S81" s="301">
        <v>3</v>
      </c>
      <c r="T81" s="12">
        <f t="shared" si="13"/>
        <v>0.75</v>
      </c>
      <c r="U81" s="301">
        <v>1</v>
      </c>
      <c r="V81" s="301">
        <v>1</v>
      </c>
      <c r="W81" s="301">
        <v>0</v>
      </c>
      <c r="X81" s="301">
        <v>0</v>
      </c>
      <c r="Y81" s="11">
        <f t="shared" si="9"/>
        <v>2</v>
      </c>
      <c r="Z81" s="12">
        <f t="shared" si="10"/>
        <v>0.5</v>
      </c>
      <c r="AA81" s="11">
        <f t="shared" si="11"/>
        <v>5</v>
      </c>
      <c r="AB81" s="12">
        <f t="shared" si="12"/>
        <v>2</v>
      </c>
      <c r="AC81" s="13">
        <f t="shared" si="15"/>
        <v>1.25</v>
      </c>
      <c r="AD81" s="445">
        <v>0</v>
      </c>
      <c r="AE81" s="366"/>
      <c r="AF81" s="445">
        <v>0</v>
      </c>
      <c r="AG81" s="13">
        <v>0</v>
      </c>
    </row>
    <row r="82" spans="1:33" s="377" customFormat="1" ht="70" customHeight="1" x14ac:dyDescent="0.2">
      <c r="A82" s="381" t="s">
        <v>425</v>
      </c>
      <c r="B82" s="383" t="s">
        <v>61</v>
      </c>
      <c r="C82" s="37" t="s">
        <v>464</v>
      </c>
      <c r="D82" s="37" t="s">
        <v>465</v>
      </c>
      <c r="E82" s="37">
        <v>3502</v>
      </c>
      <c r="F82" s="37" t="s">
        <v>466</v>
      </c>
      <c r="G82" s="37" t="s">
        <v>467</v>
      </c>
      <c r="H82" s="37">
        <v>60</v>
      </c>
      <c r="I82" s="37" t="s">
        <v>468</v>
      </c>
      <c r="J82" s="359">
        <v>3502039</v>
      </c>
      <c r="K82" s="302" t="s">
        <v>469</v>
      </c>
      <c r="L82" s="37" t="s">
        <v>481</v>
      </c>
      <c r="M82" s="37" t="s">
        <v>158</v>
      </c>
      <c r="N82" s="301">
        <v>0</v>
      </c>
      <c r="O82" s="301">
        <v>2023</v>
      </c>
      <c r="P82" s="301" t="s">
        <v>425</v>
      </c>
      <c r="Q82" s="495">
        <v>1</v>
      </c>
      <c r="R82" s="360">
        <v>1</v>
      </c>
      <c r="S82" s="301">
        <v>0</v>
      </c>
      <c r="T82" s="12">
        <f t="shared" si="13"/>
        <v>0</v>
      </c>
      <c r="U82" s="301">
        <v>0</v>
      </c>
      <c r="V82" s="301">
        <v>0</v>
      </c>
      <c r="W82" s="301">
        <v>0</v>
      </c>
      <c r="X82" s="301">
        <v>0</v>
      </c>
      <c r="Y82" s="11">
        <f t="shared" si="9"/>
        <v>0</v>
      </c>
      <c r="Z82" s="12">
        <f t="shared" si="10"/>
        <v>0</v>
      </c>
      <c r="AA82" s="11">
        <f t="shared" si="11"/>
        <v>0</v>
      </c>
      <c r="AB82" s="12">
        <f t="shared" si="12"/>
        <v>0</v>
      </c>
      <c r="AC82" s="13">
        <f t="shared" si="15"/>
        <v>0</v>
      </c>
      <c r="AD82" s="445">
        <v>0</v>
      </c>
      <c r="AE82" s="366"/>
      <c r="AF82" s="445">
        <v>0</v>
      </c>
      <c r="AG82" s="13">
        <v>0</v>
      </c>
    </row>
    <row r="83" spans="1:33" s="377" customFormat="1" ht="70" customHeight="1" x14ac:dyDescent="0.2">
      <c r="A83" s="381" t="s">
        <v>425</v>
      </c>
      <c r="B83" s="383" t="s">
        <v>61</v>
      </c>
      <c r="C83" s="37" t="s">
        <v>464</v>
      </c>
      <c r="D83" s="37" t="s">
        <v>465</v>
      </c>
      <c r="E83" s="37">
        <v>3502</v>
      </c>
      <c r="F83" s="37" t="s">
        <v>466</v>
      </c>
      <c r="G83" s="37" t="s">
        <v>467</v>
      </c>
      <c r="H83" s="37">
        <v>62</v>
      </c>
      <c r="I83" s="37" t="s">
        <v>485</v>
      </c>
      <c r="J83" s="359">
        <v>3502007</v>
      </c>
      <c r="K83" s="302" t="s">
        <v>486</v>
      </c>
      <c r="L83" s="37" t="s">
        <v>487</v>
      </c>
      <c r="M83" s="37" t="s">
        <v>158</v>
      </c>
      <c r="N83" s="301">
        <v>0</v>
      </c>
      <c r="O83" s="301">
        <v>2023</v>
      </c>
      <c r="P83" s="301" t="s">
        <v>425</v>
      </c>
      <c r="Q83" s="495">
        <v>5</v>
      </c>
      <c r="R83" s="360">
        <v>30</v>
      </c>
      <c r="S83" s="301">
        <v>125</v>
      </c>
      <c r="T83" s="12">
        <f t="shared" si="13"/>
        <v>4.166666666666667</v>
      </c>
      <c r="U83" s="301">
        <v>0</v>
      </c>
      <c r="V83" s="301">
        <v>0</v>
      </c>
      <c r="W83" s="301">
        <v>110</v>
      </c>
      <c r="X83" s="301">
        <v>0</v>
      </c>
      <c r="Y83" s="11">
        <f t="shared" si="9"/>
        <v>110</v>
      </c>
      <c r="Z83" s="12">
        <f t="shared" si="10"/>
        <v>3.6666666666666665</v>
      </c>
      <c r="AA83" s="11">
        <f t="shared" si="11"/>
        <v>235</v>
      </c>
      <c r="AB83" s="12">
        <f t="shared" si="12"/>
        <v>22</v>
      </c>
      <c r="AC83" s="13">
        <f t="shared" si="15"/>
        <v>7.833333333333333</v>
      </c>
      <c r="AD83" s="445">
        <v>0</v>
      </c>
      <c r="AE83" s="366"/>
      <c r="AF83" s="445">
        <v>0</v>
      </c>
      <c r="AG83" s="13">
        <v>0</v>
      </c>
    </row>
    <row r="84" spans="1:33" s="377" customFormat="1" ht="70" customHeight="1" x14ac:dyDescent="0.2">
      <c r="A84" s="381" t="s">
        <v>425</v>
      </c>
      <c r="B84" s="383" t="s">
        <v>61</v>
      </c>
      <c r="C84" s="37" t="s">
        <v>464</v>
      </c>
      <c r="D84" s="37" t="s">
        <v>465</v>
      </c>
      <c r="E84" s="37">
        <v>3502</v>
      </c>
      <c r="F84" s="37" t="s">
        <v>466</v>
      </c>
      <c r="G84" s="37" t="s">
        <v>467</v>
      </c>
      <c r="H84" s="37">
        <v>63</v>
      </c>
      <c r="I84" s="37" t="s">
        <v>488</v>
      </c>
      <c r="J84" s="359">
        <v>3502009</v>
      </c>
      <c r="K84" s="302" t="s">
        <v>489</v>
      </c>
      <c r="L84" s="37" t="s">
        <v>490</v>
      </c>
      <c r="M84" s="37" t="s">
        <v>158</v>
      </c>
      <c r="N84" s="301">
        <v>0</v>
      </c>
      <c r="O84" s="301">
        <v>2023</v>
      </c>
      <c r="P84" s="301" t="s">
        <v>425</v>
      </c>
      <c r="Q84" s="495">
        <v>15</v>
      </c>
      <c r="R84" s="360">
        <v>60</v>
      </c>
      <c r="S84" s="301">
        <v>1</v>
      </c>
      <c r="T84" s="12">
        <f t="shared" si="13"/>
        <v>1.6666666666666666E-2</v>
      </c>
      <c r="U84" s="301">
        <v>3</v>
      </c>
      <c r="V84" s="301">
        <v>3</v>
      </c>
      <c r="W84" s="301">
        <v>1</v>
      </c>
      <c r="X84" s="301">
        <v>0</v>
      </c>
      <c r="Y84" s="11">
        <f t="shared" si="9"/>
        <v>7</v>
      </c>
      <c r="Z84" s="12">
        <f t="shared" si="10"/>
        <v>0.11666666666666667</v>
      </c>
      <c r="AA84" s="11">
        <f t="shared" si="11"/>
        <v>8</v>
      </c>
      <c r="AB84" s="12">
        <f t="shared" si="12"/>
        <v>0.46666666666666667</v>
      </c>
      <c r="AC84" s="13">
        <f t="shared" si="15"/>
        <v>0.13333333333333333</v>
      </c>
      <c r="AD84" s="445">
        <v>0</v>
      </c>
      <c r="AE84" s="366"/>
      <c r="AF84" s="445">
        <v>0</v>
      </c>
      <c r="AG84" s="13">
        <v>0</v>
      </c>
    </row>
    <row r="85" spans="1:33" s="377" customFormat="1" ht="70" customHeight="1" x14ac:dyDescent="0.2">
      <c r="A85" s="381" t="s">
        <v>425</v>
      </c>
      <c r="B85" s="383" t="s">
        <v>61</v>
      </c>
      <c r="C85" s="37" t="s">
        <v>464</v>
      </c>
      <c r="D85" s="37" t="s">
        <v>465</v>
      </c>
      <c r="E85" s="37">
        <v>3502</v>
      </c>
      <c r="F85" s="37" t="s">
        <v>466</v>
      </c>
      <c r="G85" s="37" t="s">
        <v>467</v>
      </c>
      <c r="H85" s="37">
        <v>64</v>
      </c>
      <c r="I85" s="37" t="s">
        <v>468</v>
      </c>
      <c r="J85" s="359">
        <v>3502039</v>
      </c>
      <c r="K85" s="302" t="s">
        <v>469</v>
      </c>
      <c r="L85" s="37" t="s">
        <v>491</v>
      </c>
      <c r="M85" s="37" t="s">
        <v>158</v>
      </c>
      <c r="N85" s="301">
        <v>0</v>
      </c>
      <c r="O85" s="301">
        <v>2023</v>
      </c>
      <c r="P85" s="301" t="s">
        <v>425</v>
      </c>
      <c r="Q85" s="495">
        <v>3</v>
      </c>
      <c r="R85" s="360">
        <v>8</v>
      </c>
      <c r="S85" s="301">
        <v>1</v>
      </c>
      <c r="T85" s="12">
        <f t="shared" si="13"/>
        <v>0.125</v>
      </c>
      <c r="U85" s="301">
        <v>0</v>
      </c>
      <c r="V85" s="301">
        <v>2</v>
      </c>
      <c r="W85" s="301">
        <v>0</v>
      </c>
      <c r="X85" s="301">
        <v>1</v>
      </c>
      <c r="Y85" s="11">
        <f t="shared" si="9"/>
        <v>3</v>
      </c>
      <c r="Z85" s="12">
        <f t="shared" si="10"/>
        <v>0.375</v>
      </c>
      <c r="AA85" s="11">
        <f t="shared" si="11"/>
        <v>4</v>
      </c>
      <c r="AB85" s="12">
        <f t="shared" si="12"/>
        <v>1</v>
      </c>
      <c r="AC85" s="13">
        <f t="shared" si="15"/>
        <v>0.5</v>
      </c>
      <c r="AD85" s="445">
        <v>0</v>
      </c>
      <c r="AE85" s="366"/>
      <c r="AF85" s="445">
        <v>0</v>
      </c>
      <c r="AG85" s="13">
        <v>0</v>
      </c>
    </row>
    <row r="86" spans="1:33" s="377" customFormat="1" ht="70" customHeight="1" x14ac:dyDescent="0.2">
      <c r="A86" s="381" t="s">
        <v>425</v>
      </c>
      <c r="B86" s="383" t="s">
        <v>61</v>
      </c>
      <c r="C86" s="37" t="s">
        <v>464</v>
      </c>
      <c r="D86" s="37" t="s">
        <v>465</v>
      </c>
      <c r="E86" s="37">
        <v>3502</v>
      </c>
      <c r="F86" s="37" t="s">
        <v>466</v>
      </c>
      <c r="G86" s="37" t="s">
        <v>467</v>
      </c>
      <c r="H86" s="37">
        <v>65</v>
      </c>
      <c r="I86" s="37" t="s">
        <v>468</v>
      </c>
      <c r="J86" s="359">
        <v>3502039</v>
      </c>
      <c r="K86" s="302" t="s">
        <v>469</v>
      </c>
      <c r="L86" s="37" t="s">
        <v>481</v>
      </c>
      <c r="M86" s="37" t="s">
        <v>158</v>
      </c>
      <c r="N86" s="301">
        <v>0</v>
      </c>
      <c r="O86" s="301">
        <v>2023</v>
      </c>
      <c r="P86" s="301" t="s">
        <v>425</v>
      </c>
      <c r="Q86" s="495">
        <v>1</v>
      </c>
      <c r="R86" s="360">
        <v>5</v>
      </c>
      <c r="S86" s="301">
        <v>0</v>
      </c>
      <c r="T86" s="12">
        <f t="shared" si="13"/>
        <v>0</v>
      </c>
      <c r="U86" s="301">
        <v>2</v>
      </c>
      <c r="V86" s="301">
        <v>0</v>
      </c>
      <c r="W86" s="11">
        <v>0</v>
      </c>
      <c r="X86" s="11">
        <v>0</v>
      </c>
      <c r="Y86" s="11">
        <f t="shared" si="9"/>
        <v>2</v>
      </c>
      <c r="Z86" s="12">
        <f t="shared" si="10"/>
        <v>0.4</v>
      </c>
      <c r="AA86" s="11">
        <f t="shared" si="11"/>
        <v>2</v>
      </c>
      <c r="AB86" s="12">
        <f t="shared" si="12"/>
        <v>2</v>
      </c>
      <c r="AC86" s="13">
        <f t="shared" si="15"/>
        <v>0.4</v>
      </c>
      <c r="AD86" s="445">
        <v>0</v>
      </c>
      <c r="AE86" s="366"/>
      <c r="AF86" s="445">
        <v>0</v>
      </c>
      <c r="AG86" s="13">
        <v>0</v>
      </c>
    </row>
    <row r="87" spans="1:33" s="377" customFormat="1" ht="70" customHeight="1" x14ac:dyDescent="0.2">
      <c r="A87" s="381" t="s">
        <v>425</v>
      </c>
      <c r="B87" s="383" t="s">
        <v>61</v>
      </c>
      <c r="C87" s="37" t="s">
        <v>464</v>
      </c>
      <c r="D87" s="37" t="s">
        <v>465</v>
      </c>
      <c r="E87" s="37">
        <v>3502</v>
      </c>
      <c r="F87" s="37" t="s">
        <v>466</v>
      </c>
      <c r="G87" s="37" t="s">
        <v>467</v>
      </c>
      <c r="H87" s="37">
        <v>66</v>
      </c>
      <c r="I87" s="37" t="s">
        <v>468</v>
      </c>
      <c r="J87" s="359">
        <v>3502039</v>
      </c>
      <c r="K87" s="302" t="s">
        <v>469</v>
      </c>
      <c r="L87" s="37" t="s">
        <v>492</v>
      </c>
      <c r="M87" s="37" t="s">
        <v>158</v>
      </c>
      <c r="N87" s="301">
        <v>0</v>
      </c>
      <c r="O87" s="301">
        <v>2023</v>
      </c>
      <c r="P87" s="301" t="s">
        <v>425</v>
      </c>
      <c r="Q87" s="495">
        <v>1</v>
      </c>
      <c r="R87" s="360">
        <v>4</v>
      </c>
      <c r="S87" s="301">
        <v>1</v>
      </c>
      <c r="T87" s="12">
        <f t="shared" si="13"/>
        <v>0.25</v>
      </c>
      <c r="U87" s="301">
        <v>0</v>
      </c>
      <c r="V87" s="301">
        <v>0</v>
      </c>
      <c r="W87" s="301">
        <v>0</v>
      </c>
      <c r="X87" s="301">
        <v>0</v>
      </c>
      <c r="Y87" s="11">
        <f t="shared" si="9"/>
        <v>0</v>
      </c>
      <c r="Z87" s="12">
        <f t="shared" si="10"/>
        <v>0</v>
      </c>
      <c r="AA87" s="11">
        <f t="shared" si="11"/>
        <v>1</v>
      </c>
      <c r="AB87" s="12">
        <f>+Y87/Q87</f>
        <v>0</v>
      </c>
      <c r="AC87" s="13">
        <f t="shared" si="15"/>
        <v>0.25</v>
      </c>
      <c r="AD87" s="445">
        <v>0</v>
      </c>
      <c r="AE87" s="366"/>
      <c r="AF87" s="445">
        <v>0</v>
      </c>
      <c r="AG87" s="13">
        <v>0</v>
      </c>
    </row>
    <row r="88" spans="1:33" s="377" customFormat="1" ht="70" customHeight="1" x14ac:dyDescent="0.2">
      <c r="A88" s="381" t="s">
        <v>941</v>
      </c>
      <c r="B88" s="394" t="s">
        <v>107</v>
      </c>
      <c r="C88" s="37" t="s">
        <v>511</v>
      </c>
      <c r="D88" s="37" t="s">
        <v>512</v>
      </c>
      <c r="E88" s="37" t="s">
        <v>110</v>
      </c>
      <c r="F88" s="37" t="s">
        <v>512</v>
      </c>
      <c r="G88" s="37" t="s">
        <v>116</v>
      </c>
      <c r="H88" s="37">
        <v>116</v>
      </c>
      <c r="I88" s="37" t="s">
        <v>513</v>
      </c>
      <c r="J88" s="358">
        <v>410102507</v>
      </c>
      <c r="K88" s="302" t="s">
        <v>514</v>
      </c>
      <c r="L88" s="37" t="s">
        <v>515</v>
      </c>
      <c r="M88" s="37" t="s">
        <v>516</v>
      </c>
      <c r="N88" s="37">
        <v>4.3999999999999997E-2</v>
      </c>
      <c r="O88" s="37">
        <v>2021</v>
      </c>
      <c r="P88" s="37" t="s">
        <v>122</v>
      </c>
      <c r="Q88" s="497">
        <v>250000000</v>
      </c>
      <c r="R88" s="305">
        <v>1000000000</v>
      </c>
      <c r="S88" s="302">
        <v>125000000</v>
      </c>
      <c r="T88" s="12">
        <f t="shared" si="13"/>
        <v>0.125</v>
      </c>
      <c r="U88" s="378">
        <v>75000000</v>
      </c>
      <c r="V88" s="364">
        <v>95000000</v>
      </c>
      <c r="W88" s="365">
        <f>205000000-V88</f>
        <v>110000000</v>
      </c>
      <c r="X88" s="301">
        <v>45000000</v>
      </c>
      <c r="Y88" s="11">
        <f t="shared" si="9"/>
        <v>325000000</v>
      </c>
      <c r="Z88" s="12">
        <f t="shared" si="10"/>
        <v>0.32500000000000001</v>
      </c>
      <c r="AA88" s="11">
        <f t="shared" si="11"/>
        <v>450000000</v>
      </c>
      <c r="AB88" s="12">
        <f t="shared" si="12"/>
        <v>1.3</v>
      </c>
      <c r="AC88" s="13">
        <f t="shared" si="15"/>
        <v>0.45</v>
      </c>
      <c r="AD88" s="445">
        <v>250000000</v>
      </c>
      <c r="AE88" s="363" t="s">
        <v>144</v>
      </c>
      <c r="AF88" s="445">
        <f>200000000+125000000</f>
        <v>325000000</v>
      </c>
      <c r="AG88" s="13">
        <f t="shared" si="14"/>
        <v>1.3</v>
      </c>
    </row>
    <row r="89" spans="1:33" s="377" customFormat="1" ht="70" customHeight="1" x14ac:dyDescent="0.2">
      <c r="A89" s="381" t="s">
        <v>941</v>
      </c>
      <c r="B89" s="394" t="s">
        <v>107</v>
      </c>
      <c r="C89" s="37" t="s">
        <v>511</v>
      </c>
      <c r="D89" s="37" t="s">
        <v>512</v>
      </c>
      <c r="E89" s="37" t="s">
        <v>110</v>
      </c>
      <c r="F89" s="37" t="s">
        <v>512</v>
      </c>
      <c r="G89" s="37" t="s">
        <v>111</v>
      </c>
      <c r="H89" s="37">
        <v>117</v>
      </c>
      <c r="I89" s="37" t="s">
        <v>522</v>
      </c>
      <c r="J89" s="358">
        <v>4101082</v>
      </c>
      <c r="K89" s="302" t="s">
        <v>523</v>
      </c>
      <c r="L89" s="37" t="s">
        <v>524</v>
      </c>
      <c r="M89" s="37" t="s">
        <v>525</v>
      </c>
      <c r="N89" s="37">
        <v>4.3999999999999997E-2</v>
      </c>
      <c r="O89" s="37">
        <v>2020</v>
      </c>
      <c r="P89" s="37" t="s">
        <v>122</v>
      </c>
      <c r="Q89" s="497">
        <v>1</v>
      </c>
      <c r="R89" s="305">
        <v>2</v>
      </c>
      <c r="S89" s="302">
        <v>0</v>
      </c>
      <c r="T89" s="12">
        <f t="shared" si="13"/>
        <v>0</v>
      </c>
      <c r="U89" s="302">
        <v>0</v>
      </c>
      <c r="V89" s="301">
        <v>0</v>
      </c>
      <c r="W89" s="301">
        <v>2</v>
      </c>
      <c r="X89" s="11">
        <v>0</v>
      </c>
      <c r="Y89" s="11">
        <f t="shared" si="9"/>
        <v>2</v>
      </c>
      <c r="Z89" s="12">
        <f t="shared" si="10"/>
        <v>1</v>
      </c>
      <c r="AA89" s="11">
        <f t="shared" si="11"/>
        <v>2</v>
      </c>
      <c r="AB89" s="12">
        <f t="shared" si="12"/>
        <v>2</v>
      </c>
      <c r="AC89" s="13">
        <f t="shared" si="15"/>
        <v>1</v>
      </c>
      <c r="AD89" s="445">
        <v>10000000</v>
      </c>
      <c r="AE89" s="363" t="s">
        <v>144</v>
      </c>
      <c r="AF89" s="445">
        <v>0</v>
      </c>
      <c r="AG89" s="13">
        <f t="shared" si="14"/>
        <v>0</v>
      </c>
    </row>
    <row r="90" spans="1:33" s="377" customFormat="1" ht="70" customHeight="1" x14ac:dyDescent="0.2">
      <c r="A90" s="381" t="s">
        <v>941</v>
      </c>
      <c r="B90" s="394" t="s">
        <v>107</v>
      </c>
      <c r="C90" s="37" t="s">
        <v>511</v>
      </c>
      <c r="D90" s="37" t="s">
        <v>512</v>
      </c>
      <c r="E90" s="37" t="s">
        <v>110</v>
      </c>
      <c r="F90" s="37" t="s">
        <v>512</v>
      </c>
      <c r="G90" s="37" t="s">
        <v>116</v>
      </c>
      <c r="H90" s="37">
        <v>118</v>
      </c>
      <c r="I90" s="37" t="s">
        <v>528</v>
      </c>
      <c r="J90" s="358">
        <v>4101027</v>
      </c>
      <c r="K90" s="302" t="s">
        <v>529</v>
      </c>
      <c r="L90" s="37" t="s">
        <v>530</v>
      </c>
      <c r="M90" s="37" t="s">
        <v>525</v>
      </c>
      <c r="N90" s="37">
        <v>4.3999999999999997E-2</v>
      </c>
      <c r="O90" s="37">
        <v>2020</v>
      </c>
      <c r="P90" s="37" t="s">
        <v>122</v>
      </c>
      <c r="Q90" s="497">
        <v>1</v>
      </c>
      <c r="R90" s="305">
        <v>4</v>
      </c>
      <c r="S90" s="302">
        <v>4</v>
      </c>
      <c r="T90" s="12">
        <f t="shared" si="13"/>
        <v>1</v>
      </c>
      <c r="U90" s="302">
        <v>0</v>
      </c>
      <c r="V90" s="301">
        <v>0</v>
      </c>
      <c r="W90" s="301">
        <v>0</v>
      </c>
      <c r="X90" s="11">
        <v>0</v>
      </c>
      <c r="Y90" s="11">
        <f t="shared" si="9"/>
        <v>0</v>
      </c>
      <c r="Z90" s="12">
        <f t="shared" si="10"/>
        <v>0</v>
      </c>
      <c r="AA90" s="11">
        <f t="shared" si="11"/>
        <v>4</v>
      </c>
      <c r="AB90" s="12">
        <f>+Y90/Q90</f>
        <v>0</v>
      </c>
      <c r="AC90" s="13">
        <f t="shared" si="15"/>
        <v>1</v>
      </c>
      <c r="AD90" s="445">
        <v>25000000</v>
      </c>
      <c r="AE90" s="363" t="s">
        <v>144</v>
      </c>
      <c r="AF90" s="445">
        <v>0</v>
      </c>
      <c r="AG90" s="13">
        <f t="shared" si="14"/>
        <v>0</v>
      </c>
    </row>
    <row r="91" spans="1:33" s="377" customFormat="1" ht="70" customHeight="1" x14ac:dyDescent="0.2">
      <c r="A91" s="381" t="s">
        <v>941</v>
      </c>
      <c r="B91" s="394" t="s">
        <v>107</v>
      </c>
      <c r="C91" s="37" t="s">
        <v>511</v>
      </c>
      <c r="D91" s="37" t="s">
        <v>532</v>
      </c>
      <c r="E91" s="37" t="s">
        <v>533</v>
      </c>
      <c r="F91" s="37" t="s">
        <v>532</v>
      </c>
      <c r="G91" s="37" t="s">
        <v>116</v>
      </c>
      <c r="H91" s="37">
        <v>119</v>
      </c>
      <c r="I91" s="37" t="s">
        <v>534</v>
      </c>
      <c r="J91" s="358">
        <v>1204016</v>
      </c>
      <c r="K91" s="302" t="s">
        <v>535</v>
      </c>
      <c r="L91" s="37" t="s">
        <v>536</v>
      </c>
      <c r="M91" s="37" t="s">
        <v>525</v>
      </c>
      <c r="N91" s="37">
        <v>4.3999999999999997E-2</v>
      </c>
      <c r="O91" s="37">
        <v>2020</v>
      </c>
      <c r="P91" s="37" t="s">
        <v>122</v>
      </c>
      <c r="Q91" s="497">
        <v>15</v>
      </c>
      <c r="R91" s="305">
        <v>60</v>
      </c>
      <c r="S91" s="302">
        <v>22</v>
      </c>
      <c r="T91" s="12">
        <f t="shared" si="13"/>
        <v>0.36666666666666664</v>
      </c>
      <c r="U91" s="302">
        <v>3</v>
      </c>
      <c r="V91" s="301">
        <v>10</v>
      </c>
      <c r="W91" s="301">
        <v>13</v>
      </c>
      <c r="X91" s="11">
        <v>0</v>
      </c>
      <c r="Y91" s="11">
        <f t="shared" si="9"/>
        <v>26</v>
      </c>
      <c r="Z91" s="12">
        <f t="shared" si="10"/>
        <v>0.43333333333333335</v>
      </c>
      <c r="AA91" s="11">
        <f t="shared" si="11"/>
        <v>48</v>
      </c>
      <c r="AB91" s="12">
        <f t="shared" si="12"/>
        <v>1.7333333333333334</v>
      </c>
      <c r="AC91" s="13">
        <f t="shared" si="15"/>
        <v>0.8</v>
      </c>
      <c r="AD91" s="445">
        <v>200000000</v>
      </c>
      <c r="AE91" s="363" t="s">
        <v>144</v>
      </c>
      <c r="AF91" s="445">
        <v>300000000</v>
      </c>
      <c r="AG91" s="13">
        <f t="shared" si="14"/>
        <v>1.5</v>
      </c>
    </row>
    <row r="92" spans="1:33" s="377" customFormat="1" ht="70" customHeight="1" x14ac:dyDescent="0.2">
      <c r="A92" s="381" t="s">
        <v>941</v>
      </c>
      <c r="B92" s="394" t="s">
        <v>107</v>
      </c>
      <c r="C92" s="37" t="s">
        <v>511</v>
      </c>
      <c r="D92" s="37" t="s">
        <v>512</v>
      </c>
      <c r="E92" s="37" t="s">
        <v>110</v>
      </c>
      <c r="F92" s="37" t="s">
        <v>512</v>
      </c>
      <c r="G92" s="37" t="s">
        <v>111</v>
      </c>
      <c r="H92" s="37">
        <v>120</v>
      </c>
      <c r="I92" s="37" t="s">
        <v>541</v>
      </c>
      <c r="J92" s="358">
        <v>4101017</v>
      </c>
      <c r="K92" s="302" t="s">
        <v>542</v>
      </c>
      <c r="L92" s="37" t="s">
        <v>543</v>
      </c>
      <c r="M92" s="37" t="s">
        <v>525</v>
      </c>
      <c r="N92" s="37">
        <v>4.3999999999999997E-2</v>
      </c>
      <c r="O92" s="37">
        <v>2020</v>
      </c>
      <c r="P92" s="37" t="s">
        <v>122</v>
      </c>
      <c r="Q92" s="497">
        <v>1</v>
      </c>
      <c r="R92" s="305">
        <v>1</v>
      </c>
      <c r="S92" s="302">
        <v>0</v>
      </c>
      <c r="T92" s="12">
        <f t="shared" si="13"/>
        <v>0</v>
      </c>
      <c r="U92" s="302">
        <v>0</v>
      </c>
      <c r="V92" s="301">
        <v>0</v>
      </c>
      <c r="W92" s="301">
        <v>0</v>
      </c>
      <c r="X92" s="11">
        <v>0</v>
      </c>
      <c r="Y92" s="11">
        <f t="shared" si="9"/>
        <v>0</v>
      </c>
      <c r="Z92" s="12">
        <f t="shared" si="10"/>
        <v>0</v>
      </c>
      <c r="AA92" s="11">
        <f t="shared" si="11"/>
        <v>0</v>
      </c>
      <c r="AB92" s="12">
        <f t="shared" si="12"/>
        <v>0</v>
      </c>
      <c r="AC92" s="13">
        <f t="shared" si="15"/>
        <v>0</v>
      </c>
      <c r="AD92" s="445">
        <v>4500000000</v>
      </c>
      <c r="AE92" s="363" t="s">
        <v>144</v>
      </c>
      <c r="AF92" s="445">
        <v>0</v>
      </c>
      <c r="AG92" s="13">
        <f t="shared" si="14"/>
        <v>0</v>
      </c>
    </row>
    <row r="93" spans="1:33" s="377" customFormat="1" ht="70" customHeight="1" x14ac:dyDescent="0.2">
      <c r="A93" s="381" t="s">
        <v>941</v>
      </c>
      <c r="B93" s="394" t="s">
        <v>107</v>
      </c>
      <c r="C93" s="37" t="s">
        <v>511</v>
      </c>
      <c r="D93" s="37" t="s">
        <v>512</v>
      </c>
      <c r="E93" s="37" t="s">
        <v>110</v>
      </c>
      <c r="F93" s="37" t="s">
        <v>512</v>
      </c>
      <c r="G93" s="37" t="s">
        <v>111</v>
      </c>
      <c r="H93" s="37">
        <v>121</v>
      </c>
      <c r="I93" s="37" t="s">
        <v>544</v>
      </c>
      <c r="J93" s="358">
        <v>4101018</v>
      </c>
      <c r="K93" s="302" t="s">
        <v>545</v>
      </c>
      <c r="L93" s="37" t="s">
        <v>546</v>
      </c>
      <c r="M93" s="37" t="s">
        <v>525</v>
      </c>
      <c r="N93" s="37">
        <v>4.3999999999999997E-2</v>
      </c>
      <c r="O93" s="37">
        <v>2020</v>
      </c>
      <c r="P93" s="37" t="s">
        <v>122</v>
      </c>
      <c r="Q93" s="497">
        <v>1</v>
      </c>
      <c r="R93" s="305">
        <v>1</v>
      </c>
      <c r="S93" s="302">
        <v>0</v>
      </c>
      <c r="T93" s="12">
        <f t="shared" si="13"/>
        <v>0</v>
      </c>
      <c r="U93" s="302">
        <v>0</v>
      </c>
      <c r="V93" s="301">
        <v>0</v>
      </c>
      <c r="W93" s="301">
        <v>0</v>
      </c>
      <c r="X93" s="11">
        <v>0</v>
      </c>
      <c r="Y93" s="11">
        <f t="shared" si="9"/>
        <v>0</v>
      </c>
      <c r="Z93" s="12">
        <f t="shared" si="10"/>
        <v>0</v>
      </c>
      <c r="AA93" s="11">
        <f t="shared" si="11"/>
        <v>0</v>
      </c>
      <c r="AB93" s="12">
        <f t="shared" si="12"/>
        <v>0</v>
      </c>
      <c r="AC93" s="13">
        <f t="shared" si="15"/>
        <v>0</v>
      </c>
      <c r="AD93" s="445">
        <v>500000000</v>
      </c>
      <c r="AE93" s="363" t="s">
        <v>144</v>
      </c>
      <c r="AF93" s="445">
        <v>0</v>
      </c>
      <c r="AG93" s="13">
        <f t="shared" si="14"/>
        <v>0</v>
      </c>
    </row>
    <row r="94" spans="1:33" s="377" customFormat="1" ht="70" customHeight="1" x14ac:dyDescent="0.2">
      <c r="A94" s="381" t="s">
        <v>941</v>
      </c>
      <c r="B94" s="394" t="s">
        <v>107</v>
      </c>
      <c r="C94" s="37" t="s">
        <v>511</v>
      </c>
      <c r="D94" s="37" t="s">
        <v>512</v>
      </c>
      <c r="E94" s="37" t="s">
        <v>110</v>
      </c>
      <c r="F94" s="37" t="s">
        <v>512</v>
      </c>
      <c r="G94" s="37" t="s">
        <v>116</v>
      </c>
      <c r="H94" s="37">
        <v>122</v>
      </c>
      <c r="I94" s="37" t="s">
        <v>547</v>
      </c>
      <c r="J94" s="358">
        <v>4101018</v>
      </c>
      <c r="K94" s="302" t="s">
        <v>545</v>
      </c>
      <c r="L94" s="37" t="s">
        <v>548</v>
      </c>
      <c r="M94" s="37" t="s">
        <v>525</v>
      </c>
      <c r="N94" s="37">
        <v>4.3999999999999997E-2</v>
      </c>
      <c r="O94" s="37">
        <v>2020</v>
      </c>
      <c r="P94" s="37" t="s">
        <v>122</v>
      </c>
      <c r="Q94" s="497">
        <v>1</v>
      </c>
      <c r="R94" s="305">
        <v>4</v>
      </c>
      <c r="S94" s="302">
        <v>1</v>
      </c>
      <c r="T94" s="12">
        <f t="shared" si="13"/>
        <v>0.25</v>
      </c>
      <c r="U94" s="302">
        <v>0</v>
      </c>
      <c r="V94" s="301">
        <v>0</v>
      </c>
      <c r="W94" s="301">
        <v>1</v>
      </c>
      <c r="X94" s="11">
        <v>0</v>
      </c>
      <c r="Y94" s="11">
        <f t="shared" si="9"/>
        <v>1</v>
      </c>
      <c r="Z94" s="12">
        <f t="shared" si="10"/>
        <v>0.25</v>
      </c>
      <c r="AA94" s="11">
        <f t="shared" si="11"/>
        <v>2</v>
      </c>
      <c r="AB94" s="12">
        <f t="shared" si="12"/>
        <v>1</v>
      </c>
      <c r="AC94" s="13">
        <f t="shared" si="15"/>
        <v>0.5</v>
      </c>
      <c r="AD94" s="445">
        <v>20000000</v>
      </c>
      <c r="AE94" s="363" t="s">
        <v>144</v>
      </c>
      <c r="AF94" s="445">
        <v>30000000</v>
      </c>
      <c r="AG94" s="13">
        <f t="shared" si="14"/>
        <v>1.5</v>
      </c>
    </row>
    <row r="95" spans="1:33" s="377" customFormat="1" ht="70" customHeight="1" x14ac:dyDescent="0.2">
      <c r="A95" s="381" t="s">
        <v>941</v>
      </c>
      <c r="B95" s="394" t="s">
        <v>107</v>
      </c>
      <c r="C95" s="37" t="s">
        <v>511</v>
      </c>
      <c r="D95" s="37" t="s">
        <v>550</v>
      </c>
      <c r="E95" s="37" t="s">
        <v>379</v>
      </c>
      <c r="F95" s="37" t="s">
        <v>550</v>
      </c>
      <c r="G95" s="37" t="s">
        <v>551</v>
      </c>
      <c r="H95" s="37">
        <v>123</v>
      </c>
      <c r="I95" s="37" t="s">
        <v>552</v>
      </c>
      <c r="J95" s="358">
        <v>2202061</v>
      </c>
      <c r="K95" s="302" t="s">
        <v>553</v>
      </c>
      <c r="L95" s="37" t="s">
        <v>554</v>
      </c>
      <c r="M95" s="37" t="s">
        <v>525</v>
      </c>
      <c r="N95" s="37">
        <v>4.3999999999999997E-2</v>
      </c>
      <c r="O95" s="37">
        <v>2020</v>
      </c>
      <c r="P95" s="37" t="s">
        <v>122</v>
      </c>
      <c r="Q95" s="497">
        <v>100</v>
      </c>
      <c r="R95" s="305">
        <v>400</v>
      </c>
      <c r="S95" s="302">
        <v>4402</v>
      </c>
      <c r="T95" s="12">
        <f t="shared" si="13"/>
        <v>11.005000000000001</v>
      </c>
      <c r="U95" s="302">
        <v>0</v>
      </c>
      <c r="V95" s="301">
        <v>2687</v>
      </c>
      <c r="W95" s="11">
        <v>0</v>
      </c>
      <c r="X95" s="11">
        <v>0</v>
      </c>
      <c r="Y95" s="11">
        <f t="shared" si="9"/>
        <v>2687</v>
      </c>
      <c r="Z95" s="12">
        <f t="shared" si="10"/>
        <v>6.7175000000000002</v>
      </c>
      <c r="AA95" s="11">
        <f t="shared" si="11"/>
        <v>7089</v>
      </c>
      <c r="AB95" s="12">
        <f t="shared" si="12"/>
        <v>26.87</v>
      </c>
      <c r="AC95" s="13">
        <f t="shared" si="15"/>
        <v>17.7225</v>
      </c>
      <c r="AD95" s="445">
        <v>2000000</v>
      </c>
      <c r="AE95" s="363" t="s">
        <v>144</v>
      </c>
      <c r="AF95" s="445">
        <v>0</v>
      </c>
      <c r="AG95" s="13">
        <f t="shared" si="14"/>
        <v>0</v>
      </c>
    </row>
    <row r="96" spans="1:33" s="377" customFormat="1" ht="70" customHeight="1" x14ac:dyDescent="0.2">
      <c r="A96" s="381" t="s">
        <v>941</v>
      </c>
      <c r="B96" s="394" t="s">
        <v>107</v>
      </c>
      <c r="C96" s="37" t="s">
        <v>511</v>
      </c>
      <c r="D96" s="37" t="s">
        <v>557</v>
      </c>
      <c r="E96" s="37" t="s">
        <v>224</v>
      </c>
      <c r="F96" s="37" t="s">
        <v>557</v>
      </c>
      <c r="G96" s="37" t="s">
        <v>226</v>
      </c>
      <c r="H96" s="37">
        <v>124</v>
      </c>
      <c r="I96" s="37" t="s">
        <v>558</v>
      </c>
      <c r="J96" s="358">
        <v>4103005</v>
      </c>
      <c r="K96" s="302" t="s">
        <v>559</v>
      </c>
      <c r="L96" s="37" t="s">
        <v>560</v>
      </c>
      <c r="M96" s="37" t="s">
        <v>525</v>
      </c>
      <c r="N96" s="37">
        <v>4.3999999999999997E-2</v>
      </c>
      <c r="O96" s="37">
        <v>2020</v>
      </c>
      <c r="P96" s="37" t="s">
        <v>122</v>
      </c>
      <c r="Q96" s="497">
        <v>50</v>
      </c>
      <c r="R96" s="37">
        <v>200</v>
      </c>
      <c r="S96" s="302">
        <v>110</v>
      </c>
      <c r="T96" s="12">
        <f t="shared" si="13"/>
        <v>0.55000000000000004</v>
      </c>
      <c r="U96" s="302">
        <v>76</v>
      </c>
      <c r="V96" s="301">
        <v>31</v>
      </c>
      <c r="W96" s="301">
        <v>0</v>
      </c>
      <c r="X96" s="11">
        <v>0</v>
      </c>
      <c r="Y96" s="11">
        <f t="shared" si="9"/>
        <v>107</v>
      </c>
      <c r="Z96" s="12">
        <f t="shared" si="10"/>
        <v>0.53500000000000003</v>
      </c>
      <c r="AA96" s="11">
        <f t="shared" si="11"/>
        <v>217</v>
      </c>
      <c r="AB96" s="12">
        <f t="shared" si="12"/>
        <v>2.14</v>
      </c>
      <c r="AC96" s="13">
        <f t="shared" si="15"/>
        <v>1.085</v>
      </c>
      <c r="AD96" s="445">
        <v>50000000</v>
      </c>
      <c r="AE96" s="363" t="s">
        <v>144</v>
      </c>
      <c r="AF96" s="445">
        <v>0</v>
      </c>
      <c r="AG96" s="13">
        <f t="shared" si="14"/>
        <v>0</v>
      </c>
    </row>
    <row r="97" spans="1:33" s="377" customFormat="1" ht="70" customHeight="1" x14ac:dyDescent="0.2">
      <c r="A97" s="381" t="s">
        <v>941</v>
      </c>
      <c r="B97" s="394" t="s">
        <v>107</v>
      </c>
      <c r="C97" s="37" t="s">
        <v>511</v>
      </c>
      <c r="D97" s="37" t="s">
        <v>512</v>
      </c>
      <c r="E97" s="37" t="s">
        <v>110</v>
      </c>
      <c r="F97" s="37" t="s">
        <v>512</v>
      </c>
      <c r="G97" s="37" t="s">
        <v>226</v>
      </c>
      <c r="H97" s="37">
        <v>125</v>
      </c>
      <c r="I97" s="37" t="s">
        <v>564</v>
      </c>
      <c r="J97" s="358">
        <v>4101073</v>
      </c>
      <c r="K97" s="302" t="s">
        <v>565</v>
      </c>
      <c r="L97" s="37" t="s">
        <v>566</v>
      </c>
      <c r="M97" s="37" t="s">
        <v>525</v>
      </c>
      <c r="N97" s="37">
        <v>4.3999999999999997E-2</v>
      </c>
      <c r="O97" s="37">
        <v>2020</v>
      </c>
      <c r="P97" s="37" t="s">
        <v>122</v>
      </c>
      <c r="Q97" s="497">
        <v>20</v>
      </c>
      <c r="R97" s="37">
        <v>50</v>
      </c>
      <c r="S97" s="302">
        <v>62</v>
      </c>
      <c r="T97" s="12">
        <f t="shared" si="13"/>
        <v>1.24</v>
      </c>
      <c r="U97" s="302">
        <v>0</v>
      </c>
      <c r="V97" s="301">
        <v>5</v>
      </c>
      <c r="W97" s="301">
        <v>0</v>
      </c>
      <c r="X97" s="301">
        <v>5568</v>
      </c>
      <c r="Y97" s="11">
        <f t="shared" si="9"/>
        <v>5573</v>
      </c>
      <c r="Z97" s="12">
        <f t="shared" si="10"/>
        <v>111.46</v>
      </c>
      <c r="AA97" s="11">
        <f t="shared" si="11"/>
        <v>5635</v>
      </c>
      <c r="AB97" s="12">
        <f t="shared" si="12"/>
        <v>278.64999999999998</v>
      </c>
      <c r="AC97" s="13">
        <f t="shared" si="15"/>
        <v>112.7</v>
      </c>
      <c r="AD97" s="445">
        <v>50000000</v>
      </c>
      <c r="AE97" s="363" t="s">
        <v>144</v>
      </c>
      <c r="AF97" s="445">
        <v>0</v>
      </c>
      <c r="AG97" s="13">
        <f t="shared" si="14"/>
        <v>0</v>
      </c>
    </row>
    <row r="98" spans="1:33" s="377" customFormat="1" ht="70" customHeight="1" x14ac:dyDescent="0.2">
      <c r="A98" s="381" t="s">
        <v>941</v>
      </c>
      <c r="B98" s="394" t="s">
        <v>107</v>
      </c>
      <c r="C98" s="37" t="s">
        <v>511</v>
      </c>
      <c r="D98" s="37" t="s">
        <v>557</v>
      </c>
      <c r="E98" s="37" t="s">
        <v>224</v>
      </c>
      <c r="F98" s="37" t="s">
        <v>557</v>
      </c>
      <c r="G98" s="37" t="s">
        <v>116</v>
      </c>
      <c r="H98" s="37">
        <v>126</v>
      </c>
      <c r="I98" s="37" t="s">
        <v>569</v>
      </c>
      <c r="J98" s="358">
        <v>4103005</v>
      </c>
      <c r="K98" s="302" t="s">
        <v>559</v>
      </c>
      <c r="L98" s="37" t="s">
        <v>455</v>
      </c>
      <c r="M98" s="37" t="s">
        <v>525</v>
      </c>
      <c r="N98" s="37">
        <v>4.3999999999999997E-2</v>
      </c>
      <c r="O98" s="37">
        <v>2020</v>
      </c>
      <c r="P98" s="37" t="s">
        <v>122</v>
      </c>
      <c r="Q98" s="497">
        <v>150</v>
      </c>
      <c r="R98" s="305">
        <v>450</v>
      </c>
      <c r="S98" s="302">
        <v>179</v>
      </c>
      <c r="T98" s="12">
        <f t="shared" si="13"/>
        <v>0.39777777777777779</v>
      </c>
      <c r="U98" s="302">
        <v>0</v>
      </c>
      <c r="V98" s="301">
        <v>27</v>
      </c>
      <c r="W98" s="301">
        <v>19</v>
      </c>
      <c r="X98" s="11">
        <v>0</v>
      </c>
      <c r="Y98" s="11">
        <f t="shared" si="9"/>
        <v>46</v>
      </c>
      <c r="Z98" s="12">
        <f t="shared" si="10"/>
        <v>0.10222222222222223</v>
      </c>
      <c r="AA98" s="11">
        <f t="shared" si="11"/>
        <v>225</v>
      </c>
      <c r="AB98" s="12">
        <f t="shared" si="12"/>
        <v>0.30666666666666664</v>
      </c>
      <c r="AC98" s="13">
        <f t="shared" si="15"/>
        <v>0.5</v>
      </c>
      <c r="AD98" s="445">
        <v>50000000</v>
      </c>
      <c r="AE98" s="363" t="s">
        <v>144</v>
      </c>
      <c r="AF98" s="445">
        <v>0</v>
      </c>
      <c r="AG98" s="13">
        <f t="shared" si="14"/>
        <v>0</v>
      </c>
    </row>
    <row r="99" spans="1:33" s="377" customFormat="1" ht="70" customHeight="1" x14ac:dyDescent="0.2">
      <c r="A99" s="381" t="s">
        <v>941</v>
      </c>
      <c r="B99" s="394" t="s">
        <v>107</v>
      </c>
      <c r="C99" s="37" t="s">
        <v>511</v>
      </c>
      <c r="D99" s="37" t="s">
        <v>557</v>
      </c>
      <c r="E99" s="37" t="s">
        <v>224</v>
      </c>
      <c r="F99" s="37" t="s">
        <v>557</v>
      </c>
      <c r="G99" s="37" t="s">
        <v>116</v>
      </c>
      <c r="H99" s="37">
        <v>127</v>
      </c>
      <c r="I99" s="37" t="s">
        <v>573</v>
      </c>
      <c r="J99" s="358">
        <v>4103010</v>
      </c>
      <c r="K99" s="302" t="s">
        <v>574</v>
      </c>
      <c r="L99" s="37" t="s">
        <v>575</v>
      </c>
      <c r="M99" s="37" t="s">
        <v>525</v>
      </c>
      <c r="N99" s="37">
        <v>4.3999999999999997E-2</v>
      </c>
      <c r="O99" s="37">
        <v>2020</v>
      </c>
      <c r="P99" s="37" t="s">
        <v>122</v>
      </c>
      <c r="Q99" s="497">
        <v>750</v>
      </c>
      <c r="R99" s="305">
        <v>3000</v>
      </c>
      <c r="S99" s="302">
        <v>1101</v>
      </c>
      <c r="T99" s="12">
        <f t="shared" si="13"/>
        <v>0.36699999999999999</v>
      </c>
      <c r="U99" s="302">
        <v>0</v>
      </c>
      <c r="V99" s="301">
        <v>255</v>
      </c>
      <c r="W99" s="11">
        <v>0</v>
      </c>
      <c r="X99" s="301">
        <v>526</v>
      </c>
      <c r="Y99" s="11">
        <f t="shared" si="9"/>
        <v>781</v>
      </c>
      <c r="Z99" s="12">
        <f t="shared" si="10"/>
        <v>0.26033333333333336</v>
      </c>
      <c r="AA99" s="11">
        <f t="shared" si="11"/>
        <v>1882</v>
      </c>
      <c r="AB99" s="12">
        <f t="shared" si="12"/>
        <v>1.0413333333333334</v>
      </c>
      <c r="AC99" s="13">
        <f t="shared" si="15"/>
        <v>0.6273333333333333</v>
      </c>
      <c r="AD99" s="445">
        <v>100000000</v>
      </c>
      <c r="AE99" s="363" t="s">
        <v>144</v>
      </c>
      <c r="AF99" s="445">
        <v>0</v>
      </c>
      <c r="AG99" s="13">
        <f t="shared" si="14"/>
        <v>0</v>
      </c>
    </row>
    <row r="100" spans="1:33" s="377" customFormat="1" ht="70" customHeight="1" x14ac:dyDescent="0.2">
      <c r="A100" s="381" t="s">
        <v>941</v>
      </c>
      <c r="B100" s="394" t="s">
        <v>107</v>
      </c>
      <c r="C100" s="37" t="s">
        <v>511</v>
      </c>
      <c r="D100" s="37" t="s">
        <v>557</v>
      </c>
      <c r="E100" s="37" t="s">
        <v>224</v>
      </c>
      <c r="F100" s="37" t="s">
        <v>557</v>
      </c>
      <c r="G100" s="37" t="s">
        <v>551</v>
      </c>
      <c r="H100" s="37">
        <v>128</v>
      </c>
      <c r="I100" s="37" t="s">
        <v>578</v>
      </c>
      <c r="J100" s="358">
        <v>4103004</v>
      </c>
      <c r="K100" s="302" t="s">
        <v>579</v>
      </c>
      <c r="L100" s="37" t="s">
        <v>580</v>
      </c>
      <c r="M100" s="37" t="s">
        <v>525</v>
      </c>
      <c r="N100" s="37">
        <v>4.3999999999999997E-2</v>
      </c>
      <c r="O100" s="37">
        <v>2020</v>
      </c>
      <c r="P100" s="37" t="s">
        <v>122</v>
      </c>
      <c r="Q100" s="497">
        <v>3750</v>
      </c>
      <c r="R100" s="305">
        <v>15000</v>
      </c>
      <c r="S100" s="302">
        <v>68103</v>
      </c>
      <c r="T100" s="12">
        <f t="shared" si="13"/>
        <v>4.5401999999999996</v>
      </c>
      <c r="U100" s="302">
        <v>0</v>
      </c>
      <c r="V100" s="301">
        <v>645</v>
      </c>
      <c r="W100" s="11">
        <v>0</v>
      </c>
      <c r="X100" s="301">
        <v>252</v>
      </c>
      <c r="Y100" s="11">
        <f t="shared" si="9"/>
        <v>897</v>
      </c>
      <c r="Z100" s="12">
        <f t="shared" si="10"/>
        <v>5.9799999999999999E-2</v>
      </c>
      <c r="AA100" s="11">
        <f t="shared" si="11"/>
        <v>69000</v>
      </c>
      <c r="AB100" s="12">
        <f t="shared" si="12"/>
        <v>0.2392</v>
      </c>
      <c r="AC100" s="13">
        <f t="shared" si="15"/>
        <v>4.5999999999999996</v>
      </c>
      <c r="AD100" s="445">
        <v>100000000</v>
      </c>
      <c r="AE100" s="363" t="s">
        <v>144</v>
      </c>
      <c r="AF100" s="445">
        <v>0</v>
      </c>
      <c r="AG100" s="13">
        <f t="shared" si="14"/>
        <v>0</v>
      </c>
    </row>
    <row r="101" spans="1:33" s="377" customFormat="1" ht="70" customHeight="1" x14ac:dyDescent="0.2">
      <c r="A101" s="381" t="s">
        <v>941</v>
      </c>
      <c r="B101" s="394" t="s">
        <v>107</v>
      </c>
      <c r="C101" s="37" t="s">
        <v>511</v>
      </c>
      <c r="D101" s="37" t="s">
        <v>557</v>
      </c>
      <c r="E101" s="37" t="s">
        <v>224</v>
      </c>
      <c r="F101" s="37" t="s">
        <v>557</v>
      </c>
      <c r="G101" s="37" t="s">
        <v>116</v>
      </c>
      <c r="H101" s="37">
        <v>129</v>
      </c>
      <c r="I101" s="37" t="s">
        <v>582</v>
      </c>
      <c r="J101" s="358" t="s">
        <v>583</v>
      </c>
      <c r="K101" s="302" t="s">
        <v>584</v>
      </c>
      <c r="L101" s="37" t="s">
        <v>585</v>
      </c>
      <c r="M101" s="37" t="s">
        <v>525</v>
      </c>
      <c r="N101" s="37">
        <v>4.3999999999999997E-2</v>
      </c>
      <c r="O101" s="37">
        <v>2020</v>
      </c>
      <c r="P101" s="37" t="s">
        <v>122</v>
      </c>
      <c r="Q101" s="497">
        <v>15</v>
      </c>
      <c r="R101" s="305">
        <v>50</v>
      </c>
      <c r="S101" s="302">
        <v>5</v>
      </c>
      <c r="T101" s="12">
        <f t="shared" si="13"/>
        <v>0.1</v>
      </c>
      <c r="U101" s="302">
        <v>0</v>
      </c>
      <c r="V101" s="301">
        <v>0</v>
      </c>
      <c r="W101" s="301">
        <v>0</v>
      </c>
      <c r="X101" s="11">
        <v>0</v>
      </c>
      <c r="Y101" s="11">
        <f t="shared" si="9"/>
        <v>0</v>
      </c>
      <c r="Z101" s="12">
        <f t="shared" si="10"/>
        <v>0</v>
      </c>
      <c r="AA101" s="11">
        <f t="shared" si="11"/>
        <v>5</v>
      </c>
      <c r="AB101" s="12">
        <f>+Y101/Q101</f>
        <v>0</v>
      </c>
      <c r="AC101" s="13">
        <f t="shared" si="15"/>
        <v>0.1</v>
      </c>
      <c r="AD101" s="445">
        <v>225000000</v>
      </c>
      <c r="AE101" s="363" t="s">
        <v>144</v>
      </c>
      <c r="AF101" s="445">
        <v>0</v>
      </c>
      <c r="AG101" s="13">
        <f t="shared" si="14"/>
        <v>0</v>
      </c>
    </row>
    <row r="102" spans="1:33" s="377" customFormat="1" ht="70" customHeight="1" x14ac:dyDescent="0.2">
      <c r="A102" s="381" t="s">
        <v>941</v>
      </c>
      <c r="B102" s="394" t="s">
        <v>107</v>
      </c>
      <c r="C102" s="37" t="s">
        <v>511</v>
      </c>
      <c r="D102" s="37" t="s">
        <v>557</v>
      </c>
      <c r="E102" s="37" t="s">
        <v>224</v>
      </c>
      <c r="F102" s="37" t="s">
        <v>557</v>
      </c>
      <c r="G102" s="37" t="s">
        <v>116</v>
      </c>
      <c r="H102" s="37">
        <v>130</v>
      </c>
      <c r="I102" s="37" t="s">
        <v>587</v>
      </c>
      <c r="J102" s="358">
        <v>4101042</v>
      </c>
      <c r="K102" s="302" t="s">
        <v>588</v>
      </c>
      <c r="L102" s="37" t="s">
        <v>589</v>
      </c>
      <c r="M102" s="37" t="s">
        <v>525</v>
      </c>
      <c r="N102" s="37">
        <v>4.3999999999999997E-2</v>
      </c>
      <c r="O102" s="37">
        <v>2020</v>
      </c>
      <c r="P102" s="37" t="s">
        <v>122</v>
      </c>
      <c r="Q102" s="497">
        <v>500</v>
      </c>
      <c r="R102" s="37">
        <v>1500</v>
      </c>
      <c r="S102" s="302">
        <v>300</v>
      </c>
      <c r="T102" s="12">
        <f t="shared" si="13"/>
        <v>0.2</v>
      </c>
      <c r="U102" s="302">
        <v>0</v>
      </c>
      <c r="V102" s="301">
        <v>60</v>
      </c>
      <c r="W102" s="11">
        <v>0</v>
      </c>
      <c r="X102" s="11">
        <v>0</v>
      </c>
      <c r="Y102" s="11">
        <f t="shared" si="9"/>
        <v>60</v>
      </c>
      <c r="Z102" s="12">
        <f t="shared" si="10"/>
        <v>0.04</v>
      </c>
      <c r="AA102" s="11">
        <f t="shared" si="11"/>
        <v>360</v>
      </c>
      <c r="AB102" s="12">
        <f t="shared" si="12"/>
        <v>0.12</v>
      </c>
      <c r="AC102" s="13">
        <f t="shared" si="15"/>
        <v>0.24</v>
      </c>
      <c r="AD102" s="445">
        <v>300000000</v>
      </c>
      <c r="AE102" s="363" t="s">
        <v>144</v>
      </c>
      <c r="AF102" s="445">
        <v>0</v>
      </c>
      <c r="AG102" s="13">
        <f t="shared" si="14"/>
        <v>0</v>
      </c>
    </row>
    <row r="103" spans="1:33" s="377" customFormat="1" ht="70" customHeight="1" x14ac:dyDescent="0.2">
      <c r="A103" s="381" t="s">
        <v>941</v>
      </c>
      <c r="B103" s="394" t="s">
        <v>107</v>
      </c>
      <c r="C103" s="37" t="s">
        <v>511</v>
      </c>
      <c r="D103" s="37" t="s">
        <v>557</v>
      </c>
      <c r="E103" s="37" t="s">
        <v>224</v>
      </c>
      <c r="F103" s="37" t="s">
        <v>557</v>
      </c>
      <c r="G103" s="37" t="s">
        <v>116</v>
      </c>
      <c r="H103" s="37">
        <v>131</v>
      </c>
      <c r="I103" s="37" t="s">
        <v>590</v>
      </c>
      <c r="J103" s="358" t="s">
        <v>583</v>
      </c>
      <c r="K103" s="302" t="s">
        <v>584</v>
      </c>
      <c r="L103" s="37" t="s">
        <v>591</v>
      </c>
      <c r="M103" s="37" t="s">
        <v>525</v>
      </c>
      <c r="N103" s="37">
        <v>4.3999999999999997E-2</v>
      </c>
      <c r="O103" s="37">
        <v>2020</v>
      </c>
      <c r="P103" s="37" t="s">
        <v>122</v>
      </c>
      <c r="Q103" s="497">
        <v>10</v>
      </c>
      <c r="R103" s="305">
        <v>40</v>
      </c>
      <c r="S103" s="302">
        <v>10</v>
      </c>
      <c r="T103" s="12">
        <f t="shared" si="13"/>
        <v>0.25</v>
      </c>
      <c r="U103" s="302">
        <v>0</v>
      </c>
      <c r="V103" s="301">
        <v>300</v>
      </c>
      <c r="W103" s="301">
        <v>0</v>
      </c>
      <c r="X103" s="11">
        <v>0</v>
      </c>
      <c r="Y103" s="11">
        <f t="shared" si="9"/>
        <v>300</v>
      </c>
      <c r="Z103" s="12">
        <f t="shared" si="10"/>
        <v>7.5</v>
      </c>
      <c r="AA103" s="11">
        <f t="shared" si="11"/>
        <v>310</v>
      </c>
      <c r="AB103" s="12">
        <f t="shared" si="12"/>
        <v>30</v>
      </c>
      <c r="AC103" s="13">
        <f t="shared" si="15"/>
        <v>7.75</v>
      </c>
      <c r="AD103" s="445">
        <v>0</v>
      </c>
      <c r="AE103" s="363" t="s">
        <v>144</v>
      </c>
      <c r="AF103" s="445">
        <v>0</v>
      </c>
      <c r="AG103" s="13">
        <v>0</v>
      </c>
    </row>
    <row r="104" spans="1:33" s="377" customFormat="1" ht="70" customHeight="1" x14ac:dyDescent="0.2">
      <c r="A104" s="381" t="s">
        <v>941</v>
      </c>
      <c r="B104" s="394" t="s">
        <v>107</v>
      </c>
      <c r="C104" s="37" t="s">
        <v>511</v>
      </c>
      <c r="D104" s="37" t="s">
        <v>512</v>
      </c>
      <c r="E104" s="37" t="s">
        <v>593</v>
      </c>
      <c r="F104" s="37" t="s">
        <v>594</v>
      </c>
      <c r="G104" s="37" t="s">
        <v>116</v>
      </c>
      <c r="H104" s="37">
        <v>132</v>
      </c>
      <c r="I104" s="37" t="s">
        <v>595</v>
      </c>
      <c r="J104" s="358">
        <v>4502038</v>
      </c>
      <c r="K104" s="302" t="s">
        <v>596</v>
      </c>
      <c r="L104" s="37" t="s">
        <v>597</v>
      </c>
      <c r="M104" s="37" t="s">
        <v>525</v>
      </c>
      <c r="N104" s="37">
        <v>4.3999999999999997E-2</v>
      </c>
      <c r="O104" s="37">
        <v>2020</v>
      </c>
      <c r="P104" s="37" t="s">
        <v>122</v>
      </c>
      <c r="Q104" s="497">
        <v>1</v>
      </c>
      <c r="R104" s="305">
        <v>4</v>
      </c>
      <c r="S104" s="302">
        <v>1</v>
      </c>
      <c r="T104" s="12">
        <f t="shared" si="13"/>
        <v>0.25</v>
      </c>
      <c r="U104" s="302">
        <v>0</v>
      </c>
      <c r="V104" s="301">
        <v>0</v>
      </c>
      <c r="W104" s="301">
        <v>1</v>
      </c>
      <c r="X104" s="11">
        <v>0</v>
      </c>
      <c r="Y104" s="11">
        <f t="shared" si="9"/>
        <v>1</v>
      </c>
      <c r="Z104" s="12">
        <f t="shared" si="10"/>
        <v>0.25</v>
      </c>
      <c r="AA104" s="11">
        <f t="shared" si="11"/>
        <v>2</v>
      </c>
      <c r="AB104" s="12">
        <f t="shared" si="12"/>
        <v>1</v>
      </c>
      <c r="AC104" s="13">
        <f t="shared" si="15"/>
        <v>0.5</v>
      </c>
      <c r="AD104" s="445">
        <v>2000000</v>
      </c>
      <c r="AE104" s="363" t="s">
        <v>144</v>
      </c>
      <c r="AF104" s="445">
        <v>0</v>
      </c>
      <c r="AG104" s="13">
        <f t="shared" si="14"/>
        <v>0</v>
      </c>
    </row>
    <row r="105" spans="1:33" s="377" customFormat="1" ht="70" customHeight="1" x14ac:dyDescent="0.2">
      <c r="A105" s="381" t="s">
        <v>941</v>
      </c>
      <c r="B105" s="394" t="s">
        <v>107</v>
      </c>
      <c r="C105" s="37" t="s">
        <v>511</v>
      </c>
      <c r="D105" s="37" t="s">
        <v>512</v>
      </c>
      <c r="E105" s="37">
        <v>4502</v>
      </c>
      <c r="F105" s="37" t="s">
        <v>594</v>
      </c>
      <c r="G105" s="37" t="s">
        <v>116</v>
      </c>
      <c r="H105" s="37">
        <v>133</v>
      </c>
      <c r="I105" s="37" t="s">
        <v>600</v>
      </c>
      <c r="J105" s="358">
        <v>4502038</v>
      </c>
      <c r="K105" s="302" t="s">
        <v>596</v>
      </c>
      <c r="L105" s="37" t="s">
        <v>601</v>
      </c>
      <c r="M105" s="37" t="s">
        <v>525</v>
      </c>
      <c r="N105" s="37">
        <v>4.3999999999999997E-2</v>
      </c>
      <c r="O105" s="37">
        <v>2020</v>
      </c>
      <c r="P105" s="37" t="s">
        <v>122</v>
      </c>
      <c r="Q105" s="497">
        <v>1</v>
      </c>
      <c r="R105" s="305">
        <v>4</v>
      </c>
      <c r="S105" s="302">
        <v>1</v>
      </c>
      <c r="T105" s="12">
        <f t="shared" si="13"/>
        <v>0.25</v>
      </c>
      <c r="U105" s="302">
        <v>0</v>
      </c>
      <c r="V105" s="301">
        <v>1</v>
      </c>
      <c r="W105" s="11">
        <v>0</v>
      </c>
      <c r="X105" s="11">
        <v>0</v>
      </c>
      <c r="Y105" s="11">
        <f t="shared" si="9"/>
        <v>1</v>
      </c>
      <c r="Z105" s="12">
        <f t="shared" si="10"/>
        <v>0.25</v>
      </c>
      <c r="AA105" s="11">
        <f t="shared" si="11"/>
        <v>2</v>
      </c>
      <c r="AB105" s="12">
        <f t="shared" si="12"/>
        <v>1</v>
      </c>
      <c r="AC105" s="13">
        <f t="shared" si="15"/>
        <v>0.5</v>
      </c>
      <c r="AD105" s="445">
        <v>2000000</v>
      </c>
      <c r="AE105" s="363" t="s">
        <v>144</v>
      </c>
      <c r="AF105" s="445">
        <v>0</v>
      </c>
      <c r="AG105" s="13">
        <f t="shared" si="14"/>
        <v>0</v>
      </c>
    </row>
    <row r="106" spans="1:33" s="377" customFormat="1" ht="70" customHeight="1" x14ac:dyDescent="0.2">
      <c r="A106" s="381" t="s">
        <v>941</v>
      </c>
      <c r="B106" s="394" t="s">
        <v>107</v>
      </c>
      <c r="C106" s="37" t="s">
        <v>511</v>
      </c>
      <c r="D106" s="37" t="s">
        <v>512</v>
      </c>
      <c r="E106" s="37" t="s">
        <v>605</v>
      </c>
      <c r="F106" s="37" t="s">
        <v>606</v>
      </c>
      <c r="G106" s="37" t="s">
        <v>116</v>
      </c>
      <c r="H106" s="37">
        <v>134</v>
      </c>
      <c r="I106" s="37" t="s">
        <v>607</v>
      </c>
      <c r="J106" s="358">
        <v>3702026</v>
      </c>
      <c r="K106" s="302" t="s">
        <v>608</v>
      </c>
      <c r="L106" s="37" t="s">
        <v>609</v>
      </c>
      <c r="M106" s="37" t="s">
        <v>525</v>
      </c>
      <c r="N106" s="37">
        <v>4.3999999999999997E-2</v>
      </c>
      <c r="O106" s="37">
        <v>2020</v>
      </c>
      <c r="P106" s="37" t="s">
        <v>122</v>
      </c>
      <c r="Q106" s="497">
        <v>1</v>
      </c>
      <c r="R106" s="305">
        <v>4</v>
      </c>
      <c r="S106" s="302">
        <v>1</v>
      </c>
      <c r="T106" s="12">
        <f t="shared" si="13"/>
        <v>0.25</v>
      </c>
      <c r="U106" s="302">
        <v>0</v>
      </c>
      <c r="V106" s="301">
        <v>1</v>
      </c>
      <c r="W106" s="11">
        <v>0</v>
      </c>
      <c r="X106" s="11">
        <v>0</v>
      </c>
      <c r="Y106" s="11">
        <f t="shared" si="9"/>
        <v>1</v>
      </c>
      <c r="Z106" s="12">
        <f t="shared" si="10"/>
        <v>0.25</v>
      </c>
      <c r="AA106" s="11">
        <f t="shared" si="11"/>
        <v>2</v>
      </c>
      <c r="AB106" s="12">
        <f t="shared" si="12"/>
        <v>1</v>
      </c>
      <c r="AC106" s="13">
        <f t="shared" si="15"/>
        <v>0.5</v>
      </c>
      <c r="AD106" s="445">
        <v>2000000</v>
      </c>
      <c r="AE106" s="363" t="s">
        <v>144</v>
      </c>
      <c r="AF106" s="445">
        <v>0</v>
      </c>
      <c r="AG106" s="13">
        <f t="shared" si="14"/>
        <v>0</v>
      </c>
    </row>
    <row r="107" spans="1:33" s="377" customFormat="1" ht="70" customHeight="1" x14ac:dyDescent="0.2">
      <c r="A107" s="381" t="s">
        <v>941</v>
      </c>
      <c r="B107" s="394" t="s">
        <v>107</v>
      </c>
      <c r="C107" s="37" t="s">
        <v>511</v>
      </c>
      <c r="D107" s="37" t="s">
        <v>512</v>
      </c>
      <c r="E107" s="37" t="s">
        <v>593</v>
      </c>
      <c r="F107" s="37" t="s">
        <v>594</v>
      </c>
      <c r="G107" s="37" t="s">
        <v>116</v>
      </c>
      <c r="H107" s="37">
        <v>135</v>
      </c>
      <c r="I107" s="37" t="s">
        <v>610</v>
      </c>
      <c r="J107" s="358">
        <v>4502038</v>
      </c>
      <c r="K107" s="302" t="s">
        <v>596</v>
      </c>
      <c r="L107" s="37" t="s">
        <v>597</v>
      </c>
      <c r="M107" s="37" t="s">
        <v>525</v>
      </c>
      <c r="N107" s="37">
        <v>4.3999999999999997E-2</v>
      </c>
      <c r="O107" s="37">
        <v>2020</v>
      </c>
      <c r="P107" s="37" t="s">
        <v>122</v>
      </c>
      <c r="Q107" s="497">
        <v>1</v>
      </c>
      <c r="R107" s="305">
        <v>4</v>
      </c>
      <c r="S107" s="302">
        <v>1</v>
      </c>
      <c r="T107" s="12">
        <f t="shared" si="13"/>
        <v>0.25</v>
      </c>
      <c r="U107" s="302">
        <v>0</v>
      </c>
      <c r="V107" s="301">
        <v>1</v>
      </c>
      <c r="W107" s="11">
        <v>0</v>
      </c>
      <c r="X107" s="11">
        <v>0</v>
      </c>
      <c r="Y107" s="11">
        <f t="shared" si="9"/>
        <v>1</v>
      </c>
      <c r="Z107" s="12">
        <f t="shared" si="10"/>
        <v>0.25</v>
      </c>
      <c r="AA107" s="11">
        <f t="shared" si="11"/>
        <v>2</v>
      </c>
      <c r="AB107" s="12">
        <f t="shared" si="12"/>
        <v>1</v>
      </c>
      <c r="AC107" s="13">
        <f t="shared" si="15"/>
        <v>0.5</v>
      </c>
      <c r="AD107" s="445">
        <v>2000000</v>
      </c>
      <c r="AE107" s="363" t="s">
        <v>144</v>
      </c>
      <c r="AF107" s="445">
        <v>0</v>
      </c>
      <c r="AG107" s="13">
        <f t="shared" si="14"/>
        <v>0</v>
      </c>
    </row>
    <row r="108" spans="1:33" s="377" customFormat="1" ht="70" customHeight="1" x14ac:dyDescent="0.2">
      <c r="A108" s="381" t="s">
        <v>941</v>
      </c>
      <c r="B108" s="394" t="s">
        <v>107</v>
      </c>
      <c r="C108" s="37" t="s">
        <v>511</v>
      </c>
      <c r="D108" s="37" t="s">
        <v>512</v>
      </c>
      <c r="E108" s="37" t="s">
        <v>593</v>
      </c>
      <c r="F108" s="37" t="s">
        <v>594</v>
      </c>
      <c r="G108" s="37" t="s">
        <v>116</v>
      </c>
      <c r="H108" s="37">
        <v>136</v>
      </c>
      <c r="I108" s="37" t="s">
        <v>611</v>
      </c>
      <c r="J108" s="358">
        <v>4502038</v>
      </c>
      <c r="K108" s="302" t="s">
        <v>596</v>
      </c>
      <c r="L108" s="37" t="s">
        <v>597</v>
      </c>
      <c r="M108" s="37" t="s">
        <v>525</v>
      </c>
      <c r="N108" s="37">
        <v>4.3999999999999997E-2</v>
      </c>
      <c r="O108" s="37">
        <v>2020</v>
      </c>
      <c r="P108" s="37" t="s">
        <v>122</v>
      </c>
      <c r="Q108" s="497">
        <v>8</v>
      </c>
      <c r="R108" s="305">
        <v>28</v>
      </c>
      <c r="S108" s="302">
        <v>34</v>
      </c>
      <c r="T108" s="12">
        <f t="shared" si="13"/>
        <v>1.2142857142857142</v>
      </c>
      <c r="U108" s="302">
        <v>0</v>
      </c>
      <c r="V108" s="301">
        <v>4</v>
      </c>
      <c r="W108" s="11">
        <v>0</v>
      </c>
      <c r="X108" s="11">
        <v>0</v>
      </c>
      <c r="Y108" s="11">
        <f t="shared" si="9"/>
        <v>4</v>
      </c>
      <c r="Z108" s="12">
        <f t="shared" si="10"/>
        <v>0.14285714285714285</v>
      </c>
      <c r="AA108" s="11">
        <f t="shared" si="11"/>
        <v>38</v>
      </c>
      <c r="AB108" s="12">
        <f t="shared" si="12"/>
        <v>0.5</v>
      </c>
      <c r="AC108" s="13">
        <f t="shared" si="15"/>
        <v>1.3571428571428572</v>
      </c>
      <c r="AD108" s="445">
        <v>2000000</v>
      </c>
      <c r="AE108" s="363" t="s">
        <v>144</v>
      </c>
      <c r="AF108" s="445">
        <v>0</v>
      </c>
      <c r="AG108" s="13">
        <f t="shared" si="14"/>
        <v>0</v>
      </c>
    </row>
    <row r="109" spans="1:33" s="377" customFormat="1" ht="70" customHeight="1" x14ac:dyDescent="0.2">
      <c r="A109" s="381" t="s">
        <v>941</v>
      </c>
      <c r="B109" s="394" t="s">
        <v>107</v>
      </c>
      <c r="C109" s="37" t="s">
        <v>511</v>
      </c>
      <c r="D109" s="37" t="s">
        <v>512</v>
      </c>
      <c r="E109" s="37" t="s">
        <v>110</v>
      </c>
      <c r="F109" s="37" t="s">
        <v>512</v>
      </c>
      <c r="G109" s="37" t="s">
        <v>116</v>
      </c>
      <c r="H109" s="37">
        <v>137</v>
      </c>
      <c r="I109" s="37" t="s">
        <v>613</v>
      </c>
      <c r="J109" s="358">
        <v>4101100</v>
      </c>
      <c r="K109" s="302" t="s">
        <v>614</v>
      </c>
      <c r="L109" s="37" t="s">
        <v>615</v>
      </c>
      <c r="M109" s="37" t="s">
        <v>525</v>
      </c>
      <c r="N109" s="37">
        <v>4.3999999999999997E-2</v>
      </c>
      <c r="O109" s="37">
        <v>2020</v>
      </c>
      <c r="P109" s="37" t="s">
        <v>122</v>
      </c>
      <c r="Q109" s="497">
        <v>1000</v>
      </c>
      <c r="R109" s="305">
        <v>3000</v>
      </c>
      <c r="S109" s="302">
        <v>1192</v>
      </c>
      <c r="T109" s="12">
        <f t="shared" si="13"/>
        <v>0.39733333333333332</v>
      </c>
      <c r="U109" s="302">
        <v>1922</v>
      </c>
      <c r="V109" s="301">
        <v>0</v>
      </c>
      <c r="W109" s="11">
        <v>0</v>
      </c>
      <c r="X109" s="11">
        <v>0</v>
      </c>
      <c r="Y109" s="11">
        <f t="shared" si="9"/>
        <v>1922</v>
      </c>
      <c r="Z109" s="12">
        <f t="shared" si="10"/>
        <v>0.64066666666666672</v>
      </c>
      <c r="AA109" s="11">
        <f t="shared" si="11"/>
        <v>3114</v>
      </c>
      <c r="AB109" s="12">
        <f t="shared" si="12"/>
        <v>1.9219999999999999</v>
      </c>
      <c r="AC109" s="13">
        <f t="shared" si="15"/>
        <v>1.038</v>
      </c>
      <c r="AD109" s="445">
        <v>40000000</v>
      </c>
      <c r="AE109" s="363" t="s">
        <v>144</v>
      </c>
      <c r="AF109" s="445">
        <v>0</v>
      </c>
      <c r="AG109" s="13">
        <f t="shared" si="14"/>
        <v>0</v>
      </c>
    </row>
    <row r="110" spans="1:33" s="377" customFormat="1" ht="70" customHeight="1" x14ac:dyDescent="0.2">
      <c r="A110" s="381" t="s">
        <v>941</v>
      </c>
      <c r="B110" s="394" t="s">
        <v>107</v>
      </c>
      <c r="C110" s="37" t="s">
        <v>511</v>
      </c>
      <c r="D110" s="37" t="s">
        <v>512</v>
      </c>
      <c r="E110" s="37" t="s">
        <v>593</v>
      </c>
      <c r="F110" s="37" t="s">
        <v>594</v>
      </c>
      <c r="G110" s="37" t="s">
        <v>116</v>
      </c>
      <c r="H110" s="37">
        <v>138</v>
      </c>
      <c r="I110" s="37" t="s">
        <v>619</v>
      </c>
      <c r="J110" s="358">
        <v>4502038</v>
      </c>
      <c r="K110" s="302" t="s">
        <v>596</v>
      </c>
      <c r="L110" s="37" t="s">
        <v>597</v>
      </c>
      <c r="M110" s="37" t="s">
        <v>525</v>
      </c>
      <c r="N110" s="37">
        <v>4.3999999999999997E-2</v>
      </c>
      <c r="O110" s="37">
        <v>2020</v>
      </c>
      <c r="P110" s="37" t="s">
        <v>122</v>
      </c>
      <c r="Q110" s="497">
        <v>2</v>
      </c>
      <c r="R110" s="305">
        <v>8</v>
      </c>
      <c r="S110" s="302">
        <v>1</v>
      </c>
      <c r="T110" s="12">
        <f t="shared" si="13"/>
        <v>0.125</v>
      </c>
      <c r="U110" s="302">
        <v>0</v>
      </c>
      <c r="V110" s="301">
        <v>1</v>
      </c>
      <c r="W110" s="301">
        <v>1</v>
      </c>
      <c r="X110" s="11">
        <v>0</v>
      </c>
      <c r="Y110" s="11">
        <f t="shared" si="9"/>
        <v>2</v>
      </c>
      <c r="Z110" s="12">
        <f t="shared" si="10"/>
        <v>0.25</v>
      </c>
      <c r="AA110" s="11">
        <f t="shared" si="11"/>
        <v>3</v>
      </c>
      <c r="AB110" s="12">
        <f t="shared" si="12"/>
        <v>1</v>
      </c>
      <c r="AC110" s="13">
        <f t="shared" si="15"/>
        <v>0.375</v>
      </c>
      <c r="AD110" s="445">
        <v>30000000</v>
      </c>
      <c r="AE110" s="363" t="s">
        <v>144</v>
      </c>
      <c r="AF110" s="445">
        <v>0</v>
      </c>
      <c r="AG110" s="13">
        <f t="shared" si="14"/>
        <v>0</v>
      </c>
    </row>
    <row r="111" spans="1:33" s="377" customFormat="1" ht="70" customHeight="1" x14ac:dyDescent="0.2">
      <c r="A111" s="381" t="s">
        <v>941</v>
      </c>
      <c r="B111" s="394" t="s">
        <v>107</v>
      </c>
      <c r="C111" s="37" t="s">
        <v>511</v>
      </c>
      <c r="D111" s="37" t="s">
        <v>512</v>
      </c>
      <c r="E111" s="37" t="s">
        <v>593</v>
      </c>
      <c r="F111" s="37" t="s">
        <v>594</v>
      </c>
      <c r="G111" s="37" t="s">
        <v>116</v>
      </c>
      <c r="H111" s="37">
        <v>139</v>
      </c>
      <c r="I111" s="37" t="s">
        <v>623</v>
      </c>
      <c r="J111" s="358">
        <v>4502038</v>
      </c>
      <c r="K111" s="302" t="s">
        <v>596</v>
      </c>
      <c r="L111" s="37" t="s">
        <v>601</v>
      </c>
      <c r="M111" s="37" t="s">
        <v>525</v>
      </c>
      <c r="N111" s="37">
        <v>4.3999999999999997E-2</v>
      </c>
      <c r="O111" s="37">
        <v>2020</v>
      </c>
      <c r="P111" s="37" t="s">
        <v>122</v>
      </c>
      <c r="Q111" s="497">
        <v>15</v>
      </c>
      <c r="R111" s="305">
        <v>40</v>
      </c>
      <c r="S111" s="302">
        <v>9</v>
      </c>
      <c r="T111" s="12">
        <f t="shared" si="13"/>
        <v>0.22500000000000001</v>
      </c>
      <c r="U111" s="302">
        <v>0</v>
      </c>
      <c r="V111" s="301">
        <v>0</v>
      </c>
      <c r="W111" s="301">
        <v>13</v>
      </c>
      <c r="X111" s="301">
        <v>11</v>
      </c>
      <c r="Y111" s="11">
        <f t="shared" si="9"/>
        <v>24</v>
      </c>
      <c r="Z111" s="12">
        <f t="shared" si="10"/>
        <v>0.6</v>
      </c>
      <c r="AA111" s="11">
        <f t="shared" si="11"/>
        <v>33</v>
      </c>
      <c r="AB111" s="12">
        <f t="shared" si="12"/>
        <v>1.6</v>
      </c>
      <c r="AC111" s="13">
        <f t="shared" si="15"/>
        <v>0.82499999999999996</v>
      </c>
      <c r="AD111" s="445">
        <v>150000000</v>
      </c>
      <c r="AE111" s="363" t="s">
        <v>144</v>
      </c>
      <c r="AF111" s="445">
        <v>150000000</v>
      </c>
      <c r="AG111" s="13">
        <f t="shared" si="14"/>
        <v>1</v>
      </c>
    </row>
    <row r="112" spans="1:33" s="377" customFormat="1" ht="70" customHeight="1" x14ac:dyDescent="0.2">
      <c r="A112" s="381" t="s">
        <v>941</v>
      </c>
      <c r="B112" s="394" t="s">
        <v>107</v>
      </c>
      <c r="C112" s="37" t="s">
        <v>511</v>
      </c>
      <c r="D112" s="37" t="s">
        <v>512</v>
      </c>
      <c r="E112" s="37" t="s">
        <v>593</v>
      </c>
      <c r="F112" s="37" t="s">
        <v>594</v>
      </c>
      <c r="G112" s="37" t="s">
        <v>116</v>
      </c>
      <c r="H112" s="37">
        <v>140</v>
      </c>
      <c r="I112" s="37" t="s">
        <v>626</v>
      </c>
      <c r="J112" s="358">
        <v>4502039</v>
      </c>
      <c r="K112" s="302" t="s">
        <v>596</v>
      </c>
      <c r="L112" s="37" t="s">
        <v>597</v>
      </c>
      <c r="M112" s="37" t="s">
        <v>525</v>
      </c>
      <c r="N112" s="37">
        <v>4.3999999999999997E-2</v>
      </c>
      <c r="O112" s="37">
        <v>2020</v>
      </c>
      <c r="P112" s="37" t="s">
        <v>122</v>
      </c>
      <c r="Q112" s="497">
        <v>5</v>
      </c>
      <c r="R112" s="305">
        <v>30</v>
      </c>
      <c r="S112" s="302">
        <v>3</v>
      </c>
      <c r="T112" s="12">
        <f t="shared" si="13"/>
        <v>0.1</v>
      </c>
      <c r="U112" s="302">
        <v>0</v>
      </c>
      <c r="V112" s="301">
        <v>2</v>
      </c>
      <c r="W112" s="301">
        <v>19</v>
      </c>
      <c r="X112" s="301">
        <v>10</v>
      </c>
      <c r="Y112" s="11">
        <f t="shared" si="9"/>
        <v>31</v>
      </c>
      <c r="Z112" s="12">
        <f t="shared" si="10"/>
        <v>1.0333333333333334</v>
      </c>
      <c r="AA112" s="11">
        <f t="shared" si="11"/>
        <v>34</v>
      </c>
      <c r="AB112" s="12">
        <f t="shared" si="12"/>
        <v>6.2</v>
      </c>
      <c r="AC112" s="13">
        <f t="shared" si="15"/>
        <v>1.1333333333333333</v>
      </c>
      <c r="AD112" s="445">
        <v>150000000</v>
      </c>
      <c r="AE112" s="363" t="s">
        <v>144</v>
      </c>
      <c r="AF112" s="445">
        <v>150000000</v>
      </c>
      <c r="AG112" s="13">
        <f t="shared" si="14"/>
        <v>1</v>
      </c>
    </row>
    <row r="113" spans="1:33" s="377" customFormat="1" ht="70" customHeight="1" x14ac:dyDescent="0.2">
      <c r="A113" s="381" t="s">
        <v>941</v>
      </c>
      <c r="B113" s="394" t="s">
        <v>107</v>
      </c>
      <c r="C113" s="37" t="s">
        <v>511</v>
      </c>
      <c r="D113" s="37" t="s">
        <v>512</v>
      </c>
      <c r="E113" s="37" t="s">
        <v>110</v>
      </c>
      <c r="F113" s="37" t="s">
        <v>512</v>
      </c>
      <c r="G113" s="37" t="s">
        <v>116</v>
      </c>
      <c r="H113" s="37">
        <v>141</v>
      </c>
      <c r="I113" s="37" t="s">
        <v>631</v>
      </c>
      <c r="J113" s="358">
        <v>4101031</v>
      </c>
      <c r="K113" s="302" t="s">
        <v>632</v>
      </c>
      <c r="L113" s="37" t="s">
        <v>633</v>
      </c>
      <c r="M113" s="37" t="s">
        <v>525</v>
      </c>
      <c r="N113" s="37">
        <v>4.3999999999999997E-2</v>
      </c>
      <c r="O113" s="37">
        <v>2020</v>
      </c>
      <c r="P113" s="37" t="s">
        <v>122</v>
      </c>
      <c r="Q113" s="497">
        <v>1</v>
      </c>
      <c r="R113" s="305">
        <v>4</v>
      </c>
      <c r="S113" s="302">
        <v>2</v>
      </c>
      <c r="T113" s="12">
        <f t="shared" si="13"/>
        <v>0.5</v>
      </c>
      <c r="U113" s="302">
        <v>1</v>
      </c>
      <c r="V113" s="301">
        <v>1</v>
      </c>
      <c r="W113" s="11">
        <v>0</v>
      </c>
      <c r="X113" s="11">
        <v>0</v>
      </c>
      <c r="Y113" s="11">
        <f t="shared" si="9"/>
        <v>2</v>
      </c>
      <c r="Z113" s="12">
        <f t="shared" si="10"/>
        <v>0.5</v>
      </c>
      <c r="AA113" s="11">
        <f t="shared" si="11"/>
        <v>4</v>
      </c>
      <c r="AB113" s="12">
        <f t="shared" si="12"/>
        <v>2</v>
      </c>
      <c r="AC113" s="13">
        <f t="shared" si="15"/>
        <v>1</v>
      </c>
      <c r="AD113" s="445">
        <v>0</v>
      </c>
      <c r="AE113" s="363" t="s">
        <v>144</v>
      </c>
      <c r="AF113" s="445">
        <v>0</v>
      </c>
      <c r="AG113" s="13">
        <v>0</v>
      </c>
    </row>
    <row r="114" spans="1:33" s="377" customFormat="1" ht="70" customHeight="1" x14ac:dyDescent="0.2">
      <c r="A114" s="381" t="s">
        <v>941</v>
      </c>
      <c r="B114" s="394" t="s">
        <v>107</v>
      </c>
      <c r="C114" s="37" t="s">
        <v>511</v>
      </c>
      <c r="D114" s="37" t="s">
        <v>512</v>
      </c>
      <c r="E114" s="37" t="s">
        <v>110</v>
      </c>
      <c r="F114" s="37" t="s">
        <v>512</v>
      </c>
      <c r="G114" s="37" t="s">
        <v>116</v>
      </c>
      <c r="H114" s="37">
        <v>142</v>
      </c>
      <c r="I114" s="37" t="s">
        <v>637</v>
      </c>
      <c r="J114" s="358">
        <v>4101031</v>
      </c>
      <c r="K114" s="302" t="s">
        <v>632</v>
      </c>
      <c r="L114" s="37" t="s">
        <v>638</v>
      </c>
      <c r="M114" s="37" t="s">
        <v>525</v>
      </c>
      <c r="N114" s="37">
        <v>4.3999999999999997E-2</v>
      </c>
      <c r="O114" s="37">
        <v>2020</v>
      </c>
      <c r="P114" s="37" t="s">
        <v>122</v>
      </c>
      <c r="Q114" s="497">
        <v>10</v>
      </c>
      <c r="R114" s="305">
        <v>40</v>
      </c>
      <c r="S114" s="302">
        <v>9</v>
      </c>
      <c r="T114" s="12">
        <f t="shared" si="13"/>
        <v>0.22500000000000001</v>
      </c>
      <c r="U114" s="302">
        <v>0</v>
      </c>
      <c r="V114" s="301">
        <v>3</v>
      </c>
      <c r="W114" s="301">
        <v>13</v>
      </c>
      <c r="X114" s="301">
        <v>2</v>
      </c>
      <c r="Y114" s="11">
        <f t="shared" si="9"/>
        <v>18</v>
      </c>
      <c r="Z114" s="12">
        <f t="shared" si="10"/>
        <v>0.45</v>
      </c>
      <c r="AA114" s="11">
        <f t="shared" si="11"/>
        <v>27</v>
      </c>
      <c r="AB114" s="12">
        <f t="shared" si="12"/>
        <v>1.8</v>
      </c>
      <c r="AC114" s="13">
        <f t="shared" si="15"/>
        <v>0.67500000000000004</v>
      </c>
      <c r="AD114" s="445">
        <v>387192000</v>
      </c>
      <c r="AE114" s="363" t="s">
        <v>144</v>
      </c>
      <c r="AF114" s="445">
        <v>387192</v>
      </c>
      <c r="AG114" s="13">
        <f t="shared" si="14"/>
        <v>1E-3</v>
      </c>
    </row>
    <row r="115" spans="1:33" s="377" customFormat="1" ht="70" customHeight="1" x14ac:dyDescent="0.2">
      <c r="A115" s="381" t="s">
        <v>941</v>
      </c>
      <c r="B115" s="394" t="s">
        <v>107</v>
      </c>
      <c r="C115" s="37" t="s">
        <v>511</v>
      </c>
      <c r="D115" s="37" t="s">
        <v>512</v>
      </c>
      <c r="E115" s="37" t="s">
        <v>593</v>
      </c>
      <c r="F115" s="37" t="s">
        <v>594</v>
      </c>
      <c r="G115" s="37" t="s">
        <v>116</v>
      </c>
      <c r="H115" s="37">
        <v>143</v>
      </c>
      <c r="I115" s="37" t="s">
        <v>641</v>
      </c>
      <c r="J115" s="358">
        <v>4502038</v>
      </c>
      <c r="K115" s="302" t="s">
        <v>596</v>
      </c>
      <c r="L115" s="37" t="s">
        <v>597</v>
      </c>
      <c r="M115" s="37" t="s">
        <v>525</v>
      </c>
      <c r="N115" s="37">
        <v>4.3999999999999997E-2</v>
      </c>
      <c r="O115" s="37">
        <v>2020</v>
      </c>
      <c r="P115" s="37" t="s">
        <v>122</v>
      </c>
      <c r="Q115" s="497">
        <v>1</v>
      </c>
      <c r="R115" s="305">
        <v>1</v>
      </c>
      <c r="S115" s="302">
        <v>0</v>
      </c>
      <c r="T115" s="12">
        <f t="shared" si="13"/>
        <v>0</v>
      </c>
      <c r="U115" s="302">
        <v>0</v>
      </c>
      <c r="V115" s="301">
        <v>1</v>
      </c>
      <c r="W115" s="11">
        <v>0</v>
      </c>
      <c r="X115" s="11">
        <v>0</v>
      </c>
      <c r="Y115" s="11">
        <f t="shared" si="9"/>
        <v>1</v>
      </c>
      <c r="Z115" s="12">
        <f t="shared" si="10"/>
        <v>1</v>
      </c>
      <c r="AA115" s="11">
        <f t="shared" si="11"/>
        <v>1</v>
      </c>
      <c r="AB115" s="12">
        <f t="shared" si="12"/>
        <v>1</v>
      </c>
      <c r="AC115" s="13">
        <f t="shared" si="15"/>
        <v>1</v>
      </c>
      <c r="AD115" s="445">
        <v>2000000</v>
      </c>
      <c r="AE115" s="363" t="s">
        <v>144</v>
      </c>
      <c r="AF115" s="445">
        <v>2000000</v>
      </c>
      <c r="AG115" s="13">
        <f t="shared" si="14"/>
        <v>1</v>
      </c>
    </row>
    <row r="116" spans="1:33" s="377" customFormat="1" ht="70" customHeight="1" x14ac:dyDescent="0.2">
      <c r="A116" s="381" t="s">
        <v>941</v>
      </c>
      <c r="B116" s="394" t="s">
        <v>107</v>
      </c>
      <c r="C116" s="37" t="s">
        <v>511</v>
      </c>
      <c r="D116" s="37" t="s">
        <v>512</v>
      </c>
      <c r="E116" s="37" t="s">
        <v>644</v>
      </c>
      <c r="F116" s="37" t="s">
        <v>466</v>
      </c>
      <c r="G116" s="37" t="s">
        <v>116</v>
      </c>
      <c r="H116" s="37">
        <v>144</v>
      </c>
      <c r="I116" s="37" t="s">
        <v>645</v>
      </c>
      <c r="J116" s="358">
        <v>3502019</v>
      </c>
      <c r="K116" s="302" t="s">
        <v>646</v>
      </c>
      <c r="L116" s="37" t="s">
        <v>647</v>
      </c>
      <c r="M116" s="37" t="s">
        <v>525</v>
      </c>
      <c r="N116" s="37">
        <v>4.3999999999999997E-2</v>
      </c>
      <c r="O116" s="37">
        <v>2020</v>
      </c>
      <c r="P116" s="37" t="s">
        <v>122</v>
      </c>
      <c r="Q116" s="497">
        <v>1</v>
      </c>
      <c r="R116" s="305">
        <v>4</v>
      </c>
      <c r="S116" s="302">
        <v>0</v>
      </c>
      <c r="T116" s="12">
        <f t="shared" si="13"/>
        <v>0</v>
      </c>
      <c r="U116" s="302">
        <v>0</v>
      </c>
      <c r="V116" s="301">
        <v>0</v>
      </c>
      <c r="W116" s="301">
        <v>1</v>
      </c>
      <c r="X116" s="11">
        <v>0</v>
      </c>
      <c r="Y116" s="11">
        <f t="shared" si="9"/>
        <v>1</v>
      </c>
      <c r="Z116" s="12">
        <f t="shared" si="10"/>
        <v>0.25</v>
      </c>
      <c r="AA116" s="11">
        <f t="shared" si="11"/>
        <v>1</v>
      </c>
      <c r="AB116" s="12">
        <f t="shared" si="12"/>
        <v>1</v>
      </c>
      <c r="AC116" s="13">
        <f t="shared" si="15"/>
        <v>0.25</v>
      </c>
      <c r="AD116" s="445">
        <v>2000001</v>
      </c>
      <c r="AE116" s="363" t="s">
        <v>144</v>
      </c>
      <c r="AF116" s="445">
        <v>2000001</v>
      </c>
      <c r="AG116" s="13">
        <f t="shared" si="14"/>
        <v>1</v>
      </c>
    </row>
    <row r="117" spans="1:33" s="377" customFormat="1" ht="70" customHeight="1" x14ac:dyDescent="0.2">
      <c r="A117" s="381" t="s">
        <v>941</v>
      </c>
      <c r="B117" s="394" t="s">
        <v>107</v>
      </c>
      <c r="C117" s="37" t="s">
        <v>511</v>
      </c>
      <c r="D117" s="37" t="s">
        <v>512</v>
      </c>
      <c r="E117" s="37" t="s">
        <v>593</v>
      </c>
      <c r="F117" s="37" t="s">
        <v>594</v>
      </c>
      <c r="G117" s="37" t="s">
        <v>116</v>
      </c>
      <c r="H117" s="37">
        <v>145</v>
      </c>
      <c r="I117" s="37" t="s">
        <v>649</v>
      </c>
      <c r="J117" s="358">
        <v>4502038</v>
      </c>
      <c r="K117" s="302" t="s">
        <v>596</v>
      </c>
      <c r="L117" s="37" t="s">
        <v>597</v>
      </c>
      <c r="M117" s="37" t="s">
        <v>525</v>
      </c>
      <c r="N117" s="37">
        <v>4.3999999999999997E-2</v>
      </c>
      <c r="O117" s="37">
        <v>2020</v>
      </c>
      <c r="P117" s="37" t="s">
        <v>122</v>
      </c>
      <c r="Q117" s="497">
        <v>1</v>
      </c>
      <c r="R117" s="305">
        <v>1</v>
      </c>
      <c r="S117" s="302">
        <v>1</v>
      </c>
      <c r="T117" s="12">
        <f t="shared" si="13"/>
        <v>1</v>
      </c>
      <c r="U117" s="302">
        <v>0</v>
      </c>
      <c r="V117" s="301">
        <v>0</v>
      </c>
      <c r="W117" s="301">
        <v>1</v>
      </c>
      <c r="X117" s="11">
        <v>0</v>
      </c>
      <c r="Y117" s="11">
        <f t="shared" si="9"/>
        <v>1</v>
      </c>
      <c r="Z117" s="12">
        <f t="shared" si="10"/>
        <v>1</v>
      </c>
      <c r="AA117" s="11">
        <f t="shared" si="11"/>
        <v>2</v>
      </c>
      <c r="AB117" s="12">
        <f t="shared" si="12"/>
        <v>1</v>
      </c>
      <c r="AC117" s="13">
        <f t="shared" si="15"/>
        <v>2</v>
      </c>
      <c r="AD117" s="445">
        <v>2000002</v>
      </c>
      <c r="AE117" s="363" t="s">
        <v>144</v>
      </c>
      <c r="AF117" s="445">
        <v>2000002</v>
      </c>
      <c r="AG117" s="13">
        <f t="shared" si="14"/>
        <v>1</v>
      </c>
    </row>
    <row r="118" spans="1:33" s="377" customFormat="1" ht="70" customHeight="1" x14ac:dyDescent="0.2">
      <c r="A118" s="381" t="s">
        <v>941</v>
      </c>
      <c r="B118" s="394" t="s">
        <v>107</v>
      </c>
      <c r="C118" s="37" t="s">
        <v>511</v>
      </c>
      <c r="D118" s="37" t="s">
        <v>512</v>
      </c>
      <c r="E118" s="37" t="s">
        <v>651</v>
      </c>
      <c r="F118" s="37" t="s">
        <v>652</v>
      </c>
      <c r="G118" s="37" t="s">
        <v>116</v>
      </c>
      <c r="H118" s="37">
        <v>146</v>
      </c>
      <c r="I118" s="37" t="s">
        <v>653</v>
      </c>
      <c r="J118" s="358">
        <v>4001031</v>
      </c>
      <c r="K118" s="302" t="s">
        <v>654</v>
      </c>
      <c r="L118" s="37" t="s">
        <v>655</v>
      </c>
      <c r="M118" s="37" t="s">
        <v>525</v>
      </c>
      <c r="N118" s="37">
        <v>4.3999999999999997E-2</v>
      </c>
      <c r="O118" s="37">
        <v>2020</v>
      </c>
      <c r="P118" s="37" t="s">
        <v>122</v>
      </c>
      <c r="Q118" s="497">
        <v>10</v>
      </c>
      <c r="R118" s="305">
        <v>40</v>
      </c>
      <c r="S118" s="302">
        <v>0</v>
      </c>
      <c r="T118" s="12">
        <f t="shared" si="13"/>
        <v>0</v>
      </c>
      <c r="U118" s="302">
        <v>0</v>
      </c>
      <c r="V118" s="301">
        <v>1</v>
      </c>
      <c r="W118" s="301">
        <v>21</v>
      </c>
      <c r="X118" s="11">
        <v>0</v>
      </c>
      <c r="Y118" s="11">
        <f t="shared" si="9"/>
        <v>22</v>
      </c>
      <c r="Z118" s="12">
        <f t="shared" si="10"/>
        <v>0.55000000000000004</v>
      </c>
      <c r="AA118" s="11">
        <f t="shared" si="11"/>
        <v>22</v>
      </c>
      <c r="AB118" s="12">
        <f t="shared" si="12"/>
        <v>2.2000000000000002</v>
      </c>
      <c r="AC118" s="13">
        <f t="shared" si="15"/>
        <v>0.55000000000000004</v>
      </c>
      <c r="AD118" s="445">
        <v>300000000</v>
      </c>
      <c r="AE118" s="363" t="s">
        <v>144</v>
      </c>
      <c r="AF118" s="445">
        <v>5000000</v>
      </c>
      <c r="AG118" s="13">
        <f t="shared" si="14"/>
        <v>1.6666666666666666E-2</v>
      </c>
    </row>
    <row r="119" spans="1:33" s="377" customFormat="1" ht="70" customHeight="1" x14ac:dyDescent="0.2">
      <c r="A119" s="381" t="s">
        <v>941</v>
      </c>
      <c r="B119" s="394" t="s">
        <v>107</v>
      </c>
      <c r="C119" s="37" t="s">
        <v>511</v>
      </c>
      <c r="D119" s="37" t="s">
        <v>512</v>
      </c>
      <c r="E119" s="37" t="s">
        <v>651</v>
      </c>
      <c r="F119" s="37" t="s">
        <v>652</v>
      </c>
      <c r="G119" s="37" t="s">
        <v>116</v>
      </c>
      <c r="H119" s="37">
        <v>147</v>
      </c>
      <c r="I119" s="37" t="s">
        <v>658</v>
      </c>
      <c r="J119" s="358">
        <v>4001032</v>
      </c>
      <c r="K119" s="302" t="s">
        <v>659</v>
      </c>
      <c r="L119" s="37" t="s">
        <v>660</v>
      </c>
      <c r="M119" s="37" t="s">
        <v>525</v>
      </c>
      <c r="N119" s="37">
        <v>4.3999999999999997E-2</v>
      </c>
      <c r="O119" s="37">
        <v>2020</v>
      </c>
      <c r="P119" s="37" t="s">
        <v>122</v>
      </c>
      <c r="Q119" s="497">
        <v>10</v>
      </c>
      <c r="R119" s="305">
        <v>40</v>
      </c>
      <c r="S119" s="302">
        <v>0</v>
      </c>
      <c r="T119" s="12">
        <f t="shared" si="13"/>
        <v>0</v>
      </c>
      <c r="U119" s="302">
        <v>0</v>
      </c>
      <c r="V119" s="301">
        <v>0</v>
      </c>
      <c r="W119" s="301">
        <v>21</v>
      </c>
      <c r="X119" s="11">
        <v>0</v>
      </c>
      <c r="Y119" s="11">
        <f t="shared" si="9"/>
        <v>21</v>
      </c>
      <c r="Z119" s="12">
        <f t="shared" si="10"/>
        <v>0.52500000000000002</v>
      </c>
      <c r="AA119" s="11">
        <f t="shared" si="11"/>
        <v>21</v>
      </c>
      <c r="AB119" s="12">
        <f t="shared" si="12"/>
        <v>2.1</v>
      </c>
      <c r="AC119" s="13">
        <f t="shared" si="15"/>
        <v>0.52500000000000002</v>
      </c>
      <c r="AD119" s="445">
        <v>50000000</v>
      </c>
      <c r="AE119" s="363" t="s">
        <v>144</v>
      </c>
      <c r="AF119" s="445">
        <v>5000000</v>
      </c>
      <c r="AG119" s="13">
        <f t="shared" si="14"/>
        <v>0.1</v>
      </c>
    </row>
    <row r="120" spans="1:33" s="377" customFormat="1" ht="70" customHeight="1" x14ac:dyDescent="0.2">
      <c r="A120" s="381" t="s">
        <v>941</v>
      </c>
      <c r="B120" s="394" t="s">
        <v>107</v>
      </c>
      <c r="C120" s="37" t="s">
        <v>511</v>
      </c>
      <c r="D120" s="37" t="s">
        <v>512</v>
      </c>
      <c r="E120" s="37" t="s">
        <v>244</v>
      </c>
      <c r="F120" s="37" t="s">
        <v>661</v>
      </c>
      <c r="G120" s="37" t="s">
        <v>116</v>
      </c>
      <c r="H120" s="37">
        <v>148</v>
      </c>
      <c r="I120" s="37" t="s">
        <v>662</v>
      </c>
      <c r="J120" s="358">
        <v>1704017</v>
      </c>
      <c r="K120" s="302" t="s">
        <v>663</v>
      </c>
      <c r="L120" s="37" t="s">
        <v>664</v>
      </c>
      <c r="M120" s="37" t="s">
        <v>525</v>
      </c>
      <c r="N120" s="37">
        <v>4.3999999999999997E-2</v>
      </c>
      <c r="O120" s="37">
        <v>2020</v>
      </c>
      <c r="P120" s="37" t="s">
        <v>122</v>
      </c>
      <c r="Q120" s="497">
        <v>2</v>
      </c>
      <c r="R120" s="305">
        <v>8</v>
      </c>
      <c r="S120" s="302">
        <v>0</v>
      </c>
      <c r="T120" s="12">
        <f t="shared" si="13"/>
        <v>0</v>
      </c>
      <c r="U120" s="302">
        <v>0</v>
      </c>
      <c r="V120" s="301">
        <v>1</v>
      </c>
      <c r="W120" s="301">
        <v>1</v>
      </c>
      <c r="X120" s="11">
        <v>0</v>
      </c>
      <c r="Y120" s="11">
        <f t="shared" si="9"/>
        <v>2</v>
      </c>
      <c r="Z120" s="12">
        <f t="shared" si="10"/>
        <v>0.25</v>
      </c>
      <c r="AA120" s="11">
        <f t="shared" si="11"/>
        <v>2</v>
      </c>
      <c r="AB120" s="12">
        <f t="shared" si="12"/>
        <v>1</v>
      </c>
      <c r="AC120" s="13">
        <f t="shared" si="15"/>
        <v>0.25</v>
      </c>
      <c r="AD120" s="445">
        <v>2000000</v>
      </c>
      <c r="AE120" s="363" t="s">
        <v>144</v>
      </c>
      <c r="AF120" s="445">
        <v>2000000</v>
      </c>
      <c r="AG120" s="13">
        <f t="shared" si="14"/>
        <v>1</v>
      </c>
    </row>
    <row r="121" spans="1:33" s="377" customFormat="1" ht="70" customHeight="1" x14ac:dyDescent="0.2">
      <c r="A121" s="381" t="s">
        <v>941</v>
      </c>
      <c r="B121" s="394" t="s">
        <v>107</v>
      </c>
      <c r="C121" s="37" t="s">
        <v>511</v>
      </c>
      <c r="D121" s="37" t="s">
        <v>512</v>
      </c>
      <c r="E121" s="37" t="s">
        <v>110</v>
      </c>
      <c r="F121" s="37" t="s">
        <v>512</v>
      </c>
      <c r="G121" s="37" t="s">
        <v>116</v>
      </c>
      <c r="H121" s="37">
        <v>149</v>
      </c>
      <c r="I121" s="37" t="s">
        <v>666</v>
      </c>
      <c r="J121" s="358" t="s">
        <v>667</v>
      </c>
      <c r="K121" s="302" t="s">
        <v>668</v>
      </c>
      <c r="L121" s="37" t="s">
        <v>669</v>
      </c>
      <c r="M121" s="37" t="s">
        <v>158</v>
      </c>
      <c r="N121" s="37">
        <v>4.3999999999999997E-2</v>
      </c>
      <c r="O121" s="37">
        <v>2020</v>
      </c>
      <c r="P121" s="37" t="s">
        <v>122</v>
      </c>
      <c r="Q121" s="497">
        <v>36</v>
      </c>
      <c r="R121" s="305">
        <v>140</v>
      </c>
      <c r="S121" s="302">
        <v>36</v>
      </c>
      <c r="T121" s="12">
        <f t="shared" si="13"/>
        <v>0.25714285714285712</v>
      </c>
      <c r="U121" s="302">
        <v>0</v>
      </c>
      <c r="V121" s="301">
        <v>8</v>
      </c>
      <c r="W121" s="301">
        <v>13</v>
      </c>
      <c r="X121" s="301">
        <v>15</v>
      </c>
      <c r="Y121" s="11">
        <f t="shared" si="9"/>
        <v>36</v>
      </c>
      <c r="Z121" s="12">
        <f t="shared" si="10"/>
        <v>0.25714285714285712</v>
      </c>
      <c r="AA121" s="11">
        <f t="shared" si="11"/>
        <v>72</v>
      </c>
      <c r="AB121" s="12">
        <f t="shared" si="12"/>
        <v>1</v>
      </c>
      <c r="AC121" s="13">
        <f t="shared" si="15"/>
        <v>0.51428571428571423</v>
      </c>
      <c r="AD121" s="445">
        <v>300000000</v>
      </c>
      <c r="AE121" s="363" t="s">
        <v>144</v>
      </c>
      <c r="AF121" s="445">
        <v>300000000</v>
      </c>
      <c r="AG121" s="13">
        <f t="shared" si="14"/>
        <v>1</v>
      </c>
    </row>
    <row r="122" spans="1:33" s="377" customFormat="1" ht="70" customHeight="1" x14ac:dyDescent="0.2">
      <c r="A122" s="381" t="s">
        <v>941</v>
      </c>
      <c r="B122" s="394" t="s">
        <v>107</v>
      </c>
      <c r="C122" s="37" t="s">
        <v>511</v>
      </c>
      <c r="D122" s="37" t="s">
        <v>512</v>
      </c>
      <c r="E122" s="37" t="s">
        <v>110</v>
      </c>
      <c r="F122" s="37" t="s">
        <v>512</v>
      </c>
      <c r="G122" s="37" t="s">
        <v>116</v>
      </c>
      <c r="H122" s="37">
        <v>150</v>
      </c>
      <c r="I122" s="37" t="s">
        <v>672</v>
      </c>
      <c r="J122" s="358" t="s">
        <v>667</v>
      </c>
      <c r="K122" s="302" t="s">
        <v>668</v>
      </c>
      <c r="L122" s="37" t="s">
        <v>669</v>
      </c>
      <c r="M122" s="37" t="s">
        <v>158</v>
      </c>
      <c r="N122" s="37">
        <v>4.3999999999999997E-2</v>
      </c>
      <c r="O122" s="37">
        <v>2020</v>
      </c>
      <c r="P122" s="37" t="s">
        <v>122</v>
      </c>
      <c r="Q122" s="497">
        <v>15</v>
      </c>
      <c r="R122" s="305">
        <v>45</v>
      </c>
      <c r="S122" s="302">
        <v>8</v>
      </c>
      <c r="T122" s="12">
        <f t="shared" si="13"/>
        <v>0.17777777777777778</v>
      </c>
      <c r="U122" s="302">
        <v>0</v>
      </c>
      <c r="V122" s="301">
        <v>4</v>
      </c>
      <c r="W122" s="301">
        <v>7</v>
      </c>
      <c r="X122" s="301">
        <v>4</v>
      </c>
      <c r="Y122" s="11">
        <f t="shared" ref="Y122:Y174" si="19">+U122+V122+W122+X122</f>
        <v>15</v>
      </c>
      <c r="Z122" s="12">
        <f t="shared" ref="Z122:Z171" si="20">+Y122/R122</f>
        <v>0.33333333333333331</v>
      </c>
      <c r="AA122" s="11">
        <f t="shared" ref="AA122:AA174" si="21">S122+Y122</f>
        <v>23</v>
      </c>
      <c r="AB122" s="12">
        <f t="shared" ref="AB122:AB174" si="22">+Y122/Q122</f>
        <v>1</v>
      </c>
      <c r="AC122" s="13">
        <f t="shared" si="15"/>
        <v>0.51111111111111107</v>
      </c>
      <c r="AD122" s="445">
        <v>12000000</v>
      </c>
      <c r="AE122" s="363" t="s">
        <v>144</v>
      </c>
      <c r="AF122" s="445">
        <v>12000000</v>
      </c>
      <c r="AG122" s="13">
        <f t="shared" ref="AG122:AG134" si="23">+AF122/AD122</f>
        <v>1</v>
      </c>
    </row>
    <row r="123" spans="1:33" s="377" customFormat="1" ht="70" customHeight="1" x14ac:dyDescent="0.2">
      <c r="A123" s="381" t="s">
        <v>941</v>
      </c>
      <c r="B123" s="394" t="s">
        <v>107</v>
      </c>
      <c r="C123" s="37" t="s">
        <v>511</v>
      </c>
      <c r="D123" s="37" t="s">
        <v>512</v>
      </c>
      <c r="E123" s="37" t="s">
        <v>110</v>
      </c>
      <c r="F123" s="37" t="s">
        <v>512</v>
      </c>
      <c r="G123" s="37" t="s">
        <v>116</v>
      </c>
      <c r="H123" s="37">
        <v>151</v>
      </c>
      <c r="I123" s="37" t="s">
        <v>676</v>
      </c>
      <c r="J123" s="358" t="s">
        <v>667</v>
      </c>
      <c r="K123" s="302" t="s">
        <v>668</v>
      </c>
      <c r="L123" s="37" t="s">
        <v>677</v>
      </c>
      <c r="M123" s="37" t="s">
        <v>158</v>
      </c>
      <c r="N123" s="37">
        <v>4.3999999999999997E-2</v>
      </c>
      <c r="O123" s="37">
        <v>2020</v>
      </c>
      <c r="P123" s="37" t="s">
        <v>122</v>
      </c>
      <c r="Q123" s="497">
        <v>1</v>
      </c>
      <c r="R123" s="305">
        <v>4</v>
      </c>
      <c r="S123" s="302">
        <v>1</v>
      </c>
      <c r="T123" s="12">
        <f t="shared" ref="T123:T146" si="24">+S123/R123</f>
        <v>0.25</v>
      </c>
      <c r="U123" s="302">
        <v>0</v>
      </c>
      <c r="V123" s="301">
        <v>1</v>
      </c>
      <c r="W123" s="301">
        <v>0</v>
      </c>
      <c r="X123" s="11">
        <v>0</v>
      </c>
      <c r="Y123" s="11">
        <f t="shared" si="19"/>
        <v>1</v>
      </c>
      <c r="Z123" s="12">
        <f t="shared" si="20"/>
        <v>0.25</v>
      </c>
      <c r="AA123" s="11">
        <f t="shared" si="21"/>
        <v>2</v>
      </c>
      <c r="AB123" s="12">
        <f t="shared" si="22"/>
        <v>1</v>
      </c>
      <c r="AC123" s="13">
        <f t="shared" si="15"/>
        <v>0.5</v>
      </c>
      <c r="AD123" s="445">
        <v>50000000</v>
      </c>
      <c r="AE123" s="363" t="s">
        <v>144</v>
      </c>
      <c r="AF123" s="445">
        <v>50000000</v>
      </c>
      <c r="AG123" s="13">
        <f t="shared" si="23"/>
        <v>1</v>
      </c>
    </row>
    <row r="124" spans="1:33" s="377" customFormat="1" ht="70" customHeight="1" x14ac:dyDescent="0.2">
      <c r="A124" s="381" t="s">
        <v>941</v>
      </c>
      <c r="B124" s="394" t="s">
        <v>107</v>
      </c>
      <c r="C124" s="37" t="s">
        <v>511</v>
      </c>
      <c r="D124" s="37" t="s">
        <v>512</v>
      </c>
      <c r="E124" s="37" t="s">
        <v>110</v>
      </c>
      <c r="F124" s="37" t="s">
        <v>512</v>
      </c>
      <c r="G124" s="37" t="s">
        <v>116</v>
      </c>
      <c r="H124" s="37">
        <v>152</v>
      </c>
      <c r="I124" s="37" t="s">
        <v>680</v>
      </c>
      <c r="J124" s="358" t="s">
        <v>667</v>
      </c>
      <c r="K124" s="302" t="s">
        <v>668</v>
      </c>
      <c r="L124" s="37" t="s">
        <v>669</v>
      </c>
      <c r="M124" s="37" t="s">
        <v>158</v>
      </c>
      <c r="N124" s="37">
        <v>4.3999999999999997E-2</v>
      </c>
      <c r="O124" s="37">
        <v>2020</v>
      </c>
      <c r="P124" s="37" t="s">
        <v>122</v>
      </c>
      <c r="Q124" s="497">
        <v>15</v>
      </c>
      <c r="R124" s="305">
        <v>60</v>
      </c>
      <c r="S124" s="302">
        <v>8</v>
      </c>
      <c r="T124" s="12">
        <f t="shared" si="24"/>
        <v>0.13333333333333333</v>
      </c>
      <c r="U124" s="302">
        <v>0</v>
      </c>
      <c r="V124" s="301">
        <v>4</v>
      </c>
      <c r="W124" s="301">
        <v>7</v>
      </c>
      <c r="X124" s="301">
        <v>4</v>
      </c>
      <c r="Y124" s="11">
        <f t="shared" si="19"/>
        <v>15</v>
      </c>
      <c r="Z124" s="12">
        <f t="shared" si="20"/>
        <v>0.25</v>
      </c>
      <c r="AA124" s="11">
        <f t="shared" si="21"/>
        <v>23</v>
      </c>
      <c r="AB124" s="12">
        <f t="shared" si="22"/>
        <v>1</v>
      </c>
      <c r="AC124" s="13">
        <f t="shared" si="15"/>
        <v>0.38333333333333336</v>
      </c>
      <c r="AD124" s="445">
        <v>12000000</v>
      </c>
      <c r="AE124" s="363" t="s">
        <v>144</v>
      </c>
      <c r="AF124" s="445">
        <v>12000000</v>
      </c>
      <c r="AG124" s="13">
        <f t="shared" si="23"/>
        <v>1</v>
      </c>
    </row>
    <row r="125" spans="1:33" s="377" customFormat="1" ht="70" customHeight="1" x14ac:dyDescent="0.2">
      <c r="A125" s="381" t="s">
        <v>941</v>
      </c>
      <c r="B125" s="394" t="s">
        <v>107</v>
      </c>
      <c r="C125" s="37" t="s">
        <v>511</v>
      </c>
      <c r="D125" s="37" t="s">
        <v>512</v>
      </c>
      <c r="E125" s="37" t="s">
        <v>110</v>
      </c>
      <c r="F125" s="37" t="s">
        <v>512</v>
      </c>
      <c r="G125" s="37" t="s">
        <v>116</v>
      </c>
      <c r="H125" s="37">
        <v>153</v>
      </c>
      <c r="I125" s="37" t="s">
        <v>683</v>
      </c>
      <c r="J125" s="358" t="s">
        <v>667</v>
      </c>
      <c r="K125" s="302" t="s">
        <v>668</v>
      </c>
      <c r="L125" s="37" t="s">
        <v>669</v>
      </c>
      <c r="M125" s="37" t="s">
        <v>158</v>
      </c>
      <c r="N125" s="37">
        <v>4.3999999999999997E-2</v>
      </c>
      <c r="O125" s="37">
        <v>2020</v>
      </c>
      <c r="P125" s="37" t="s">
        <v>122</v>
      </c>
      <c r="Q125" s="497">
        <v>12</v>
      </c>
      <c r="R125" s="305">
        <v>46</v>
      </c>
      <c r="S125" s="302">
        <v>11</v>
      </c>
      <c r="T125" s="12">
        <f t="shared" si="24"/>
        <v>0.2391304347826087</v>
      </c>
      <c r="U125" s="302">
        <v>0</v>
      </c>
      <c r="V125" s="301">
        <v>4</v>
      </c>
      <c r="W125" s="301">
        <v>7</v>
      </c>
      <c r="X125" s="301">
        <v>1</v>
      </c>
      <c r="Y125" s="11">
        <f t="shared" si="19"/>
        <v>12</v>
      </c>
      <c r="Z125" s="12">
        <f t="shared" si="20"/>
        <v>0.2608695652173913</v>
      </c>
      <c r="AA125" s="11">
        <f t="shared" si="21"/>
        <v>23</v>
      </c>
      <c r="AB125" s="12">
        <f t="shared" si="22"/>
        <v>1</v>
      </c>
      <c r="AC125" s="13">
        <f t="shared" si="15"/>
        <v>0.5</v>
      </c>
      <c r="AD125" s="445">
        <v>12000000</v>
      </c>
      <c r="AE125" s="363" t="s">
        <v>144</v>
      </c>
      <c r="AF125" s="445">
        <v>12000000</v>
      </c>
      <c r="AG125" s="13">
        <f t="shared" si="23"/>
        <v>1</v>
      </c>
    </row>
    <row r="126" spans="1:33" s="377" customFormat="1" ht="70" customHeight="1" x14ac:dyDescent="0.2">
      <c r="A126" s="381" t="s">
        <v>941</v>
      </c>
      <c r="B126" s="394" t="s">
        <v>107</v>
      </c>
      <c r="C126" s="37" t="s">
        <v>511</v>
      </c>
      <c r="D126" s="37" t="s">
        <v>512</v>
      </c>
      <c r="E126" s="37" t="s">
        <v>688</v>
      </c>
      <c r="F126" s="37" t="s">
        <v>689</v>
      </c>
      <c r="G126" s="37" t="s">
        <v>116</v>
      </c>
      <c r="H126" s="37">
        <v>155</v>
      </c>
      <c r="I126" s="37" t="s">
        <v>690</v>
      </c>
      <c r="J126" s="358">
        <v>4599023</v>
      </c>
      <c r="K126" s="302" t="s">
        <v>691</v>
      </c>
      <c r="L126" s="37" t="s">
        <v>692</v>
      </c>
      <c r="M126" s="37" t="s">
        <v>158</v>
      </c>
      <c r="N126" s="37">
        <v>4.3999999999999997E-2</v>
      </c>
      <c r="O126" s="37">
        <v>2020</v>
      </c>
      <c r="P126" s="37" t="s">
        <v>122</v>
      </c>
      <c r="Q126" s="497">
        <v>0</v>
      </c>
      <c r="R126" s="305">
        <v>1</v>
      </c>
      <c r="S126" s="302">
        <v>1</v>
      </c>
      <c r="T126" s="12">
        <v>0</v>
      </c>
      <c r="U126" s="302">
        <v>0</v>
      </c>
      <c r="V126" s="301">
        <v>0</v>
      </c>
      <c r="W126" s="301">
        <v>0</v>
      </c>
      <c r="X126" s="301">
        <f t="shared" ref="X126" si="25">SUM(T126:W126)</f>
        <v>0</v>
      </c>
      <c r="Y126" s="11">
        <f t="shared" ref="Y126" si="26">X126+S126</f>
        <v>1</v>
      </c>
      <c r="Z126" s="12">
        <v>0</v>
      </c>
      <c r="AA126" s="11">
        <f t="shared" ref="AA126" si="27">Y126/R126</f>
        <v>1</v>
      </c>
      <c r="AB126" s="12">
        <v>0</v>
      </c>
      <c r="AC126" s="13">
        <f t="shared" si="15"/>
        <v>1</v>
      </c>
      <c r="AD126" s="445">
        <v>4000000</v>
      </c>
      <c r="AE126" s="13" t="s">
        <v>144</v>
      </c>
      <c r="AF126" s="445">
        <v>0</v>
      </c>
      <c r="AG126" s="13">
        <f t="shared" si="23"/>
        <v>0</v>
      </c>
    </row>
    <row r="127" spans="1:33" s="377" customFormat="1" ht="70" customHeight="1" x14ac:dyDescent="0.2">
      <c r="A127" s="381" t="s">
        <v>941</v>
      </c>
      <c r="B127" s="394" t="s">
        <v>107</v>
      </c>
      <c r="C127" s="37" t="s">
        <v>511</v>
      </c>
      <c r="D127" s="37" t="s">
        <v>512</v>
      </c>
      <c r="E127" s="37" t="s">
        <v>110</v>
      </c>
      <c r="F127" s="37" t="s">
        <v>512</v>
      </c>
      <c r="G127" s="37" t="s">
        <v>116</v>
      </c>
      <c r="H127" s="37">
        <v>156</v>
      </c>
      <c r="I127" s="37" t="s">
        <v>694</v>
      </c>
      <c r="J127" s="358">
        <v>4101014</v>
      </c>
      <c r="K127" s="302" t="s">
        <v>695</v>
      </c>
      <c r="L127" s="37" t="s">
        <v>696</v>
      </c>
      <c r="M127" s="37" t="s">
        <v>158</v>
      </c>
      <c r="N127" s="37">
        <v>4.3999999999999997E-2</v>
      </c>
      <c r="O127" s="37">
        <v>2020</v>
      </c>
      <c r="P127" s="37" t="s">
        <v>122</v>
      </c>
      <c r="Q127" s="497">
        <v>10</v>
      </c>
      <c r="R127" s="305">
        <v>20</v>
      </c>
      <c r="S127" s="302">
        <v>0</v>
      </c>
      <c r="T127" s="12">
        <f t="shared" si="24"/>
        <v>0</v>
      </c>
      <c r="U127" s="302">
        <v>0</v>
      </c>
      <c r="V127" s="301">
        <v>0</v>
      </c>
      <c r="W127" s="11">
        <v>0</v>
      </c>
      <c r="X127" s="11">
        <v>0</v>
      </c>
      <c r="Y127" s="11">
        <f t="shared" si="19"/>
        <v>0</v>
      </c>
      <c r="Z127" s="12">
        <f t="shared" si="20"/>
        <v>0</v>
      </c>
      <c r="AA127" s="11">
        <f t="shared" si="21"/>
        <v>0</v>
      </c>
      <c r="AB127" s="12">
        <f t="shared" si="22"/>
        <v>0</v>
      </c>
      <c r="AC127" s="13">
        <f t="shared" si="15"/>
        <v>0</v>
      </c>
      <c r="AD127" s="445">
        <v>4000000</v>
      </c>
      <c r="AE127" s="363" t="s">
        <v>144</v>
      </c>
      <c r="AF127" s="445">
        <v>4000000</v>
      </c>
      <c r="AG127" s="13">
        <f t="shared" si="23"/>
        <v>1</v>
      </c>
    </row>
    <row r="128" spans="1:33" s="377" customFormat="1" ht="70" customHeight="1" x14ac:dyDescent="0.2">
      <c r="A128" s="381" t="s">
        <v>941</v>
      </c>
      <c r="B128" s="394" t="s">
        <v>107</v>
      </c>
      <c r="C128" s="37" t="s">
        <v>511</v>
      </c>
      <c r="D128" s="37" t="s">
        <v>512</v>
      </c>
      <c r="E128" s="37" t="s">
        <v>224</v>
      </c>
      <c r="F128" s="37" t="s">
        <v>557</v>
      </c>
      <c r="G128" s="37" t="s">
        <v>116</v>
      </c>
      <c r="H128" s="37">
        <v>158</v>
      </c>
      <c r="I128" s="37" t="s">
        <v>701</v>
      </c>
      <c r="J128" s="358">
        <v>4103054</v>
      </c>
      <c r="K128" s="302" t="s">
        <v>702</v>
      </c>
      <c r="L128" s="37" t="s">
        <v>703</v>
      </c>
      <c r="M128" s="37" t="s">
        <v>525</v>
      </c>
      <c r="N128" s="37">
        <v>4.3999999999999997E-2</v>
      </c>
      <c r="O128" s="37">
        <v>2020</v>
      </c>
      <c r="P128" s="37" t="s">
        <v>122</v>
      </c>
      <c r="Q128" s="497">
        <v>1</v>
      </c>
      <c r="R128" s="305">
        <v>1</v>
      </c>
      <c r="S128" s="302">
        <v>1</v>
      </c>
      <c r="T128" s="12">
        <f t="shared" si="24"/>
        <v>1</v>
      </c>
      <c r="U128" s="302">
        <v>0.25</v>
      </c>
      <c r="V128" s="301">
        <v>0.25</v>
      </c>
      <c r="W128" s="301">
        <v>0.25</v>
      </c>
      <c r="X128" s="301">
        <v>0.25</v>
      </c>
      <c r="Y128" s="11">
        <f t="shared" si="19"/>
        <v>1</v>
      </c>
      <c r="Z128" s="12">
        <f t="shared" si="20"/>
        <v>1</v>
      </c>
      <c r="AA128" s="11">
        <f t="shared" si="21"/>
        <v>2</v>
      </c>
      <c r="AB128" s="12">
        <f t="shared" si="22"/>
        <v>1</v>
      </c>
      <c r="AC128" s="13">
        <f t="shared" si="15"/>
        <v>2</v>
      </c>
      <c r="AD128" s="445">
        <v>2000000</v>
      </c>
      <c r="AE128" s="363" t="s">
        <v>144</v>
      </c>
      <c r="AF128" s="445">
        <v>2000000</v>
      </c>
      <c r="AG128" s="13">
        <f t="shared" si="23"/>
        <v>1</v>
      </c>
    </row>
    <row r="129" spans="1:33" s="377" customFormat="1" ht="70" customHeight="1" x14ac:dyDescent="0.2">
      <c r="A129" s="381" t="s">
        <v>941</v>
      </c>
      <c r="B129" s="394" t="s">
        <v>107</v>
      </c>
      <c r="C129" s="37" t="s">
        <v>511</v>
      </c>
      <c r="D129" s="37" t="s">
        <v>512</v>
      </c>
      <c r="E129" s="37" t="s">
        <v>224</v>
      </c>
      <c r="F129" s="37" t="s">
        <v>557</v>
      </c>
      <c r="G129" s="37" t="s">
        <v>116</v>
      </c>
      <c r="H129" s="37">
        <v>159</v>
      </c>
      <c r="I129" s="37" t="s">
        <v>704</v>
      </c>
      <c r="J129" s="358" t="s">
        <v>705</v>
      </c>
      <c r="K129" s="302" t="s">
        <v>702</v>
      </c>
      <c r="L129" s="37" t="s">
        <v>706</v>
      </c>
      <c r="M129" s="37" t="s">
        <v>525</v>
      </c>
      <c r="N129" s="37">
        <v>4.3999999999999997E-2</v>
      </c>
      <c r="O129" s="37">
        <v>2020</v>
      </c>
      <c r="P129" s="37" t="s">
        <v>122</v>
      </c>
      <c r="Q129" s="497">
        <v>1</v>
      </c>
      <c r="R129" s="305">
        <v>1</v>
      </c>
      <c r="S129" s="302">
        <v>1</v>
      </c>
      <c r="T129" s="12">
        <f t="shared" si="24"/>
        <v>1</v>
      </c>
      <c r="U129" s="302">
        <v>0.25</v>
      </c>
      <c r="V129" s="301">
        <v>0.25</v>
      </c>
      <c r="W129" s="301">
        <v>0.25</v>
      </c>
      <c r="X129" s="301">
        <v>0.25</v>
      </c>
      <c r="Y129" s="11">
        <f t="shared" si="19"/>
        <v>1</v>
      </c>
      <c r="Z129" s="12">
        <f t="shared" si="20"/>
        <v>1</v>
      </c>
      <c r="AA129" s="11">
        <f t="shared" si="21"/>
        <v>2</v>
      </c>
      <c r="AB129" s="12">
        <f t="shared" si="22"/>
        <v>1</v>
      </c>
      <c r="AC129" s="13">
        <f t="shared" si="15"/>
        <v>2</v>
      </c>
      <c r="AD129" s="445">
        <v>2000000</v>
      </c>
      <c r="AE129" s="363" t="s">
        <v>144</v>
      </c>
      <c r="AF129" s="445">
        <v>2000000</v>
      </c>
      <c r="AG129" s="13">
        <f t="shared" si="23"/>
        <v>1</v>
      </c>
    </row>
    <row r="130" spans="1:33" s="377" customFormat="1" ht="70" customHeight="1" x14ac:dyDescent="0.2">
      <c r="A130" s="381" t="s">
        <v>941</v>
      </c>
      <c r="B130" s="394" t="s">
        <v>107</v>
      </c>
      <c r="C130" s="37" t="s">
        <v>511</v>
      </c>
      <c r="D130" s="37" t="s">
        <v>512</v>
      </c>
      <c r="E130" s="37" t="s">
        <v>224</v>
      </c>
      <c r="F130" s="37" t="s">
        <v>557</v>
      </c>
      <c r="G130" s="37" t="s">
        <v>116</v>
      </c>
      <c r="H130" s="37">
        <v>160</v>
      </c>
      <c r="I130" s="37" t="s">
        <v>708</v>
      </c>
      <c r="J130" s="358" t="s">
        <v>705</v>
      </c>
      <c r="K130" s="302" t="s">
        <v>702</v>
      </c>
      <c r="L130" s="37" t="s">
        <v>703</v>
      </c>
      <c r="M130" s="37" t="s">
        <v>158</v>
      </c>
      <c r="N130" s="37">
        <v>4.3999999999999997E-2</v>
      </c>
      <c r="O130" s="37">
        <v>2020</v>
      </c>
      <c r="P130" s="37" t="s">
        <v>122</v>
      </c>
      <c r="Q130" s="497">
        <v>5</v>
      </c>
      <c r="R130" s="305">
        <v>20</v>
      </c>
      <c r="S130" s="302">
        <v>10</v>
      </c>
      <c r="T130" s="12">
        <f t="shared" si="24"/>
        <v>0.5</v>
      </c>
      <c r="U130" s="302">
        <v>0</v>
      </c>
      <c r="V130" s="301">
        <v>3</v>
      </c>
      <c r="W130" s="301">
        <v>2</v>
      </c>
      <c r="X130" s="11">
        <v>0</v>
      </c>
      <c r="Y130" s="11">
        <f t="shared" si="19"/>
        <v>5</v>
      </c>
      <c r="Z130" s="12">
        <f t="shared" si="20"/>
        <v>0.25</v>
      </c>
      <c r="AA130" s="11">
        <f t="shared" si="21"/>
        <v>15</v>
      </c>
      <c r="AB130" s="12">
        <f t="shared" si="22"/>
        <v>1</v>
      </c>
      <c r="AC130" s="13">
        <f t="shared" si="15"/>
        <v>0.75</v>
      </c>
      <c r="AD130" s="445">
        <v>2000000</v>
      </c>
      <c r="AE130" s="363" t="s">
        <v>144</v>
      </c>
      <c r="AF130" s="445">
        <v>2000000</v>
      </c>
      <c r="AG130" s="13">
        <f t="shared" si="23"/>
        <v>1</v>
      </c>
    </row>
    <row r="131" spans="1:33" s="377" customFormat="1" ht="70" customHeight="1" x14ac:dyDescent="0.2">
      <c r="A131" s="381" t="s">
        <v>941</v>
      </c>
      <c r="B131" s="394" t="s">
        <v>107</v>
      </c>
      <c r="C131" s="37" t="s">
        <v>511</v>
      </c>
      <c r="D131" s="37" t="s">
        <v>512</v>
      </c>
      <c r="E131" s="37" t="s">
        <v>224</v>
      </c>
      <c r="F131" s="37" t="s">
        <v>557</v>
      </c>
      <c r="G131" s="37" t="s">
        <v>116</v>
      </c>
      <c r="H131" s="37">
        <v>161</v>
      </c>
      <c r="I131" s="37" t="s">
        <v>711</v>
      </c>
      <c r="J131" s="358" t="s">
        <v>705</v>
      </c>
      <c r="K131" s="302" t="s">
        <v>702</v>
      </c>
      <c r="L131" s="37" t="s">
        <v>703</v>
      </c>
      <c r="M131" s="37" t="s">
        <v>158</v>
      </c>
      <c r="N131" s="37">
        <v>4.3999999999999997E-2</v>
      </c>
      <c r="O131" s="37">
        <v>2020</v>
      </c>
      <c r="P131" s="37" t="s">
        <v>122</v>
      </c>
      <c r="Q131" s="497">
        <v>5</v>
      </c>
      <c r="R131" s="305">
        <v>20</v>
      </c>
      <c r="S131" s="302">
        <v>5</v>
      </c>
      <c r="T131" s="12">
        <f t="shared" si="24"/>
        <v>0.25</v>
      </c>
      <c r="U131" s="302">
        <v>0</v>
      </c>
      <c r="V131" s="301">
        <v>3</v>
      </c>
      <c r="W131" s="301">
        <v>2</v>
      </c>
      <c r="X131" s="11">
        <v>0</v>
      </c>
      <c r="Y131" s="11">
        <f t="shared" si="19"/>
        <v>5</v>
      </c>
      <c r="Z131" s="12">
        <f t="shared" si="20"/>
        <v>0.25</v>
      </c>
      <c r="AA131" s="11">
        <f t="shared" si="21"/>
        <v>10</v>
      </c>
      <c r="AB131" s="12">
        <f t="shared" si="22"/>
        <v>1</v>
      </c>
      <c r="AC131" s="13">
        <f t="shared" si="15"/>
        <v>0.5</v>
      </c>
      <c r="AD131" s="445">
        <v>2000000</v>
      </c>
      <c r="AE131" s="363" t="s">
        <v>144</v>
      </c>
      <c r="AF131" s="445">
        <v>2000000</v>
      </c>
      <c r="AG131" s="13">
        <f t="shared" si="23"/>
        <v>1</v>
      </c>
    </row>
    <row r="132" spans="1:33" s="377" customFormat="1" ht="70" customHeight="1" x14ac:dyDescent="0.2">
      <c r="A132" s="381" t="s">
        <v>941</v>
      </c>
      <c r="B132" s="394" t="s">
        <v>107</v>
      </c>
      <c r="C132" s="37" t="s">
        <v>511</v>
      </c>
      <c r="D132" s="37" t="s">
        <v>557</v>
      </c>
      <c r="E132" s="37">
        <v>1204</v>
      </c>
      <c r="F132" s="37" t="s">
        <v>712</v>
      </c>
      <c r="G132" s="37" t="s">
        <v>116</v>
      </c>
      <c r="H132" s="37">
        <v>162</v>
      </c>
      <c r="I132" s="37" t="s">
        <v>713</v>
      </c>
      <c r="J132" s="358">
        <v>1204009</v>
      </c>
      <c r="K132" s="302" t="s">
        <v>714</v>
      </c>
      <c r="L132" s="37" t="s">
        <v>715</v>
      </c>
      <c r="M132" s="37" t="s">
        <v>525</v>
      </c>
      <c r="N132" s="37">
        <v>4.3999999999999997E-2</v>
      </c>
      <c r="O132" s="37">
        <v>2020</v>
      </c>
      <c r="P132" s="37" t="s">
        <v>122</v>
      </c>
      <c r="Q132" s="497">
        <v>50</v>
      </c>
      <c r="R132" s="305">
        <v>300</v>
      </c>
      <c r="S132" s="302">
        <v>200</v>
      </c>
      <c r="T132" s="12">
        <f t="shared" si="24"/>
        <v>0.66666666666666663</v>
      </c>
      <c r="U132" s="302">
        <v>15</v>
      </c>
      <c r="V132" s="301">
        <v>100</v>
      </c>
      <c r="W132" s="301">
        <v>52</v>
      </c>
      <c r="X132" s="11">
        <v>0</v>
      </c>
      <c r="Y132" s="11">
        <f t="shared" si="19"/>
        <v>167</v>
      </c>
      <c r="Z132" s="12">
        <f t="shared" si="20"/>
        <v>0.55666666666666664</v>
      </c>
      <c r="AA132" s="11">
        <f t="shared" si="21"/>
        <v>367</v>
      </c>
      <c r="AB132" s="12">
        <f t="shared" si="22"/>
        <v>3.34</v>
      </c>
      <c r="AC132" s="13">
        <f t="shared" si="15"/>
        <v>1.2233333333333334</v>
      </c>
      <c r="AD132" s="445">
        <v>2000000</v>
      </c>
      <c r="AE132" s="363" t="s">
        <v>144</v>
      </c>
      <c r="AF132" s="445">
        <v>0</v>
      </c>
      <c r="AG132" s="13">
        <f t="shared" si="23"/>
        <v>0</v>
      </c>
    </row>
    <row r="133" spans="1:33" s="377" customFormat="1" ht="70" customHeight="1" x14ac:dyDescent="0.2">
      <c r="A133" s="381" t="s">
        <v>941</v>
      </c>
      <c r="B133" s="394" t="s">
        <v>107</v>
      </c>
      <c r="C133" s="37" t="s">
        <v>511</v>
      </c>
      <c r="D133" s="37" t="s">
        <v>557</v>
      </c>
      <c r="E133" s="37" t="s">
        <v>533</v>
      </c>
      <c r="F133" s="37" t="s">
        <v>532</v>
      </c>
      <c r="G133" s="37" t="s">
        <v>116</v>
      </c>
      <c r="H133" s="37">
        <v>163</v>
      </c>
      <c r="I133" s="37" t="s">
        <v>719</v>
      </c>
      <c r="J133" s="358">
        <v>1204009</v>
      </c>
      <c r="K133" s="302" t="s">
        <v>714</v>
      </c>
      <c r="L133" s="37" t="s">
        <v>720</v>
      </c>
      <c r="M133" s="37" t="s">
        <v>525</v>
      </c>
      <c r="N133" s="37">
        <v>4.3999999999999997E-2</v>
      </c>
      <c r="O133" s="37">
        <v>2020</v>
      </c>
      <c r="P133" s="37" t="s">
        <v>122</v>
      </c>
      <c r="Q133" s="497">
        <v>12</v>
      </c>
      <c r="R133" s="305">
        <v>46</v>
      </c>
      <c r="S133" s="302">
        <v>15</v>
      </c>
      <c r="T133" s="12">
        <f t="shared" si="24"/>
        <v>0.32608695652173914</v>
      </c>
      <c r="U133" s="302">
        <v>0</v>
      </c>
      <c r="V133" s="301">
        <v>18</v>
      </c>
      <c r="W133" s="301">
        <v>9</v>
      </c>
      <c r="X133" s="11">
        <v>0</v>
      </c>
      <c r="Y133" s="11">
        <f t="shared" si="19"/>
        <v>27</v>
      </c>
      <c r="Z133" s="12">
        <f t="shared" si="20"/>
        <v>0.58695652173913049</v>
      </c>
      <c r="AA133" s="11">
        <f t="shared" si="21"/>
        <v>42</v>
      </c>
      <c r="AB133" s="12">
        <f t="shared" si="22"/>
        <v>2.25</v>
      </c>
      <c r="AC133" s="13">
        <f t="shared" ref="AC133:AC171" si="28">AA133/R133</f>
        <v>0.91304347826086951</v>
      </c>
      <c r="AD133" s="445">
        <v>2000000</v>
      </c>
      <c r="AE133" s="363" t="s">
        <v>144</v>
      </c>
      <c r="AF133" s="445">
        <v>0</v>
      </c>
      <c r="AG133" s="13">
        <f t="shared" si="23"/>
        <v>0</v>
      </c>
    </row>
    <row r="134" spans="1:33" s="377" customFormat="1" ht="70" customHeight="1" x14ac:dyDescent="0.2">
      <c r="A134" s="381" t="s">
        <v>941</v>
      </c>
      <c r="B134" s="394" t="s">
        <v>107</v>
      </c>
      <c r="C134" s="37" t="s">
        <v>511</v>
      </c>
      <c r="D134" s="37" t="s">
        <v>557</v>
      </c>
      <c r="E134" s="37" t="s">
        <v>533</v>
      </c>
      <c r="F134" s="37" t="s">
        <v>532</v>
      </c>
      <c r="G134" s="37" t="s">
        <v>116</v>
      </c>
      <c r="H134" s="37">
        <v>164</v>
      </c>
      <c r="I134" s="37" t="s">
        <v>724</v>
      </c>
      <c r="J134" s="358">
        <v>1204018</v>
      </c>
      <c r="K134" s="302" t="s">
        <v>725</v>
      </c>
      <c r="L134" s="37" t="s">
        <v>726</v>
      </c>
      <c r="M134" s="37" t="s">
        <v>525</v>
      </c>
      <c r="N134" s="37">
        <v>4.3999999999999997E-2</v>
      </c>
      <c r="O134" s="37">
        <v>2020</v>
      </c>
      <c r="P134" s="37" t="s">
        <v>122</v>
      </c>
      <c r="Q134" s="497">
        <v>1</v>
      </c>
      <c r="R134" s="305">
        <v>4</v>
      </c>
      <c r="S134" s="302">
        <v>0</v>
      </c>
      <c r="T134" s="12">
        <f t="shared" si="24"/>
        <v>0</v>
      </c>
      <c r="U134" s="302">
        <v>0</v>
      </c>
      <c r="V134" s="301">
        <v>0</v>
      </c>
      <c r="W134" s="301">
        <v>1</v>
      </c>
      <c r="X134" s="11">
        <v>0</v>
      </c>
      <c r="Y134" s="11">
        <f t="shared" si="19"/>
        <v>1</v>
      </c>
      <c r="Z134" s="12">
        <f t="shared" si="20"/>
        <v>0.25</v>
      </c>
      <c r="AA134" s="11">
        <f t="shared" si="21"/>
        <v>1</v>
      </c>
      <c r="AB134" s="12">
        <f t="shared" si="22"/>
        <v>1</v>
      </c>
      <c r="AC134" s="13">
        <f t="shared" si="28"/>
        <v>0.25</v>
      </c>
      <c r="AD134" s="445">
        <v>2000000000</v>
      </c>
      <c r="AE134" s="363" t="s">
        <v>144</v>
      </c>
      <c r="AF134" s="445">
        <v>0</v>
      </c>
      <c r="AG134" s="13">
        <f t="shared" si="23"/>
        <v>0</v>
      </c>
    </row>
    <row r="135" spans="1:33" s="377" customFormat="1" ht="70" customHeight="1" x14ac:dyDescent="0.2">
      <c r="A135" s="381" t="s">
        <v>941</v>
      </c>
      <c r="B135" s="394" t="s">
        <v>107</v>
      </c>
      <c r="C135" s="37" t="s">
        <v>511</v>
      </c>
      <c r="D135" s="37" t="s">
        <v>557</v>
      </c>
      <c r="E135" s="37" t="s">
        <v>728</v>
      </c>
      <c r="F135" s="37" t="s">
        <v>729</v>
      </c>
      <c r="G135" s="37" t="s">
        <v>116</v>
      </c>
      <c r="H135" s="37">
        <v>165</v>
      </c>
      <c r="I135" s="37" t="s">
        <v>730</v>
      </c>
      <c r="J135" s="358">
        <v>4102052</v>
      </c>
      <c r="K135" s="302" t="s">
        <v>731</v>
      </c>
      <c r="L135" s="37" t="s">
        <v>732</v>
      </c>
      <c r="M135" s="37" t="s">
        <v>525</v>
      </c>
      <c r="N135" s="37">
        <v>4.3999999999999997E-2</v>
      </c>
      <c r="O135" s="37">
        <v>2020</v>
      </c>
      <c r="P135" s="37" t="s">
        <v>122</v>
      </c>
      <c r="Q135" s="497">
        <v>1</v>
      </c>
      <c r="R135" s="305">
        <v>4</v>
      </c>
      <c r="S135" s="302">
        <v>0</v>
      </c>
      <c r="T135" s="12">
        <f t="shared" si="24"/>
        <v>0</v>
      </c>
      <c r="U135" s="302">
        <v>0</v>
      </c>
      <c r="V135" s="301">
        <v>1</v>
      </c>
      <c r="W135" s="301">
        <v>1</v>
      </c>
      <c r="X135" s="11">
        <v>0</v>
      </c>
      <c r="Y135" s="11">
        <f t="shared" si="19"/>
        <v>2</v>
      </c>
      <c r="Z135" s="12">
        <f t="shared" si="20"/>
        <v>0.5</v>
      </c>
      <c r="AA135" s="11">
        <f t="shared" si="21"/>
        <v>2</v>
      </c>
      <c r="AB135" s="12">
        <f t="shared" si="22"/>
        <v>2</v>
      </c>
      <c r="AC135" s="13">
        <f t="shared" si="28"/>
        <v>0.5</v>
      </c>
      <c r="AD135" s="445">
        <v>0</v>
      </c>
      <c r="AE135" s="363" t="s">
        <v>144</v>
      </c>
      <c r="AF135" s="445">
        <v>0</v>
      </c>
      <c r="AG135" s="13">
        <v>0</v>
      </c>
    </row>
    <row r="136" spans="1:33" s="377" customFormat="1" ht="70" customHeight="1" x14ac:dyDescent="0.2">
      <c r="A136" s="381" t="s">
        <v>941</v>
      </c>
      <c r="B136" s="394" t="s">
        <v>107</v>
      </c>
      <c r="C136" s="37" t="s">
        <v>511</v>
      </c>
      <c r="D136" s="37" t="s">
        <v>557</v>
      </c>
      <c r="E136" s="37" t="s">
        <v>224</v>
      </c>
      <c r="F136" s="37" t="s">
        <v>557</v>
      </c>
      <c r="G136" s="37" t="s">
        <v>116</v>
      </c>
      <c r="H136" s="37">
        <v>166</v>
      </c>
      <c r="I136" s="37" t="s">
        <v>736</v>
      </c>
      <c r="J136" s="358">
        <v>4103004</v>
      </c>
      <c r="K136" s="302" t="s">
        <v>579</v>
      </c>
      <c r="L136" s="37" t="s">
        <v>580</v>
      </c>
      <c r="M136" s="37" t="s">
        <v>158</v>
      </c>
      <c r="N136" s="37">
        <v>4.3999999999999997E-2</v>
      </c>
      <c r="O136" s="37">
        <v>2020</v>
      </c>
      <c r="P136" s="37" t="s">
        <v>122</v>
      </c>
      <c r="Q136" s="497">
        <v>5</v>
      </c>
      <c r="R136" s="305">
        <v>20</v>
      </c>
      <c r="S136" s="302">
        <v>20</v>
      </c>
      <c r="T136" s="12">
        <f t="shared" si="24"/>
        <v>1</v>
      </c>
      <c r="U136" s="302">
        <v>0</v>
      </c>
      <c r="V136" s="301">
        <v>2</v>
      </c>
      <c r="W136" s="11">
        <v>0</v>
      </c>
      <c r="X136" s="11">
        <v>0</v>
      </c>
      <c r="Y136" s="11">
        <f t="shared" si="19"/>
        <v>2</v>
      </c>
      <c r="Z136" s="12">
        <f t="shared" si="20"/>
        <v>0.1</v>
      </c>
      <c r="AA136" s="11">
        <f t="shared" si="21"/>
        <v>22</v>
      </c>
      <c r="AB136" s="12">
        <f t="shared" si="22"/>
        <v>0.4</v>
      </c>
      <c r="AC136" s="13">
        <f t="shared" si="28"/>
        <v>1.1000000000000001</v>
      </c>
      <c r="AD136" s="445">
        <v>0</v>
      </c>
      <c r="AE136" s="363" t="s">
        <v>144</v>
      </c>
      <c r="AF136" s="445">
        <v>0</v>
      </c>
      <c r="AG136" s="13">
        <v>0</v>
      </c>
    </row>
    <row r="137" spans="1:33" s="377" customFormat="1" ht="70" customHeight="1" x14ac:dyDescent="0.2">
      <c r="A137" s="381" t="s">
        <v>941</v>
      </c>
      <c r="B137" s="394" t="s">
        <v>107</v>
      </c>
      <c r="C137" s="37" t="s">
        <v>511</v>
      </c>
      <c r="D137" s="37" t="s">
        <v>557</v>
      </c>
      <c r="E137" s="37" t="s">
        <v>728</v>
      </c>
      <c r="F137" s="37" t="s">
        <v>729</v>
      </c>
      <c r="G137" s="37" t="s">
        <v>116</v>
      </c>
      <c r="H137" s="37">
        <v>167</v>
      </c>
      <c r="I137" s="37" t="s">
        <v>740</v>
      </c>
      <c r="J137" s="358">
        <v>4101031</v>
      </c>
      <c r="K137" s="302" t="s">
        <v>632</v>
      </c>
      <c r="L137" s="37" t="s">
        <v>633</v>
      </c>
      <c r="M137" s="37" t="s">
        <v>158</v>
      </c>
      <c r="N137" s="37">
        <v>4.3999999999999997E-2</v>
      </c>
      <c r="O137" s="37">
        <v>2020</v>
      </c>
      <c r="P137" s="37" t="s">
        <v>122</v>
      </c>
      <c r="Q137" s="497">
        <v>1</v>
      </c>
      <c r="R137" s="305">
        <v>1</v>
      </c>
      <c r="S137" s="302">
        <v>0</v>
      </c>
      <c r="T137" s="12">
        <f t="shared" si="24"/>
        <v>0</v>
      </c>
      <c r="U137" s="302">
        <v>0</v>
      </c>
      <c r="V137" s="301">
        <v>0.5</v>
      </c>
      <c r="W137" s="301">
        <v>0</v>
      </c>
      <c r="X137" s="11">
        <v>0</v>
      </c>
      <c r="Y137" s="11">
        <f t="shared" si="19"/>
        <v>0.5</v>
      </c>
      <c r="Z137" s="12">
        <f t="shared" si="20"/>
        <v>0.5</v>
      </c>
      <c r="AA137" s="11">
        <f t="shared" si="21"/>
        <v>0.5</v>
      </c>
      <c r="AB137" s="12">
        <f t="shared" si="22"/>
        <v>0.5</v>
      </c>
      <c r="AC137" s="13">
        <f t="shared" si="28"/>
        <v>0.5</v>
      </c>
      <c r="AD137" s="445">
        <v>0</v>
      </c>
      <c r="AE137" s="363" t="s">
        <v>144</v>
      </c>
      <c r="AF137" s="445">
        <v>0</v>
      </c>
      <c r="AG137" s="13">
        <v>0</v>
      </c>
    </row>
    <row r="138" spans="1:33" s="377" customFormat="1" ht="70" customHeight="1" x14ac:dyDescent="0.2">
      <c r="A138" s="381" t="s">
        <v>941</v>
      </c>
      <c r="B138" s="394" t="s">
        <v>107</v>
      </c>
      <c r="C138" s="37" t="s">
        <v>511</v>
      </c>
      <c r="D138" s="37" t="s">
        <v>557</v>
      </c>
      <c r="E138" s="37" t="s">
        <v>533</v>
      </c>
      <c r="F138" s="37" t="s">
        <v>532</v>
      </c>
      <c r="G138" s="37" t="s">
        <v>745</v>
      </c>
      <c r="H138" s="37">
        <v>168</v>
      </c>
      <c r="I138" s="37" t="s">
        <v>746</v>
      </c>
      <c r="J138" s="358">
        <v>1204002</v>
      </c>
      <c r="K138" s="302" t="s">
        <v>747</v>
      </c>
      <c r="L138" s="37" t="s">
        <v>748</v>
      </c>
      <c r="M138" s="37" t="s">
        <v>158</v>
      </c>
      <c r="N138" s="37">
        <v>4.3999999999999997E-2</v>
      </c>
      <c r="O138" s="37">
        <v>2020</v>
      </c>
      <c r="P138" s="37" t="s">
        <v>122</v>
      </c>
      <c r="Q138" s="497">
        <v>1</v>
      </c>
      <c r="R138" s="305">
        <v>4</v>
      </c>
      <c r="S138" s="302">
        <v>1</v>
      </c>
      <c r="T138" s="12">
        <f t="shared" si="24"/>
        <v>0.25</v>
      </c>
      <c r="U138" s="302">
        <v>0</v>
      </c>
      <c r="V138" s="301">
        <v>0</v>
      </c>
      <c r="W138" s="11">
        <v>0</v>
      </c>
      <c r="X138" s="11">
        <v>0</v>
      </c>
      <c r="Y138" s="11">
        <f t="shared" si="19"/>
        <v>0</v>
      </c>
      <c r="Z138" s="12">
        <f t="shared" si="20"/>
        <v>0</v>
      </c>
      <c r="AA138" s="11">
        <f t="shared" si="21"/>
        <v>1</v>
      </c>
      <c r="AB138" s="12">
        <f>+Y138/Q138</f>
        <v>0</v>
      </c>
      <c r="AC138" s="13">
        <f t="shared" si="28"/>
        <v>0.25</v>
      </c>
      <c r="AD138" s="445">
        <v>0</v>
      </c>
      <c r="AE138" s="363" t="s">
        <v>144</v>
      </c>
      <c r="AF138" s="445">
        <v>0</v>
      </c>
      <c r="AG138" s="13">
        <v>0</v>
      </c>
    </row>
    <row r="139" spans="1:33" s="377" customFormat="1" ht="70" customHeight="1" x14ac:dyDescent="0.2">
      <c r="A139" s="381" t="s">
        <v>941</v>
      </c>
      <c r="B139" s="394" t="s">
        <v>107</v>
      </c>
      <c r="C139" s="37" t="s">
        <v>511</v>
      </c>
      <c r="D139" s="37" t="s">
        <v>557</v>
      </c>
      <c r="E139" s="37" t="s">
        <v>224</v>
      </c>
      <c r="F139" s="37" t="s">
        <v>557</v>
      </c>
      <c r="G139" s="37" t="s">
        <v>745</v>
      </c>
      <c r="H139" s="37">
        <v>169</v>
      </c>
      <c r="I139" s="37" t="s">
        <v>749</v>
      </c>
      <c r="J139" s="358">
        <v>4103052</v>
      </c>
      <c r="K139" s="302" t="s">
        <v>750</v>
      </c>
      <c r="L139" s="37" t="s">
        <v>751</v>
      </c>
      <c r="M139" s="37" t="s">
        <v>158</v>
      </c>
      <c r="N139" s="37">
        <v>4.3999999999999997E-2</v>
      </c>
      <c r="O139" s="37">
        <v>2020</v>
      </c>
      <c r="P139" s="37" t="s">
        <v>122</v>
      </c>
      <c r="Q139" s="497">
        <v>1</v>
      </c>
      <c r="R139" s="305">
        <v>1</v>
      </c>
      <c r="S139" s="302">
        <v>0</v>
      </c>
      <c r="T139" s="12">
        <f t="shared" si="24"/>
        <v>0</v>
      </c>
      <c r="U139" s="302">
        <v>0</v>
      </c>
      <c r="V139" s="301">
        <v>0</v>
      </c>
      <c r="W139" s="301">
        <v>1</v>
      </c>
      <c r="X139" s="11">
        <v>0</v>
      </c>
      <c r="Y139" s="11">
        <f t="shared" si="19"/>
        <v>1</v>
      </c>
      <c r="Z139" s="12">
        <f t="shared" si="20"/>
        <v>1</v>
      </c>
      <c r="AA139" s="11">
        <f t="shared" si="21"/>
        <v>1</v>
      </c>
      <c r="AB139" s="12">
        <f t="shared" si="22"/>
        <v>1</v>
      </c>
      <c r="AC139" s="13">
        <f t="shared" si="28"/>
        <v>1</v>
      </c>
      <c r="AD139" s="445">
        <v>0</v>
      </c>
      <c r="AE139" s="363" t="s">
        <v>144</v>
      </c>
      <c r="AF139" s="445">
        <v>0</v>
      </c>
      <c r="AG139" s="13">
        <v>0</v>
      </c>
    </row>
    <row r="140" spans="1:33" s="377" customFormat="1" ht="70" customHeight="1" x14ac:dyDescent="0.2">
      <c r="A140" s="381" t="s">
        <v>941</v>
      </c>
      <c r="B140" s="394" t="s">
        <v>107</v>
      </c>
      <c r="C140" s="37" t="s">
        <v>511</v>
      </c>
      <c r="D140" s="37" t="s">
        <v>557</v>
      </c>
      <c r="E140" s="37" t="s">
        <v>753</v>
      </c>
      <c r="F140" s="37" t="s">
        <v>754</v>
      </c>
      <c r="G140" s="37" t="s">
        <v>745</v>
      </c>
      <c r="H140" s="37">
        <v>170</v>
      </c>
      <c r="I140" s="37" t="s">
        <v>755</v>
      </c>
      <c r="J140" s="358">
        <v>1202032</v>
      </c>
      <c r="K140" s="302" t="s">
        <v>756</v>
      </c>
      <c r="L140" s="37" t="s">
        <v>757</v>
      </c>
      <c r="M140" s="37" t="s">
        <v>158</v>
      </c>
      <c r="N140" s="37">
        <v>4.3999999999999997E-2</v>
      </c>
      <c r="O140" s="37">
        <v>2020</v>
      </c>
      <c r="P140" s="37" t="s">
        <v>122</v>
      </c>
      <c r="Q140" s="497">
        <v>3</v>
      </c>
      <c r="R140" s="305">
        <v>12</v>
      </c>
      <c r="S140" s="302">
        <v>4</v>
      </c>
      <c r="T140" s="12">
        <f t="shared" si="24"/>
        <v>0.33333333333333331</v>
      </c>
      <c r="U140" s="302">
        <v>0</v>
      </c>
      <c r="V140" s="301">
        <v>0</v>
      </c>
      <c r="W140" s="301">
        <v>1</v>
      </c>
      <c r="X140" s="301">
        <v>2</v>
      </c>
      <c r="Y140" s="11">
        <f t="shared" si="19"/>
        <v>3</v>
      </c>
      <c r="Z140" s="12">
        <f t="shared" si="20"/>
        <v>0.25</v>
      </c>
      <c r="AA140" s="11">
        <f t="shared" si="21"/>
        <v>7</v>
      </c>
      <c r="AB140" s="12">
        <f t="shared" si="22"/>
        <v>1</v>
      </c>
      <c r="AC140" s="13">
        <f t="shared" si="28"/>
        <v>0.58333333333333337</v>
      </c>
      <c r="AD140" s="445">
        <v>0</v>
      </c>
      <c r="AE140" s="363" t="s">
        <v>144</v>
      </c>
      <c r="AF140" s="445">
        <v>0</v>
      </c>
      <c r="AG140" s="13">
        <v>0</v>
      </c>
    </row>
    <row r="141" spans="1:33" s="377" customFormat="1" ht="70" customHeight="1" x14ac:dyDescent="0.2">
      <c r="A141" s="381" t="s">
        <v>941</v>
      </c>
      <c r="B141" s="394" t="s">
        <v>107</v>
      </c>
      <c r="C141" s="37" t="s">
        <v>511</v>
      </c>
      <c r="D141" s="37" t="s">
        <v>557</v>
      </c>
      <c r="E141" s="37" t="s">
        <v>753</v>
      </c>
      <c r="F141" s="37" t="s">
        <v>754</v>
      </c>
      <c r="G141" s="37" t="s">
        <v>745</v>
      </c>
      <c r="H141" s="37">
        <v>171</v>
      </c>
      <c r="I141" s="37" t="s">
        <v>759</v>
      </c>
      <c r="J141" s="358">
        <v>1202032</v>
      </c>
      <c r="K141" s="302" t="s">
        <v>756</v>
      </c>
      <c r="L141" s="37" t="s">
        <v>757</v>
      </c>
      <c r="M141" s="37" t="s">
        <v>158</v>
      </c>
      <c r="N141" s="37">
        <v>4.3999999999999997E-2</v>
      </c>
      <c r="O141" s="37">
        <v>2020</v>
      </c>
      <c r="P141" s="37" t="s">
        <v>122</v>
      </c>
      <c r="Q141" s="497">
        <v>1</v>
      </c>
      <c r="R141" s="305">
        <v>2</v>
      </c>
      <c r="S141" s="302">
        <v>0</v>
      </c>
      <c r="T141" s="12">
        <f t="shared" si="24"/>
        <v>0</v>
      </c>
      <c r="U141" s="302">
        <v>0</v>
      </c>
      <c r="V141" s="301">
        <v>0</v>
      </c>
      <c r="W141" s="11">
        <v>0</v>
      </c>
      <c r="X141" s="11">
        <v>0</v>
      </c>
      <c r="Y141" s="11">
        <f t="shared" si="19"/>
        <v>0</v>
      </c>
      <c r="Z141" s="12">
        <f t="shared" si="20"/>
        <v>0</v>
      </c>
      <c r="AA141" s="11">
        <f t="shared" si="21"/>
        <v>0</v>
      </c>
      <c r="AB141" s="12">
        <f>+Y141/Q141</f>
        <v>0</v>
      </c>
      <c r="AC141" s="13">
        <f t="shared" si="28"/>
        <v>0</v>
      </c>
      <c r="AD141" s="445">
        <v>0</v>
      </c>
      <c r="AE141" s="363" t="s">
        <v>144</v>
      </c>
      <c r="AF141" s="445">
        <v>0</v>
      </c>
      <c r="AG141" s="13">
        <v>0</v>
      </c>
    </row>
    <row r="142" spans="1:33" s="377" customFormat="1" ht="70" customHeight="1" x14ac:dyDescent="0.2">
      <c r="A142" s="381" t="s">
        <v>941</v>
      </c>
      <c r="B142" s="394" t="s">
        <v>107</v>
      </c>
      <c r="C142" s="37" t="s">
        <v>511</v>
      </c>
      <c r="D142" s="37" t="s">
        <v>557</v>
      </c>
      <c r="E142" s="37" t="s">
        <v>760</v>
      </c>
      <c r="F142" s="37" t="s">
        <v>754</v>
      </c>
      <c r="G142" s="37" t="s">
        <v>745</v>
      </c>
      <c r="H142" s="37">
        <v>172</v>
      </c>
      <c r="I142" s="37" t="s">
        <v>761</v>
      </c>
      <c r="J142" s="358">
        <v>1202032</v>
      </c>
      <c r="K142" s="302" t="s">
        <v>756</v>
      </c>
      <c r="L142" s="37" t="s">
        <v>757</v>
      </c>
      <c r="M142" s="37" t="s">
        <v>158</v>
      </c>
      <c r="N142" s="37">
        <v>4.3999999999999997E-2</v>
      </c>
      <c r="O142" s="37">
        <v>2020</v>
      </c>
      <c r="P142" s="37" t="s">
        <v>122</v>
      </c>
      <c r="Q142" s="497">
        <v>3</v>
      </c>
      <c r="R142" s="305">
        <v>12</v>
      </c>
      <c r="S142" s="302">
        <v>3</v>
      </c>
      <c r="T142" s="12">
        <f t="shared" si="24"/>
        <v>0.25</v>
      </c>
      <c r="U142" s="302">
        <v>0</v>
      </c>
      <c r="V142" s="301">
        <v>2</v>
      </c>
      <c r="W142" s="301">
        <v>2</v>
      </c>
      <c r="X142" s="11">
        <v>0</v>
      </c>
      <c r="Y142" s="11">
        <f t="shared" si="19"/>
        <v>4</v>
      </c>
      <c r="Z142" s="12">
        <f t="shared" si="20"/>
        <v>0.33333333333333331</v>
      </c>
      <c r="AA142" s="11">
        <f t="shared" si="21"/>
        <v>7</v>
      </c>
      <c r="AB142" s="12">
        <f t="shared" si="22"/>
        <v>1.3333333333333333</v>
      </c>
      <c r="AC142" s="13">
        <f t="shared" si="28"/>
        <v>0.58333333333333337</v>
      </c>
      <c r="AD142" s="445">
        <v>4444444434</v>
      </c>
      <c r="AE142" s="363" t="s">
        <v>144</v>
      </c>
      <c r="AF142" s="445">
        <v>0</v>
      </c>
      <c r="AG142" s="13">
        <f>+AF142/AD142</f>
        <v>0</v>
      </c>
    </row>
    <row r="143" spans="1:33" s="377" customFormat="1" ht="70" customHeight="1" x14ac:dyDescent="0.2">
      <c r="A143" s="381" t="s">
        <v>941</v>
      </c>
      <c r="B143" s="394" t="s">
        <v>107</v>
      </c>
      <c r="C143" s="37" t="s">
        <v>511</v>
      </c>
      <c r="D143" s="37" t="s">
        <v>557</v>
      </c>
      <c r="E143" s="37" t="s">
        <v>110</v>
      </c>
      <c r="F143" s="37" t="s">
        <v>512</v>
      </c>
      <c r="G143" s="37" t="s">
        <v>745</v>
      </c>
      <c r="H143" s="37">
        <v>173</v>
      </c>
      <c r="I143" s="37" t="s">
        <v>764</v>
      </c>
      <c r="J143" s="358">
        <v>4101038</v>
      </c>
      <c r="K143" s="302" t="s">
        <v>668</v>
      </c>
      <c r="L143" s="37" t="s">
        <v>677</v>
      </c>
      <c r="M143" s="37" t="s">
        <v>158</v>
      </c>
      <c r="N143" s="37">
        <v>4.3999999999999997E-2</v>
      </c>
      <c r="O143" s="37">
        <v>2020</v>
      </c>
      <c r="P143" s="37" t="s">
        <v>122</v>
      </c>
      <c r="Q143" s="497">
        <v>2</v>
      </c>
      <c r="R143" s="305">
        <v>4</v>
      </c>
      <c r="S143" s="302">
        <v>1</v>
      </c>
      <c r="T143" s="12">
        <f t="shared" si="24"/>
        <v>0.25</v>
      </c>
      <c r="U143" s="302">
        <v>0</v>
      </c>
      <c r="V143" s="301">
        <v>0</v>
      </c>
      <c r="W143" s="11">
        <v>0</v>
      </c>
      <c r="X143" s="11">
        <v>0</v>
      </c>
      <c r="Y143" s="11">
        <f t="shared" si="19"/>
        <v>0</v>
      </c>
      <c r="Z143" s="12">
        <f t="shared" si="20"/>
        <v>0</v>
      </c>
      <c r="AA143" s="11">
        <f t="shared" si="21"/>
        <v>1</v>
      </c>
      <c r="AB143" s="12">
        <f>+Y143/Q143</f>
        <v>0</v>
      </c>
      <c r="AC143" s="13">
        <f t="shared" si="28"/>
        <v>0.25</v>
      </c>
      <c r="AD143" s="445">
        <v>0</v>
      </c>
      <c r="AE143" s="363" t="s">
        <v>144</v>
      </c>
      <c r="AF143" s="445">
        <v>0</v>
      </c>
      <c r="AG143" s="13">
        <v>0</v>
      </c>
    </row>
    <row r="144" spans="1:33" s="377" customFormat="1" ht="70" customHeight="1" x14ac:dyDescent="0.2">
      <c r="A144" s="381" t="s">
        <v>941</v>
      </c>
      <c r="B144" s="394" t="s">
        <v>107</v>
      </c>
      <c r="C144" s="302" t="s">
        <v>765</v>
      </c>
      <c r="D144" s="37" t="s">
        <v>512</v>
      </c>
      <c r="E144" s="37" t="s">
        <v>533</v>
      </c>
      <c r="F144" s="37" t="s">
        <v>532</v>
      </c>
      <c r="G144" s="37" t="s">
        <v>766</v>
      </c>
      <c r="H144" s="37">
        <v>369</v>
      </c>
      <c r="I144" s="37" t="s">
        <v>767</v>
      </c>
      <c r="J144" s="358">
        <v>120402</v>
      </c>
      <c r="K144" s="302" t="s">
        <v>747</v>
      </c>
      <c r="L144" s="37" t="s">
        <v>748</v>
      </c>
      <c r="M144" s="37" t="s">
        <v>525</v>
      </c>
      <c r="N144" s="379">
        <v>4.3999999999999997E-2</v>
      </c>
      <c r="O144" s="380">
        <v>2020</v>
      </c>
      <c r="P144" s="380" t="s">
        <v>122</v>
      </c>
      <c r="Q144" s="497">
        <v>4</v>
      </c>
      <c r="R144" s="301">
        <v>8</v>
      </c>
      <c r="S144" s="302">
        <v>2</v>
      </c>
      <c r="T144" s="12">
        <f t="shared" si="24"/>
        <v>0.25</v>
      </c>
      <c r="U144" s="302">
        <v>0</v>
      </c>
      <c r="V144" s="301">
        <v>1</v>
      </c>
      <c r="W144" s="11">
        <v>0</v>
      </c>
      <c r="X144" s="11">
        <v>0</v>
      </c>
      <c r="Y144" s="11">
        <f t="shared" si="19"/>
        <v>1</v>
      </c>
      <c r="Z144" s="12">
        <f t="shared" si="20"/>
        <v>0.125</v>
      </c>
      <c r="AA144" s="11">
        <f t="shared" si="21"/>
        <v>3</v>
      </c>
      <c r="AB144" s="12">
        <f t="shared" si="22"/>
        <v>0.25</v>
      </c>
      <c r="AC144" s="13">
        <f t="shared" si="28"/>
        <v>0.375</v>
      </c>
      <c r="AD144" s="445">
        <v>0</v>
      </c>
      <c r="AE144" s="363" t="s">
        <v>144</v>
      </c>
      <c r="AF144" s="445">
        <v>0</v>
      </c>
      <c r="AG144" s="13">
        <v>0</v>
      </c>
    </row>
    <row r="145" spans="1:33" s="377" customFormat="1" ht="70" customHeight="1" x14ac:dyDescent="0.2">
      <c r="A145" s="381" t="s">
        <v>941</v>
      </c>
      <c r="B145" s="394" t="s">
        <v>107</v>
      </c>
      <c r="C145" s="302" t="s">
        <v>765</v>
      </c>
      <c r="D145" s="37" t="s">
        <v>557</v>
      </c>
      <c r="E145" s="37" t="s">
        <v>533</v>
      </c>
      <c r="F145" s="37" t="s">
        <v>532</v>
      </c>
      <c r="G145" s="37" t="s">
        <v>766</v>
      </c>
      <c r="H145" s="37">
        <v>370</v>
      </c>
      <c r="I145" s="37" t="s">
        <v>768</v>
      </c>
      <c r="J145" s="358">
        <v>120402</v>
      </c>
      <c r="K145" s="302" t="s">
        <v>747</v>
      </c>
      <c r="L145" s="37" t="s">
        <v>748</v>
      </c>
      <c r="M145" s="37" t="s">
        <v>525</v>
      </c>
      <c r="N145" s="379">
        <v>9.2999999999999992E-3</v>
      </c>
      <c r="O145" s="380">
        <v>2014</v>
      </c>
      <c r="P145" s="380" t="s">
        <v>122</v>
      </c>
      <c r="Q145" s="497">
        <v>4</v>
      </c>
      <c r="R145" s="301">
        <v>8</v>
      </c>
      <c r="S145" s="302">
        <v>0</v>
      </c>
      <c r="T145" s="12">
        <f t="shared" si="24"/>
        <v>0</v>
      </c>
      <c r="U145" s="302">
        <v>0</v>
      </c>
      <c r="V145" s="301">
        <v>2</v>
      </c>
      <c r="W145" s="11">
        <v>0</v>
      </c>
      <c r="X145" s="11">
        <v>0</v>
      </c>
      <c r="Y145" s="11">
        <f t="shared" si="19"/>
        <v>2</v>
      </c>
      <c r="Z145" s="12">
        <f t="shared" si="20"/>
        <v>0.25</v>
      </c>
      <c r="AA145" s="11">
        <f t="shared" si="21"/>
        <v>2</v>
      </c>
      <c r="AB145" s="12">
        <f t="shared" si="22"/>
        <v>0.5</v>
      </c>
      <c r="AC145" s="13">
        <f t="shared" si="28"/>
        <v>0.25</v>
      </c>
      <c r="AD145" s="445">
        <v>0</v>
      </c>
      <c r="AE145" s="363" t="s">
        <v>144</v>
      </c>
      <c r="AF145" s="445">
        <v>0</v>
      </c>
      <c r="AG145" s="13">
        <v>0</v>
      </c>
    </row>
    <row r="146" spans="1:33" s="377" customFormat="1" ht="70" customHeight="1" x14ac:dyDescent="0.2">
      <c r="A146" s="381" t="s">
        <v>941</v>
      </c>
      <c r="B146" s="394" t="s">
        <v>107</v>
      </c>
      <c r="C146" s="302" t="s">
        <v>765</v>
      </c>
      <c r="D146" s="37" t="s">
        <v>557</v>
      </c>
      <c r="E146" s="37">
        <v>4103</v>
      </c>
      <c r="F146" s="37" t="s">
        <v>557</v>
      </c>
      <c r="G146" s="37" t="s">
        <v>769</v>
      </c>
      <c r="H146" s="37">
        <v>371</v>
      </c>
      <c r="I146" s="37" t="s">
        <v>770</v>
      </c>
      <c r="J146" s="358">
        <v>4103005</v>
      </c>
      <c r="K146" s="302" t="s">
        <v>559</v>
      </c>
      <c r="L146" s="37" t="s">
        <v>455</v>
      </c>
      <c r="M146" s="37" t="s">
        <v>525</v>
      </c>
      <c r="N146" s="379">
        <v>4.3999999999999997E-2</v>
      </c>
      <c r="O146" s="380">
        <v>2020</v>
      </c>
      <c r="P146" s="380" t="s">
        <v>122</v>
      </c>
      <c r="Q146" s="497">
        <v>4</v>
      </c>
      <c r="R146" s="301">
        <v>8</v>
      </c>
      <c r="S146" s="302">
        <v>0</v>
      </c>
      <c r="T146" s="12">
        <f t="shared" si="24"/>
        <v>0</v>
      </c>
      <c r="U146" s="302">
        <v>0</v>
      </c>
      <c r="V146" s="301">
        <v>0</v>
      </c>
      <c r="W146" s="11">
        <v>0</v>
      </c>
      <c r="X146" s="11">
        <v>0</v>
      </c>
      <c r="Y146" s="11">
        <f t="shared" si="19"/>
        <v>0</v>
      </c>
      <c r="Z146" s="12">
        <f t="shared" si="20"/>
        <v>0</v>
      </c>
      <c r="AA146" s="11">
        <f t="shared" si="21"/>
        <v>0</v>
      </c>
      <c r="AB146" s="12">
        <f>+Y146/Q146</f>
        <v>0</v>
      </c>
      <c r="AC146" s="13">
        <f t="shared" si="28"/>
        <v>0</v>
      </c>
      <c r="AD146" s="445">
        <v>0</v>
      </c>
      <c r="AE146" s="363" t="s">
        <v>144</v>
      </c>
      <c r="AF146" s="445">
        <v>0</v>
      </c>
      <c r="AG146" s="13">
        <v>0</v>
      </c>
    </row>
    <row r="147" spans="1:33" s="377" customFormat="1" ht="70" customHeight="1" x14ac:dyDescent="0.2">
      <c r="A147" s="300" t="s">
        <v>772</v>
      </c>
      <c r="B147" s="383" t="s">
        <v>61</v>
      </c>
      <c r="C147" s="304" t="s">
        <v>774</v>
      </c>
      <c r="D147" s="304" t="s">
        <v>775</v>
      </c>
      <c r="E147" s="304">
        <v>2104</v>
      </c>
      <c r="F147" s="304" t="s">
        <v>776</v>
      </c>
      <c r="G147" s="304" t="s">
        <v>777</v>
      </c>
      <c r="H147" s="304">
        <v>67</v>
      </c>
      <c r="I147" s="304" t="s">
        <v>778</v>
      </c>
      <c r="J147" s="304">
        <v>2104009</v>
      </c>
      <c r="K147" s="304" t="s">
        <v>779</v>
      </c>
      <c r="L147" s="304" t="s">
        <v>780</v>
      </c>
      <c r="M147" s="304" t="s">
        <v>121</v>
      </c>
      <c r="N147" s="390">
        <v>0.66</v>
      </c>
      <c r="O147" s="390">
        <v>2011</v>
      </c>
      <c r="P147" s="390" t="s">
        <v>781</v>
      </c>
      <c r="Q147" s="499">
        <v>5</v>
      </c>
      <c r="R147" s="300">
        <v>20</v>
      </c>
      <c r="S147" s="11">
        <v>5</v>
      </c>
      <c r="T147" s="12">
        <f>+S147/R147</f>
        <v>0.25</v>
      </c>
      <c r="U147" s="11">
        <v>1</v>
      </c>
      <c r="V147" s="11">
        <v>1</v>
      </c>
      <c r="W147" s="11">
        <v>1</v>
      </c>
      <c r="X147" s="11">
        <v>2</v>
      </c>
      <c r="Y147" s="11">
        <f t="shared" si="19"/>
        <v>5</v>
      </c>
      <c r="Z147" s="12">
        <f t="shared" si="20"/>
        <v>0.25</v>
      </c>
      <c r="AA147" s="11">
        <f t="shared" si="21"/>
        <v>10</v>
      </c>
      <c r="AB147" s="12">
        <f t="shared" si="22"/>
        <v>1</v>
      </c>
      <c r="AC147" s="13">
        <f t="shared" si="28"/>
        <v>0.5</v>
      </c>
      <c r="AD147" s="445">
        <v>0</v>
      </c>
      <c r="AE147" s="300" t="s">
        <v>275</v>
      </c>
      <c r="AF147" s="445">
        <v>0</v>
      </c>
      <c r="AG147" s="13">
        <v>0</v>
      </c>
    </row>
    <row r="148" spans="1:33" s="377" customFormat="1" ht="70" customHeight="1" x14ac:dyDescent="0.2">
      <c r="A148" s="300" t="s">
        <v>772</v>
      </c>
      <c r="B148" s="383" t="s">
        <v>61</v>
      </c>
      <c r="C148" s="304" t="s">
        <v>774</v>
      </c>
      <c r="D148" s="304" t="s">
        <v>775</v>
      </c>
      <c r="E148" s="301">
        <v>2104</v>
      </c>
      <c r="F148" s="304" t="s">
        <v>776</v>
      </c>
      <c r="G148" s="304" t="s">
        <v>777</v>
      </c>
      <c r="H148" s="301">
        <v>68</v>
      </c>
      <c r="I148" s="301" t="s">
        <v>782</v>
      </c>
      <c r="J148" s="301">
        <v>2104004</v>
      </c>
      <c r="K148" s="301" t="s">
        <v>783</v>
      </c>
      <c r="L148" s="301" t="s">
        <v>784</v>
      </c>
      <c r="M148" s="304" t="s">
        <v>121</v>
      </c>
      <c r="N148" s="301">
        <v>0</v>
      </c>
      <c r="O148" s="300" t="s">
        <v>141</v>
      </c>
      <c r="P148" s="301" t="s">
        <v>275</v>
      </c>
      <c r="Q148" s="495">
        <v>375</v>
      </c>
      <c r="R148" s="301">
        <v>1500</v>
      </c>
      <c r="S148" s="301">
        <v>380</v>
      </c>
      <c r="T148" s="12">
        <f>S148/R148</f>
        <v>0.25333333333333335</v>
      </c>
      <c r="U148" s="301">
        <v>0</v>
      </c>
      <c r="V148" s="301">
        <v>85</v>
      </c>
      <c r="W148" s="301">
        <v>170</v>
      </c>
      <c r="X148" s="301">
        <v>225</v>
      </c>
      <c r="Y148" s="11">
        <f t="shared" si="19"/>
        <v>480</v>
      </c>
      <c r="Z148" s="12">
        <f t="shared" si="20"/>
        <v>0.32</v>
      </c>
      <c r="AA148" s="11">
        <f t="shared" si="21"/>
        <v>860</v>
      </c>
      <c r="AB148" s="12">
        <f t="shared" si="22"/>
        <v>1.28</v>
      </c>
      <c r="AC148" s="13">
        <f t="shared" si="28"/>
        <v>0.57333333333333336</v>
      </c>
      <c r="AD148" s="375">
        <v>1675200000</v>
      </c>
      <c r="AE148" s="301" t="s">
        <v>210</v>
      </c>
      <c r="AF148" s="445">
        <v>1581800000</v>
      </c>
      <c r="AG148" s="13">
        <f>+AF148/AD148</f>
        <v>0.9442454632282713</v>
      </c>
    </row>
    <row r="149" spans="1:33" s="377" customFormat="1" ht="70" customHeight="1" x14ac:dyDescent="0.2">
      <c r="A149" s="300" t="s">
        <v>772</v>
      </c>
      <c r="B149" s="383" t="s">
        <v>61</v>
      </c>
      <c r="C149" s="304" t="s">
        <v>774</v>
      </c>
      <c r="D149" s="304" t="s">
        <v>775</v>
      </c>
      <c r="E149" s="301">
        <v>2104</v>
      </c>
      <c r="F149" s="304" t="s">
        <v>776</v>
      </c>
      <c r="G149" s="301" t="s">
        <v>786</v>
      </c>
      <c r="H149" s="301">
        <v>70</v>
      </c>
      <c r="I149" s="301" t="s">
        <v>787</v>
      </c>
      <c r="J149" s="301">
        <v>2104018</v>
      </c>
      <c r="K149" s="301" t="s">
        <v>788</v>
      </c>
      <c r="L149" s="301" t="s">
        <v>789</v>
      </c>
      <c r="M149" s="304" t="s">
        <v>121</v>
      </c>
      <c r="N149" s="301">
        <v>0</v>
      </c>
      <c r="O149" s="300" t="s">
        <v>141</v>
      </c>
      <c r="P149" s="301" t="s">
        <v>275</v>
      </c>
      <c r="Q149" s="495">
        <v>125</v>
      </c>
      <c r="R149" s="301">
        <v>500</v>
      </c>
      <c r="S149" s="301">
        <v>129</v>
      </c>
      <c r="T149" s="12">
        <f>S149/R149</f>
        <v>0.25800000000000001</v>
      </c>
      <c r="U149" s="301">
        <v>0</v>
      </c>
      <c r="V149" s="301">
        <v>0</v>
      </c>
      <c r="W149" s="301">
        <v>0</v>
      </c>
      <c r="X149" s="301">
        <v>150</v>
      </c>
      <c r="Y149" s="11">
        <f t="shared" si="19"/>
        <v>150</v>
      </c>
      <c r="Z149" s="12">
        <f t="shared" si="20"/>
        <v>0.3</v>
      </c>
      <c r="AA149" s="11">
        <f t="shared" si="21"/>
        <v>279</v>
      </c>
      <c r="AB149" s="12">
        <f t="shared" si="22"/>
        <v>1.2</v>
      </c>
      <c r="AC149" s="13">
        <f t="shared" si="28"/>
        <v>0.55800000000000005</v>
      </c>
      <c r="AD149" s="445">
        <v>0</v>
      </c>
      <c r="AE149" s="301" t="s">
        <v>275</v>
      </c>
      <c r="AF149" s="445">
        <v>0</v>
      </c>
      <c r="AG149" s="13">
        <v>0</v>
      </c>
    </row>
    <row r="150" spans="1:33" s="377" customFormat="1" ht="70" customHeight="1" x14ac:dyDescent="0.2">
      <c r="A150" s="300" t="s">
        <v>772</v>
      </c>
      <c r="B150" s="383" t="s">
        <v>61</v>
      </c>
      <c r="C150" s="304" t="s">
        <v>774</v>
      </c>
      <c r="D150" s="304" t="s">
        <v>775</v>
      </c>
      <c r="E150" s="301">
        <v>2105</v>
      </c>
      <c r="F150" s="301" t="s">
        <v>790</v>
      </c>
      <c r="G150" s="301" t="s">
        <v>791</v>
      </c>
      <c r="H150" s="301">
        <v>71</v>
      </c>
      <c r="I150" s="301" t="s">
        <v>792</v>
      </c>
      <c r="J150" s="301">
        <v>2104026</v>
      </c>
      <c r="K150" s="301" t="s">
        <v>793</v>
      </c>
      <c r="L150" s="301" t="s">
        <v>794</v>
      </c>
      <c r="M150" s="304" t="s">
        <v>121</v>
      </c>
      <c r="N150" s="301">
        <v>0</v>
      </c>
      <c r="O150" s="300" t="s">
        <v>141</v>
      </c>
      <c r="P150" s="301" t="s">
        <v>275</v>
      </c>
      <c r="Q150" s="495">
        <v>1</v>
      </c>
      <c r="R150" s="301">
        <v>1</v>
      </c>
      <c r="S150" s="301">
        <v>0</v>
      </c>
      <c r="T150" s="12">
        <f>+S150/R150</f>
        <v>0</v>
      </c>
      <c r="U150" s="301">
        <v>0</v>
      </c>
      <c r="V150" s="301">
        <v>0</v>
      </c>
      <c r="W150" s="301">
        <v>1</v>
      </c>
      <c r="X150" s="301">
        <v>0</v>
      </c>
      <c r="Y150" s="11">
        <f t="shared" si="19"/>
        <v>1</v>
      </c>
      <c r="Z150" s="12">
        <f t="shared" si="20"/>
        <v>1</v>
      </c>
      <c r="AA150" s="11">
        <f t="shared" si="21"/>
        <v>1</v>
      </c>
      <c r="AB150" s="12">
        <f t="shared" si="22"/>
        <v>1</v>
      </c>
      <c r="AC150" s="13">
        <f t="shared" si="28"/>
        <v>1</v>
      </c>
      <c r="AD150" s="445">
        <v>0</v>
      </c>
      <c r="AE150" s="301" t="s">
        <v>275</v>
      </c>
      <c r="AF150" s="445">
        <v>0</v>
      </c>
      <c r="AG150" s="13">
        <v>0</v>
      </c>
    </row>
    <row r="151" spans="1:33" s="377" customFormat="1" ht="70" customHeight="1" x14ac:dyDescent="0.2">
      <c r="A151" s="300" t="s">
        <v>772</v>
      </c>
      <c r="B151" s="383" t="s">
        <v>61</v>
      </c>
      <c r="C151" s="304" t="s">
        <v>774</v>
      </c>
      <c r="D151" s="304" t="s">
        <v>795</v>
      </c>
      <c r="E151" s="301">
        <v>2101</v>
      </c>
      <c r="F151" s="301" t="s">
        <v>796</v>
      </c>
      <c r="G151" s="301" t="s">
        <v>797</v>
      </c>
      <c r="H151" s="301">
        <v>73</v>
      </c>
      <c r="I151" s="301" t="s">
        <v>798</v>
      </c>
      <c r="J151" s="301">
        <v>2101016</v>
      </c>
      <c r="K151" s="301" t="s">
        <v>799</v>
      </c>
      <c r="L151" s="301" t="s">
        <v>800</v>
      </c>
      <c r="M151" s="304" t="s">
        <v>121</v>
      </c>
      <c r="N151" s="301">
        <v>4521000</v>
      </c>
      <c r="O151" s="301">
        <v>2023</v>
      </c>
      <c r="P151" s="301" t="s">
        <v>801</v>
      </c>
      <c r="Q151" s="495">
        <v>1090</v>
      </c>
      <c r="R151" s="301">
        <v>1890</v>
      </c>
      <c r="S151" s="301">
        <v>0</v>
      </c>
      <c r="T151" s="12">
        <f>+S151/R151</f>
        <v>0</v>
      </c>
      <c r="U151" s="301">
        <v>0</v>
      </c>
      <c r="V151" s="301">
        <v>0</v>
      </c>
      <c r="W151" s="301">
        <v>981</v>
      </c>
      <c r="X151" s="301">
        <v>109</v>
      </c>
      <c r="Y151" s="11">
        <f t="shared" si="19"/>
        <v>1090</v>
      </c>
      <c r="Z151" s="12">
        <f t="shared" si="20"/>
        <v>0.57671957671957674</v>
      </c>
      <c r="AA151" s="11">
        <f t="shared" si="21"/>
        <v>1090</v>
      </c>
      <c r="AB151" s="12">
        <f t="shared" si="22"/>
        <v>1</v>
      </c>
      <c r="AC151" s="13">
        <f t="shared" si="28"/>
        <v>0.57671957671957674</v>
      </c>
      <c r="AD151" s="375">
        <v>1711300000</v>
      </c>
      <c r="AE151" s="301" t="s">
        <v>210</v>
      </c>
      <c r="AF151" s="445">
        <v>1540170000</v>
      </c>
      <c r="AG151" s="13">
        <f>+AF151/AD151</f>
        <v>0.9</v>
      </c>
    </row>
    <row r="152" spans="1:33" s="377" customFormat="1" ht="70" customHeight="1" x14ac:dyDescent="0.2">
      <c r="A152" s="300" t="s">
        <v>772</v>
      </c>
      <c r="B152" s="383" t="s">
        <v>61</v>
      </c>
      <c r="C152" s="304" t="s">
        <v>774</v>
      </c>
      <c r="D152" s="304" t="s">
        <v>795</v>
      </c>
      <c r="E152" s="301">
        <v>2102</v>
      </c>
      <c r="F152" s="301" t="s">
        <v>803</v>
      </c>
      <c r="G152" s="301" t="s">
        <v>804</v>
      </c>
      <c r="H152" s="301">
        <v>74</v>
      </c>
      <c r="I152" s="301" t="s">
        <v>805</v>
      </c>
      <c r="J152" s="301">
        <v>2102045</v>
      </c>
      <c r="K152" s="301" t="s">
        <v>806</v>
      </c>
      <c r="L152" s="301" t="s">
        <v>806</v>
      </c>
      <c r="M152" s="304" t="s">
        <v>121</v>
      </c>
      <c r="N152" s="301">
        <v>30354</v>
      </c>
      <c r="O152" s="301">
        <v>2023</v>
      </c>
      <c r="P152" s="301" t="s">
        <v>807</v>
      </c>
      <c r="Q152" s="495">
        <v>400</v>
      </c>
      <c r="R152" s="301">
        <v>400</v>
      </c>
      <c r="S152" s="301">
        <v>0</v>
      </c>
      <c r="T152" s="12">
        <f>+S152/R152</f>
        <v>0</v>
      </c>
      <c r="U152" s="301">
        <v>0</v>
      </c>
      <c r="V152" s="301">
        <v>0</v>
      </c>
      <c r="W152" s="301">
        <v>500</v>
      </c>
      <c r="X152" s="301">
        <v>0</v>
      </c>
      <c r="Y152" s="11">
        <f t="shared" si="19"/>
        <v>500</v>
      </c>
      <c r="Z152" s="12">
        <f t="shared" si="20"/>
        <v>1.25</v>
      </c>
      <c r="AA152" s="11">
        <f t="shared" si="21"/>
        <v>500</v>
      </c>
      <c r="AB152" s="12">
        <f t="shared" si="22"/>
        <v>1.25</v>
      </c>
      <c r="AC152" s="13">
        <f t="shared" si="28"/>
        <v>1.25</v>
      </c>
      <c r="AD152" s="445">
        <v>0</v>
      </c>
      <c r="AE152" s="301" t="s">
        <v>808</v>
      </c>
      <c r="AF152" s="445">
        <v>0</v>
      </c>
      <c r="AG152" s="13">
        <v>0</v>
      </c>
    </row>
    <row r="153" spans="1:33" s="377" customFormat="1" ht="70" customHeight="1" x14ac:dyDescent="0.2">
      <c r="A153" s="300" t="s">
        <v>809</v>
      </c>
      <c r="B153" s="387" t="s">
        <v>90</v>
      </c>
      <c r="C153" s="303" t="s">
        <v>810</v>
      </c>
      <c r="D153" s="303" t="s">
        <v>811</v>
      </c>
      <c r="E153" s="303">
        <v>2302</v>
      </c>
      <c r="F153" s="303" t="s">
        <v>812</v>
      </c>
      <c r="G153" s="303" t="s">
        <v>813</v>
      </c>
      <c r="H153" s="303">
        <v>372</v>
      </c>
      <c r="I153" s="303" t="s">
        <v>814</v>
      </c>
      <c r="J153" s="303">
        <v>2302101</v>
      </c>
      <c r="K153" s="303" t="s">
        <v>815</v>
      </c>
      <c r="L153" s="303" t="s">
        <v>816</v>
      </c>
      <c r="M153" s="303" t="s">
        <v>49</v>
      </c>
      <c r="N153" s="303">
        <v>0</v>
      </c>
      <c r="O153" s="300" t="s">
        <v>141</v>
      </c>
      <c r="P153" s="303" t="s">
        <v>141</v>
      </c>
      <c r="Q153" s="500">
        <v>2</v>
      </c>
      <c r="R153" s="305">
        <v>8</v>
      </c>
      <c r="S153" s="37">
        <v>4</v>
      </c>
      <c r="T153" s="12">
        <f>+S153/R153</f>
        <v>0.5</v>
      </c>
      <c r="U153" s="37">
        <v>1</v>
      </c>
      <c r="V153" s="37">
        <v>0</v>
      </c>
      <c r="W153" s="37">
        <v>1</v>
      </c>
      <c r="X153" s="11">
        <v>0</v>
      </c>
      <c r="Y153" s="11">
        <f t="shared" si="19"/>
        <v>2</v>
      </c>
      <c r="Z153" s="12">
        <f t="shared" si="20"/>
        <v>0.25</v>
      </c>
      <c r="AA153" s="11">
        <f t="shared" si="21"/>
        <v>6</v>
      </c>
      <c r="AB153" s="12">
        <f t="shared" si="22"/>
        <v>1</v>
      </c>
      <c r="AC153" s="13">
        <f t="shared" si="28"/>
        <v>0.75</v>
      </c>
      <c r="AD153" s="445">
        <v>2000000000</v>
      </c>
      <c r="AE153" s="278" t="s">
        <v>817</v>
      </c>
      <c r="AF153" s="445">
        <v>1945966587</v>
      </c>
      <c r="AG153" s="13">
        <f>+AF153/AD153</f>
        <v>0.97298329350000001</v>
      </c>
    </row>
    <row r="154" spans="1:33" s="377" customFormat="1" ht="70" customHeight="1" x14ac:dyDescent="0.2">
      <c r="A154" s="300" t="s">
        <v>809</v>
      </c>
      <c r="B154" s="387" t="s">
        <v>90</v>
      </c>
      <c r="C154" s="303" t="s">
        <v>810</v>
      </c>
      <c r="D154" s="303" t="s">
        <v>811</v>
      </c>
      <c r="E154" s="303">
        <v>2301</v>
      </c>
      <c r="F154" s="303" t="s">
        <v>812</v>
      </c>
      <c r="G154" s="303" t="s">
        <v>818</v>
      </c>
      <c r="H154" s="303">
        <v>373</v>
      </c>
      <c r="I154" s="303" t="s">
        <v>819</v>
      </c>
      <c r="J154" s="303">
        <v>2301061</v>
      </c>
      <c r="K154" s="303" t="s">
        <v>820</v>
      </c>
      <c r="L154" s="303" t="s">
        <v>820</v>
      </c>
      <c r="M154" s="303" t="s">
        <v>821</v>
      </c>
      <c r="N154" s="303">
        <v>0</v>
      </c>
      <c r="O154" s="303">
        <v>2023</v>
      </c>
      <c r="P154" s="303" t="s">
        <v>141</v>
      </c>
      <c r="Q154" s="500">
        <v>1</v>
      </c>
      <c r="R154" s="305">
        <v>4</v>
      </c>
      <c r="S154" s="37">
        <v>0</v>
      </c>
      <c r="T154" s="12">
        <f t="shared" ref="T154:T163" si="29">+S154/R154</f>
        <v>0</v>
      </c>
      <c r="U154" s="37">
        <v>1</v>
      </c>
      <c r="V154" s="37">
        <v>0</v>
      </c>
      <c r="W154" s="37">
        <v>0</v>
      </c>
      <c r="X154" s="11">
        <v>0</v>
      </c>
      <c r="Y154" s="11">
        <f t="shared" si="19"/>
        <v>1</v>
      </c>
      <c r="Z154" s="12">
        <f t="shared" si="20"/>
        <v>0.25</v>
      </c>
      <c r="AA154" s="11">
        <f t="shared" si="21"/>
        <v>1</v>
      </c>
      <c r="AB154" s="12">
        <f t="shared" si="22"/>
        <v>1</v>
      </c>
      <c r="AC154" s="13">
        <f t="shared" si="28"/>
        <v>0.25</v>
      </c>
      <c r="AD154" s="445">
        <v>0</v>
      </c>
      <c r="AE154" s="300"/>
      <c r="AF154" s="445">
        <v>0</v>
      </c>
      <c r="AG154" s="13">
        <v>0</v>
      </c>
    </row>
    <row r="155" spans="1:33" s="377" customFormat="1" ht="70" customHeight="1" x14ac:dyDescent="0.2">
      <c r="A155" s="300" t="s">
        <v>809</v>
      </c>
      <c r="B155" s="387" t="s">
        <v>90</v>
      </c>
      <c r="C155" s="303" t="s">
        <v>810</v>
      </c>
      <c r="D155" s="303" t="s">
        <v>811</v>
      </c>
      <c r="E155" s="303">
        <v>2302</v>
      </c>
      <c r="F155" s="303" t="s">
        <v>812</v>
      </c>
      <c r="G155" s="303" t="s">
        <v>813</v>
      </c>
      <c r="H155" s="303">
        <v>374</v>
      </c>
      <c r="I155" s="303" t="s">
        <v>822</v>
      </c>
      <c r="J155" s="303">
        <v>2302024</v>
      </c>
      <c r="K155" s="303" t="s">
        <v>823</v>
      </c>
      <c r="L155" s="303" t="s">
        <v>824</v>
      </c>
      <c r="M155" s="303" t="s">
        <v>49</v>
      </c>
      <c r="N155" s="303">
        <v>0</v>
      </c>
      <c r="O155" s="303">
        <v>2022</v>
      </c>
      <c r="P155" s="303" t="s">
        <v>141</v>
      </c>
      <c r="Q155" s="501">
        <v>9</v>
      </c>
      <c r="R155" s="305">
        <v>30</v>
      </c>
      <c r="S155" s="37">
        <v>30</v>
      </c>
      <c r="T155" s="12">
        <f t="shared" si="29"/>
        <v>1</v>
      </c>
      <c r="U155" s="37">
        <v>7</v>
      </c>
      <c r="V155" s="37">
        <v>8</v>
      </c>
      <c r="W155" s="37">
        <v>0</v>
      </c>
      <c r="X155" s="11">
        <v>0</v>
      </c>
      <c r="Y155" s="11">
        <f t="shared" si="19"/>
        <v>15</v>
      </c>
      <c r="Z155" s="12">
        <f t="shared" si="20"/>
        <v>0.5</v>
      </c>
      <c r="AA155" s="11">
        <f t="shared" si="21"/>
        <v>45</v>
      </c>
      <c r="AB155" s="12">
        <f t="shared" si="22"/>
        <v>1.6666666666666667</v>
      </c>
      <c r="AC155" s="13">
        <f t="shared" si="28"/>
        <v>1.5</v>
      </c>
      <c r="AD155" s="445">
        <v>602000000</v>
      </c>
      <c r="AE155" s="278" t="s">
        <v>825</v>
      </c>
      <c r="AF155" s="445">
        <v>602000000</v>
      </c>
      <c r="AG155" s="13">
        <f>+AF155/AD155</f>
        <v>1</v>
      </c>
    </row>
    <row r="156" spans="1:33" s="377" customFormat="1" ht="70" customHeight="1" x14ac:dyDescent="0.2">
      <c r="A156" s="300" t="s">
        <v>809</v>
      </c>
      <c r="B156" s="387" t="s">
        <v>90</v>
      </c>
      <c r="C156" s="303" t="s">
        <v>810</v>
      </c>
      <c r="D156" s="303" t="s">
        <v>826</v>
      </c>
      <c r="E156" s="303">
        <v>2301</v>
      </c>
      <c r="F156" s="303" t="s">
        <v>827</v>
      </c>
      <c r="G156" s="303" t="s">
        <v>818</v>
      </c>
      <c r="H156" s="303">
        <v>375</v>
      </c>
      <c r="I156" s="303" t="s">
        <v>828</v>
      </c>
      <c r="J156" s="303">
        <v>2301028</v>
      </c>
      <c r="K156" s="303" t="s">
        <v>829</v>
      </c>
      <c r="L156" s="303" t="s">
        <v>830</v>
      </c>
      <c r="M156" s="303" t="s">
        <v>49</v>
      </c>
      <c r="N156" s="303">
        <v>0</v>
      </c>
      <c r="O156" s="300" t="s">
        <v>141</v>
      </c>
      <c r="P156" s="303" t="s">
        <v>141</v>
      </c>
      <c r="Q156" s="501">
        <v>10</v>
      </c>
      <c r="R156" s="305">
        <v>40</v>
      </c>
      <c r="S156" s="37">
        <v>17</v>
      </c>
      <c r="T156" s="12">
        <f t="shared" si="29"/>
        <v>0.42499999999999999</v>
      </c>
      <c r="U156" s="37">
        <v>0</v>
      </c>
      <c r="V156" s="37">
        <v>6</v>
      </c>
      <c r="W156" s="37">
        <v>0</v>
      </c>
      <c r="X156" s="11">
        <v>12</v>
      </c>
      <c r="Y156" s="11">
        <f t="shared" si="19"/>
        <v>18</v>
      </c>
      <c r="Z156" s="12">
        <f t="shared" si="20"/>
        <v>0.45</v>
      </c>
      <c r="AA156" s="11">
        <f t="shared" si="21"/>
        <v>35</v>
      </c>
      <c r="AB156" s="12">
        <f t="shared" si="22"/>
        <v>1.8</v>
      </c>
      <c r="AC156" s="13">
        <f t="shared" si="28"/>
        <v>0.875</v>
      </c>
      <c r="AD156" s="445">
        <v>0</v>
      </c>
      <c r="AE156" s="300"/>
      <c r="AF156" s="445">
        <v>0</v>
      </c>
      <c r="AG156" s="13">
        <v>0</v>
      </c>
    </row>
    <row r="157" spans="1:33" s="377" customFormat="1" ht="70" customHeight="1" x14ac:dyDescent="0.2">
      <c r="A157" s="300" t="s">
        <v>809</v>
      </c>
      <c r="B157" s="387" t="s">
        <v>90</v>
      </c>
      <c r="C157" s="303" t="s">
        <v>810</v>
      </c>
      <c r="D157" s="303" t="s">
        <v>831</v>
      </c>
      <c r="E157" s="303">
        <v>2301</v>
      </c>
      <c r="F157" s="303" t="s">
        <v>832</v>
      </c>
      <c r="G157" s="303" t="s">
        <v>818</v>
      </c>
      <c r="H157" s="303">
        <v>376</v>
      </c>
      <c r="I157" s="303" t="s">
        <v>833</v>
      </c>
      <c r="J157" s="303">
        <v>2301014</v>
      </c>
      <c r="K157" s="303" t="s">
        <v>834</v>
      </c>
      <c r="L157" s="303" t="s">
        <v>835</v>
      </c>
      <c r="M157" s="303" t="s">
        <v>836</v>
      </c>
      <c r="N157" s="303">
        <v>0</v>
      </c>
      <c r="O157" s="303">
        <v>2023</v>
      </c>
      <c r="P157" s="303" t="s">
        <v>141</v>
      </c>
      <c r="Q157" s="501">
        <v>10</v>
      </c>
      <c r="R157" s="305">
        <v>24</v>
      </c>
      <c r="S157" s="37">
        <v>24</v>
      </c>
      <c r="T157" s="12">
        <f t="shared" si="29"/>
        <v>1</v>
      </c>
      <c r="U157" s="37">
        <v>18</v>
      </c>
      <c r="V157" s="37">
        <v>4</v>
      </c>
      <c r="W157" s="37">
        <v>0</v>
      </c>
      <c r="X157" s="200">
        <v>0</v>
      </c>
      <c r="Y157" s="11">
        <f t="shared" si="19"/>
        <v>22</v>
      </c>
      <c r="Z157" s="12">
        <f t="shared" si="20"/>
        <v>0.91666666666666663</v>
      </c>
      <c r="AA157" s="11">
        <f t="shared" si="21"/>
        <v>46</v>
      </c>
      <c r="AB157" s="12">
        <f t="shared" si="22"/>
        <v>2.2000000000000002</v>
      </c>
      <c r="AC157" s="13">
        <f t="shared" si="28"/>
        <v>1.9166666666666667</v>
      </c>
      <c r="AD157" s="445">
        <v>0</v>
      </c>
      <c r="AE157" s="300"/>
      <c r="AF157" s="445">
        <v>0</v>
      </c>
      <c r="AG157" s="13">
        <v>0</v>
      </c>
    </row>
    <row r="158" spans="1:33" s="377" customFormat="1" ht="70" customHeight="1" x14ac:dyDescent="0.2">
      <c r="A158" s="300" t="s">
        <v>809</v>
      </c>
      <c r="B158" s="387" t="s">
        <v>90</v>
      </c>
      <c r="C158" s="303" t="s">
        <v>810</v>
      </c>
      <c r="D158" s="303" t="s">
        <v>837</v>
      </c>
      <c r="E158" s="303">
        <v>2301</v>
      </c>
      <c r="F158" s="303" t="s">
        <v>832</v>
      </c>
      <c r="G158" s="303" t="s">
        <v>370</v>
      </c>
      <c r="H158" s="303">
        <v>377</v>
      </c>
      <c r="I158" s="303" t="s">
        <v>838</v>
      </c>
      <c r="J158" s="303">
        <v>2301027</v>
      </c>
      <c r="K158" s="303" t="s">
        <v>839</v>
      </c>
      <c r="L158" s="303" t="s">
        <v>840</v>
      </c>
      <c r="M158" s="303" t="s">
        <v>49</v>
      </c>
      <c r="N158" s="303">
        <v>0</v>
      </c>
      <c r="O158" s="303">
        <v>2023</v>
      </c>
      <c r="P158" s="303" t="s">
        <v>841</v>
      </c>
      <c r="Q158" s="501">
        <v>4200</v>
      </c>
      <c r="R158" s="305">
        <v>7000</v>
      </c>
      <c r="S158" s="37">
        <v>0</v>
      </c>
      <c r="T158" s="12">
        <f t="shared" si="29"/>
        <v>0</v>
      </c>
      <c r="U158" s="303">
        <v>0</v>
      </c>
      <c r="V158" s="303">
        <v>2903</v>
      </c>
      <c r="W158" s="303">
        <v>725</v>
      </c>
      <c r="X158" s="11">
        <v>653</v>
      </c>
      <c r="Y158" s="11">
        <f t="shared" si="19"/>
        <v>4281</v>
      </c>
      <c r="Z158" s="12">
        <f t="shared" si="20"/>
        <v>0.61157142857142854</v>
      </c>
      <c r="AA158" s="11">
        <f t="shared" si="21"/>
        <v>4281</v>
      </c>
      <c r="AB158" s="12">
        <f t="shared" si="22"/>
        <v>1.0192857142857144</v>
      </c>
      <c r="AC158" s="13">
        <f t="shared" si="28"/>
        <v>0.61157142857142854</v>
      </c>
      <c r="AD158" s="445">
        <v>0</v>
      </c>
      <c r="AE158" s="300"/>
      <c r="AF158" s="445">
        <v>0</v>
      </c>
      <c r="AG158" s="13">
        <v>0</v>
      </c>
    </row>
    <row r="159" spans="1:33" s="377" customFormat="1" ht="70" customHeight="1" x14ac:dyDescent="0.2">
      <c r="A159" s="300" t="s">
        <v>809</v>
      </c>
      <c r="B159" s="387" t="s">
        <v>90</v>
      </c>
      <c r="C159" s="303" t="s">
        <v>810</v>
      </c>
      <c r="D159" s="303" t="s">
        <v>842</v>
      </c>
      <c r="E159" s="303">
        <v>2301</v>
      </c>
      <c r="F159" s="303" t="s">
        <v>843</v>
      </c>
      <c r="G159" s="303" t="s">
        <v>386</v>
      </c>
      <c r="H159" s="303">
        <v>378</v>
      </c>
      <c r="I159" s="303" t="s">
        <v>844</v>
      </c>
      <c r="J159" s="303">
        <v>2301027</v>
      </c>
      <c r="K159" s="303" t="s">
        <v>845</v>
      </c>
      <c r="L159" s="303" t="s">
        <v>846</v>
      </c>
      <c r="M159" s="303" t="s">
        <v>49</v>
      </c>
      <c r="N159" s="303">
        <v>0</v>
      </c>
      <c r="O159" s="303">
        <v>2023</v>
      </c>
      <c r="P159" s="303" t="s">
        <v>841</v>
      </c>
      <c r="Q159" s="501">
        <v>6</v>
      </c>
      <c r="R159" s="305">
        <v>12</v>
      </c>
      <c r="S159" s="37">
        <v>0</v>
      </c>
      <c r="T159" s="12">
        <f t="shared" si="29"/>
        <v>0</v>
      </c>
      <c r="U159" s="303">
        <v>0</v>
      </c>
      <c r="V159" s="303">
        <v>0</v>
      </c>
      <c r="W159" s="303">
        <v>0</v>
      </c>
      <c r="X159" s="11">
        <v>0</v>
      </c>
      <c r="Y159" s="11">
        <f t="shared" si="19"/>
        <v>0</v>
      </c>
      <c r="Z159" s="12">
        <f t="shared" si="20"/>
        <v>0</v>
      </c>
      <c r="AA159" s="11">
        <f t="shared" si="21"/>
        <v>0</v>
      </c>
      <c r="AB159" s="12">
        <f>+Y159/Q159</f>
        <v>0</v>
      </c>
      <c r="AC159" s="13">
        <f t="shared" si="28"/>
        <v>0</v>
      </c>
      <c r="AD159" s="445">
        <v>0</v>
      </c>
      <c r="AE159" s="300"/>
      <c r="AF159" s="445">
        <v>0</v>
      </c>
      <c r="AG159" s="13">
        <v>0</v>
      </c>
    </row>
    <row r="160" spans="1:33" s="377" customFormat="1" ht="70" customHeight="1" x14ac:dyDescent="0.2">
      <c r="A160" s="300" t="s">
        <v>809</v>
      </c>
      <c r="B160" s="387" t="s">
        <v>90</v>
      </c>
      <c r="C160" s="303" t="s">
        <v>810</v>
      </c>
      <c r="D160" s="303" t="s">
        <v>842</v>
      </c>
      <c r="E160" s="303">
        <v>2302</v>
      </c>
      <c r="F160" s="303" t="s">
        <v>812</v>
      </c>
      <c r="G160" s="303" t="s">
        <v>386</v>
      </c>
      <c r="H160" s="303">
        <v>379</v>
      </c>
      <c r="I160" s="303" t="s">
        <v>845</v>
      </c>
      <c r="J160" s="303">
        <v>2301062</v>
      </c>
      <c r="K160" s="303" t="s">
        <v>847</v>
      </c>
      <c r="L160" s="303" t="s">
        <v>848</v>
      </c>
      <c r="M160" s="303" t="s">
        <v>849</v>
      </c>
      <c r="N160" s="303">
        <v>11987</v>
      </c>
      <c r="O160" s="303">
        <v>2023</v>
      </c>
      <c r="P160" s="303" t="s">
        <v>850</v>
      </c>
      <c r="Q160" s="501">
        <v>2000</v>
      </c>
      <c r="R160" s="305">
        <v>16987</v>
      </c>
      <c r="S160" s="37">
        <v>766</v>
      </c>
      <c r="T160" s="12">
        <f t="shared" si="29"/>
        <v>4.5093306646258907E-2</v>
      </c>
      <c r="U160" s="303">
        <v>580</v>
      </c>
      <c r="V160" s="303">
        <v>1108</v>
      </c>
      <c r="W160" s="303">
        <v>100</v>
      </c>
      <c r="X160" s="11">
        <v>3795</v>
      </c>
      <c r="Y160" s="11">
        <f t="shared" si="19"/>
        <v>5583</v>
      </c>
      <c r="Z160" s="12">
        <f t="shared" si="20"/>
        <v>0.32866309530817683</v>
      </c>
      <c r="AA160" s="11">
        <f t="shared" si="21"/>
        <v>6349</v>
      </c>
      <c r="AB160" s="12">
        <f t="shared" si="22"/>
        <v>2.7915000000000001</v>
      </c>
      <c r="AC160" s="13">
        <f t="shared" si="28"/>
        <v>0.37375640195443577</v>
      </c>
      <c r="AD160" s="445">
        <v>0</v>
      </c>
      <c r="AE160" s="300"/>
      <c r="AF160" s="445">
        <v>0</v>
      </c>
      <c r="AG160" s="13">
        <v>0</v>
      </c>
    </row>
    <row r="161" spans="1:34" s="377" customFormat="1" ht="70" customHeight="1" x14ac:dyDescent="0.2">
      <c r="A161" s="300" t="s">
        <v>809</v>
      </c>
      <c r="B161" s="387" t="s">
        <v>90</v>
      </c>
      <c r="C161" s="303" t="s">
        <v>810</v>
      </c>
      <c r="D161" s="303" t="s">
        <v>851</v>
      </c>
      <c r="E161" s="303">
        <v>2301</v>
      </c>
      <c r="F161" s="303" t="s">
        <v>843</v>
      </c>
      <c r="G161" s="303" t="s">
        <v>386</v>
      </c>
      <c r="H161" s="303">
        <v>380</v>
      </c>
      <c r="I161" s="303" t="s">
        <v>852</v>
      </c>
      <c r="J161" s="303">
        <v>2301027</v>
      </c>
      <c r="K161" s="303" t="s">
        <v>853</v>
      </c>
      <c r="L161" s="303" t="s">
        <v>854</v>
      </c>
      <c r="M161" s="303" t="s">
        <v>49</v>
      </c>
      <c r="N161" s="303">
        <v>220</v>
      </c>
      <c r="O161" s="303">
        <v>2023</v>
      </c>
      <c r="P161" s="303" t="s">
        <v>841</v>
      </c>
      <c r="Q161" s="501">
        <v>80</v>
      </c>
      <c r="R161" s="305">
        <v>540</v>
      </c>
      <c r="S161" s="37">
        <v>622</v>
      </c>
      <c r="T161" s="12">
        <f t="shared" si="29"/>
        <v>1.1518518518518519</v>
      </c>
      <c r="U161" s="303">
        <v>0</v>
      </c>
      <c r="V161" s="303">
        <v>0</v>
      </c>
      <c r="W161" s="303">
        <v>0</v>
      </c>
      <c r="X161" s="11">
        <v>0</v>
      </c>
      <c r="Y161" s="11">
        <f t="shared" si="19"/>
        <v>0</v>
      </c>
      <c r="Z161" s="12">
        <f t="shared" si="20"/>
        <v>0</v>
      </c>
      <c r="AA161" s="11">
        <f t="shared" si="21"/>
        <v>622</v>
      </c>
      <c r="AB161" s="12">
        <f>+Y161/Q161</f>
        <v>0</v>
      </c>
      <c r="AC161" s="13">
        <f t="shared" si="28"/>
        <v>1.1518518518518519</v>
      </c>
      <c r="AD161" s="445">
        <v>0</v>
      </c>
      <c r="AE161" s="300"/>
      <c r="AF161" s="445">
        <v>0</v>
      </c>
      <c r="AG161" s="13">
        <v>0</v>
      </c>
    </row>
    <row r="162" spans="1:34" s="377" customFormat="1" ht="70" customHeight="1" x14ac:dyDescent="0.2">
      <c r="A162" s="300" t="s">
        <v>809</v>
      </c>
      <c r="B162" s="383" t="s">
        <v>61</v>
      </c>
      <c r="C162" s="303" t="s">
        <v>810</v>
      </c>
      <c r="D162" s="303" t="s">
        <v>855</v>
      </c>
      <c r="E162" s="303">
        <v>2302</v>
      </c>
      <c r="F162" s="303" t="s">
        <v>812</v>
      </c>
      <c r="G162" s="303" t="s">
        <v>818</v>
      </c>
      <c r="H162" s="303">
        <v>381</v>
      </c>
      <c r="I162" s="303" t="s">
        <v>856</v>
      </c>
      <c r="J162" s="303">
        <v>2302068</v>
      </c>
      <c r="K162" s="303" t="s">
        <v>857</v>
      </c>
      <c r="L162" s="303" t="s">
        <v>858</v>
      </c>
      <c r="M162" s="303" t="s">
        <v>49</v>
      </c>
      <c r="N162" s="303">
        <v>0</v>
      </c>
      <c r="O162" s="303">
        <v>2023</v>
      </c>
      <c r="P162" s="303" t="s">
        <v>141</v>
      </c>
      <c r="Q162" s="501">
        <v>500</v>
      </c>
      <c r="R162" s="305">
        <v>2000</v>
      </c>
      <c r="S162" s="37">
        <v>838</v>
      </c>
      <c r="T162" s="12">
        <f t="shared" si="29"/>
        <v>0.41899999999999998</v>
      </c>
      <c r="U162" s="303">
        <v>413</v>
      </c>
      <c r="V162" s="303">
        <v>244</v>
      </c>
      <c r="W162" s="303">
        <f>55+40+866</f>
        <v>961</v>
      </c>
      <c r="X162" s="11">
        <f>60+38</f>
        <v>98</v>
      </c>
      <c r="Y162" s="11">
        <f t="shared" si="19"/>
        <v>1716</v>
      </c>
      <c r="Z162" s="12">
        <f t="shared" si="20"/>
        <v>0.85799999999999998</v>
      </c>
      <c r="AA162" s="11">
        <f t="shared" si="21"/>
        <v>2554</v>
      </c>
      <c r="AB162" s="12">
        <f t="shared" si="22"/>
        <v>3.4319999999999999</v>
      </c>
      <c r="AC162" s="13">
        <f t="shared" si="28"/>
        <v>1.2769999999999999</v>
      </c>
      <c r="AD162" s="445">
        <v>0</v>
      </c>
      <c r="AE162" s="300"/>
      <c r="AF162" s="445">
        <v>0</v>
      </c>
      <c r="AG162" s="13">
        <v>0</v>
      </c>
    </row>
    <row r="163" spans="1:34" s="377" customFormat="1" ht="70" customHeight="1" x14ac:dyDescent="0.2">
      <c r="A163" s="300" t="s">
        <v>809</v>
      </c>
      <c r="B163" s="383" t="s">
        <v>61</v>
      </c>
      <c r="C163" s="303" t="s">
        <v>810</v>
      </c>
      <c r="D163" s="303" t="s">
        <v>859</v>
      </c>
      <c r="E163" s="303">
        <v>2302</v>
      </c>
      <c r="F163" s="303" t="s">
        <v>812</v>
      </c>
      <c r="G163" s="303" t="s">
        <v>818</v>
      </c>
      <c r="H163" s="303">
        <v>382</v>
      </c>
      <c r="I163" s="303" t="s">
        <v>860</v>
      </c>
      <c r="J163" s="303">
        <v>2302021</v>
      </c>
      <c r="K163" s="303" t="s">
        <v>861</v>
      </c>
      <c r="L163" s="303" t="s">
        <v>862</v>
      </c>
      <c r="M163" s="303" t="s">
        <v>49</v>
      </c>
      <c r="N163" s="303">
        <v>0</v>
      </c>
      <c r="O163" s="303">
        <v>2023</v>
      </c>
      <c r="P163" s="303" t="s">
        <v>141</v>
      </c>
      <c r="Q163" s="501">
        <v>15</v>
      </c>
      <c r="R163" s="305">
        <v>60</v>
      </c>
      <c r="S163" s="37">
        <v>58</v>
      </c>
      <c r="T163" s="12">
        <f t="shared" si="29"/>
        <v>0.96666666666666667</v>
      </c>
      <c r="U163" s="303">
        <v>15</v>
      </c>
      <c r="V163" s="303">
        <v>0</v>
      </c>
      <c r="W163" s="303">
        <v>37</v>
      </c>
      <c r="X163" s="11">
        <f>41+15</f>
        <v>56</v>
      </c>
      <c r="Y163" s="11">
        <f t="shared" si="19"/>
        <v>108</v>
      </c>
      <c r="Z163" s="12">
        <f t="shared" si="20"/>
        <v>1.8</v>
      </c>
      <c r="AA163" s="11">
        <f t="shared" si="21"/>
        <v>166</v>
      </c>
      <c r="AB163" s="12">
        <f t="shared" si="22"/>
        <v>7.2</v>
      </c>
      <c r="AC163" s="13">
        <f t="shared" si="28"/>
        <v>2.7666666666666666</v>
      </c>
      <c r="AD163" s="445">
        <v>0</v>
      </c>
      <c r="AE163" s="300"/>
      <c r="AF163" s="445">
        <v>0</v>
      </c>
      <c r="AG163" s="13">
        <v>0</v>
      </c>
    </row>
    <row r="164" spans="1:34" s="377" customFormat="1" ht="70" customHeight="1" x14ac:dyDescent="0.2">
      <c r="A164" s="300" t="s">
        <v>865</v>
      </c>
      <c r="B164" s="360" t="s">
        <v>866</v>
      </c>
      <c r="C164" s="304" t="s">
        <v>867</v>
      </c>
      <c r="D164" s="304" t="s">
        <v>868</v>
      </c>
      <c r="E164" s="304">
        <v>4599</v>
      </c>
      <c r="F164" s="304" t="s">
        <v>869</v>
      </c>
      <c r="G164" s="304" t="s">
        <v>370</v>
      </c>
      <c r="H164" s="304">
        <v>21</v>
      </c>
      <c r="I164" s="304" t="s">
        <v>870</v>
      </c>
      <c r="J164" s="304">
        <v>4599025</v>
      </c>
      <c r="K164" s="304" t="s">
        <v>871</v>
      </c>
      <c r="L164" s="304" t="s">
        <v>872</v>
      </c>
      <c r="M164" s="304" t="s">
        <v>121</v>
      </c>
      <c r="N164" s="390">
        <v>0</v>
      </c>
      <c r="O164" s="300" t="s">
        <v>141</v>
      </c>
      <c r="P164" s="390" t="s">
        <v>141</v>
      </c>
      <c r="Q164" s="499">
        <v>1</v>
      </c>
      <c r="R164" s="204">
        <v>1</v>
      </c>
      <c r="S164" s="11">
        <v>0</v>
      </c>
      <c r="T164" s="12">
        <f>+S164/R164</f>
        <v>0</v>
      </c>
      <c r="U164" s="205">
        <v>0</v>
      </c>
      <c r="V164" s="11">
        <v>0</v>
      </c>
      <c r="W164" s="206">
        <v>0.5</v>
      </c>
      <c r="X164" s="11">
        <v>0.5</v>
      </c>
      <c r="Y164" s="11">
        <f t="shared" si="19"/>
        <v>1</v>
      </c>
      <c r="Z164" s="12">
        <f t="shared" si="20"/>
        <v>1</v>
      </c>
      <c r="AA164" s="11">
        <f t="shared" si="21"/>
        <v>1</v>
      </c>
      <c r="AB164" s="12">
        <f t="shared" si="22"/>
        <v>1</v>
      </c>
      <c r="AC164" s="13">
        <f t="shared" si="28"/>
        <v>1</v>
      </c>
      <c r="AD164" s="445">
        <v>309600000</v>
      </c>
      <c r="AE164" s="204" t="s">
        <v>210</v>
      </c>
      <c r="AF164" s="445">
        <v>309600000</v>
      </c>
      <c r="AG164" s="13">
        <f>+AF164/AD164</f>
        <v>1</v>
      </c>
    </row>
    <row r="165" spans="1:34" s="377" customFormat="1" ht="70" customHeight="1" x14ac:dyDescent="0.2">
      <c r="A165" s="300" t="s">
        <v>865</v>
      </c>
      <c r="B165" s="360" t="s">
        <v>866</v>
      </c>
      <c r="C165" s="304" t="s">
        <v>867</v>
      </c>
      <c r="D165" s="304" t="s">
        <v>868</v>
      </c>
      <c r="E165" s="304">
        <v>4599</v>
      </c>
      <c r="F165" s="304" t="s">
        <v>869</v>
      </c>
      <c r="G165" s="304" t="s">
        <v>813</v>
      </c>
      <c r="H165" s="304">
        <v>22</v>
      </c>
      <c r="I165" s="304" t="s">
        <v>874</v>
      </c>
      <c r="J165" s="304">
        <v>4599029</v>
      </c>
      <c r="K165" s="304" t="s">
        <v>875</v>
      </c>
      <c r="L165" s="304" t="s">
        <v>876</v>
      </c>
      <c r="M165" s="304" t="s">
        <v>121</v>
      </c>
      <c r="N165" s="390">
        <v>0</v>
      </c>
      <c r="O165" s="300" t="s">
        <v>141</v>
      </c>
      <c r="P165" s="390" t="s">
        <v>141</v>
      </c>
      <c r="Q165" s="499">
        <v>2</v>
      </c>
      <c r="R165" s="204">
        <v>8</v>
      </c>
      <c r="S165" s="11">
        <v>3</v>
      </c>
      <c r="T165" s="12">
        <f t="shared" ref="T165:T170" si="30">+S165/R165</f>
        <v>0.375</v>
      </c>
      <c r="U165" s="205">
        <v>0</v>
      </c>
      <c r="V165" s="11">
        <v>2</v>
      </c>
      <c r="W165" s="11">
        <v>1</v>
      </c>
      <c r="X165" s="11">
        <v>3</v>
      </c>
      <c r="Y165" s="11">
        <f t="shared" si="19"/>
        <v>6</v>
      </c>
      <c r="Z165" s="12">
        <f t="shared" si="20"/>
        <v>0.75</v>
      </c>
      <c r="AA165" s="11">
        <f t="shared" si="21"/>
        <v>9</v>
      </c>
      <c r="AB165" s="12">
        <f t="shared" si="22"/>
        <v>3</v>
      </c>
      <c r="AC165" s="13">
        <f t="shared" si="28"/>
        <v>1.125</v>
      </c>
      <c r="AD165" s="445">
        <v>0</v>
      </c>
      <c r="AE165" s="204" t="s">
        <v>210</v>
      </c>
      <c r="AF165" s="445">
        <v>0</v>
      </c>
      <c r="AG165" s="13">
        <v>0</v>
      </c>
    </row>
    <row r="166" spans="1:34" s="377" customFormat="1" ht="70" customHeight="1" x14ac:dyDescent="0.2">
      <c r="A166" s="300" t="s">
        <v>865</v>
      </c>
      <c r="B166" s="360" t="s">
        <v>866</v>
      </c>
      <c r="C166" s="304" t="s">
        <v>867</v>
      </c>
      <c r="D166" s="304" t="s">
        <v>878</v>
      </c>
      <c r="E166" s="304">
        <v>4599</v>
      </c>
      <c r="F166" s="304" t="s">
        <v>869</v>
      </c>
      <c r="G166" s="304" t="s">
        <v>813</v>
      </c>
      <c r="H166" s="304">
        <v>24</v>
      </c>
      <c r="I166" s="304" t="s">
        <v>879</v>
      </c>
      <c r="J166" s="304">
        <v>4599016</v>
      </c>
      <c r="K166" s="304" t="s">
        <v>880</v>
      </c>
      <c r="L166" s="304" t="s">
        <v>880</v>
      </c>
      <c r="M166" s="304" t="s">
        <v>121</v>
      </c>
      <c r="N166" s="390">
        <v>3</v>
      </c>
      <c r="O166" s="390">
        <v>2023</v>
      </c>
      <c r="P166" s="390" t="s">
        <v>881</v>
      </c>
      <c r="Q166" s="499">
        <v>1</v>
      </c>
      <c r="R166" s="390">
        <v>5</v>
      </c>
      <c r="S166" s="11">
        <v>1</v>
      </c>
      <c r="T166" s="12">
        <f t="shared" si="30"/>
        <v>0.2</v>
      </c>
      <c r="U166" s="205">
        <v>0.4</v>
      </c>
      <c r="V166" s="206">
        <v>0.3</v>
      </c>
      <c r="W166" s="209">
        <v>0.2</v>
      </c>
      <c r="X166" s="205">
        <v>0.1</v>
      </c>
      <c r="Y166" s="11">
        <f t="shared" si="19"/>
        <v>0.99999999999999989</v>
      </c>
      <c r="Z166" s="12">
        <f t="shared" si="20"/>
        <v>0.19999999999999998</v>
      </c>
      <c r="AA166" s="11">
        <f t="shared" si="21"/>
        <v>2</v>
      </c>
      <c r="AB166" s="12">
        <f t="shared" si="22"/>
        <v>0.99999999999999989</v>
      </c>
      <c r="AC166" s="13">
        <f t="shared" si="28"/>
        <v>0.4</v>
      </c>
      <c r="AD166" s="447">
        <v>3121020000</v>
      </c>
      <c r="AE166" s="204" t="s">
        <v>210</v>
      </c>
      <c r="AF166" s="445">
        <v>2528410319</v>
      </c>
      <c r="AG166" s="13">
        <f t="shared" ref="AG166:AG174" si="31">+AF166/AD166</f>
        <v>0.81012307482810109</v>
      </c>
    </row>
    <row r="167" spans="1:34" s="377" customFormat="1" ht="70" customHeight="1" x14ac:dyDescent="0.2">
      <c r="A167" s="300" t="s">
        <v>865</v>
      </c>
      <c r="B167" s="360" t="s">
        <v>866</v>
      </c>
      <c r="C167" s="304" t="s">
        <v>867</v>
      </c>
      <c r="D167" s="304" t="s">
        <v>878</v>
      </c>
      <c r="E167" s="304">
        <v>4599</v>
      </c>
      <c r="F167" s="304" t="s">
        <v>869</v>
      </c>
      <c r="G167" s="304" t="s">
        <v>813</v>
      </c>
      <c r="H167" s="304">
        <v>29</v>
      </c>
      <c r="I167" s="304" t="s">
        <v>883</v>
      </c>
      <c r="J167" s="304">
        <v>4599013</v>
      </c>
      <c r="K167" s="304" t="s">
        <v>884</v>
      </c>
      <c r="L167" s="304" t="s">
        <v>884</v>
      </c>
      <c r="M167" s="304" t="s">
        <v>121</v>
      </c>
      <c r="N167" s="390">
        <v>0</v>
      </c>
      <c r="O167" s="390">
        <v>2023</v>
      </c>
      <c r="P167" s="390" t="s">
        <v>881</v>
      </c>
      <c r="Q167" s="499">
        <v>1</v>
      </c>
      <c r="R167" s="204">
        <v>4</v>
      </c>
      <c r="S167" s="11">
        <v>1</v>
      </c>
      <c r="T167" s="12">
        <f t="shared" si="30"/>
        <v>0.25</v>
      </c>
      <c r="U167" s="205">
        <v>0.3</v>
      </c>
      <c r="V167" s="26">
        <v>0.3</v>
      </c>
      <c r="W167" s="26">
        <v>0.2</v>
      </c>
      <c r="X167" s="26">
        <v>0.2</v>
      </c>
      <c r="Y167" s="11">
        <f t="shared" si="19"/>
        <v>1</v>
      </c>
      <c r="Z167" s="12">
        <f t="shared" si="20"/>
        <v>0.25</v>
      </c>
      <c r="AA167" s="11">
        <f t="shared" si="21"/>
        <v>2</v>
      </c>
      <c r="AB167" s="12">
        <f t="shared" si="22"/>
        <v>1</v>
      </c>
      <c r="AC167" s="13">
        <f t="shared" si="28"/>
        <v>0.5</v>
      </c>
      <c r="AD167" s="447">
        <v>2460000000</v>
      </c>
      <c r="AE167" s="204" t="s">
        <v>210</v>
      </c>
      <c r="AF167" s="445">
        <v>2455166667</v>
      </c>
      <c r="AG167" s="13">
        <f t="shared" si="31"/>
        <v>0.99803523048780485</v>
      </c>
    </row>
    <row r="168" spans="1:34" s="377" customFormat="1" ht="70" customHeight="1" x14ac:dyDescent="0.2">
      <c r="A168" s="300" t="s">
        <v>865</v>
      </c>
      <c r="B168" s="360" t="s">
        <v>866</v>
      </c>
      <c r="C168" s="304" t="s">
        <v>867</v>
      </c>
      <c r="D168" s="304" t="s">
        <v>868</v>
      </c>
      <c r="E168" s="304">
        <v>4599</v>
      </c>
      <c r="F168" s="304" t="s">
        <v>869</v>
      </c>
      <c r="G168" s="304" t="s">
        <v>813</v>
      </c>
      <c r="H168" s="304">
        <v>23</v>
      </c>
      <c r="I168" s="304" t="s">
        <v>886</v>
      </c>
      <c r="J168" s="304">
        <v>4599031</v>
      </c>
      <c r="K168" s="304" t="s">
        <v>887</v>
      </c>
      <c r="L168" s="304" t="s">
        <v>888</v>
      </c>
      <c r="M168" s="304" t="s">
        <v>889</v>
      </c>
      <c r="N168" s="390">
        <v>0</v>
      </c>
      <c r="O168" s="300" t="s">
        <v>141</v>
      </c>
      <c r="P168" s="390" t="s">
        <v>141</v>
      </c>
      <c r="Q168" s="499">
        <v>1</v>
      </c>
      <c r="R168" s="204">
        <v>1</v>
      </c>
      <c r="S168" s="11">
        <v>0</v>
      </c>
      <c r="T168" s="12">
        <f t="shared" si="30"/>
        <v>0</v>
      </c>
      <c r="U168" s="205">
        <v>0</v>
      </c>
      <c r="V168" s="26">
        <v>0</v>
      </c>
      <c r="W168" s="26">
        <v>0.5</v>
      </c>
      <c r="X168" s="11">
        <v>0.5</v>
      </c>
      <c r="Y168" s="11">
        <f t="shared" si="19"/>
        <v>1</v>
      </c>
      <c r="Z168" s="12">
        <f t="shared" si="20"/>
        <v>1</v>
      </c>
      <c r="AA168" s="11">
        <f t="shared" si="21"/>
        <v>1</v>
      </c>
      <c r="AB168" s="12">
        <f t="shared" si="22"/>
        <v>1</v>
      </c>
      <c r="AC168" s="13">
        <f t="shared" si="28"/>
        <v>1</v>
      </c>
      <c r="AD168" s="447">
        <v>2400000000</v>
      </c>
      <c r="AE168" s="204" t="s">
        <v>210</v>
      </c>
      <c r="AF168" s="445">
        <v>2360283300</v>
      </c>
      <c r="AG168" s="13">
        <f t="shared" si="31"/>
        <v>0.98345137500000002</v>
      </c>
    </row>
    <row r="169" spans="1:34" s="377" customFormat="1" ht="70" customHeight="1" x14ac:dyDescent="0.2">
      <c r="A169" s="300" t="s">
        <v>865</v>
      </c>
      <c r="B169" s="360" t="s">
        <v>866</v>
      </c>
      <c r="C169" s="304" t="s">
        <v>867</v>
      </c>
      <c r="D169" s="304" t="s">
        <v>868</v>
      </c>
      <c r="E169" s="304">
        <v>4599</v>
      </c>
      <c r="F169" s="304" t="s">
        <v>869</v>
      </c>
      <c r="G169" s="304" t="s">
        <v>813</v>
      </c>
      <c r="H169" s="304">
        <v>23</v>
      </c>
      <c r="I169" s="301" t="s">
        <v>891</v>
      </c>
      <c r="J169" s="304">
        <v>4599017</v>
      </c>
      <c r="K169" s="301" t="s">
        <v>892</v>
      </c>
      <c r="L169" s="301" t="s">
        <v>893</v>
      </c>
      <c r="M169" s="304" t="s">
        <v>121</v>
      </c>
      <c r="N169" s="390">
        <v>0</v>
      </c>
      <c r="O169" s="300" t="s">
        <v>141</v>
      </c>
      <c r="P169" s="390" t="s">
        <v>141</v>
      </c>
      <c r="Q169" s="499">
        <v>1</v>
      </c>
      <c r="R169" s="204">
        <v>1</v>
      </c>
      <c r="S169" s="11">
        <v>0</v>
      </c>
      <c r="T169" s="12">
        <f t="shared" si="30"/>
        <v>0</v>
      </c>
      <c r="U169" s="205">
        <v>0</v>
      </c>
      <c r="V169" s="205">
        <v>0</v>
      </c>
      <c r="W169" s="205">
        <v>0</v>
      </c>
      <c r="X169" s="366">
        <v>1</v>
      </c>
      <c r="Y169" s="11">
        <f t="shared" si="19"/>
        <v>1</v>
      </c>
      <c r="Z169" s="12">
        <f t="shared" si="20"/>
        <v>1</v>
      </c>
      <c r="AA169" s="11">
        <f t="shared" si="21"/>
        <v>1</v>
      </c>
      <c r="AB169" s="12">
        <f t="shared" si="22"/>
        <v>1</v>
      </c>
      <c r="AC169" s="13">
        <f t="shared" si="28"/>
        <v>1</v>
      </c>
      <c r="AD169" s="447">
        <v>1100000000</v>
      </c>
      <c r="AE169" s="204" t="s">
        <v>210</v>
      </c>
      <c r="AF169" s="445">
        <v>1100000000</v>
      </c>
      <c r="AG169" s="13">
        <f t="shared" si="31"/>
        <v>1</v>
      </c>
    </row>
    <row r="170" spans="1:34" s="377" customFormat="1" ht="70" customHeight="1" x14ac:dyDescent="0.2">
      <c r="A170" s="300" t="s">
        <v>865</v>
      </c>
      <c r="B170" s="360" t="s">
        <v>866</v>
      </c>
      <c r="C170" s="301" t="s">
        <v>896</v>
      </c>
      <c r="D170" s="304" t="s">
        <v>878</v>
      </c>
      <c r="E170" s="304">
        <v>4599</v>
      </c>
      <c r="F170" s="304" t="s">
        <v>869</v>
      </c>
      <c r="G170" s="304" t="s">
        <v>813</v>
      </c>
      <c r="H170" s="366">
        <v>25</v>
      </c>
      <c r="I170" s="383" t="s">
        <v>897</v>
      </c>
      <c r="J170" s="366">
        <v>4599011</v>
      </c>
      <c r="K170" s="366" t="s">
        <v>898</v>
      </c>
      <c r="L170" s="366" t="s">
        <v>899</v>
      </c>
      <c r="M170" s="366" t="s">
        <v>900</v>
      </c>
      <c r="N170" s="366">
        <v>0</v>
      </c>
      <c r="O170" s="366">
        <v>2023</v>
      </c>
      <c r="P170" s="360" t="s">
        <v>901</v>
      </c>
      <c r="Q170" s="502">
        <v>1</v>
      </c>
      <c r="R170" s="366">
        <v>1</v>
      </c>
      <c r="S170" s="366">
        <v>0</v>
      </c>
      <c r="T170" s="12">
        <f t="shared" si="30"/>
        <v>0</v>
      </c>
      <c r="U170" s="366">
        <v>0</v>
      </c>
      <c r="V170" s="366">
        <v>0</v>
      </c>
      <c r="W170" s="366">
        <v>0</v>
      </c>
      <c r="X170" s="366">
        <v>1</v>
      </c>
      <c r="Y170" s="11">
        <f t="shared" si="19"/>
        <v>1</v>
      </c>
      <c r="Z170" s="12">
        <f t="shared" si="20"/>
        <v>1</v>
      </c>
      <c r="AA170" s="11">
        <f t="shared" si="21"/>
        <v>1</v>
      </c>
      <c r="AB170" s="12">
        <f t="shared" si="22"/>
        <v>1</v>
      </c>
      <c r="AC170" s="13">
        <f t="shared" si="28"/>
        <v>1</v>
      </c>
      <c r="AD170" s="447">
        <v>3899969765</v>
      </c>
      <c r="AE170" s="204" t="s">
        <v>210</v>
      </c>
      <c r="AF170" s="445">
        <v>3812000521</v>
      </c>
      <c r="AG170" s="13">
        <f t="shared" si="31"/>
        <v>0.97744360871987424</v>
      </c>
    </row>
    <row r="171" spans="1:34" s="377" customFormat="1" ht="70" customHeight="1" x14ac:dyDescent="0.2">
      <c r="A171" s="300" t="s">
        <v>992</v>
      </c>
      <c r="B171" s="303" t="s">
        <v>75</v>
      </c>
      <c r="C171" s="303" t="s">
        <v>84</v>
      </c>
      <c r="D171" s="303" t="s">
        <v>945</v>
      </c>
      <c r="E171" s="303" t="s">
        <v>946</v>
      </c>
      <c r="F171" s="303" t="s">
        <v>947</v>
      </c>
      <c r="G171" s="303" t="s">
        <v>907</v>
      </c>
      <c r="H171" s="303" t="s">
        <v>948</v>
      </c>
      <c r="I171" s="303" t="s">
        <v>949</v>
      </c>
      <c r="J171" s="303" t="s">
        <v>950</v>
      </c>
      <c r="K171" s="303" t="s">
        <v>951</v>
      </c>
      <c r="L171" s="303" t="s">
        <v>375</v>
      </c>
      <c r="M171" s="303" t="s">
        <v>952</v>
      </c>
      <c r="N171" s="303" t="s">
        <v>142</v>
      </c>
      <c r="O171" s="300" t="s">
        <v>141</v>
      </c>
      <c r="P171" s="303" t="s">
        <v>141</v>
      </c>
      <c r="Q171" s="500">
        <v>200</v>
      </c>
      <c r="R171" s="366">
        <v>800</v>
      </c>
      <c r="S171" s="366">
        <v>670</v>
      </c>
      <c r="T171" s="265">
        <f t="shared" ref="T171:T178" si="32">S171/Q171</f>
        <v>3.35</v>
      </c>
      <c r="U171" s="304">
        <v>0</v>
      </c>
      <c r="V171" s="367">
        <v>89</v>
      </c>
      <c r="W171" s="367">
        <v>80</v>
      </c>
      <c r="X171" s="367">
        <v>31</v>
      </c>
      <c r="Y171" s="11">
        <f t="shared" si="19"/>
        <v>200</v>
      </c>
      <c r="Z171" s="12">
        <f t="shared" si="20"/>
        <v>0.25</v>
      </c>
      <c r="AA171" s="11">
        <f t="shared" si="21"/>
        <v>870</v>
      </c>
      <c r="AB171" s="12">
        <f t="shared" si="22"/>
        <v>1</v>
      </c>
      <c r="AC171" s="13">
        <f t="shared" si="28"/>
        <v>1.0874999999999999</v>
      </c>
      <c r="AD171" s="445">
        <v>500000000</v>
      </c>
      <c r="AE171" s="366" t="s">
        <v>210</v>
      </c>
      <c r="AF171" s="445">
        <v>498924833</v>
      </c>
      <c r="AG171" s="13">
        <f t="shared" si="31"/>
        <v>0.99784966600000002</v>
      </c>
    </row>
    <row r="172" spans="1:34" s="377" customFormat="1" ht="70" customHeight="1" x14ac:dyDescent="0.2">
      <c r="A172" s="300" t="s">
        <v>992</v>
      </c>
      <c r="B172" s="303" t="s">
        <v>75</v>
      </c>
      <c r="C172" s="303" t="s">
        <v>84</v>
      </c>
      <c r="D172" s="303" t="s">
        <v>945</v>
      </c>
      <c r="E172" s="303" t="s">
        <v>946</v>
      </c>
      <c r="F172" s="303" t="s">
        <v>947</v>
      </c>
      <c r="G172" s="303" t="s">
        <v>907</v>
      </c>
      <c r="H172" s="303" t="s">
        <v>953</v>
      </c>
      <c r="I172" s="303" t="s">
        <v>954</v>
      </c>
      <c r="J172" s="303" t="s">
        <v>955</v>
      </c>
      <c r="K172" s="303" t="s">
        <v>956</v>
      </c>
      <c r="L172" s="303" t="s">
        <v>957</v>
      </c>
      <c r="M172" s="303" t="s">
        <v>958</v>
      </c>
      <c r="N172" s="303" t="s">
        <v>142</v>
      </c>
      <c r="O172" s="300" t="s">
        <v>141</v>
      </c>
      <c r="P172" s="303" t="s">
        <v>141</v>
      </c>
      <c r="Q172" s="500">
        <v>46</v>
      </c>
      <c r="R172" s="366">
        <f>'[1]Bolivar Me Enamora Esquematico'!Z257</f>
        <v>0</v>
      </c>
      <c r="S172" s="366">
        <v>46</v>
      </c>
      <c r="T172" s="265">
        <f t="shared" si="32"/>
        <v>1</v>
      </c>
      <c r="U172" s="304">
        <v>7</v>
      </c>
      <c r="V172" s="366">
        <v>37</v>
      </c>
      <c r="W172" s="366">
        <v>1</v>
      </c>
      <c r="X172" s="366">
        <v>1</v>
      </c>
      <c r="Y172" s="11">
        <f t="shared" si="19"/>
        <v>46</v>
      </c>
      <c r="Z172" s="12">
        <v>0</v>
      </c>
      <c r="AA172" s="11">
        <f t="shared" si="21"/>
        <v>92</v>
      </c>
      <c r="AB172" s="12">
        <f t="shared" si="22"/>
        <v>1</v>
      </c>
      <c r="AC172" s="13">
        <v>0.92</v>
      </c>
      <c r="AD172" s="445">
        <v>100000000</v>
      </c>
      <c r="AE172" s="366" t="s">
        <v>210</v>
      </c>
      <c r="AF172" s="445">
        <v>848250000</v>
      </c>
      <c r="AG172" s="13">
        <f t="shared" si="31"/>
        <v>8.4824999999999999</v>
      </c>
    </row>
    <row r="173" spans="1:34" s="377" customFormat="1" ht="70" customHeight="1" x14ac:dyDescent="0.2">
      <c r="A173" s="300" t="s">
        <v>992</v>
      </c>
      <c r="B173" s="303" t="s">
        <v>75</v>
      </c>
      <c r="C173" s="303" t="s">
        <v>84</v>
      </c>
      <c r="D173" s="303" t="s">
        <v>959</v>
      </c>
      <c r="E173" s="303" t="s">
        <v>946</v>
      </c>
      <c r="F173" s="303" t="s">
        <v>947</v>
      </c>
      <c r="G173" s="303" t="s">
        <v>907</v>
      </c>
      <c r="H173" s="303" t="s">
        <v>960</v>
      </c>
      <c r="I173" s="303" t="s">
        <v>961</v>
      </c>
      <c r="J173" s="303" t="s">
        <v>962</v>
      </c>
      <c r="K173" s="303" t="s">
        <v>963</v>
      </c>
      <c r="L173" s="303" t="s">
        <v>964</v>
      </c>
      <c r="M173" s="303" t="s">
        <v>965</v>
      </c>
      <c r="N173" s="303" t="s">
        <v>142</v>
      </c>
      <c r="O173" s="300" t="s">
        <v>141</v>
      </c>
      <c r="P173" s="303" t="s">
        <v>141</v>
      </c>
      <c r="Q173" s="500">
        <v>1</v>
      </c>
      <c r="R173" s="366">
        <f>'[1]Bolivar Me Enamora Esquematico'!Z258</f>
        <v>0</v>
      </c>
      <c r="S173" s="366">
        <v>0</v>
      </c>
      <c r="T173" s="265">
        <f t="shared" si="32"/>
        <v>0</v>
      </c>
      <c r="U173" s="304">
        <v>0</v>
      </c>
      <c r="V173" s="366">
        <v>0</v>
      </c>
      <c r="W173" s="366">
        <v>0</v>
      </c>
      <c r="X173" s="366">
        <v>0</v>
      </c>
      <c r="Y173" s="11">
        <f t="shared" si="19"/>
        <v>0</v>
      </c>
      <c r="Z173" s="12">
        <v>0</v>
      </c>
      <c r="AA173" s="11">
        <f t="shared" si="21"/>
        <v>0</v>
      </c>
      <c r="AB173" s="12">
        <f t="shared" si="22"/>
        <v>0</v>
      </c>
      <c r="AC173" s="13">
        <v>0</v>
      </c>
      <c r="AD173" s="445">
        <v>150000000</v>
      </c>
      <c r="AE173" s="366" t="s">
        <v>210</v>
      </c>
      <c r="AF173" s="445">
        <v>0</v>
      </c>
      <c r="AG173" s="13">
        <f t="shared" si="31"/>
        <v>0</v>
      </c>
    </row>
    <row r="174" spans="1:34" s="377" customFormat="1" ht="70" customHeight="1" x14ac:dyDescent="0.2">
      <c r="A174" s="300" t="s">
        <v>992</v>
      </c>
      <c r="B174" s="303" t="s">
        <v>75</v>
      </c>
      <c r="C174" s="303" t="s">
        <v>84</v>
      </c>
      <c r="D174" s="303" t="s">
        <v>959</v>
      </c>
      <c r="E174" s="303" t="s">
        <v>946</v>
      </c>
      <c r="F174" s="303" t="s">
        <v>947</v>
      </c>
      <c r="G174" s="303" t="s">
        <v>907</v>
      </c>
      <c r="H174" s="303" t="s">
        <v>966</v>
      </c>
      <c r="I174" s="303" t="s">
        <v>967</v>
      </c>
      <c r="J174" s="303" t="s">
        <v>968</v>
      </c>
      <c r="K174" s="303" t="s">
        <v>871</v>
      </c>
      <c r="L174" s="303" t="s">
        <v>872</v>
      </c>
      <c r="M174" s="303" t="s">
        <v>969</v>
      </c>
      <c r="N174" s="303" t="s">
        <v>142</v>
      </c>
      <c r="O174" s="300" t="s">
        <v>141</v>
      </c>
      <c r="P174" s="303" t="s">
        <v>141</v>
      </c>
      <c r="Q174" s="500">
        <v>0.25</v>
      </c>
      <c r="R174" s="366">
        <f>'[1]Bolivar Me Enamora Esquematico'!Z259</f>
        <v>0</v>
      </c>
      <c r="S174" s="366">
        <v>0</v>
      </c>
      <c r="T174" s="265">
        <f t="shared" si="32"/>
        <v>0</v>
      </c>
      <c r="U174" s="304">
        <v>0</v>
      </c>
      <c r="V174" s="366">
        <v>0</v>
      </c>
      <c r="W174" s="366">
        <v>0</v>
      </c>
      <c r="X174" s="366">
        <v>0</v>
      </c>
      <c r="Y174" s="11">
        <f t="shared" si="19"/>
        <v>0</v>
      </c>
      <c r="Z174" s="12">
        <v>0</v>
      </c>
      <c r="AA174" s="11">
        <f t="shared" si="21"/>
        <v>0</v>
      </c>
      <c r="AB174" s="12">
        <f t="shared" si="22"/>
        <v>0</v>
      </c>
      <c r="AC174" s="13">
        <v>0</v>
      </c>
      <c r="AD174" s="445">
        <v>125000000</v>
      </c>
      <c r="AE174" s="366" t="s">
        <v>210</v>
      </c>
      <c r="AF174" s="445">
        <v>0</v>
      </c>
      <c r="AG174" s="13">
        <f t="shared" si="31"/>
        <v>0</v>
      </c>
    </row>
    <row r="175" spans="1:34" s="377" customFormat="1" ht="70" customHeight="1" x14ac:dyDescent="0.2">
      <c r="A175" s="300" t="s">
        <v>992</v>
      </c>
      <c r="B175" s="303" t="s">
        <v>75</v>
      </c>
      <c r="C175" s="303" t="s">
        <v>84</v>
      </c>
      <c r="D175" s="303" t="s">
        <v>959</v>
      </c>
      <c r="E175" s="303" t="s">
        <v>946</v>
      </c>
      <c r="F175" s="303" t="s">
        <v>947</v>
      </c>
      <c r="G175" s="303" t="s">
        <v>907</v>
      </c>
      <c r="H175" s="303" t="s">
        <v>970</v>
      </c>
      <c r="I175" s="303" t="s">
        <v>971</v>
      </c>
      <c r="J175" s="303" t="s">
        <v>972</v>
      </c>
      <c r="K175" s="303" t="s">
        <v>973</v>
      </c>
      <c r="L175" s="303" t="s">
        <v>974</v>
      </c>
      <c r="M175" s="303" t="s">
        <v>952</v>
      </c>
      <c r="N175" s="303" t="s">
        <v>142</v>
      </c>
      <c r="O175" s="300" t="s">
        <v>141</v>
      </c>
      <c r="P175" s="303" t="s">
        <v>141</v>
      </c>
      <c r="Q175" s="500">
        <v>2500</v>
      </c>
      <c r="R175" s="366">
        <f>'[1]Bolivar Me Enamora Esquematico'!Z260</f>
        <v>0</v>
      </c>
      <c r="S175" s="366">
        <v>4296</v>
      </c>
      <c r="T175" s="265">
        <f t="shared" si="32"/>
        <v>1.7183999999999999</v>
      </c>
      <c r="U175" s="304">
        <v>516</v>
      </c>
      <c r="V175" s="366">
        <v>1462</v>
      </c>
      <c r="W175" s="366">
        <v>21</v>
      </c>
      <c r="X175" s="366">
        <v>102</v>
      </c>
      <c r="Y175" s="11">
        <f>+U175+V175+W175+X175</f>
        <v>2101</v>
      </c>
      <c r="Z175" s="12">
        <v>0</v>
      </c>
      <c r="AA175" s="11">
        <f t="shared" ref="AA175:AA212" si="33">S175+Y175</f>
        <v>6397</v>
      </c>
      <c r="AB175" s="12">
        <f t="shared" ref="AB175:AB211" si="34">+Y175/Q175</f>
        <v>0.84040000000000004</v>
      </c>
      <c r="AC175" s="13">
        <v>0</v>
      </c>
      <c r="AD175" s="445">
        <v>200000000</v>
      </c>
      <c r="AE175" s="366" t="s">
        <v>210</v>
      </c>
      <c r="AF175" s="445">
        <v>2042209960</v>
      </c>
      <c r="AG175" s="13">
        <f t="shared" ref="AG175:AG209" si="35">+AF175/AD175</f>
        <v>10.2110498</v>
      </c>
    </row>
    <row r="176" spans="1:34" s="377" customFormat="1" ht="70" customHeight="1" x14ac:dyDescent="0.2">
      <c r="A176" s="300" t="s">
        <v>992</v>
      </c>
      <c r="B176" s="303" t="s">
        <v>75</v>
      </c>
      <c r="C176" s="303" t="s">
        <v>84</v>
      </c>
      <c r="D176" s="303" t="s">
        <v>975</v>
      </c>
      <c r="E176" s="303" t="s">
        <v>946</v>
      </c>
      <c r="F176" s="303" t="s">
        <v>947</v>
      </c>
      <c r="G176" s="303" t="s">
        <v>907</v>
      </c>
      <c r="H176" s="303" t="s">
        <v>976</v>
      </c>
      <c r="I176" s="303" t="s">
        <v>977</v>
      </c>
      <c r="J176" s="303" t="s">
        <v>978</v>
      </c>
      <c r="K176" s="303" t="s">
        <v>979</v>
      </c>
      <c r="L176" s="303" t="s">
        <v>980</v>
      </c>
      <c r="M176" s="303" t="s">
        <v>135</v>
      </c>
      <c r="N176" s="303" t="s">
        <v>142</v>
      </c>
      <c r="O176" s="300" t="s">
        <v>141</v>
      </c>
      <c r="P176" s="303" t="s">
        <v>141</v>
      </c>
      <c r="Q176" s="500">
        <v>5</v>
      </c>
      <c r="R176" s="366">
        <v>20</v>
      </c>
      <c r="S176" s="366">
        <v>3</v>
      </c>
      <c r="T176" s="265">
        <f t="shared" si="32"/>
        <v>0.6</v>
      </c>
      <c r="U176" s="304">
        <v>2</v>
      </c>
      <c r="V176" s="366">
        <v>2</v>
      </c>
      <c r="W176" s="366">
        <v>0</v>
      </c>
      <c r="X176" s="366">
        <v>1</v>
      </c>
      <c r="Y176" s="11">
        <f t="shared" ref="Y176:Y212" si="36">+U176+V176+W176+X176</f>
        <v>5</v>
      </c>
      <c r="Z176" s="12">
        <f t="shared" ref="Z176:Z212" si="37">+Y176/R176</f>
        <v>0.25</v>
      </c>
      <c r="AA176" s="11">
        <f t="shared" si="33"/>
        <v>8</v>
      </c>
      <c r="AB176" s="12">
        <f t="shared" si="34"/>
        <v>1</v>
      </c>
      <c r="AC176" s="13">
        <f>AA176/R176</f>
        <v>0.4</v>
      </c>
      <c r="AD176" s="445">
        <v>8800000000</v>
      </c>
      <c r="AE176" s="366" t="s">
        <v>210</v>
      </c>
      <c r="AF176" s="262">
        <v>39030898768.059998</v>
      </c>
      <c r="AG176" s="13">
        <f t="shared" si="35"/>
        <v>4.4353294054613635</v>
      </c>
      <c r="AH176" s="243"/>
    </row>
    <row r="177" spans="1:33" s="377" customFormat="1" ht="70" customHeight="1" x14ac:dyDescent="0.2">
      <c r="A177" s="300" t="s">
        <v>992</v>
      </c>
      <c r="B177" s="303" t="s">
        <v>75</v>
      </c>
      <c r="C177" s="303" t="s">
        <v>84</v>
      </c>
      <c r="D177" s="303" t="s">
        <v>975</v>
      </c>
      <c r="E177" s="303" t="s">
        <v>946</v>
      </c>
      <c r="F177" s="303" t="s">
        <v>947</v>
      </c>
      <c r="G177" s="303" t="s">
        <v>907</v>
      </c>
      <c r="H177" s="303" t="s">
        <v>981</v>
      </c>
      <c r="I177" s="303" t="s">
        <v>982</v>
      </c>
      <c r="J177" s="303" t="s">
        <v>983</v>
      </c>
      <c r="K177" s="303" t="s">
        <v>197</v>
      </c>
      <c r="L177" s="303" t="s">
        <v>984</v>
      </c>
      <c r="M177" s="303" t="s">
        <v>985</v>
      </c>
      <c r="N177" s="303" t="s">
        <v>142</v>
      </c>
      <c r="O177" s="300" t="s">
        <v>141</v>
      </c>
      <c r="P177" s="303" t="s">
        <v>141</v>
      </c>
      <c r="Q177" s="500">
        <v>0.25</v>
      </c>
      <c r="R177" s="366">
        <f>'[1]Bolivar Me Enamora Esquematico'!Z262</f>
        <v>0</v>
      </c>
      <c r="S177" s="366">
        <v>0</v>
      </c>
      <c r="T177" s="265">
        <f t="shared" si="32"/>
        <v>0</v>
      </c>
      <c r="U177" s="304">
        <v>0</v>
      </c>
      <c r="V177" s="366">
        <v>0</v>
      </c>
      <c r="W177" s="366">
        <v>0</v>
      </c>
      <c r="X177" s="366">
        <v>0</v>
      </c>
      <c r="Y177" s="11">
        <f t="shared" si="36"/>
        <v>0</v>
      </c>
      <c r="Z177" s="12">
        <v>0</v>
      </c>
      <c r="AA177" s="11">
        <f t="shared" si="33"/>
        <v>0</v>
      </c>
      <c r="AB177" s="12">
        <f>+Y177/Q177</f>
        <v>0</v>
      </c>
      <c r="AC177" s="13">
        <v>0</v>
      </c>
      <c r="AD177" s="445">
        <v>100000000</v>
      </c>
      <c r="AE177" s="366" t="s">
        <v>210</v>
      </c>
      <c r="AF177" s="445">
        <v>0</v>
      </c>
      <c r="AG177" s="13">
        <f t="shared" si="35"/>
        <v>0</v>
      </c>
    </row>
    <row r="178" spans="1:33" s="377" customFormat="1" ht="70" customHeight="1" x14ac:dyDescent="0.2">
      <c r="A178" s="300" t="s">
        <v>992</v>
      </c>
      <c r="B178" s="303" t="s">
        <v>75</v>
      </c>
      <c r="C178" s="303" t="s">
        <v>84</v>
      </c>
      <c r="D178" s="303" t="s">
        <v>975</v>
      </c>
      <c r="E178" s="303" t="s">
        <v>946</v>
      </c>
      <c r="F178" s="303" t="s">
        <v>947</v>
      </c>
      <c r="G178" s="303" t="s">
        <v>907</v>
      </c>
      <c r="H178" s="303" t="s">
        <v>986</v>
      </c>
      <c r="I178" s="303" t="s">
        <v>987</v>
      </c>
      <c r="J178" s="303" t="s">
        <v>988</v>
      </c>
      <c r="K178" s="303" t="s">
        <v>989</v>
      </c>
      <c r="L178" s="303" t="s">
        <v>990</v>
      </c>
      <c r="M178" s="303" t="s">
        <v>969</v>
      </c>
      <c r="N178" s="303" t="s">
        <v>142</v>
      </c>
      <c r="O178" s="300" t="s">
        <v>141</v>
      </c>
      <c r="P178" s="303" t="s">
        <v>141</v>
      </c>
      <c r="Q178" s="500">
        <v>0.25</v>
      </c>
      <c r="R178" s="366">
        <f>'[1]Bolivar Me Enamora Esquematico'!Z263</f>
        <v>0</v>
      </c>
      <c r="S178" s="366">
        <v>0</v>
      </c>
      <c r="T178" s="265">
        <f t="shared" si="32"/>
        <v>0</v>
      </c>
      <c r="U178" s="304">
        <v>0</v>
      </c>
      <c r="V178" s="366">
        <v>0</v>
      </c>
      <c r="W178" s="366">
        <v>0.25</v>
      </c>
      <c r="X178" s="366">
        <v>0</v>
      </c>
      <c r="Y178" s="11">
        <f t="shared" si="36"/>
        <v>0.25</v>
      </c>
      <c r="Z178" s="12">
        <v>0</v>
      </c>
      <c r="AA178" s="11">
        <f t="shared" si="33"/>
        <v>0.25</v>
      </c>
      <c r="AB178" s="12">
        <f t="shared" si="34"/>
        <v>1</v>
      </c>
      <c r="AC178" s="13">
        <v>1</v>
      </c>
      <c r="AD178" s="445">
        <v>2325000000</v>
      </c>
      <c r="AE178" s="366" t="s">
        <v>210</v>
      </c>
      <c r="AF178" s="445">
        <v>0</v>
      </c>
      <c r="AG178" s="13">
        <f t="shared" si="35"/>
        <v>0</v>
      </c>
    </row>
    <row r="179" spans="1:33" s="377" customFormat="1" ht="70" customHeight="1" x14ac:dyDescent="0.2">
      <c r="A179" s="300" t="s">
        <v>1147</v>
      </c>
      <c r="B179" s="360" t="s">
        <v>866</v>
      </c>
      <c r="C179" s="302" t="s">
        <v>1148</v>
      </c>
      <c r="D179" s="302" t="s">
        <v>1149</v>
      </c>
      <c r="E179" s="302">
        <v>4599</v>
      </c>
      <c r="F179" s="302" t="s">
        <v>1021</v>
      </c>
      <c r="G179" s="302" t="s">
        <v>813</v>
      </c>
      <c r="H179" s="302">
        <v>108</v>
      </c>
      <c r="I179" s="302" t="s">
        <v>1150</v>
      </c>
      <c r="J179" s="302">
        <v>4599028</v>
      </c>
      <c r="K179" s="302" t="s">
        <v>1151</v>
      </c>
      <c r="L179" s="302" t="s">
        <v>1152</v>
      </c>
      <c r="M179" s="302" t="s">
        <v>121</v>
      </c>
      <c r="N179" s="300">
        <v>3</v>
      </c>
      <c r="O179" s="300">
        <v>2023</v>
      </c>
      <c r="P179" s="300" t="s">
        <v>1153</v>
      </c>
      <c r="Q179" s="399">
        <v>2</v>
      </c>
      <c r="R179" s="300">
        <v>4</v>
      </c>
      <c r="S179" s="391">
        <v>0</v>
      </c>
      <c r="T179" s="398">
        <v>0</v>
      </c>
      <c r="U179" s="399">
        <v>0.25</v>
      </c>
      <c r="V179" s="399">
        <v>0.25</v>
      </c>
      <c r="W179" s="399">
        <v>0.75</v>
      </c>
      <c r="X179" s="391">
        <v>1</v>
      </c>
      <c r="Y179" s="11">
        <f t="shared" si="36"/>
        <v>2.25</v>
      </c>
      <c r="Z179" s="12">
        <f t="shared" si="37"/>
        <v>0.5625</v>
      </c>
      <c r="AA179" s="11">
        <f t="shared" si="33"/>
        <v>2.25</v>
      </c>
      <c r="AB179" s="12">
        <f t="shared" si="34"/>
        <v>1.125</v>
      </c>
      <c r="AC179" s="13">
        <f t="shared" ref="AC179:AC236" si="38">AA179/R179</f>
        <v>0.5625</v>
      </c>
      <c r="AD179" s="445">
        <v>76625000</v>
      </c>
      <c r="AE179" s="400" t="s">
        <v>1154</v>
      </c>
      <c r="AF179" s="445">
        <v>76625000</v>
      </c>
      <c r="AG179" s="13">
        <f t="shared" si="35"/>
        <v>1</v>
      </c>
    </row>
    <row r="180" spans="1:33" s="377" customFormat="1" ht="70" customHeight="1" x14ac:dyDescent="0.2">
      <c r="A180" s="300" t="s">
        <v>1147</v>
      </c>
      <c r="B180" s="360" t="s">
        <v>866</v>
      </c>
      <c r="C180" s="302" t="s">
        <v>1148</v>
      </c>
      <c r="D180" s="302" t="s">
        <v>1149</v>
      </c>
      <c r="E180" s="302">
        <v>4599</v>
      </c>
      <c r="F180" s="302" t="s">
        <v>1021</v>
      </c>
      <c r="G180" s="302" t="s">
        <v>813</v>
      </c>
      <c r="H180" s="302">
        <v>383</v>
      </c>
      <c r="I180" s="302" t="s">
        <v>1156</v>
      </c>
      <c r="J180" s="302">
        <v>4599021</v>
      </c>
      <c r="K180" s="302" t="s">
        <v>1157</v>
      </c>
      <c r="L180" s="302" t="s">
        <v>1158</v>
      </c>
      <c r="M180" s="302" t="s">
        <v>121</v>
      </c>
      <c r="N180" s="300" t="s">
        <v>1159</v>
      </c>
      <c r="O180" s="300" t="s">
        <v>141</v>
      </c>
      <c r="P180" s="300" t="s">
        <v>1153</v>
      </c>
      <c r="Q180" s="399">
        <v>2</v>
      </c>
      <c r="R180" s="300">
        <v>2</v>
      </c>
      <c r="S180" s="391">
        <v>2</v>
      </c>
      <c r="T180" s="398">
        <v>1</v>
      </c>
      <c r="U180" s="391">
        <v>0</v>
      </c>
      <c r="V180" s="391">
        <v>0</v>
      </c>
      <c r="W180" s="391">
        <v>0</v>
      </c>
      <c r="X180" s="391">
        <v>0</v>
      </c>
      <c r="Y180" s="11">
        <f t="shared" si="36"/>
        <v>0</v>
      </c>
      <c r="Z180" s="12">
        <f t="shared" si="37"/>
        <v>0</v>
      </c>
      <c r="AA180" s="11">
        <f t="shared" si="33"/>
        <v>2</v>
      </c>
      <c r="AB180" s="12">
        <f>+Y180/Q180</f>
        <v>0</v>
      </c>
      <c r="AC180" s="13">
        <f t="shared" si="38"/>
        <v>1</v>
      </c>
      <c r="AD180" s="445">
        <v>0</v>
      </c>
      <c r="AE180" s="400" t="s">
        <v>1154</v>
      </c>
      <c r="AF180" s="445">
        <v>0</v>
      </c>
      <c r="AG180" s="13">
        <v>0</v>
      </c>
    </row>
    <row r="181" spans="1:33" s="377" customFormat="1" ht="70" customHeight="1" x14ac:dyDescent="0.2">
      <c r="A181" s="300" t="s">
        <v>1147</v>
      </c>
      <c r="B181" s="360" t="s">
        <v>866</v>
      </c>
      <c r="C181" s="302" t="s">
        <v>1148</v>
      </c>
      <c r="D181" s="302" t="s">
        <v>1149</v>
      </c>
      <c r="E181" s="302">
        <v>4599</v>
      </c>
      <c r="F181" s="302" t="s">
        <v>1021</v>
      </c>
      <c r="G181" s="302" t="s">
        <v>813</v>
      </c>
      <c r="H181" s="302">
        <v>423</v>
      </c>
      <c r="I181" s="302" t="s">
        <v>1162</v>
      </c>
      <c r="J181" s="302">
        <v>4599002</v>
      </c>
      <c r="K181" s="302" t="s">
        <v>1163</v>
      </c>
      <c r="L181" s="302" t="s">
        <v>1164</v>
      </c>
      <c r="M181" s="302" t="s">
        <v>50</v>
      </c>
      <c r="N181" s="300">
        <v>0.97330000000000005</v>
      </c>
      <c r="O181" s="300">
        <v>2023</v>
      </c>
      <c r="P181" s="300" t="s">
        <v>1153</v>
      </c>
      <c r="Q181" s="399">
        <v>1</v>
      </c>
      <c r="R181" s="300">
        <v>100</v>
      </c>
      <c r="S181" s="391">
        <v>25</v>
      </c>
      <c r="T181" s="398">
        <v>0.25</v>
      </c>
      <c r="U181" s="398">
        <v>0.14000000000000001</v>
      </c>
      <c r="V181" s="398">
        <v>0.45</v>
      </c>
      <c r="W181" s="398">
        <v>0.3</v>
      </c>
      <c r="X181" s="398">
        <v>0.12</v>
      </c>
      <c r="Y181" s="11">
        <f t="shared" si="36"/>
        <v>1.0100000000000002</v>
      </c>
      <c r="Z181" s="12">
        <f t="shared" si="37"/>
        <v>1.0100000000000003E-2</v>
      </c>
      <c r="AA181" s="11">
        <f t="shared" si="33"/>
        <v>26.01</v>
      </c>
      <c r="AB181" s="12">
        <f t="shared" si="34"/>
        <v>1.0100000000000002</v>
      </c>
      <c r="AC181" s="13">
        <f t="shared" si="38"/>
        <v>0.2601</v>
      </c>
      <c r="AD181" s="445">
        <v>374388333</v>
      </c>
      <c r="AE181" s="400" t="s">
        <v>1154</v>
      </c>
      <c r="AF181" s="445">
        <v>374388333</v>
      </c>
      <c r="AG181" s="13">
        <f t="shared" si="35"/>
        <v>1</v>
      </c>
    </row>
    <row r="182" spans="1:33" s="377" customFormat="1" ht="70" customHeight="1" x14ac:dyDescent="0.2">
      <c r="A182" s="300" t="s">
        <v>1147</v>
      </c>
      <c r="B182" s="360" t="s">
        <v>866</v>
      </c>
      <c r="C182" s="302" t="s">
        <v>1148</v>
      </c>
      <c r="D182" s="302" t="s">
        <v>1149</v>
      </c>
      <c r="E182" s="302">
        <v>4599</v>
      </c>
      <c r="F182" s="302" t="s">
        <v>1021</v>
      </c>
      <c r="G182" s="302" t="s">
        <v>813</v>
      </c>
      <c r="H182" s="302">
        <v>424</v>
      </c>
      <c r="I182" s="302" t="s">
        <v>1166</v>
      </c>
      <c r="J182" s="302">
        <v>4599002</v>
      </c>
      <c r="K182" s="302" t="s">
        <v>1163</v>
      </c>
      <c r="L182" s="302" t="s">
        <v>1164</v>
      </c>
      <c r="M182" s="302" t="s">
        <v>121</v>
      </c>
      <c r="N182" s="300" t="s">
        <v>1159</v>
      </c>
      <c r="O182" s="300">
        <v>2023</v>
      </c>
      <c r="P182" s="300" t="s">
        <v>1153</v>
      </c>
      <c r="Q182" s="399">
        <v>1</v>
      </c>
      <c r="R182" s="300">
        <v>4</v>
      </c>
      <c r="S182" s="391">
        <v>1</v>
      </c>
      <c r="T182" s="398">
        <v>0.25</v>
      </c>
      <c r="U182" s="391">
        <v>0</v>
      </c>
      <c r="V182" s="391">
        <v>0</v>
      </c>
      <c r="W182" s="391">
        <v>0</v>
      </c>
      <c r="X182" s="401">
        <v>1</v>
      </c>
      <c r="Y182" s="11">
        <f t="shared" si="36"/>
        <v>1</v>
      </c>
      <c r="Z182" s="12">
        <f t="shared" si="37"/>
        <v>0.25</v>
      </c>
      <c r="AA182" s="11">
        <f t="shared" si="33"/>
        <v>2</v>
      </c>
      <c r="AB182" s="12">
        <f t="shared" si="34"/>
        <v>1</v>
      </c>
      <c r="AC182" s="13">
        <f t="shared" si="38"/>
        <v>0.5</v>
      </c>
      <c r="AD182" s="445">
        <v>106662968</v>
      </c>
      <c r="AE182" s="400" t="s">
        <v>1168</v>
      </c>
      <c r="AF182" s="445">
        <v>103776256</v>
      </c>
      <c r="AG182" s="13">
        <f t="shared" si="35"/>
        <v>0.97293613656053524</v>
      </c>
    </row>
    <row r="183" spans="1:33" s="377" customFormat="1" ht="70" customHeight="1" x14ac:dyDescent="0.2">
      <c r="A183" s="300" t="s">
        <v>1147</v>
      </c>
      <c r="B183" s="360" t="s">
        <v>866</v>
      </c>
      <c r="C183" s="302" t="s">
        <v>1148</v>
      </c>
      <c r="D183" s="302" t="s">
        <v>1149</v>
      </c>
      <c r="E183" s="302">
        <v>4599</v>
      </c>
      <c r="F183" s="302" t="s">
        <v>1021</v>
      </c>
      <c r="G183" s="302" t="s">
        <v>813</v>
      </c>
      <c r="H183" s="302">
        <v>425</v>
      </c>
      <c r="I183" s="302" t="s">
        <v>1170</v>
      </c>
      <c r="J183" s="302">
        <v>4599031</v>
      </c>
      <c r="K183" s="302" t="s">
        <v>1171</v>
      </c>
      <c r="L183" s="302" t="s">
        <v>1172</v>
      </c>
      <c r="M183" s="302" t="s">
        <v>121</v>
      </c>
      <c r="N183" s="300" t="s">
        <v>1159</v>
      </c>
      <c r="O183" s="300" t="s">
        <v>141</v>
      </c>
      <c r="P183" s="300" t="s">
        <v>1153</v>
      </c>
      <c r="Q183" s="399">
        <v>2</v>
      </c>
      <c r="R183" s="300">
        <v>5</v>
      </c>
      <c r="S183" s="391">
        <v>0</v>
      </c>
      <c r="T183" s="398">
        <v>0</v>
      </c>
      <c r="U183" s="402">
        <v>0.3</v>
      </c>
      <c r="V183" s="402">
        <v>0.5</v>
      </c>
      <c r="W183" s="391">
        <v>1</v>
      </c>
      <c r="X183" s="402">
        <v>0.5</v>
      </c>
      <c r="Y183" s="11">
        <f t="shared" si="36"/>
        <v>2.2999999999999998</v>
      </c>
      <c r="Z183" s="12">
        <f t="shared" si="37"/>
        <v>0.45999999999999996</v>
      </c>
      <c r="AA183" s="11">
        <f t="shared" si="33"/>
        <v>2.2999999999999998</v>
      </c>
      <c r="AB183" s="12">
        <f t="shared" si="34"/>
        <v>1.1499999999999999</v>
      </c>
      <c r="AC183" s="13">
        <f t="shared" si="38"/>
        <v>0.45999999999999996</v>
      </c>
      <c r="AD183" s="445">
        <v>500000000</v>
      </c>
      <c r="AE183" s="400" t="s">
        <v>1154</v>
      </c>
      <c r="AF183" s="445">
        <v>499845000</v>
      </c>
      <c r="AG183" s="13">
        <f t="shared" si="35"/>
        <v>0.99968999999999997</v>
      </c>
    </row>
    <row r="184" spans="1:33" s="377" customFormat="1" ht="70" customHeight="1" x14ac:dyDescent="0.2">
      <c r="A184" s="300" t="s">
        <v>1147</v>
      </c>
      <c r="B184" s="360" t="s">
        <v>866</v>
      </c>
      <c r="C184" s="302" t="s">
        <v>1148</v>
      </c>
      <c r="D184" s="302" t="s">
        <v>1149</v>
      </c>
      <c r="E184" s="302">
        <v>4599</v>
      </c>
      <c r="F184" s="302" t="s">
        <v>1021</v>
      </c>
      <c r="G184" s="302" t="s">
        <v>813</v>
      </c>
      <c r="H184" s="302">
        <v>426</v>
      </c>
      <c r="I184" s="302" t="s">
        <v>1174</v>
      </c>
      <c r="J184" s="302">
        <v>4599031</v>
      </c>
      <c r="K184" s="302" t="s">
        <v>1175</v>
      </c>
      <c r="L184" s="302" t="s">
        <v>1172</v>
      </c>
      <c r="M184" s="302" t="s">
        <v>121</v>
      </c>
      <c r="N184" s="300" t="s">
        <v>1159</v>
      </c>
      <c r="O184" s="300" t="s">
        <v>141</v>
      </c>
      <c r="P184" s="300" t="s">
        <v>1153</v>
      </c>
      <c r="Q184" s="399">
        <v>2</v>
      </c>
      <c r="R184" s="300">
        <v>4</v>
      </c>
      <c r="S184" s="391">
        <v>0</v>
      </c>
      <c r="T184" s="398">
        <v>0</v>
      </c>
      <c r="U184" s="402">
        <v>0.5</v>
      </c>
      <c r="V184" s="402">
        <v>0.8</v>
      </c>
      <c r="W184" s="402">
        <v>0.5</v>
      </c>
      <c r="X184" s="391">
        <v>0</v>
      </c>
      <c r="Y184" s="11">
        <f t="shared" si="36"/>
        <v>1.8</v>
      </c>
      <c r="Z184" s="12">
        <f t="shared" si="37"/>
        <v>0.45</v>
      </c>
      <c r="AA184" s="11">
        <f t="shared" si="33"/>
        <v>1.8</v>
      </c>
      <c r="AB184" s="12">
        <f t="shared" si="34"/>
        <v>0.9</v>
      </c>
      <c r="AC184" s="13">
        <f t="shared" si="38"/>
        <v>0.45</v>
      </c>
      <c r="AD184" s="445">
        <v>454875000</v>
      </c>
      <c r="AE184" s="400" t="s">
        <v>1154</v>
      </c>
      <c r="AF184" s="445">
        <v>454875000</v>
      </c>
      <c r="AG184" s="13">
        <f t="shared" si="35"/>
        <v>1</v>
      </c>
    </row>
    <row r="185" spans="1:33" s="377" customFormat="1" ht="70" customHeight="1" x14ac:dyDescent="0.2">
      <c r="A185" s="300" t="s">
        <v>1193</v>
      </c>
      <c r="B185" s="387" t="s">
        <v>90</v>
      </c>
      <c r="C185" s="37" t="s">
        <v>1194</v>
      </c>
      <c r="D185" s="37" t="s">
        <v>1200</v>
      </c>
      <c r="E185" s="302">
        <v>4103</v>
      </c>
      <c r="F185" s="302" t="s">
        <v>225</v>
      </c>
      <c r="G185" s="37" t="s">
        <v>907</v>
      </c>
      <c r="H185" s="302">
        <v>96</v>
      </c>
      <c r="I185" s="300" t="s">
        <v>1201</v>
      </c>
      <c r="J185" s="302">
        <v>4103052</v>
      </c>
      <c r="K185" s="302" t="s">
        <v>875</v>
      </c>
      <c r="L185" s="302" t="s">
        <v>876</v>
      </c>
      <c r="M185" s="304" t="s">
        <v>121</v>
      </c>
      <c r="N185" s="391">
        <v>0.47499999999999998</v>
      </c>
      <c r="O185" s="300">
        <v>2022</v>
      </c>
      <c r="P185" s="300" t="s">
        <v>1199</v>
      </c>
      <c r="Q185" s="399">
        <v>4</v>
      </c>
      <c r="R185" s="300">
        <v>15</v>
      </c>
      <c r="S185" s="11">
        <v>3</v>
      </c>
      <c r="T185" s="12">
        <f t="shared" ref="T185:T202" si="39">+S185/R185</f>
        <v>0.2</v>
      </c>
      <c r="U185" s="11">
        <v>1</v>
      </c>
      <c r="V185" s="11">
        <v>1</v>
      </c>
      <c r="W185" s="11">
        <v>0</v>
      </c>
      <c r="X185" s="11">
        <v>2</v>
      </c>
      <c r="Y185" s="11">
        <f t="shared" si="36"/>
        <v>4</v>
      </c>
      <c r="Z185" s="12">
        <f t="shared" si="37"/>
        <v>0.26666666666666666</v>
      </c>
      <c r="AA185" s="11">
        <f t="shared" si="33"/>
        <v>7</v>
      </c>
      <c r="AB185" s="12">
        <f t="shared" si="34"/>
        <v>1</v>
      </c>
      <c r="AC185" s="13">
        <f t="shared" si="38"/>
        <v>0.46666666666666667</v>
      </c>
      <c r="AD185" s="445">
        <v>0</v>
      </c>
      <c r="AE185" s="24" t="s">
        <v>141</v>
      </c>
      <c r="AF185" s="445">
        <v>0</v>
      </c>
      <c r="AG185" s="13">
        <v>0</v>
      </c>
    </row>
    <row r="186" spans="1:33" s="377" customFormat="1" ht="70" customHeight="1" x14ac:dyDescent="0.2">
      <c r="A186" s="300" t="s">
        <v>1193</v>
      </c>
      <c r="B186" s="387" t="s">
        <v>90</v>
      </c>
      <c r="C186" s="37" t="s">
        <v>101</v>
      </c>
      <c r="D186" s="37" t="s">
        <v>102</v>
      </c>
      <c r="E186" s="302">
        <v>4102</v>
      </c>
      <c r="F186" s="302" t="s">
        <v>103</v>
      </c>
      <c r="G186" s="37" t="s">
        <v>907</v>
      </c>
      <c r="H186" s="302">
        <v>97</v>
      </c>
      <c r="I186" s="300" t="s">
        <v>1202</v>
      </c>
      <c r="J186" s="302">
        <v>4102045</v>
      </c>
      <c r="K186" s="302" t="s">
        <v>1203</v>
      </c>
      <c r="L186" s="302" t="s">
        <v>1204</v>
      </c>
      <c r="M186" s="304" t="s">
        <v>121</v>
      </c>
      <c r="N186" s="300">
        <v>24.71</v>
      </c>
      <c r="O186" s="300">
        <v>2022</v>
      </c>
      <c r="P186" s="300" t="s">
        <v>1205</v>
      </c>
      <c r="Q186" s="399">
        <v>300</v>
      </c>
      <c r="R186" s="300">
        <v>1200</v>
      </c>
      <c r="S186" s="11">
        <v>350</v>
      </c>
      <c r="T186" s="12">
        <f t="shared" si="39"/>
        <v>0.29166666666666669</v>
      </c>
      <c r="U186" s="11">
        <v>138</v>
      </c>
      <c r="V186" s="11">
        <v>313</v>
      </c>
      <c r="W186" s="11">
        <v>382</v>
      </c>
      <c r="X186" s="11">
        <v>0</v>
      </c>
      <c r="Y186" s="11">
        <f t="shared" si="36"/>
        <v>833</v>
      </c>
      <c r="Z186" s="12">
        <f t="shared" si="37"/>
        <v>0.69416666666666671</v>
      </c>
      <c r="AA186" s="11">
        <f t="shared" si="33"/>
        <v>1183</v>
      </c>
      <c r="AB186" s="12">
        <f t="shared" si="34"/>
        <v>2.7766666666666668</v>
      </c>
      <c r="AC186" s="13">
        <f t="shared" si="38"/>
        <v>0.98583333333333334</v>
      </c>
      <c r="AD186" s="445">
        <v>166666667</v>
      </c>
      <c r="AE186" s="24" t="s">
        <v>1154</v>
      </c>
      <c r="AF186" s="445">
        <v>66666666</v>
      </c>
      <c r="AG186" s="13">
        <f t="shared" si="35"/>
        <v>0.39999999520000001</v>
      </c>
    </row>
    <row r="187" spans="1:33" s="377" customFormat="1" ht="70" customHeight="1" x14ac:dyDescent="0.2">
      <c r="A187" s="300" t="s">
        <v>1193</v>
      </c>
      <c r="B187" s="387" t="s">
        <v>90</v>
      </c>
      <c r="C187" s="37" t="s">
        <v>101</v>
      </c>
      <c r="D187" s="37" t="s">
        <v>102</v>
      </c>
      <c r="E187" s="302">
        <v>4102</v>
      </c>
      <c r="F187" s="302" t="s">
        <v>103</v>
      </c>
      <c r="G187" s="37" t="s">
        <v>907</v>
      </c>
      <c r="H187" s="302">
        <v>98</v>
      </c>
      <c r="I187" s="300" t="s">
        <v>1206</v>
      </c>
      <c r="J187" s="302">
        <v>4102045</v>
      </c>
      <c r="K187" s="302" t="s">
        <v>1203</v>
      </c>
      <c r="L187" s="302" t="s">
        <v>375</v>
      </c>
      <c r="M187" s="304" t="s">
        <v>121</v>
      </c>
      <c r="N187" s="300">
        <v>11.76</v>
      </c>
      <c r="O187" s="300">
        <v>2022</v>
      </c>
      <c r="P187" s="300" t="s">
        <v>1207</v>
      </c>
      <c r="Q187" s="399">
        <v>100</v>
      </c>
      <c r="R187" s="300">
        <v>400</v>
      </c>
      <c r="S187" s="11">
        <v>100</v>
      </c>
      <c r="T187" s="12">
        <f t="shared" si="39"/>
        <v>0.25</v>
      </c>
      <c r="U187" s="11">
        <v>156</v>
      </c>
      <c r="V187" s="11">
        <v>134</v>
      </c>
      <c r="W187" s="11">
        <v>218</v>
      </c>
      <c r="X187" s="11">
        <v>0</v>
      </c>
      <c r="Y187" s="11">
        <f t="shared" si="36"/>
        <v>508</v>
      </c>
      <c r="Z187" s="12">
        <f t="shared" si="37"/>
        <v>1.27</v>
      </c>
      <c r="AA187" s="11">
        <f t="shared" si="33"/>
        <v>608</v>
      </c>
      <c r="AB187" s="12">
        <f t="shared" si="34"/>
        <v>5.08</v>
      </c>
      <c r="AC187" s="13">
        <f t="shared" si="38"/>
        <v>1.52</v>
      </c>
      <c r="AD187" s="445">
        <v>166666667</v>
      </c>
      <c r="AE187" s="24" t="s">
        <v>1154</v>
      </c>
      <c r="AF187" s="445">
        <v>66666666</v>
      </c>
      <c r="AG187" s="13">
        <f t="shared" si="35"/>
        <v>0.39999999520000001</v>
      </c>
    </row>
    <row r="188" spans="1:33" s="377" customFormat="1" ht="70" customHeight="1" x14ac:dyDescent="0.2">
      <c r="A188" s="300" t="s">
        <v>1193</v>
      </c>
      <c r="B188" s="387" t="s">
        <v>90</v>
      </c>
      <c r="C188" s="37" t="s">
        <v>101</v>
      </c>
      <c r="D188" s="37" t="s">
        <v>102</v>
      </c>
      <c r="E188" s="302">
        <v>4102</v>
      </c>
      <c r="F188" s="302" t="s">
        <v>103</v>
      </c>
      <c r="G188" s="37" t="s">
        <v>907</v>
      </c>
      <c r="H188" s="302">
        <v>99</v>
      </c>
      <c r="I188" s="300" t="s">
        <v>1208</v>
      </c>
      <c r="J188" s="302">
        <v>4102046</v>
      </c>
      <c r="K188" s="302" t="s">
        <v>1209</v>
      </c>
      <c r="L188" s="302" t="s">
        <v>1210</v>
      </c>
      <c r="M188" s="304" t="s">
        <v>121</v>
      </c>
      <c r="N188" s="300">
        <v>11.76</v>
      </c>
      <c r="O188" s="300">
        <v>2022</v>
      </c>
      <c r="P188" s="300" t="s">
        <v>1207</v>
      </c>
      <c r="Q188" s="399">
        <v>3</v>
      </c>
      <c r="R188" s="300">
        <v>12</v>
      </c>
      <c r="S188" s="11">
        <v>3</v>
      </c>
      <c r="T188" s="12">
        <f t="shared" si="39"/>
        <v>0.25</v>
      </c>
      <c r="U188" s="11">
        <v>1</v>
      </c>
      <c r="V188" s="11">
        <v>1</v>
      </c>
      <c r="W188" s="11">
        <v>1</v>
      </c>
      <c r="X188" s="11">
        <v>0</v>
      </c>
      <c r="Y188" s="11">
        <f t="shared" si="36"/>
        <v>3</v>
      </c>
      <c r="Z188" s="12">
        <f t="shared" si="37"/>
        <v>0.25</v>
      </c>
      <c r="AA188" s="11">
        <f t="shared" si="33"/>
        <v>6</v>
      </c>
      <c r="AB188" s="12">
        <f t="shared" si="34"/>
        <v>1</v>
      </c>
      <c r="AC188" s="13">
        <f t="shared" si="38"/>
        <v>0.5</v>
      </c>
      <c r="AD188" s="445">
        <v>166666667</v>
      </c>
      <c r="AE188" s="24" t="s">
        <v>1154</v>
      </c>
      <c r="AF188" s="445">
        <v>66666666</v>
      </c>
      <c r="AG188" s="13">
        <f t="shared" si="35"/>
        <v>0.39999999520000001</v>
      </c>
    </row>
    <row r="189" spans="1:33" s="377" customFormat="1" ht="70" customHeight="1" x14ac:dyDescent="0.2">
      <c r="A189" s="300" t="s">
        <v>1193</v>
      </c>
      <c r="B189" s="387" t="s">
        <v>90</v>
      </c>
      <c r="C189" s="37" t="s">
        <v>1211</v>
      </c>
      <c r="D189" s="37" t="s">
        <v>1212</v>
      </c>
      <c r="E189" s="302">
        <v>4104</v>
      </c>
      <c r="F189" s="302" t="s">
        <v>1213</v>
      </c>
      <c r="G189" s="37" t="s">
        <v>907</v>
      </c>
      <c r="H189" s="302">
        <v>100</v>
      </c>
      <c r="I189" s="300" t="s">
        <v>1214</v>
      </c>
      <c r="J189" s="302">
        <v>4104007</v>
      </c>
      <c r="K189" s="302" t="s">
        <v>1215</v>
      </c>
      <c r="L189" s="302" t="s">
        <v>1215</v>
      </c>
      <c r="M189" s="304" t="s">
        <v>121</v>
      </c>
      <c r="N189" s="391">
        <v>0.47499999999999998</v>
      </c>
      <c r="O189" s="300">
        <v>2022</v>
      </c>
      <c r="P189" s="300" t="s">
        <v>1199</v>
      </c>
      <c r="Q189" s="399">
        <v>8</v>
      </c>
      <c r="R189" s="300">
        <v>8</v>
      </c>
      <c r="S189" s="11">
        <v>7</v>
      </c>
      <c r="T189" s="12">
        <f t="shared" si="39"/>
        <v>0.875</v>
      </c>
      <c r="U189" s="11">
        <v>3</v>
      </c>
      <c r="V189" s="11">
        <v>7</v>
      </c>
      <c r="W189" s="11">
        <v>7</v>
      </c>
      <c r="X189" s="11">
        <v>7</v>
      </c>
      <c r="Y189" s="11">
        <f t="shared" si="36"/>
        <v>24</v>
      </c>
      <c r="Z189" s="12">
        <f t="shared" si="37"/>
        <v>3</v>
      </c>
      <c r="AA189" s="11">
        <f t="shared" si="33"/>
        <v>31</v>
      </c>
      <c r="AB189" s="12">
        <f t="shared" si="34"/>
        <v>3</v>
      </c>
      <c r="AC189" s="13">
        <f t="shared" si="38"/>
        <v>3.875</v>
      </c>
      <c r="AD189" s="445">
        <v>5953770878</v>
      </c>
      <c r="AE189" s="24" t="s">
        <v>1154</v>
      </c>
      <c r="AF189" s="445">
        <v>4292306338</v>
      </c>
      <c r="AG189" s="13">
        <f t="shared" si="35"/>
        <v>0.72093912008953198</v>
      </c>
    </row>
    <row r="190" spans="1:33" s="377" customFormat="1" ht="70" customHeight="1" x14ac:dyDescent="0.2">
      <c r="A190" s="300" t="s">
        <v>1193</v>
      </c>
      <c r="B190" s="387" t="s">
        <v>90</v>
      </c>
      <c r="C190" s="37" t="s">
        <v>1216</v>
      </c>
      <c r="D190" s="37" t="s">
        <v>1212</v>
      </c>
      <c r="E190" s="302">
        <v>4104</v>
      </c>
      <c r="F190" s="302" t="s">
        <v>1213</v>
      </c>
      <c r="G190" s="37" t="s">
        <v>907</v>
      </c>
      <c r="H190" s="302">
        <v>101</v>
      </c>
      <c r="I190" s="300" t="s">
        <v>1217</v>
      </c>
      <c r="J190" s="302">
        <v>4104014</v>
      </c>
      <c r="K190" s="302" t="s">
        <v>1218</v>
      </c>
      <c r="L190" s="302" t="s">
        <v>1219</v>
      </c>
      <c r="M190" s="304" t="s">
        <v>121</v>
      </c>
      <c r="N190" s="391">
        <v>0.47499999999999998</v>
      </c>
      <c r="O190" s="300">
        <v>2022</v>
      </c>
      <c r="P190" s="300" t="s">
        <v>1199</v>
      </c>
      <c r="Q190" s="399">
        <v>48</v>
      </c>
      <c r="R190" s="300">
        <v>48</v>
      </c>
      <c r="S190" s="11">
        <v>42</v>
      </c>
      <c r="T190" s="12">
        <f t="shared" si="39"/>
        <v>0.875</v>
      </c>
      <c r="U190" s="11" t="s">
        <v>142</v>
      </c>
      <c r="V190" s="11">
        <v>42</v>
      </c>
      <c r="W190" s="11">
        <v>42</v>
      </c>
      <c r="X190" s="11">
        <v>47</v>
      </c>
      <c r="Y190" s="11">
        <f t="shared" si="36"/>
        <v>131</v>
      </c>
      <c r="Z190" s="12">
        <f t="shared" si="37"/>
        <v>2.7291666666666665</v>
      </c>
      <c r="AA190" s="11">
        <f t="shared" si="33"/>
        <v>173</v>
      </c>
      <c r="AB190" s="12">
        <f t="shared" si="34"/>
        <v>2.7291666666666665</v>
      </c>
      <c r="AC190" s="13">
        <f t="shared" si="38"/>
        <v>3.6041666666666665</v>
      </c>
      <c r="AD190" s="445">
        <v>5953770878</v>
      </c>
      <c r="AE190" s="24" t="s">
        <v>1154</v>
      </c>
      <c r="AF190" s="445">
        <v>4292306338</v>
      </c>
      <c r="AG190" s="13">
        <f t="shared" si="35"/>
        <v>0.72093912008953198</v>
      </c>
    </row>
    <row r="191" spans="1:33" s="377" customFormat="1" ht="70" customHeight="1" x14ac:dyDescent="0.2">
      <c r="A191" s="300" t="s">
        <v>1193</v>
      </c>
      <c r="B191" s="387" t="s">
        <v>90</v>
      </c>
      <c r="C191" s="37" t="s">
        <v>1216</v>
      </c>
      <c r="D191" s="37" t="s">
        <v>1212</v>
      </c>
      <c r="E191" s="302">
        <v>4104</v>
      </c>
      <c r="F191" s="302" t="s">
        <v>1213</v>
      </c>
      <c r="G191" s="37" t="s">
        <v>907</v>
      </c>
      <c r="H191" s="302">
        <v>102</v>
      </c>
      <c r="I191" s="300" t="s">
        <v>1220</v>
      </c>
      <c r="J191" s="302">
        <v>4104010</v>
      </c>
      <c r="K191" s="302" t="s">
        <v>1221</v>
      </c>
      <c r="L191" s="302" t="s">
        <v>1222</v>
      </c>
      <c r="M191" s="304" t="s">
        <v>121</v>
      </c>
      <c r="N191" s="391">
        <v>0.47499999999999998</v>
      </c>
      <c r="O191" s="300">
        <v>2022</v>
      </c>
      <c r="P191" s="300" t="s">
        <v>1199</v>
      </c>
      <c r="Q191" s="399">
        <v>50</v>
      </c>
      <c r="R191" s="300">
        <v>200</v>
      </c>
      <c r="S191" s="11">
        <v>100</v>
      </c>
      <c r="T191" s="12">
        <f t="shared" si="39"/>
        <v>0.5</v>
      </c>
      <c r="U191" s="11" t="s">
        <v>142</v>
      </c>
      <c r="V191" s="11">
        <v>0</v>
      </c>
      <c r="W191" s="11">
        <v>39</v>
      </c>
      <c r="X191" s="11">
        <v>0</v>
      </c>
      <c r="Y191" s="11">
        <f t="shared" si="36"/>
        <v>39</v>
      </c>
      <c r="Z191" s="12">
        <f t="shared" si="37"/>
        <v>0.19500000000000001</v>
      </c>
      <c r="AA191" s="11">
        <f t="shared" si="33"/>
        <v>139</v>
      </c>
      <c r="AB191" s="12">
        <f t="shared" si="34"/>
        <v>0.78</v>
      </c>
      <c r="AC191" s="13">
        <f t="shared" si="38"/>
        <v>0.69499999999999995</v>
      </c>
      <c r="AD191" s="445">
        <v>153564444</v>
      </c>
      <c r="AE191" s="24" t="s">
        <v>1154</v>
      </c>
      <c r="AF191" s="445">
        <v>104448416</v>
      </c>
      <c r="AG191" s="13">
        <f t="shared" si="35"/>
        <v>0.68016015478166292</v>
      </c>
    </row>
    <row r="192" spans="1:33" s="377" customFormat="1" ht="70" customHeight="1" x14ac:dyDescent="0.2">
      <c r="A192" s="300" t="s">
        <v>1193</v>
      </c>
      <c r="B192" s="387" t="s">
        <v>90</v>
      </c>
      <c r="C192" s="37" t="s">
        <v>1216</v>
      </c>
      <c r="D192" s="37" t="s">
        <v>1212</v>
      </c>
      <c r="E192" s="302">
        <v>4104</v>
      </c>
      <c r="F192" s="302" t="s">
        <v>1213</v>
      </c>
      <c r="G192" s="37" t="s">
        <v>907</v>
      </c>
      <c r="H192" s="302">
        <v>103</v>
      </c>
      <c r="I192" s="300" t="s">
        <v>1223</v>
      </c>
      <c r="J192" s="302">
        <v>4104008</v>
      </c>
      <c r="K192" s="302" t="s">
        <v>1224</v>
      </c>
      <c r="L192" s="302" t="s">
        <v>1225</v>
      </c>
      <c r="M192" s="304" t="s">
        <v>121</v>
      </c>
      <c r="N192" s="391">
        <v>0.47499999999999998</v>
      </c>
      <c r="O192" s="300">
        <v>2022</v>
      </c>
      <c r="P192" s="300" t="s">
        <v>1199</v>
      </c>
      <c r="Q192" s="399">
        <v>400</v>
      </c>
      <c r="R192" s="300">
        <v>1600</v>
      </c>
      <c r="S192" s="11">
        <v>401</v>
      </c>
      <c r="T192" s="12">
        <f t="shared" si="39"/>
        <v>0.25062499999999999</v>
      </c>
      <c r="U192" s="11" t="s">
        <v>142</v>
      </c>
      <c r="V192" s="11">
        <v>98</v>
      </c>
      <c r="W192" s="11">
        <v>125</v>
      </c>
      <c r="X192" s="11">
        <f>46+80+5+12+30+30</f>
        <v>203</v>
      </c>
      <c r="Y192" s="11">
        <f t="shared" si="36"/>
        <v>426</v>
      </c>
      <c r="Z192" s="12">
        <f t="shared" si="37"/>
        <v>0.26624999999999999</v>
      </c>
      <c r="AA192" s="11">
        <f t="shared" si="33"/>
        <v>827</v>
      </c>
      <c r="AB192" s="12">
        <f t="shared" si="34"/>
        <v>1.0649999999999999</v>
      </c>
      <c r="AC192" s="13">
        <f t="shared" si="38"/>
        <v>0.51687499999999997</v>
      </c>
      <c r="AD192" s="445">
        <v>153564444</v>
      </c>
      <c r="AE192" s="24" t="s">
        <v>1154</v>
      </c>
      <c r="AF192" s="445">
        <v>104448416</v>
      </c>
      <c r="AG192" s="13">
        <f t="shared" si="35"/>
        <v>0.68016015478166292</v>
      </c>
    </row>
    <row r="193" spans="1:34" s="377" customFormat="1" ht="70" customHeight="1" x14ac:dyDescent="0.2">
      <c r="A193" s="300" t="s">
        <v>1193</v>
      </c>
      <c r="B193" s="387" t="s">
        <v>90</v>
      </c>
      <c r="C193" s="37" t="s">
        <v>1216</v>
      </c>
      <c r="D193" s="37" t="s">
        <v>1212</v>
      </c>
      <c r="E193" s="302">
        <v>4599</v>
      </c>
      <c r="F193" s="302" t="s">
        <v>1021</v>
      </c>
      <c r="G193" s="37" t="s">
        <v>907</v>
      </c>
      <c r="H193" s="302">
        <v>104</v>
      </c>
      <c r="I193" s="300" t="s">
        <v>1226</v>
      </c>
      <c r="J193" s="302">
        <v>4599032</v>
      </c>
      <c r="K193" s="302" t="s">
        <v>1227</v>
      </c>
      <c r="L193" s="302" t="s">
        <v>1228</v>
      </c>
      <c r="M193" s="304" t="s">
        <v>121</v>
      </c>
      <c r="N193" s="391">
        <v>0.47499999999999998</v>
      </c>
      <c r="O193" s="300">
        <v>2022</v>
      </c>
      <c r="P193" s="300" t="s">
        <v>1199</v>
      </c>
      <c r="Q193" s="399">
        <v>1</v>
      </c>
      <c r="R193" s="300">
        <v>1</v>
      </c>
      <c r="S193" s="11">
        <v>0</v>
      </c>
      <c r="T193" s="12">
        <f t="shared" si="39"/>
        <v>0</v>
      </c>
      <c r="U193" s="11" t="s">
        <v>142</v>
      </c>
      <c r="V193" s="11">
        <v>0</v>
      </c>
      <c r="W193" s="11">
        <v>0</v>
      </c>
      <c r="X193" s="11">
        <v>0</v>
      </c>
      <c r="Y193" s="11">
        <f t="shared" si="36"/>
        <v>0</v>
      </c>
      <c r="Z193" s="12">
        <f t="shared" si="37"/>
        <v>0</v>
      </c>
      <c r="AA193" s="11">
        <f t="shared" si="33"/>
        <v>0</v>
      </c>
      <c r="AB193" s="12">
        <f>+Y193/Q193</f>
        <v>0</v>
      </c>
      <c r="AC193" s="13">
        <f t="shared" si="38"/>
        <v>0</v>
      </c>
      <c r="AD193" s="445">
        <v>153564444</v>
      </c>
      <c r="AE193" s="24" t="s">
        <v>1154</v>
      </c>
      <c r="AF193" s="445">
        <v>104448416</v>
      </c>
      <c r="AG193" s="13">
        <f t="shared" si="35"/>
        <v>0.68016015478166292</v>
      </c>
    </row>
    <row r="194" spans="1:34" s="377" customFormat="1" ht="70" customHeight="1" x14ac:dyDescent="0.2">
      <c r="A194" s="300" t="s">
        <v>1193</v>
      </c>
      <c r="B194" s="387" t="s">
        <v>90</v>
      </c>
      <c r="C194" s="37" t="s">
        <v>1216</v>
      </c>
      <c r="D194" s="37" t="s">
        <v>1212</v>
      </c>
      <c r="E194" s="302">
        <v>4501</v>
      </c>
      <c r="F194" s="302" t="s">
        <v>1126</v>
      </c>
      <c r="G194" s="37" t="s">
        <v>786</v>
      </c>
      <c r="H194" s="302">
        <v>105</v>
      </c>
      <c r="I194" s="300" t="s">
        <v>1229</v>
      </c>
      <c r="J194" s="302">
        <v>4501006</v>
      </c>
      <c r="K194" s="302" t="s">
        <v>1230</v>
      </c>
      <c r="L194" s="302" t="s">
        <v>1231</v>
      </c>
      <c r="M194" s="304" t="s">
        <v>121</v>
      </c>
      <c r="N194" s="300" t="s">
        <v>1232</v>
      </c>
      <c r="O194" s="300">
        <v>2015</v>
      </c>
      <c r="P194" s="300" t="s">
        <v>1233</v>
      </c>
      <c r="Q194" s="399">
        <v>50</v>
      </c>
      <c r="R194" s="300">
        <v>200</v>
      </c>
      <c r="S194" s="11">
        <v>48</v>
      </c>
      <c r="T194" s="12">
        <f t="shared" si="39"/>
        <v>0.24</v>
      </c>
      <c r="U194" s="11">
        <v>7</v>
      </c>
      <c r="V194" s="11">
        <v>27</v>
      </c>
      <c r="W194" s="11">
        <v>9</v>
      </c>
      <c r="X194" s="11">
        <v>15</v>
      </c>
      <c r="Y194" s="11">
        <f t="shared" si="36"/>
        <v>58</v>
      </c>
      <c r="Z194" s="12">
        <f t="shared" si="37"/>
        <v>0.28999999999999998</v>
      </c>
      <c r="AA194" s="11">
        <f t="shared" si="33"/>
        <v>106</v>
      </c>
      <c r="AB194" s="12">
        <f t="shared" si="34"/>
        <v>1.1599999999999999</v>
      </c>
      <c r="AC194" s="13">
        <f t="shared" si="38"/>
        <v>0.53</v>
      </c>
      <c r="AD194" s="445">
        <v>1000000000</v>
      </c>
      <c r="AE194" s="24" t="s">
        <v>210</v>
      </c>
      <c r="AF194" s="445">
        <v>1000000000</v>
      </c>
      <c r="AG194" s="13">
        <f t="shared" si="35"/>
        <v>1</v>
      </c>
    </row>
    <row r="195" spans="1:34" s="377" customFormat="1" ht="70" customHeight="1" x14ac:dyDescent="0.2">
      <c r="A195" s="300" t="s">
        <v>1193</v>
      </c>
      <c r="B195" s="387" t="s">
        <v>90</v>
      </c>
      <c r="C195" s="37" t="s">
        <v>1216</v>
      </c>
      <c r="D195" s="37" t="s">
        <v>1212</v>
      </c>
      <c r="E195" s="302">
        <v>4502</v>
      </c>
      <c r="F195" s="302" t="s">
        <v>1234</v>
      </c>
      <c r="G195" s="37" t="s">
        <v>786</v>
      </c>
      <c r="H195" s="302">
        <v>106</v>
      </c>
      <c r="I195" s="300" t="s">
        <v>1235</v>
      </c>
      <c r="J195" s="302">
        <v>4502024</v>
      </c>
      <c r="K195" s="302" t="s">
        <v>1236</v>
      </c>
      <c r="L195" s="302" t="s">
        <v>1237</v>
      </c>
      <c r="M195" s="304" t="s">
        <v>121</v>
      </c>
      <c r="N195" s="300" t="s">
        <v>1232</v>
      </c>
      <c r="O195" s="300">
        <v>2015</v>
      </c>
      <c r="P195" s="300" t="s">
        <v>1233</v>
      </c>
      <c r="Q195" s="399">
        <v>2</v>
      </c>
      <c r="R195" s="300">
        <v>2</v>
      </c>
      <c r="S195" s="11">
        <v>2</v>
      </c>
      <c r="T195" s="12">
        <f t="shared" si="39"/>
        <v>1</v>
      </c>
      <c r="U195" s="11" t="s">
        <v>142</v>
      </c>
      <c r="V195" s="11">
        <v>2</v>
      </c>
      <c r="W195" s="11">
        <v>2</v>
      </c>
      <c r="X195" s="11">
        <v>2</v>
      </c>
      <c r="Y195" s="11">
        <f t="shared" si="36"/>
        <v>6</v>
      </c>
      <c r="Z195" s="12">
        <f t="shared" si="37"/>
        <v>3</v>
      </c>
      <c r="AA195" s="11">
        <f t="shared" si="33"/>
        <v>8</v>
      </c>
      <c r="AB195" s="12">
        <f t="shared" si="34"/>
        <v>3</v>
      </c>
      <c r="AC195" s="13">
        <f t="shared" si="38"/>
        <v>4</v>
      </c>
      <c r="AD195" s="445">
        <v>62500000</v>
      </c>
      <c r="AE195" s="24" t="s">
        <v>210</v>
      </c>
      <c r="AF195" s="445">
        <v>62500000</v>
      </c>
      <c r="AG195" s="13">
        <f t="shared" si="35"/>
        <v>1</v>
      </c>
    </row>
    <row r="196" spans="1:34" s="377" customFormat="1" ht="70" customHeight="1" x14ac:dyDescent="0.2">
      <c r="A196" s="300" t="s">
        <v>1193</v>
      </c>
      <c r="B196" s="387" t="s">
        <v>90</v>
      </c>
      <c r="C196" s="37" t="s">
        <v>1238</v>
      </c>
      <c r="D196" s="37" t="s">
        <v>1239</v>
      </c>
      <c r="E196" s="302">
        <v>4502</v>
      </c>
      <c r="F196" s="302" t="s">
        <v>1234</v>
      </c>
      <c r="G196" s="37" t="s">
        <v>786</v>
      </c>
      <c r="H196" s="302">
        <v>107</v>
      </c>
      <c r="I196" s="300" t="s">
        <v>1240</v>
      </c>
      <c r="J196" s="302">
        <v>4502038</v>
      </c>
      <c r="K196" s="302" t="s">
        <v>1241</v>
      </c>
      <c r="L196" s="302" t="s">
        <v>1242</v>
      </c>
      <c r="M196" s="37" t="s">
        <v>1243</v>
      </c>
      <c r="N196" s="300" t="s">
        <v>1232</v>
      </c>
      <c r="O196" s="300">
        <v>2015</v>
      </c>
      <c r="P196" s="300" t="s">
        <v>1233</v>
      </c>
      <c r="Q196" s="399">
        <v>1</v>
      </c>
      <c r="R196" s="300">
        <v>4</v>
      </c>
      <c r="S196" s="11">
        <v>1</v>
      </c>
      <c r="T196" s="12">
        <f t="shared" si="39"/>
        <v>0.25</v>
      </c>
      <c r="U196" s="11" t="s">
        <v>142</v>
      </c>
      <c r="V196" s="11">
        <v>1</v>
      </c>
      <c r="W196" s="11">
        <v>0</v>
      </c>
      <c r="X196" s="11">
        <v>0</v>
      </c>
      <c r="Y196" s="11">
        <f t="shared" si="36"/>
        <v>1</v>
      </c>
      <c r="Z196" s="12">
        <f t="shared" si="37"/>
        <v>0.25</v>
      </c>
      <c r="AA196" s="11">
        <f t="shared" si="33"/>
        <v>2</v>
      </c>
      <c r="AB196" s="12">
        <f t="shared" si="34"/>
        <v>1</v>
      </c>
      <c r="AC196" s="13">
        <f t="shared" si="38"/>
        <v>0.5</v>
      </c>
      <c r="AD196" s="445">
        <v>62500000</v>
      </c>
      <c r="AE196" s="24" t="s">
        <v>210</v>
      </c>
      <c r="AF196" s="445">
        <v>62500000</v>
      </c>
      <c r="AG196" s="13">
        <f t="shared" si="35"/>
        <v>1</v>
      </c>
    </row>
    <row r="197" spans="1:34" s="377" customFormat="1" ht="70" customHeight="1" x14ac:dyDescent="0.2">
      <c r="A197" s="300" t="s">
        <v>1193</v>
      </c>
      <c r="B197" s="387" t="s">
        <v>90</v>
      </c>
      <c r="C197" s="37" t="s">
        <v>1244</v>
      </c>
      <c r="D197" s="37" t="s">
        <v>1239</v>
      </c>
      <c r="E197" s="302">
        <v>4502</v>
      </c>
      <c r="F197" s="302" t="s">
        <v>1234</v>
      </c>
      <c r="G197" s="37" t="s">
        <v>786</v>
      </c>
      <c r="H197" s="302">
        <v>109</v>
      </c>
      <c r="I197" s="300" t="s">
        <v>1245</v>
      </c>
      <c r="J197" s="302">
        <v>4502034</v>
      </c>
      <c r="K197" s="302" t="s">
        <v>1246</v>
      </c>
      <c r="L197" s="302" t="s">
        <v>1247</v>
      </c>
      <c r="M197" s="37" t="s">
        <v>424</v>
      </c>
      <c r="N197" s="300" t="s">
        <v>1232</v>
      </c>
      <c r="O197" s="300">
        <v>2015</v>
      </c>
      <c r="P197" s="300" t="s">
        <v>1233</v>
      </c>
      <c r="Q197" s="399">
        <v>300</v>
      </c>
      <c r="R197" s="300">
        <v>1200</v>
      </c>
      <c r="S197" s="11">
        <v>300</v>
      </c>
      <c r="T197" s="12">
        <f t="shared" si="39"/>
        <v>0.25</v>
      </c>
      <c r="U197" s="11">
        <v>310</v>
      </c>
      <c r="V197" s="11">
        <v>1</v>
      </c>
      <c r="W197" s="11">
        <v>0</v>
      </c>
      <c r="X197" s="11">
        <v>0</v>
      </c>
      <c r="Y197" s="11">
        <f t="shared" si="36"/>
        <v>311</v>
      </c>
      <c r="Z197" s="12">
        <f t="shared" si="37"/>
        <v>0.25916666666666666</v>
      </c>
      <c r="AA197" s="11">
        <f t="shared" si="33"/>
        <v>611</v>
      </c>
      <c r="AB197" s="12">
        <f t="shared" si="34"/>
        <v>1.0366666666666666</v>
      </c>
      <c r="AC197" s="13">
        <f t="shared" si="38"/>
        <v>0.50916666666666666</v>
      </c>
      <c r="AD197" s="445">
        <v>62500000</v>
      </c>
      <c r="AE197" s="24" t="s">
        <v>210</v>
      </c>
      <c r="AF197" s="445">
        <v>62500000</v>
      </c>
      <c r="AG197" s="13">
        <f t="shared" si="35"/>
        <v>1</v>
      </c>
    </row>
    <row r="198" spans="1:34" s="377" customFormat="1" ht="70" customHeight="1" x14ac:dyDescent="0.2">
      <c r="A198" s="300" t="s">
        <v>1193</v>
      </c>
      <c r="B198" s="387" t="s">
        <v>90</v>
      </c>
      <c r="C198" s="37" t="s">
        <v>1244</v>
      </c>
      <c r="D198" s="37" t="s">
        <v>1239</v>
      </c>
      <c r="E198" s="302">
        <v>4502</v>
      </c>
      <c r="F198" s="302" t="s">
        <v>1234</v>
      </c>
      <c r="G198" s="37" t="s">
        <v>786</v>
      </c>
      <c r="H198" s="302">
        <v>110</v>
      </c>
      <c r="I198" s="300" t="s">
        <v>1248</v>
      </c>
      <c r="J198" s="302">
        <v>4502033</v>
      </c>
      <c r="K198" s="302" t="s">
        <v>875</v>
      </c>
      <c r="L198" s="302" t="s">
        <v>876</v>
      </c>
      <c r="M198" s="37" t="s">
        <v>1249</v>
      </c>
      <c r="N198" s="391">
        <v>0.47499999999999998</v>
      </c>
      <c r="O198" s="300">
        <v>2022</v>
      </c>
      <c r="P198" s="300" t="s">
        <v>1199</v>
      </c>
      <c r="Q198" s="399">
        <v>2</v>
      </c>
      <c r="R198" s="300">
        <v>8</v>
      </c>
      <c r="S198" s="11">
        <v>2</v>
      </c>
      <c r="T198" s="12">
        <f t="shared" si="39"/>
        <v>0.25</v>
      </c>
      <c r="U198" s="11" t="s">
        <v>142</v>
      </c>
      <c r="V198" s="11">
        <v>3</v>
      </c>
      <c r="W198" s="11">
        <v>1</v>
      </c>
      <c r="X198" s="11">
        <v>0</v>
      </c>
      <c r="Y198" s="11">
        <f t="shared" si="36"/>
        <v>4</v>
      </c>
      <c r="Z198" s="12">
        <f t="shared" si="37"/>
        <v>0.5</v>
      </c>
      <c r="AA198" s="11">
        <f t="shared" si="33"/>
        <v>6</v>
      </c>
      <c r="AB198" s="12">
        <f t="shared" si="34"/>
        <v>2</v>
      </c>
      <c r="AC198" s="13">
        <f t="shared" si="38"/>
        <v>0.75</v>
      </c>
      <c r="AD198" s="445">
        <v>62500000</v>
      </c>
      <c r="AE198" s="24" t="s">
        <v>210</v>
      </c>
      <c r="AF198" s="445">
        <v>62500000</v>
      </c>
      <c r="AG198" s="13">
        <f t="shared" si="35"/>
        <v>1</v>
      </c>
    </row>
    <row r="199" spans="1:34" s="377" customFormat="1" ht="70" customHeight="1" x14ac:dyDescent="0.2">
      <c r="A199" s="300" t="s">
        <v>1193</v>
      </c>
      <c r="B199" s="387" t="s">
        <v>90</v>
      </c>
      <c r="C199" s="37" t="s">
        <v>1244</v>
      </c>
      <c r="D199" s="37" t="s">
        <v>1239</v>
      </c>
      <c r="E199" s="302">
        <v>4502</v>
      </c>
      <c r="F199" s="302" t="s">
        <v>1234</v>
      </c>
      <c r="G199" s="37" t="s">
        <v>786</v>
      </c>
      <c r="H199" s="302">
        <v>111</v>
      </c>
      <c r="I199" s="300" t="s">
        <v>1250</v>
      </c>
      <c r="J199" s="302">
        <v>4502022</v>
      </c>
      <c r="K199" s="302" t="s">
        <v>1241</v>
      </c>
      <c r="L199" s="302" t="s">
        <v>1251</v>
      </c>
      <c r="M199" s="37" t="s">
        <v>1252</v>
      </c>
      <c r="N199" s="300" t="s">
        <v>1232</v>
      </c>
      <c r="O199" s="300">
        <v>2015</v>
      </c>
      <c r="P199" s="300" t="s">
        <v>1233</v>
      </c>
      <c r="Q199" s="399">
        <v>1</v>
      </c>
      <c r="R199" s="300">
        <v>1</v>
      </c>
      <c r="S199" s="11">
        <v>1</v>
      </c>
      <c r="T199" s="12">
        <f t="shared" si="39"/>
        <v>1</v>
      </c>
      <c r="U199" s="11">
        <v>1</v>
      </c>
      <c r="V199" s="11">
        <v>1</v>
      </c>
      <c r="W199" s="11">
        <v>1</v>
      </c>
      <c r="X199" s="11">
        <v>0</v>
      </c>
      <c r="Y199" s="11">
        <f t="shared" si="36"/>
        <v>3</v>
      </c>
      <c r="Z199" s="12">
        <f t="shared" si="37"/>
        <v>3</v>
      </c>
      <c r="AA199" s="11">
        <f t="shared" si="33"/>
        <v>4</v>
      </c>
      <c r="AB199" s="12">
        <f t="shared" si="34"/>
        <v>3</v>
      </c>
      <c r="AC199" s="13">
        <f t="shared" si="38"/>
        <v>4</v>
      </c>
      <c r="AD199" s="445">
        <v>62500000</v>
      </c>
      <c r="AE199" s="24" t="s">
        <v>210</v>
      </c>
      <c r="AF199" s="445">
        <v>62500000</v>
      </c>
      <c r="AG199" s="13">
        <f t="shared" si="35"/>
        <v>1</v>
      </c>
    </row>
    <row r="200" spans="1:34" s="377" customFormat="1" ht="70" customHeight="1" x14ac:dyDescent="0.2">
      <c r="A200" s="300" t="s">
        <v>1193</v>
      </c>
      <c r="B200" s="387" t="s">
        <v>90</v>
      </c>
      <c r="C200" s="37" t="s">
        <v>1244</v>
      </c>
      <c r="D200" s="37" t="s">
        <v>1239</v>
      </c>
      <c r="E200" s="302">
        <v>4502</v>
      </c>
      <c r="F200" s="302" t="s">
        <v>1234</v>
      </c>
      <c r="G200" s="37" t="s">
        <v>786</v>
      </c>
      <c r="H200" s="302">
        <v>112</v>
      </c>
      <c r="I200" s="300" t="s">
        <v>1253</v>
      </c>
      <c r="J200" s="302">
        <v>4502034</v>
      </c>
      <c r="K200" s="302" t="s">
        <v>1246</v>
      </c>
      <c r="L200" s="302" t="s">
        <v>1254</v>
      </c>
      <c r="M200" s="37" t="s">
        <v>1255</v>
      </c>
      <c r="N200" s="391">
        <v>0.47499999999999998</v>
      </c>
      <c r="O200" s="300">
        <v>2022</v>
      </c>
      <c r="P200" s="300" t="s">
        <v>1199</v>
      </c>
      <c r="Q200" s="399">
        <v>250</v>
      </c>
      <c r="R200" s="300">
        <v>1000</v>
      </c>
      <c r="S200" s="11">
        <v>290</v>
      </c>
      <c r="T200" s="12">
        <f t="shared" si="39"/>
        <v>0.28999999999999998</v>
      </c>
      <c r="U200" s="11">
        <v>60</v>
      </c>
      <c r="V200" s="11">
        <v>160</v>
      </c>
      <c r="W200" s="11">
        <v>95</v>
      </c>
      <c r="X200" s="11">
        <f>63+68</f>
        <v>131</v>
      </c>
      <c r="Y200" s="11">
        <f t="shared" si="36"/>
        <v>446</v>
      </c>
      <c r="Z200" s="12">
        <f t="shared" si="37"/>
        <v>0.44600000000000001</v>
      </c>
      <c r="AA200" s="11">
        <f t="shared" si="33"/>
        <v>736</v>
      </c>
      <c r="AB200" s="12">
        <f t="shared" si="34"/>
        <v>1.784</v>
      </c>
      <c r="AC200" s="13">
        <f t="shared" si="38"/>
        <v>0.73599999999999999</v>
      </c>
      <c r="AD200" s="445">
        <v>62500000</v>
      </c>
      <c r="AE200" s="24" t="s">
        <v>210</v>
      </c>
      <c r="AF200" s="445">
        <v>62500000</v>
      </c>
      <c r="AG200" s="13">
        <f t="shared" si="35"/>
        <v>1</v>
      </c>
    </row>
    <row r="201" spans="1:34" s="377" customFormat="1" ht="70" customHeight="1" x14ac:dyDescent="0.2">
      <c r="A201" s="300" t="s">
        <v>1193</v>
      </c>
      <c r="B201" s="387" t="s">
        <v>90</v>
      </c>
      <c r="C201" s="37" t="s">
        <v>1244</v>
      </c>
      <c r="D201" s="37" t="s">
        <v>1239</v>
      </c>
      <c r="E201" s="302">
        <v>4502</v>
      </c>
      <c r="F201" s="302" t="s">
        <v>1234</v>
      </c>
      <c r="G201" s="37" t="s">
        <v>786</v>
      </c>
      <c r="H201" s="302">
        <v>113</v>
      </c>
      <c r="I201" s="300" t="s">
        <v>1256</v>
      </c>
      <c r="J201" s="302">
        <v>4502001</v>
      </c>
      <c r="K201" s="302" t="s">
        <v>1257</v>
      </c>
      <c r="L201" s="302" t="s">
        <v>1258</v>
      </c>
      <c r="M201" s="37" t="s">
        <v>1259</v>
      </c>
      <c r="N201" s="391">
        <v>0.47499999999999998</v>
      </c>
      <c r="O201" s="300">
        <v>2022</v>
      </c>
      <c r="P201" s="300" t="s">
        <v>1199</v>
      </c>
      <c r="Q201" s="399">
        <v>3</v>
      </c>
      <c r="R201" s="300">
        <v>4</v>
      </c>
      <c r="S201" s="11">
        <v>1</v>
      </c>
      <c r="T201" s="12">
        <f t="shared" si="39"/>
        <v>0.25</v>
      </c>
      <c r="U201" s="11" t="s">
        <v>142</v>
      </c>
      <c r="V201" s="11">
        <v>1</v>
      </c>
      <c r="W201" s="11">
        <v>2</v>
      </c>
      <c r="X201" s="11">
        <v>0</v>
      </c>
      <c r="Y201" s="11">
        <f t="shared" si="36"/>
        <v>3</v>
      </c>
      <c r="Z201" s="12">
        <f t="shared" si="37"/>
        <v>0.75</v>
      </c>
      <c r="AA201" s="11">
        <f t="shared" si="33"/>
        <v>4</v>
      </c>
      <c r="AB201" s="12">
        <f t="shared" si="34"/>
        <v>1</v>
      </c>
      <c r="AC201" s="13">
        <f t="shared" si="38"/>
        <v>1</v>
      </c>
      <c r="AD201" s="445">
        <v>62500000</v>
      </c>
      <c r="AE201" s="24" t="s">
        <v>210</v>
      </c>
      <c r="AF201" s="445">
        <v>62500000</v>
      </c>
      <c r="AG201" s="13">
        <f t="shared" si="35"/>
        <v>1</v>
      </c>
    </row>
    <row r="202" spans="1:34" s="377" customFormat="1" ht="70" customHeight="1" x14ac:dyDescent="0.2">
      <c r="A202" s="300" t="s">
        <v>1193</v>
      </c>
      <c r="B202" s="387" t="s">
        <v>90</v>
      </c>
      <c r="C202" s="37" t="s">
        <v>1244</v>
      </c>
      <c r="D202" s="37" t="s">
        <v>1239</v>
      </c>
      <c r="E202" s="302">
        <v>4502</v>
      </c>
      <c r="F202" s="302" t="s">
        <v>1234</v>
      </c>
      <c r="G202" s="37" t="s">
        <v>786</v>
      </c>
      <c r="H202" s="302">
        <v>114</v>
      </c>
      <c r="I202" s="300" t="s">
        <v>1260</v>
      </c>
      <c r="J202" s="302">
        <v>4502022</v>
      </c>
      <c r="K202" s="302" t="s">
        <v>1241</v>
      </c>
      <c r="L202" s="302" t="s">
        <v>1251</v>
      </c>
      <c r="M202" s="37" t="s">
        <v>1243</v>
      </c>
      <c r="N202" s="391">
        <v>0.47499999999999998</v>
      </c>
      <c r="O202" s="300">
        <v>2022</v>
      </c>
      <c r="P202" s="300" t="s">
        <v>1199</v>
      </c>
      <c r="Q202" s="399">
        <v>1</v>
      </c>
      <c r="R202" s="300">
        <v>1</v>
      </c>
      <c r="S202" s="11">
        <v>1</v>
      </c>
      <c r="T202" s="12">
        <f t="shared" si="39"/>
        <v>1</v>
      </c>
      <c r="U202" s="11" t="s">
        <v>142</v>
      </c>
      <c r="V202" s="11">
        <v>0</v>
      </c>
      <c r="W202" s="11">
        <v>0</v>
      </c>
      <c r="X202" s="11">
        <v>0</v>
      </c>
      <c r="Y202" s="11">
        <f t="shared" si="36"/>
        <v>0</v>
      </c>
      <c r="Z202" s="12">
        <f t="shared" si="37"/>
        <v>0</v>
      </c>
      <c r="AA202" s="11">
        <f t="shared" si="33"/>
        <v>1</v>
      </c>
      <c r="AB202" s="12">
        <f>+Y202/Q202</f>
        <v>0</v>
      </c>
      <c r="AC202" s="13">
        <f t="shared" si="38"/>
        <v>1</v>
      </c>
      <c r="AD202" s="445">
        <v>62500000</v>
      </c>
      <c r="AE202" s="24" t="s">
        <v>210</v>
      </c>
      <c r="AF202" s="445">
        <v>62500000</v>
      </c>
      <c r="AG202" s="13">
        <f t="shared" si="35"/>
        <v>1</v>
      </c>
    </row>
    <row r="203" spans="1:34" s="377" customFormat="1" ht="70" customHeight="1" x14ac:dyDescent="0.2">
      <c r="A203" s="381" t="s">
        <v>401</v>
      </c>
      <c r="B203" s="387" t="s">
        <v>90</v>
      </c>
      <c r="C203" s="301" t="s">
        <v>402</v>
      </c>
      <c r="D203" s="301" t="s">
        <v>403</v>
      </c>
      <c r="E203" s="322">
        <v>4003</v>
      </c>
      <c r="F203" s="301" t="s">
        <v>404</v>
      </c>
      <c r="G203" s="301" t="s">
        <v>405</v>
      </c>
      <c r="H203" s="301">
        <v>31</v>
      </c>
      <c r="I203" s="301" t="s">
        <v>1190</v>
      </c>
      <c r="J203" s="322">
        <v>4003042</v>
      </c>
      <c r="K203" s="301" t="s">
        <v>1191</v>
      </c>
      <c r="L203" s="301" t="s">
        <v>412</v>
      </c>
      <c r="M203" s="301" t="s">
        <v>49</v>
      </c>
      <c r="N203" s="301">
        <v>0</v>
      </c>
      <c r="O203" s="301" t="s">
        <v>1354</v>
      </c>
      <c r="P203" s="301" t="s">
        <v>159</v>
      </c>
      <c r="Q203" s="496">
        <v>1</v>
      </c>
      <c r="R203" s="380">
        <v>2</v>
      </c>
      <c r="S203" s="11">
        <v>0</v>
      </c>
      <c r="T203" s="12">
        <f>+S203/R203</f>
        <v>0</v>
      </c>
      <c r="U203" s="26">
        <v>0</v>
      </c>
      <c r="V203" s="26">
        <v>0</v>
      </c>
      <c r="W203" s="26">
        <v>0</v>
      </c>
      <c r="X203" s="26">
        <v>1</v>
      </c>
      <c r="Y203" s="11">
        <f t="shared" si="36"/>
        <v>1</v>
      </c>
      <c r="Z203" s="12">
        <f t="shared" si="37"/>
        <v>0.5</v>
      </c>
      <c r="AA203" s="11">
        <f t="shared" si="33"/>
        <v>1</v>
      </c>
      <c r="AB203" s="12">
        <f t="shared" si="34"/>
        <v>1</v>
      </c>
      <c r="AC203" s="13">
        <f t="shared" si="38"/>
        <v>0.5</v>
      </c>
      <c r="AD203" s="375">
        <v>73800000</v>
      </c>
      <c r="AE203" s="363" t="s">
        <v>1355</v>
      </c>
      <c r="AF203" s="445">
        <v>73800000</v>
      </c>
      <c r="AG203" s="13">
        <f t="shared" si="35"/>
        <v>1</v>
      </c>
    </row>
    <row r="204" spans="1:34" s="377" customFormat="1" ht="70" customHeight="1" x14ac:dyDescent="0.2">
      <c r="A204" s="381" t="s">
        <v>401</v>
      </c>
      <c r="B204" s="387" t="s">
        <v>90</v>
      </c>
      <c r="C204" s="301" t="s">
        <v>406</v>
      </c>
      <c r="D204" s="301" t="s">
        <v>403</v>
      </c>
      <c r="E204" s="301" t="s">
        <v>1356</v>
      </c>
      <c r="F204" s="301" t="s">
        <v>404</v>
      </c>
      <c r="G204" s="301" t="s">
        <v>405</v>
      </c>
      <c r="H204" s="301">
        <v>32</v>
      </c>
      <c r="I204" s="301" t="s">
        <v>407</v>
      </c>
      <c r="J204" s="301" t="s">
        <v>155</v>
      </c>
      <c r="K204" s="301" t="s">
        <v>408</v>
      </c>
      <c r="L204" s="37" t="s">
        <v>408</v>
      </c>
      <c r="M204" s="301" t="s">
        <v>49</v>
      </c>
      <c r="N204" s="301">
        <v>1</v>
      </c>
      <c r="O204" s="301" t="s">
        <v>1354</v>
      </c>
      <c r="P204" s="301" t="s">
        <v>159</v>
      </c>
      <c r="Q204" s="497">
        <v>1</v>
      </c>
      <c r="R204" s="366">
        <v>4</v>
      </c>
      <c r="S204" s="11">
        <v>1</v>
      </c>
      <c r="T204" s="12">
        <f>+S204/R204</f>
        <v>0.25</v>
      </c>
      <c r="U204" s="26">
        <v>0</v>
      </c>
      <c r="V204" s="26">
        <v>0</v>
      </c>
      <c r="W204" s="26">
        <v>0</v>
      </c>
      <c r="X204" s="26">
        <v>1</v>
      </c>
      <c r="Y204" s="11">
        <f t="shared" si="36"/>
        <v>1</v>
      </c>
      <c r="Z204" s="12">
        <f t="shared" si="37"/>
        <v>0.25</v>
      </c>
      <c r="AA204" s="11">
        <f t="shared" si="33"/>
        <v>2</v>
      </c>
      <c r="AB204" s="12">
        <f t="shared" si="34"/>
        <v>1</v>
      </c>
      <c r="AC204" s="13">
        <f t="shared" si="38"/>
        <v>0.5</v>
      </c>
      <c r="AD204" s="375">
        <v>5000000000</v>
      </c>
      <c r="AE204" s="363" t="s">
        <v>1355</v>
      </c>
      <c r="AF204" s="445">
        <v>5000000000</v>
      </c>
      <c r="AG204" s="13">
        <f t="shared" si="35"/>
        <v>1</v>
      </c>
    </row>
    <row r="205" spans="1:34" s="377" customFormat="1" ht="70" customHeight="1" x14ac:dyDescent="0.2">
      <c r="A205" s="381" t="s">
        <v>401</v>
      </c>
      <c r="B205" s="387" t="s">
        <v>90</v>
      </c>
      <c r="C205" s="301" t="s">
        <v>402</v>
      </c>
      <c r="D205" s="301" t="s">
        <v>409</v>
      </c>
      <c r="E205" s="301" t="s">
        <v>1356</v>
      </c>
      <c r="F205" s="301" t="s">
        <v>404</v>
      </c>
      <c r="G205" s="301" t="s">
        <v>405</v>
      </c>
      <c r="H205" s="301">
        <v>35</v>
      </c>
      <c r="I205" s="301" t="s">
        <v>410</v>
      </c>
      <c r="J205" s="301">
        <v>4003042</v>
      </c>
      <c r="K205" s="301" t="s">
        <v>411</v>
      </c>
      <c r="L205" s="37" t="s">
        <v>412</v>
      </c>
      <c r="M205" s="301" t="s">
        <v>49</v>
      </c>
      <c r="N205" s="301">
        <v>0</v>
      </c>
      <c r="O205" s="301" t="s">
        <v>1354</v>
      </c>
      <c r="P205" s="301" t="s">
        <v>159</v>
      </c>
      <c r="Q205" s="497">
        <v>1</v>
      </c>
      <c r="R205" s="366">
        <v>2</v>
      </c>
      <c r="S205" s="11">
        <v>0</v>
      </c>
      <c r="T205" s="12">
        <f>+S205/R205</f>
        <v>0</v>
      </c>
      <c r="U205" s="26">
        <v>1</v>
      </c>
      <c r="V205" s="26">
        <v>0</v>
      </c>
      <c r="W205" s="26">
        <v>0</v>
      </c>
      <c r="X205" s="26">
        <v>0</v>
      </c>
      <c r="Y205" s="11">
        <f t="shared" si="36"/>
        <v>1</v>
      </c>
      <c r="Z205" s="12">
        <f t="shared" si="37"/>
        <v>0.5</v>
      </c>
      <c r="AA205" s="11">
        <f t="shared" si="33"/>
        <v>1</v>
      </c>
      <c r="AB205" s="12">
        <f t="shared" si="34"/>
        <v>1</v>
      </c>
      <c r="AC205" s="13">
        <f t="shared" si="38"/>
        <v>0.5</v>
      </c>
      <c r="AD205" s="375">
        <v>100000000</v>
      </c>
      <c r="AE205" s="363" t="s">
        <v>1355</v>
      </c>
      <c r="AF205" s="445">
        <v>100000000</v>
      </c>
      <c r="AG205" s="13">
        <f t="shared" si="35"/>
        <v>1</v>
      </c>
    </row>
    <row r="206" spans="1:34" s="377" customFormat="1" ht="70" customHeight="1" x14ac:dyDescent="0.2">
      <c r="A206" s="381" t="s">
        <v>401</v>
      </c>
      <c r="B206" s="387" t="s">
        <v>90</v>
      </c>
      <c r="C206" s="301" t="s">
        <v>402</v>
      </c>
      <c r="D206" s="301" t="s">
        <v>409</v>
      </c>
      <c r="E206" s="301" t="s">
        <v>1356</v>
      </c>
      <c r="F206" s="301" t="s">
        <v>404</v>
      </c>
      <c r="G206" s="301" t="s">
        <v>405</v>
      </c>
      <c r="H206" s="301">
        <v>36</v>
      </c>
      <c r="I206" s="301" t="s">
        <v>410</v>
      </c>
      <c r="J206" s="301" t="s">
        <v>166</v>
      </c>
      <c r="K206" s="301" t="s">
        <v>413</v>
      </c>
      <c r="L206" s="37" t="s">
        <v>414</v>
      </c>
      <c r="M206" s="301" t="s">
        <v>49</v>
      </c>
      <c r="N206" s="301">
        <v>1</v>
      </c>
      <c r="O206" s="301" t="s">
        <v>1354</v>
      </c>
      <c r="P206" s="301" t="s">
        <v>159</v>
      </c>
      <c r="Q206" s="497">
        <v>1</v>
      </c>
      <c r="R206" s="366">
        <v>4</v>
      </c>
      <c r="S206" s="11">
        <v>1</v>
      </c>
      <c r="T206" s="12">
        <f>+S206/R206</f>
        <v>0.25</v>
      </c>
      <c r="U206" s="26">
        <v>0</v>
      </c>
      <c r="V206" s="26">
        <v>0</v>
      </c>
      <c r="W206" s="26">
        <v>0</v>
      </c>
      <c r="X206" s="26">
        <v>1</v>
      </c>
      <c r="Y206" s="11">
        <f t="shared" si="36"/>
        <v>1</v>
      </c>
      <c r="Z206" s="12">
        <f t="shared" si="37"/>
        <v>0.25</v>
      </c>
      <c r="AA206" s="11">
        <f t="shared" si="33"/>
        <v>2</v>
      </c>
      <c r="AB206" s="12">
        <f t="shared" si="34"/>
        <v>1</v>
      </c>
      <c r="AC206" s="13">
        <f t="shared" si="38"/>
        <v>0.5</v>
      </c>
      <c r="AD206" s="375">
        <v>5000000000</v>
      </c>
      <c r="AE206" s="363" t="s">
        <v>1355</v>
      </c>
      <c r="AF206" s="445">
        <v>5000000000</v>
      </c>
      <c r="AG206" s="13">
        <f t="shared" si="35"/>
        <v>1</v>
      </c>
    </row>
    <row r="207" spans="1:34" s="377" customFormat="1" ht="70" customHeight="1" x14ac:dyDescent="0.2">
      <c r="A207" s="300" t="s">
        <v>1395</v>
      </c>
      <c r="B207" s="387" t="s">
        <v>90</v>
      </c>
      <c r="C207" s="302" t="s">
        <v>150</v>
      </c>
      <c r="D207" s="302" t="s">
        <v>151</v>
      </c>
      <c r="E207" s="302">
        <v>4003</v>
      </c>
      <c r="F207" s="302" t="s">
        <v>152</v>
      </c>
      <c r="G207" s="302" t="s">
        <v>153</v>
      </c>
      <c r="H207" s="302">
        <v>33</v>
      </c>
      <c r="I207" s="302" t="s">
        <v>154</v>
      </c>
      <c r="J207" s="302" t="s">
        <v>155</v>
      </c>
      <c r="K207" s="302" t="s">
        <v>156</v>
      </c>
      <c r="L207" s="302" t="s">
        <v>157</v>
      </c>
      <c r="M207" s="302" t="s">
        <v>158</v>
      </c>
      <c r="N207" s="383">
        <v>1</v>
      </c>
      <c r="O207" s="383">
        <v>2024</v>
      </c>
      <c r="P207" s="383" t="s">
        <v>159</v>
      </c>
      <c r="Q207" s="503">
        <v>1</v>
      </c>
      <c r="R207" s="403">
        <v>6</v>
      </c>
      <c r="S207" s="391">
        <v>2</v>
      </c>
      <c r="T207" s="398">
        <v>0.33</v>
      </c>
      <c r="U207" s="403">
        <v>0</v>
      </c>
      <c r="V207" s="403">
        <v>0</v>
      </c>
      <c r="W207" s="403">
        <v>0</v>
      </c>
      <c r="X207" s="403">
        <v>0</v>
      </c>
      <c r="Y207" s="11">
        <f t="shared" si="36"/>
        <v>0</v>
      </c>
      <c r="Z207" s="12">
        <f t="shared" si="37"/>
        <v>0</v>
      </c>
      <c r="AA207" s="11">
        <f t="shared" si="33"/>
        <v>2</v>
      </c>
      <c r="AB207" s="12">
        <f t="shared" si="34"/>
        <v>0</v>
      </c>
      <c r="AC207" s="13">
        <f t="shared" si="38"/>
        <v>0.33333333333333331</v>
      </c>
      <c r="AD207" s="451">
        <v>176278165065.47</v>
      </c>
      <c r="AE207" s="636" t="s">
        <v>1358</v>
      </c>
      <c r="AF207" s="739">
        <v>75627781857.820007</v>
      </c>
      <c r="AG207" s="13">
        <f t="shared" si="35"/>
        <v>0.42902523877379667</v>
      </c>
      <c r="AH207" s="330"/>
    </row>
    <row r="208" spans="1:34" s="377" customFormat="1" ht="70" customHeight="1" x14ac:dyDescent="0.2">
      <c r="A208" s="300" t="s">
        <v>1395</v>
      </c>
      <c r="B208" s="387" t="s">
        <v>90</v>
      </c>
      <c r="C208" s="302" t="s">
        <v>150</v>
      </c>
      <c r="D208" s="302" t="s">
        <v>164</v>
      </c>
      <c r="E208" s="302">
        <v>4003</v>
      </c>
      <c r="F208" s="302" t="s">
        <v>152</v>
      </c>
      <c r="G208" s="302" t="s">
        <v>153</v>
      </c>
      <c r="H208" s="302">
        <v>37</v>
      </c>
      <c r="I208" s="302" t="s">
        <v>165</v>
      </c>
      <c r="J208" s="302" t="s">
        <v>166</v>
      </c>
      <c r="K208" s="302" t="s">
        <v>167</v>
      </c>
      <c r="L208" s="302" t="s">
        <v>168</v>
      </c>
      <c r="M208" s="302" t="s">
        <v>158</v>
      </c>
      <c r="N208" s="383">
        <v>4</v>
      </c>
      <c r="O208" s="383">
        <v>2024</v>
      </c>
      <c r="P208" s="383" t="s">
        <v>159</v>
      </c>
      <c r="Q208" s="504">
        <v>2</v>
      </c>
      <c r="R208" s="383">
        <v>14</v>
      </c>
      <c r="S208" s="383">
        <v>4</v>
      </c>
      <c r="T208" s="398">
        <v>0.28999999999999998</v>
      </c>
      <c r="U208" s="403">
        <v>0</v>
      </c>
      <c r="V208" s="403">
        <v>0</v>
      </c>
      <c r="W208" s="403">
        <v>1</v>
      </c>
      <c r="X208" s="403">
        <v>0</v>
      </c>
      <c r="Y208" s="11">
        <f t="shared" si="36"/>
        <v>1</v>
      </c>
      <c r="Z208" s="12">
        <f t="shared" si="37"/>
        <v>7.1428571428571425E-2</v>
      </c>
      <c r="AA208" s="11">
        <f t="shared" si="33"/>
        <v>5</v>
      </c>
      <c r="AB208" s="12">
        <f t="shared" si="34"/>
        <v>0.5</v>
      </c>
      <c r="AC208" s="13">
        <f t="shared" si="38"/>
        <v>0.35714285714285715</v>
      </c>
      <c r="AD208" s="451">
        <v>209433944893.98001</v>
      </c>
      <c r="AE208" s="636"/>
      <c r="AF208" s="739">
        <v>52825686266.669998</v>
      </c>
      <c r="AG208" s="13">
        <f t="shared" si="35"/>
        <v>0.25223077516594317</v>
      </c>
      <c r="AH208" s="330"/>
    </row>
    <row r="209" spans="1:33" s="377" customFormat="1" ht="70" customHeight="1" x14ac:dyDescent="0.2">
      <c r="A209" s="300" t="s">
        <v>1395</v>
      </c>
      <c r="B209" s="387" t="s">
        <v>90</v>
      </c>
      <c r="C209" s="302" t="s">
        <v>150</v>
      </c>
      <c r="D209" s="302" t="s">
        <v>164</v>
      </c>
      <c r="E209" s="302">
        <v>4003</v>
      </c>
      <c r="F209" s="302" t="s">
        <v>169</v>
      </c>
      <c r="G209" s="302" t="s">
        <v>153</v>
      </c>
      <c r="H209" s="302">
        <v>38</v>
      </c>
      <c r="I209" s="302" t="s">
        <v>170</v>
      </c>
      <c r="J209" s="302">
        <v>4003002</v>
      </c>
      <c r="K209" s="302" t="s">
        <v>171</v>
      </c>
      <c r="L209" s="302" t="s">
        <v>172</v>
      </c>
      <c r="M209" s="302" t="s">
        <v>158</v>
      </c>
      <c r="N209" s="383">
        <v>18</v>
      </c>
      <c r="O209" s="383">
        <v>2024</v>
      </c>
      <c r="P209" s="383" t="s">
        <v>159</v>
      </c>
      <c r="Q209" s="504">
        <v>10</v>
      </c>
      <c r="R209" s="383">
        <v>45</v>
      </c>
      <c r="S209" s="383">
        <v>10</v>
      </c>
      <c r="T209" s="398">
        <v>0.22</v>
      </c>
      <c r="U209" s="403">
        <v>2</v>
      </c>
      <c r="V209" s="403">
        <v>4</v>
      </c>
      <c r="W209" s="403">
        <v>4</v>
      </c>
      <c r="X209" s="403">
        <v>0</v>
      </c>
      <c r="Y209" s="11">
        <f t="shared" si="36"/>
        <v>10</v>
      </c>
      <c r="Z209" s="12">
        <f t="shared" si="37"/>
        <v>0.22222222222222221</v>
      </c>
      <c r="AA209" s="11">
        <f t="shared" si="33"/>
        <v>20</v>
      </c>
      <c r="AB209" s="12">
        <f t="shared" si="34"/>
        <v>1</v>
      </c>
      <c r="AC209" s="13">
        <f t="shared" si="38"/>
        <v>0.44444444444444442</v>
      </c>
      <c r="AD209" s="451">
        <v>600000000</v>
      </c>
      <c r="AE209" s="636"/>
      <c r="AF209" s="445">
        <v>12000000</v>
      </c>
      <c r="AG209" s="13">
        <f t="shared" si="35"/>
        <v>0.02</v>
      </c>
    </row>
    <row r="210" spans="1:33" s="377" customFormat="1" ht="70" customHeight="1" x14ac:dyDescent="0.2">
      <c r="A210" s="369" t="s">
        <v>1359</v>
      </c>
      <c r="B210" s="387" t="s">
        <v>90</v>
      </c>
      <c r="C210" s="371" t="s">
        <v>108</v>
      </c>
      <c r="D210" s="372" t="s">
        <v>1026</v>
      </c>
      <c r="E210" s="371">
        <v>2202</v>
      </c>
      <c r="F210" s="371" t="s">
        <v>1026</v>
      </c>
      <c r="G210" s="371" t="s">
        <v>551</v>
      </c>
      <c r="H210" s="371">
        <v>123</v>
      </c>
      <c r="I210" s="371" t="s">
        <v>1360</v>
      </c>
      <c r="J210" s="371">
        <v>2202061</v>
      </c>
      <c r="K210" s="371" t="s">
        <v>1361</v>
      </c>
      <c r="L210" s="372" t="s">
        <v>1362</v>
      </c>
      <c r="M210" s="372" t="s">
        <v>121</v>
      </c>
      <c r="N210" s="369">
        <v>321</v>
      </c>
      <c r="O210" s="369">
        <v>2023</v>
      </c>
      <c r="P210" s="369" t="s">
        <v>1363</v>
      </c>
      <c r="Q210" s="505">
        <v>100</v>
      </c>
      <c r="R210" s="369">
        <v>400</v>
      </c>
      <c r="S210" s="369">
        <v>203</v>
      </c>
      <c r="T210" s="373">
        <v>0.51</v>
      </c>
      <c r="U210" s="369">
        <v>96</v>
      </c>
      <c r="V210" s="369">
        <v>0</v>
      </c>
      <c r="W210" s="369">
        <v>0</v>
      </c>
      <c r="X210" s="369">
        <v>54</v>
      </c>
      <c r="Y210" s="11">
        <f t="shared" si="36"/>
        <v>150</v>
      </c>
      <c r="Z210" s="12">
        <f t="shared" si="37"/>
        <v>0.375</v>
      </c>
      <c r="AA210" s="11">
        <f t="shared" si="33"/>
        <v>353</v>
      </c>
      <c r="AB210" s="12">
        <f t="shared" si="34"/>
        <v>1.5</v>
      </c>
      <c r="AC210" s="13">
        <f t="shared" si="38"/>
        <v>0.88249999999999995</v>
      </c>
      <c r="AD210" s="445">
        <v>0</v>
      </c>
      <c r="AE210" s="370" t="s">
        <v>1364</v>
      </c>
      <c r="AF210" s="445">
        <v>0</v>
      </c>
      <c r="AG210" s="13">
        <v>0</v>
      </c>
    </row>
    <row r="211" spans="1:33" s="377" customFormat="1" ht="70" customHeight="1" x14ac:dyDescent="0.2">
      <c r="A211" s="369" t="s">
        <v>1359</v>
      </c>
      <c r="B211" s="360" t="s">
        <v>866</v>
      </c>
      <c r="C211" s="371" t="s">
        <v>1365</v>
      </c>
      <c r="D211" s="372" t="s">
        <v>1366</v>
      </c>
      <c r="E211" s="371">
        <v>4502</v>
      </c>
      <c r="F211" s="371" t="s">
        <v>1234</v>
      </c>
      <c r="G211" s="371" t="s">
        <v>791</v>
      </c>
      <c r="H211" s="371">
        <v>326</v>
      </c>
      <c r="I211" s="371" t="s">
        <v>1367</v>
      </c>
      <c r="J211" s="371">
        <v>4502001</v>
      </c>
      <c r="K211" s="371" t="s">
        <v>1257</v>
      </c>
      <c r="L211" s="372" t="s">
        <v>1368</v>
      </c>
      <c r="M211" s="372" t="s">
        <v>121</v>
      </c>
      <c r="N211" s="369">
        <v>1</v>
      </c>
      <c r="O211" s="369">
        <v>2023</v>
      </c>
      <c r="P211" s="369" t="s">
        <v>1369</v>
      </c>
      <c r="Q211" s="505">
        <v>1</v>
      </c>
      <c r="R211" s="369">
        <v>4</v>
      </c>
      <c r="S211" s="369">
        <v>1</v>
      </c>
      <c r="T211" s="373">
        <v>0.25</v>
      </c>
      <c r="U211" s="369">
        <v>0</v>
      </c>
      <c r="V211" s="369">
        <v>0</v>
      </c>
      <c r="W211" s="369">
        <v>1</v>
      </c>
      <c r="X211" s="369">
        <v>0</v>
      </c>
      <c r="Y211" s="11">
        <f t="shared" si="36"/>
        <v>1</v>
      </c>
      <c r="Z211" s="12">
        <f t="shared" si="37"/>
        <v>0.25</v>
      </c>
      <c r="AA211" s="11">
        <f t="shared" si="33"/>
        <v>2</v>
      </c>
      <c r="AB211" s="12">
        <f t="shared" si="34"/>
        <v>1</v>
      </c>
      <c r="AC211" s="13">
        <f t="shared" si="38"/>
        <v>0.5</v>
      </c>
      <c r="AD211" s="445">
        <v>0</v>
      </c>
      <c r="AE211" s="370" t="s">
        <v>1364</v>
      </c>
      <c r="AF211" s="445">
        <v>0</v>
      </c>
      <c r="AG211" s="13">
        <v>0</v>
      </c>
    </row>
    <row r="212" spans="1:33" s="377" customFormat="1" ht="70" customHeight="1" x14ac:dyDescent="0.2">
      <c r="A212" s="369" t="s">
        <v>1359</v>
      </c>
      <c r="B212" s="360" t="s">
        <v>866</v>
      </c>
      <c r="C212" s="371" t="s">
        <v>1365</v>
      </c>
      <c r="D212" s="372" t="s">
        <v>1370</v>
      </c>
      <c r="E212" s="371">
        <v>4599</v>
      </c>
      <c r="F212" s="371" t="s">
        <v>1021</v>
      </c>
      <c r="G212" s="371" t="s">
        <v>1371</v>
      </c>
      <c r="H212" s="371">
        <v>327</v>
      </c>
      <c r="I212" s="371" t="s">
        <v>1372</v>
      </c>
      <c r="J212" s="371">
        <v>4599029</v>
      </c>
      <c r="K212" s="371" t="s">
        <v>875</v>
      </c>
      <c r="L212" s="372" t="s">
        <v>876</v>
      </c>
      <c r="M212" s="372" t="s">
        <v>121</v>
      </c>
      <c r="N212" s="369">
        <v>1</v>
      </c>
      <c r="O212" s="369">
        <v>2023</v>
      </c>
      <c r="P212" s="369" t="s">
        <v>1369</v>
      </c>
      <c r="Q212" s="505">
        <v>1</v>
      </c>
      <c r="R212" s="369">
        <v>4</v>
      </c>
      <c r="S212" s="369">
        <v>1</v>
      </c>
      <c r="T212" s="373">
        <v>0.25</v>
      </c>
      <c r="U212" s="369">
        <v>0</v>
      </c>
      <c r="V212" s="369">
        <v>0</v>
      </c>
      <c r="W212" s="369">
        <v>0</v>
      </c>
      <c r="X212" s="369">
        <v>0</v>
      </c>
      <c r="Y212" s="11">
        <f t="shared" si="36"/>
        <v>0</v>
      </c>
      <c r="Z212" s="12">
        <f t="shared" si="37"/>
        <v>0</v>
      </c>
      <c r="AA212" s="11">
        <f t="shared" si="33"/>
        <v>1</v>
      </c>
      <c r="AB212" s="12">
        <f>+Y212/Q212</f>
        <v>0</v>
      </c>
      <c r="AC212" s="13">
        <f t="shared" si="38"/>
        <v>0.25</v>
      </c>
      <c r="AD212" s="445">
        <v>0</v>
      </c>
      <c r="AE212" s="370" t="s">
        <v>1364</v>
      </c>
      <c r="AF212" s="445">
        <v>0</v>
      </c>
      <c r="AG212" s="13">
        <v>0</v>
      </c>
    </row>
    <row r="213" spans="1:33" s="377" customFormat="1" ht="70" customHeight="1" x14ac:dyDescent="0.2">
      <c r="A213" s="369" t="s">
        <v>1359</v>
      </c>
      <c r="B213" s="360" t="s">
        <v>866</v>
      </c>
      <c r="C213" s="371" t="s">
        <v>1365</v>
      </c>
      <c r="D213" s="372" t="s">
        <v>1370</v>
      </c>
      <c r="E213" s="371">
        <v>4502</v>
      </c>
      <c r="F213" s="371" t="s">
        <v>1234</v>
      </c>
      <c r="G213" s="371" t="s">
        <v>1371</v>
      </c>
      <c r="H213" s="371">
        <v>328</v>
      </c>
      <c r="I213" s="371" t="s">
        <v>1373</v>
      </c>
      <c r="J213" s="371">
        <v>4502001</v>
      </c>
      <c r="K213" s="371" t="s">
        <v>1257</v>
      </c>
      <c r="L213" s="372" t="s">
        <v>1374</v>
      </c>
      <c r="M213" s="372" t="s">
        <v>121</v>
      </c>
      <c r="N213" s="369">
        <v>0</v>
      </c>
      <c r="O213" s="369">
        <v>2023</v>
      </c>
      <c r="P213" s="369" t="s">
        <v>1369</v>
      </c>
      <c r="Q213" s="505">
        <v>5</v>
      </c>
      <c r="R213" s="369">
        <v>20</v>
      </c>
      <c r="S213" s="369">
        <v>6</v>
      </c>
      <c r="T213" s="373">
        <v>0.3</v>
      </c>
      <c r="U213" s="369">
        <v>2</v>
      </c>
      <c r="V213" s="369">
        <v>2</v>
      </c>
      <c r="W213" s="369">
        <v>0</v>
      </c>
      <c r="X213" s="369">
        <v>2</v>
      </c>
      <c r="Y213" s="11">
        <f t="shared" ref="Y213:Y275" si="40">+U213+V213+W213+X213</f>
        <v>6</v>
      </c>
      <c r="Z213" s="12">
        <f t="shared" ref="Z213:Z275" si="41">+Y213/R213</f>
        <v>0.3</v>
      </c>
      <c r="AA213" s="11">
        <f t="shared" ref="AA213:AA275" si="42">S213+Y213</f>
        <v>12</v>
      </c>
      <c r="AB213" s="12">
        <f t="shared" ref="AB213:AB275" si="43">+Y213/Q213</f>
        <v>1.2</v>
      </c>
      <c r="AC213" s="13">
        <f t="shared" si="38"/>
        <v>0.6</v>
      </c>
      <c r="AD213" s="448">
        <v>1261000000</v>
      </c>
      <c r="AE213" s="370" t="s">
        <v>1364</v>
      </c>
      <c r="AF213" s="445">
        <v>1258300000</v>
      </c>
      <c r="AG213" s="13">
        <f t="shared" ref="AG213:AG275" si="44">+AF213/AD213</f>
        <v>0.9978588421887391</v>
      </c>
    </row>
    <row r="214" spans="1:33" s="377" customFormat="1" ht="70" customHeight="1" x14ac:dyDescent="0.2">
      <c r="A214" s="524" t="s">
        <v>1359</v>
      </c>
      <c r="B214" s="511" t="s">
        <v>866</v>
      </c>
      <c r="C214" s="525" t="s">
        <v>1365</v>
      </c>
      <c r="D214" s="526" t="s">
        <v>1375</v>
      </c>
      <c r="E214" s="525">
        <v>4502</v>
      </c>
      <c r="F214" s="525" t="s">
        <v>1234</v>
      </c>
      <c r="G214" s="525" t="s">
        <v>370</v>
      </c>
      <c r="H214" s="525">
        <v>367</v>
      </c>
      <c r="I214" s="525" t="s">
        <v>1376</v>
      </c>
      <c r="J214" s="525">
        <v>4502001</v>
      </c>
      <c r="K214" s="525" t="s">
        <v>1257</v>
      </c>
      <c r="L214" s="526" t="s">
        <v>1377</v>
      </c>
      <c r="M214" s="526" t="s">
        <v>121</v>
      </c>
      <c r="N214" s="524">
        <v>0</v>
      </c>
      <c r="O214" s="524">
        <v>2023</v>
      </c>
      <c r="P214" s="524" t="s">
        <v>1378</v>
      </c>
      <c r="Q214" s="527">
        <v>15</v>
      </c>
      <c r="R214" s="524">
        <v>45</v>
      </c>
      <c r="S214" s="524">
        <v>6</v>
      </c>
      <c r="T214" s="528">
        <v>0.13</v>
      </c>
      <c r="U214" s="524">
        <v>0</v>
      </c>
      <c r="V214" s="524">
        <v>2</v>
      </c>
      <c r="W214" s="524">
        <v>13</v>
      </c>
      <c r="X214" s="524">
        <v>15</v>
      </c>
      <c r="Y214" s="508">
        <f t="shared" si="40"/>
        <v>30</v>
      </c>
      <c r="Z214" s="509">
        <f t="shared" si="41"/>
        <v>0.66666666666666663</v>
      </c>
      <c r="AA214" s="508">
        <f t="shared" si="42"/>
        <v>36</v>
      </c>
      <c r="AB214" s="509">
        <f t="shared" si="43"/>
        <v>2</v>
      </c>
      <c r="AC214" s="13">
        <f t="shared" si="38"/>
        <v>0.8</v>
      </c>
      <c r="AD214" s="529">
        <v>7426300000</v>
      </c>
      <c r="AE214" s="530" t="s">
        <v>1364</v>
      </c>
      <c r="AF214" s="445">
        <v>14173098127</v>
      </c>
      <c r="AG214" s="510">
        <f t="shared" si="44"/>
        <v>1.908500616323068</v>
      </c>
    </row>
    <row r="215" spans="1:33" s="377" customFormat="1" ht="70" customHeight="1" x14ac:dyDescent="0.2">
      <c r="A215" s="369" t="s">
        <v>1359</v>
      </c>
      <c r="B215" s="383" t="s">
        <v>61</v>
      </c>
      <c r="C215" s="371" t="s">
        <v>997</v>
      </c>
      <c r="D215" s="372" t="s">
        <v>1379</v>
      </c>
      <c r="E215" s="371">
        <v>3502</v>
      </c>
      <c r="F215" s="371" t="s">
        <v>1006</v>
      </c>
      <c r="G215" s="371" t="s">
        <v>1007</v>
      </c>
      <c r="H215" s="371">
        <v>329</v>
      </c>
      <c r="I215" s="371" t="s">
        <v>1380</v>
      </c>
      <c r="J215" s="371">
        <v>3502024</v>
      </c>
      <c r="K215" s="371" t="s">
        <v>1381</v>
      </c>
      <c r="L215" s="372" t="s">
        <v>1382</v>
      </c>
      <c r="M215" s="372" t="s">
        <v>121</v>
      </c>
      <c r="N215" s="369">
        <v>0</v>
      </c>
      <c r="O215" s="369">
        <v>2023</v>
      </c>
      <c r="P215" s="369" t="s">
        <v>1369</v>
      </c>
      <c r="Q215" s="505">
        <v>1</v>
      </c>
      <c r="R215" s="369">
        <v>4</v>
      </c>
      <c r="S215" s="369">
        <v>1</v>
      </c>
      <c r="T215" s="373">
        <v>0.25</v>
      </c>
      <c r="U215" s="369">
        <v>1</v>
      </c>
      <c r="V215" s="369">
        <v>0</v>
      </c>
      <c r="W215" s="369">
        <v>0</v>
      </c>
      <c r="X215" s="369">
        <v>0</v>
      </c>
      <c r="Y215" s="11">
        <f t="shared" si="40"/>
        <v>1</v>
      </c>
      <c r="Z215" s="12">
        <f t="shared" si="41"/>
        <v>0.25</v>
      </c>
      <c r="AA215" s="11">
        <f t="shared" si="42"/>
        <v>2</v>
      </c>
      <c r="AB215" s="12">
        <f t="shared" si="43"/>
        <v>1</v>
      </c>
      <c r="AC215" s="13">
        <f t="shared" si="38"/>
        <v>0.5</v>
      </c>
      <c r="AD215" s="448">
        <v>2000000000</v>
      </c>
      <c r="AE215" s="370" t="s">
        <v>1364</v>
      </c>
      <c r="AF215" s="445">
        <v>2170000000</v>
      </c>
      <c r="AG215" s="13">
        <f t="shared" si="44"/>
        <v>1.085</v>
      </c>
    </row>
    <row r="216" spans="1:33" s="377" customFormat="1" ht="70" customHeight="1" x14ac:dyDescent="0.2">
      <c r="A216" s="300" t="s">
        <v>1396</v>
      </c>
      <c r="B216" s="360" t="s">
        <v>866</v>
      </c>
      <c r="C216" s="301" t="s">
        <v>1397</v>
      </c>
      <c r="D216" s="304" t="s">
        <v>1398</v>
      </c>
      <c r="E216" s="301" t="s">
        <v>1399</v>
      </c>
      <c r="F216" s="301" t="s">
        <v>1400</v>
      </c>
      <c r="G216" s="301" t="s">
        <v>1401</v>
      </c>
      <c r="H216" s="301" t="s">
        <v>1402</v>
      </c>
      <c r="I216" s="301" t="s">
        <v>1403</v>
      </c>
      <c r="J216" s="301" t="s">
        <v>1404</v>
      </c>
      <c r="K216" s="301" t="s">
        <v>197</v>
      </c>
      <c r="L216" s="37" t="s">
        <v>1405</v>
      </c>
      <c r="M216" s="37" t="s">
        <v>1406</v>
      </c>
      <c r="N216" s="300" t="s">
        <v>142</v>
      </c>
      <c r="O216" s="300" t="s">
        <v>141</v>
      </c>
      <c r="P216" s="300" t="s">
        <v>210</v>
      </c>
      <c r="Q216" s="493" t="s">
        <v>399</v>
      </c>
      <c r="R216" s="300">
        <v>1</v>
      </c>
      <c r="S216" s="300">
        <v>0</v>
      </c>
      <c r="T216" s="12">
        <f t="shared" ref="T216:T228" si="45">+S216/R216</f>
        <v>0</v>
      </c>
      <c r="U216" s="374" t="s">
        <v>399</v>
      </c>
      <c r="V216" s="374">
        <v>0</v>
      </c>
      <c r="W216" s="404">
        <v>0</v>
      </c>
      <c r="X216" s="374">
        <v>0</v>
      </c>
      <c r="Y216" s="11">
        <f t="shared" si="40"/>
        <v>1</v>
      </c>
      <c r="Z216" s="12">
        <f t="shared" si="41"/>
        <v>1</v>
      </c>
      <c r="AA216" s="11">
        <f t="shared" si="42"/>
        <v>1</v>
      </c>
      <c r="AB216" s="12">
        <f t="shared" si="43"/>
        <v>1</v>
      </c>
      <c r="AC216" s="13">
        <f t="shared" si="38"/>
        <v>1</v>
      </c>
      <c r="AD216" s="445">
        <v>0</v>
      </c>
      <c r="AE216" s="360" t="s">
        <v>210</v>
      </c>
      <c r="AF216" s="445">
        <v>0</v>
      </c>
      <c r="AG216" s="13">
        <v>0</v>
      </c>
    </row>
    <row r="217" spans="1:33" s="377" customFormat="1" ht="70" customHeight="1" x14ac:dyDescent="0.2">
      <c r="A217" s="300" t="s">
        <v>1396</v>
      </c>
      <c r="B217" s="360" t="s">
        <v>866</v>
      </c>
      <c r="C217" s="301" t="s">
        <v>1397</v>
      </c>
      <c r="D217" s="304" t="s">
        <v>1398</v>
      </c>
      <c r="E217" s="301" t="s">
        <v>1399</v>
      </c>
      <c r="F217" s="301" t="s">
        <v>1400</v>
      </c>
      <c r="G217" s="301" t="s">
        <v>1401</v>
      </c>
      <c r="H217" s="301">
        <v>400201603</v>
      </c>
      <c r="I217" s="301" t="s">
        <v>1403</v>
      </c>
      <c r="J217" s="301" t="s">
        <v>1404</v>
      </c>
      <c r="K217" s="301" t="s">
        <v>197</v>
      </c>
      <c r="L217" s="37" t="s">
        <v>1407</v>
      </c>
      <c r="M217" s="37" t="s">
        <v>1406</v>
      </c>
      <c r="N217" s="300" t="s">
        <v>142</v>
      </c>
      <c r="O217" s="300" t="s">
        <v>141</v>
      </c>
      <c r="P217" s="300" t="s">
        <v>210</v>
      </c>
      <c r="Q217" s="493" t="s">
        <v>399</v>
      </c>
      <c r="R217" s="300">
        <v>1</v>
      </c>
      <c r="S217" s="300">
        <v>0</v>
      </c>
      <c r="T217" s="12">
        <f t="shared" si="45"/>
        <v>0</v>
      </c>
      <c r="U217" s="374" t="s">
        <v>399</v>
      </c>
      <c r="V217" s="374">
        <v>0</v>
      </c>
      <c r="W217" s="404">
        <v>0</v>
      </c>
      <c r="X217" s="374">
        <v>0</v>
      </c>
      <c r="Y217" s="11">
        <f t="shared" si="40"/>
        <v>1</v>
      </c>
      <c r="Z217" s="12">
        <f t="shared" si="41"/>
        <v>1</v>
      </c>
      <c r="AA217" s="11">
        <f t="shared" si="42"/>
        <v>1</v>
      </c>
      <c r="AB217" s="12">
        <f t="shared" si="43"/>
        <v>1</v>
      </c>
      <c r="AC217" s="13">
        <f t="shared" si="38"/>
        <v>1</v>
      </c>
      <c r="AD217" s="445">
        <v>111500000</v>
      </c>
      <c r="AE217" s="360" t="s">
        <v>210</v>
      </c>
      <c r="AF217" s="445">
        <v>111500000</v>
      </c>
      <c r="AG217" s="13">
        <f t="shared" si="44"/>
        <v>1</v>
      </c>
    </row>
    <row r="218" spans="1:33" s="377" customFormat="1" ht="70" customHeight="1" x14ac:dyDescent="0.2">
      <c r="A218" s="300" t="s">
        <v>1396</v>
      </c>
      <c r="B218" s="387" t="s">
        <v>90</v>
      </c>
      <c r="C218" s="301" t="s">
        <v>402</v>
      </c>
      <c r="D218" s="304" t="s">
        <v>1408</v>
      </c>
      <c r="E218" s="301" t="s">
        <v>651</v>
      </c>
      <c r="F218" s="301" t="s">
        <v>1409</v>
      </c>
      <c r="G218" s="301" t="s">
        <v>1410</v>
      </c>
      <c r="H218" s="301" t="s">
        <v>1411</v>
      </c>
      <c r="I218" s="301" t="s">
        <v>1403</v>
      </c>
      <c r="J218" s="301" t="s">
        <v>1412</v>
      </c>
      <c r="K218" s="301" t="s">
        <v>1413</v>
      </c>
      <c r="L218" s="37" t="s">
        <v>1414</v>
      </c>
      <c r="M218" s="37" t="s">
        <v>1406</v>
      </c>
      <c r="N218" s="300" t="s">
        <v>142</v>
      </c>
      <c r="O218" s="300" t="s">
        <v>141</v>
      </c>
      <c r="P218" s="300" t="s">
        <v>210</v>
      </c>
      <c r="Q218" s="493" t="s">
        <v>1415</v>
      </c>
      <c r="R218" s="300">
        <v>1000</v>
      </c>
      <c r="S218" s="300">
        <v>470</v>
      </c>
      <c r="T218" s="12">
        <f t="shared" si="45"/>
        <v>0.47</v>
      </c>
      <c r="U218" s="374" t="s">
        <v>142</v>
      </c>
      <c r="V218" s="374">
        <v>39</v>
      </c>
      <c r="W218" s="404">
        <v>0</v>
      </c>
      <c r="X218" s="374">
        <v>0</v>
      </c>
      <c r="Y218" s="11">
        <f t="shared" si="40"/>
        <v>39</v>
      </c>
      <c r="Z218" s="12">
        <f t="shared" si="41"/>
        <v>3.9E-2</v>
      </c>
      <c r="AA218" s="11">
        <f t="shared" si="42"/>
        <v>509</v>
      </c>
      <c r="AB218" s="12">
        <f t="shared" si="43"/>
        <v>0.156</v>
      </c>
      <c r="AC218" s="13">
        <f t="shared" si="38"/>
        <v>0.50900000000000001</v>
      </c>
      <c r="AD218" s="445">
        <v>100000000</v>
      </c>
      <c r="AE218" s="360" t="s">
        <v>210</v>
      </c>
      <c r="AF218" s="445">
        <v>100000000</v>
      </c>
      <c r="AG218" s="13">
        <f t="shared" si="44"/>
        <v>1</v>
      </c>
    </row>
    <row r="219" spans="1:33" s="377" customFormat="1" ht="70" customHeight="1" x14ac:dyDescent="0.2">
      <c r="A219" s="300" t="s">
        <v>1396</v>
      </c>
      <c r="B219" s="360" t="s">
        <v>866</v>
      </c>
      <c r="C219" s="301" t="s">
        <v>1416</v>
      </c>
      <c r="D219" s="304" t="s">
        <v>1417</v>
      </c>
      <c r="E219" s="301" t="s">
        <v>1418</v>
      </c>
      <c r="F219" s="301" t="s">
        <v>1126</v>
      </c>
      <c r="G219" s="301" t="s">
        <v>1419</v>
      </c>
      <c r="H219" s="301" t="s">
        <v>1420</v>
      </c>
      <c r="I219" s="301" t="s">
        <v>1403</v>
      </c>
      <c r="J219" s="301" t="s">
        <v>1421</v>
      </c>
      <c r="K219" s="301" t="s">
        <v>956</v>
      </c>
      <c r="L219" s="37" t="s">
        <v>1422</v>
      </c>
      <c r="M219" s="37" t="s">
        <v>1406</v>
      </c>
      <c r="N219" s="300" t="s">
        <v>1423</v>
      </c>
      <c r="O219" s="300" t="s">
        <v>141</v>
      </c>
      <c r="P219" s="300" t="s">
        <v>210</v>
      </c>
      <c r="Q219" s="493" t="s">
        <v>1424</v>
      </c>
      <c r="R219" s="300">
        <v>20</v>
      </c>
      <c r="S219" s="300">
        <v>5</v>
      </c>
      <c r="T219" s="12">
        <f t="shared" si="45"/>
        <v>0.25</v>
      </c>
      <c r="U219" s="374" t="s">
        <v>142</v>
      </c>
      <c r="V219" s="374">
        <v>9</v>
      </c>
      <c r="W219" s="404">
        <v>0</v>
      </c>
      <c r="X219" s="374">
        <v>0</v>
      </c>
      <c r="Y219" s="11">
        <f t="shared" si="40"/>
        <v>9</v>
      </c>
      <c r="Z219" s="12">
        <f t="shared" si="41"/>
        <v>0.45</v>
      </c>
      <c r="AA219" s="11">
        <f t="shared" si="42"/>
        <v>14</v>
      </c>
      <c r="AB219" s="12">
        <f t="shared" si="43"/>
        <v>1.8</v>
      </c>
      <c r="AC219" s="13">
        <f t="shared" si="38"/>
        <v>0.7</v>
      </c>
      <c r="AD219" s="445">
        <v>237500000</v>
      </c>
      <c r="AE219" s="360" t="s">
        <v>210</v>
      </c>
      <c r="AF219" s="445">
        <v>237500000</v>
      </c>
      <c r="AG219" s="13">
        <f t="shared" si="44"/>
        <v>1</v>
      </c>
    </row>
    <row r="220" spans="1:33" s="377" customFormat="1" ht="70" customHeight="1" x14ac:dyDescent="0.2">
      <c r="A220" s="300" t="s">
        <v>1396</v>
      </c>
      <c r="B220" s="360" t="s">
        <v>866</v>
      </c>
      <c r="C220" s="301" t="s">
        <v>1425</v>
      </c>
      <c r="D220" s="304" t="s">
        <v>1426</v>
      </c>
      <c r="E220" s="301" t="s">
        <v>593</v>
      </c>
      <c r="F220" s="301" t="s">
        <v>1234</v>
      </c>
      <c r="G220" s="301" t="s">
        <v>1427</v>
      </c>
      <c r="H220" s="301" t="s">
        <v>1403</v>
      </c>
      <c r="I220" s="301" t="s">
        <v>1403</v>
      </c>
      <c r="J220" s="301" t="s">
        <v>1428</v>
      </c>
      <c r="K220" s="301" t="s">
        <v>1257</v>
      </c>
      <c r="L220" s="37" t="s">
        <v>1429</v>
      </c>
      <c r="M220" s="37" t="s">
        <v>1406</v>
      </c>
      <c r="N220" s="300" t="s">
        <v>142</v>
      </c>
      <c r="O220" s="300" t="s">
        <v>141</v>
      </c>
      <c r="P220" s="300" t="s">
        <v>210</v>
      </c>
      <c r="Q220" s="493" t="s">
        <v>399</v>
      </c>
      <c r="R220" s="300">
        <v>4</v>
      </c>
      <c r="S220" s="300">
        <v>0</v>
      </c>
      <c r="T220" s="12">
        <f t="shared" si="45"/>
        <v>0</v>
      </c>
      <c r="U220" s="374" t="s">
        <v>399</v>
      </c>
      <c r="V220" s="374">
        <v>0</v>
      </c>
      <c r="W220" s="404">
        <v>0</v>
      </c>
      <c r="X220" s="374">
        <v>0</v>
      </c>
      <c r="Y220" s="11">
        <f t="shared" si="40"/>
        <v>1</v>
      </c>
      <c r="Z220" s="12">
        <f t="shared" si="41"/>
        <v>0.25</v>
      </c>
      <c r="AA220" s="11">
        <f t="shared" si="42"/>
        <v>1</v>
      </c>
      <c r="AB220" s="12">
        <f t="shared" si="43"/>
        <v>1</v>
      </c>
      <c r="AC220" s="13">
        <f t="shared" si="38"/>
        <v>0.25</v>
      </c>
      <c r="AD220" s="445">
        <v>50000000</v>
      </c>
      <c r="AE220" s="360" t="s">
        <v>210</v>
      </c>
      <c r="AF220" s="445">
        <v>50000000</v>
      </c>
      <c r="AG220" s="13">
        <f t="shared" si="44"/>
        <v>1</v>
      </c>
    </row>
    <row r="221" spans="1:33" s="377" customFormat="1" ht="70" customHeight="1" x14ac:dyDescent="0.2">
      <c r="A221" s="300" t="s">
        <v>1396</v>
      </c>
      <c r="B221" s="360" t="s">
        <v>866</v>
      </c>
      <c r="C221" s="301" t="s">
        <v>1425</v>
      </c>
      <c r="D221" s="304" t="s">
        <v>1430</v>
      </c>
      <c r="E221" s="301" t="s">
        <v>688</v>
      </c>
      <c r="F221" s="301" t="s">
        <v>1021</v>
      </c>
      <c r="G221" s="301" t="s">
        <v>813</v>
      </c>
      <c r="H221" s="301" t="s">
        <v>1431</v>
      </c>
      <c r="I221" s="301" t="s">
        <v>1403</v>
      </c>
      <c r="J221" s="301" t="s">
        <v>1432</v>
      </c>
      <c r="K221" s="301" t="s">
        <v>871</v>
      </c>
      <c r="L221" s="37" t="s">
        <v>872</v>
      </c>
      <c r="M221" s="37" t="s">
        <v>1406</v>
      </c>
      <c r="N221" s="300" t="s">
        <v>142</v>
      </c>
      <c r="O221" s="300" t="s">
        <v>141</v>
      </c>
      <c r="P221" s="300" t="s">
        <v>210</v>
      </c>
      <c r="Q221" s="493" t="s">
        <v>399</v>
      </c>
      <c r="R221" s="300">
        <v>3</v>
      </c>
      <c r="S221" s="300">
        <v>0</v>
      </c>
      <c r="T221" s="12">
        <f t="shared" si="45"/>
        <v>0</v>
      </c>
      <c r="U221" s="374" t="s">
        <v>142</v>
      </c>
      <c r="V221" s="374">
        <v>1</v>
      </c>
      <c r="W221" s="404">
        <v>0</v>
      </c>
      <c r="X221" s="374">
        <v>0</v>
      </c>
      <c r="Y221" s="11">
        <f t="shared" si="40"/>
        <v>1</v>
      </c>
      <c r="Z221" s="12">
        <f t="shared" si="41"/>
        <v>0.33333333333333331</v>
      </c>
      <c r="AA221" s="11">
        <f t="shared" si="42"/>
        <v>1</v>
      </c>
      <c r="AB221" s="12">
        <f t="shared" si="43"/>
        <v>1</v>
      </c>
      <c r="AC221" s="13">
        <f t="shared" si="38"/>
        <v>0.33333333333333331</v>
      </c>
      <c r="AD221" s="445">
        <v>140000000</v>
      </c>
      <c r="AE221" s="360" t="s">
        <v>210</v>
      </c>
      <c r="AF221" s="445">
        <v>140000000</v>
      </c>
      <c r="AG221" s="13">
        <f t="shared" si="44"/>
        <v>1</v>
      </c>
    </row>
    <row r="222" spans="1:33" s="377" customFormat="1" ht="70" customHeight="1" x14ac:dyDescent="0.2">
      <c r="A222" s="300" t="s">
        <v>1396</v>
      </c>
      <c r="B222" s="360" t="s">
        <v>866</v>
      </c>
      <c r="C222" s="301" t="s">
        <v>1425</v>
      </c>
      <c r="D222" s="304" t="s">
        <v>878</v>
      </c>
      <c r="E222" s="301" t="s">
        <v>688</v>
      </c>
      <c r="F222" s="301" t="s">
        <v>1021</v>
      </c>
      <c r="G222" s="301" t="s">
        <v>813</v>
      </c>
      <c r="H222" s="301" t="s">
        <v>1433</v>
      </c>
      <c r="I222" s="301" t="s">
        <v>1403</v>
      </c>
      <c r="J222" s="301" t="s">
        <v>1421</v>
      </c>
      <c r="K222" s="301" t="s">
        <v>956</v>
      </c>
      <c r="L222" s="37" t="s">
        <v>1172</v>
      </c>
      <c r="M222" s="37" t="s">
        <v>1406</v>
      </c>
      <c r="N222" s="300" t="s">
        <v>1423</v>
      </c>
      <c r="O222" s="300" t="s">
        <v>1071</v>
      </c>
      <c r="P222" s="300" t="s">
        <v>210</v>
      </c>
      <c r="Q222" s="493" t="s">
        <v>1423</v>
      </c>
      <c r="R222" s="300">
        <v>45</v>
      </c>
      <c r="S222" s="300">
        <v>45</v>
      </c>
      <c r="T222" s="12">
        <f t="shared" si="45"/>
        <v>1</v>
      </c>
      <c r="U222" s="374" t="s">
        <v>1434</v>
      </c>
      <c r="V222" s="374">
        <v>15</v>
      </c>
      <c r="W222" s="404">
        <v>0</v>
      </c>
      <c r="X222" s="374">
        <v>0</v>
      </c>
      <c r="Y222" s="11">
        <f t="shared" si="40"/>
        <v>25</v>
      </c>
      <c r="Z222" s="12">
        <f t="shared" si="41"/>
        <v>0.55555555555555558</v>
      </c>
      <c r="AA222" s="11">
        <f t="shared" si="42"/>
        <v>70</v>
      </c>
      <c r="AB222" s="12">
        <f t="shared" si="43"/>
        <v>0.55555555555555558</v>
      </c>
      <c r="AC222" s="13">
        <f t="shared" si="38"/>
        <v>1.5555555555555556</v>
      </c>
      <c r="AD222" s="445">
        <v>97500000</v>
      </c>
      <c r="AE222" s="360" t="s">
        <v>210</v>
      </c>
      <c r="AF222" s="445">
        <v>97500000</v>
      </c>
      <c r="AG222" s="13">
        <f t="shared" si="44"/>
        <v>1</v>
      </c>
    </row>
    <row r="223" spans="1:33" s="377" customFormat="1" ht="70" customHeight="1" x14ac:dyDescent="0.2">
      <c r="A223" s="300" t="s">
        <v>1396</v>
      </c>
      <c r="B223" s="387" t="s">
        <v>90</v>
      </c>
      <c r="C223" s="301" t="s">
        <v>1435</v>
      </c>
      <c r="D223" s="304" t="s">
        <v>1436</v>
      </c>
      <c r="E223" s="301" t="s">
        <v>1437</v>
      </c>
      <c r="F223" s="301" t="s">
        <v>1438</v>
      </c>
      <c r="G223" s="301" t="s">
        <v>818</v>
      </c>
      <c r="H223" s="301" t="s">
        <v>1403</v>
      </c>
      <c r="I223" s="301" t="s">
        <v>1403</v>
      </c>
      <c r="J223" s="301" t="s">
        <v>1439</v>
      </c>
      <c r="K223" s="301" t="s">
        <v>1440</v>
      </c>
      <c r="L223" s="37" t="s">
        <v>1441</v>
      </c>
      <c r="M223" s="37" t="s">
        <v>1406</v>
      </c>
      <c r="N223" s="300" t="s">
        <v>142</v>
      </c>
      <c r="O223" s="300" t="s">
        <v>141</v>
      </c>
      <c r="P223" s="300" t="s">
        <v>210</v>
      </c>
      <c r="Q223" s="493" t="s">
        <v>399</v>
      </c>
      <c r="R223" s="300">
        <v>3</v>
      </c>
      <c r="S223" s="300">
        <v>0</v>
      </c>
      <c r="T223" s="12">
        <f t="shared" si="45"/>
        <v>0</v>
      </c>
      <c r="U223" s="374" t="s">
        <v>142</v>
      </c>
      <c r="V223" s="374">
        <v>2</v>
      </c>
      <c r="W223" s="404">
        <v>0</v>
      </c>
      <c r="X223" s="374">
        <v>0</v>
      </c>
      <c r="Y223" s="11">
        <f t="shared" si="40"/>
        <v>2</v>
      </c>
      <c r="Z223" s="12">
        <f t="shared" si="41"/>
        <v>0.66666666666666663</v>
      </c>
      <c r="AA223" s="11">
        <f t="shared" si="42"/>
        <v>2</v>
      </c>
      <c r="AB223" s="12">
        <f t="shared" si="43"/>
        <v>2</v>
      </c>
      <c r="AC223" s="13">
        <f t="shared" si="38"/>
        <v>0.66666666666666663</v>
      </c>
      <c r="AD223" s="445">
        <v>15000000</v>
      </c>
      <c r="AE223" s="360" t="s">
        <v>210</v>
      </c>
      <c r="AF223" s="445">
        <v>15000000</v>
      </c>
      <c r="AG223" s="13">
        <f t="shared" si="44"/>
        <v>1</v>
      </c>
    </row>
    <row r="224" spans="1:33" s="377" customFormat="1" ht="70" customHeight="1" x14ac:dyDescent="0.2">
      <c r="A224" s="300" t="s">
        <v>1396</v>
      </c>
      <c r="B224" s="387" t="s">
        <v>90</v>
      </c>
      <c r="C224" s="301" t="s">
        <v>1435</v>
      </c>
      <c r="D224" s="304" t="s">
        <v>1436</v>
      </c>
      <c r="E224" s="301" t="s">
        <v>1442</v>
      </c>
      <c r="F224" s="301" t="s">
        <v>1443</v>
      </c>
      <c r="G224" s="301" t="s">
        <v>818</v>
      </c>
      <c r="H224" s="301" t="s">
        <v>1403</v>
      </c>
      <c r="I224" s="301" t="s">
        <v>1403</v>
      </c>
      <c r="J224" s="301" t="s">
        <v>1444</v>
      </c>
      <c r="K224" s="301" t="s">
        <v>197</v>
      </c>
      <c r="L224" s="37" t="s">
        <v>1445</v>
      </c>
      <c r="M224" s="37" t="s">
        <v>1406</v>
      </c>
      <c r="N224" s="300" t="s">
        <v>142</v>
      </c>
      <c r="O224" s="300" t="s">
        <v>141</v>
      </c>
      <c r="P224" s="300" t="s">
        <v>210</v>
      </c>
      <c r="Q224" s="493" t="s">
        <v>399</v>
      </c>
      <c r="R224" s="300">
        <v>4</v>
      </c>
      <c r="S224" s="300">
        <v>1</v>
      </c>
      <c r="T224" s="12">
        <f t="shared" si="45"/>
        <v>0.25</v>
      </c>
      <c r="U224" s="374" t="s">
        <v>142</v>
      </c>
      <c r="V224" s="374">
        <v>1</v>
      </c>
      <c r="W224" s="404">
        <v>0</v>
      </c>
      <c r="X224" s="374">
        <v>0</v>
      </c>
      <c r="Y224" s="11">
        <f t="shared" si="40"/>
        <v>1</v>
      </c>
      <c r="Z224" s="12">
        <f t="shared" si="41"/>
        <v>0.25</v>
      </c>
      <c r="AA224" s="11">
        <f t="shared" si="42"/>
        <v>2</v>
      </c>
      <c r="AB224" s="12">
        <f t="shared" si="43"/>
        <v>1</v>
      </c>
      <c r="AC224" s="13">
        <f t="shared" si="38"/>
        <v>0.5</v>
      </c>
      <c r="AD224" s="445">
        <v>22500000</v>
      </c>
      <c r="AE224" s="360" t="s">
        <v>210</v>
      </c>
      <c r="AF224" s="445">
        <v>22500000</v>
      </c>
      <c r="AG224" s="13">
        <f t="shared" si="44"/>
        <v>1</v>
      </c>
    </row>
    <row r="225" spans="1:33" s="377" customFormat="1" ht="70" customHeight="1" x14ac:dyDescent="0.2">
      <c r="A225" s="300" t="s">
        <v>1396</v>
      </c>
      <c r="B225" s="387" t="s">
        <v>90</v>
      </c>
      <c r="C225" s="301" t="s">
        <v>1435</v>
      </c>
      <c r="D225" s="304" t="s">
        <v>1436</v>
      </c>
      <c r="E225" s="301" t="s">
        <v>1442</v>
      </c>
      <c r="F225" s="301" t="s">
        <v>1443</v>
      </c>
      <c r="G225" s="301" t="s">
        <v>818</v>
      </c>
      <c r="H225" s="301" t="s">
        <v>1403</v>
      </c>
      <c r="I225" s="301" t="s">
        <v>1403</v>
      </c>
      <c r="J225" s="301" t="s">
        <v>1446</v>
      </c>
      <c r="K225" s="301" t="s">
        <v>1227</v>
      </c>
      <c r="L225" s="37" t="s">
        <v>1228</v>
      </c>
      <c r="M225" s="37" t="s">
        <v>1406</v>
      </c>
      <c r="N225" s="300" t="s">
        <v>142</v>
      </c>
      <c r="O225" s="300" t="s">
        <v>141</v>
      </c>
      <c r="P225" s="300" t="s">
        <v>210</v>
      </c>
      <c r="Q225" s="493" t="s">
        <v>399</v>
      </c>
      <c r="R225" s="300">
        <v>1</v>
      </c>
      <c r="S225" s="300">
        <v>0</v>
      </c>
      <c r="T225" s="12">
        <f t="shared" si="45"/>
        <v>0</v>
      </c>
      <c r="U225" s="374" t="s">
        <v>142</v>
      </c>
      <c r="V225" s="374">
        <v>0</v>
      </c>
      <c r="W225" s="404">
        <v>0</v>
      </c>
      <c r="X225" s="374">
        <v>0</v>
      </c>
      <c r="Y225" s="11">
        <f t="shared" si="40"/>
        <v>0</v>
      </c>
      <c r="Z225" s="12">
        <f t="shared" si="41"/>
        <v>0</v>
      </c>
      <c r="AA225" s="11">
        <f t="shared" si="42"/>
        <v>0</v>
      </c>
      <c r="AB225" s="12">
        <f t="shared" si="43"/>
        <v>0</v>
      </c>
      <c r="AC225" s="13">
        <f t="shared" si="38"/>
        <v>0</v>
      </c>
      <c r="AD225" s="445">
        <v>60000000</v>
      </c>
      <c r="AE225" s="360" t="s">
        <v>210</v>
      </c>
      <c r="AF225" s="445">
        <v>60000000</v>
      </c>
      <c r="AG225" s="13">
        <f t="shared" si="44"/>
        <v>1</v>
      </c>
    </row>
    <row r="226" spans="1:33" s="377" customFormat="1" ht="70" customHeight="1" x14ac:dyDescent="0.2">
      <c r="A226" s="300" t="s">
        <v>1396</v>
      </c>
      <c r="B226" s="387" t="s">
        <v>90</v>
      </c>
      <c r="C226" s="301" t="s">
        <v>1435</v>
      </c>
      <c r="D226" s="304" t="s">
        <v>1436</v>
      </c>
      <c r="E226" s="301" t="s">
        <v>1442</v>
      </c>
      <c r="F226" s="301" t="s">
        <v>1443</v>
      </c>
      <c r="G226" s="301" t="s">
        <v>818</v>
      </c>
      <c r="H226" s="301" t="s">
        <v>1403</v>
      </c>
      <c r="I226" s="301" t="s">
        <v>1403</v>
      </c>
      <c r="J226" s="301" t="s">
        <v>1447</v>
      </c>
      <c r="K226" s="301" t="s">
        <v>1448</v>
      </c>
      <c r="L226" s="37" t="s">
        <v>1449</v>
      </c>
      <c r="M226" s="37" t="s">
        <v>1406</v>
      </c>
      <c r="N226" s="300" t="s">
        <v>142</v>
      </c>
      <c r="O226" s="300" t="s">
        <v>141</v>
      </c>
      <c r="P226" s="300" t="s">
        <v>210</v>
      </c>
      <c r="Q226" s="493" t="s">
        <v>1450</v>
      </c>
      <c r="R226" s="300">
        <v>100</v>
      </c>
      <c r="S226" s="300">
        <v>68</v>
      </c>
      <c r="T226" s="12">
        <f t="shared" si="45"/>
        <v>0.68</v>
      </c>
      <c r="U226" s="374" t="s">
        <v>142</v>
      </c>
      <c r="V226" s="374">
        <v>0</v>
      </c>
      <c r="W226" s="404">
        <v>0</v>
      </c>
      <c r="X226" s="374">
        <v>0</v>
      </c>
      <c r="Y226" s="11">
        <f t="shared" si="40"/>
        <v>0</v>
      </c>
      <c r="Z226" s="12">
        <f t="shared" si="41"/>
        <v>0</v>
      </c>
      <c r="AA226" s="11">
        <f t="shared" si="42"/>
        <v>68</v>
      </c>
      <c r="AB226" s="12">
        <f t="shared" si="43"/>
        <v>0</v>
      </c>
      <c r="AC226" s="13">
        <f t="shared" si="38"/>
        <v>0.68</v>
      </c>
      <c r="AD226" s="445">
        <v>0</v>
      </c>
      <c r="AE226" s="360" t="s">
        <v>141</v>
      </c>
      <c r="AF226" s="445">
        <v>0</v>
      </c>
      <c r="AG226" s="13">
        <v>0</v>
      </c>
    </row>
    <row r="227" spans="1:33" s="377" customFormat="1" ht="70" customHeight="1" x14ac:dyDescent="0.2">
      <c r="A227" s="300" t="s">
        <v>1396</v>
      </c>
      <c r="B227" s="387" t="s">
        <v>90</v>
      </c>
      <c r="C227" s="301" t="s">
        <v>1435</v>
      </c>
      <c r="D227" s="304" t="s">
        <v>1436</v>
      </c>
      <c r="E227" s="301" t="s">
        <v>1442</v>
      </c>
      <c r="F227" s="301" t="s">
        <v>1443</v>
      </c>
      <c r="G227" s="301" t="s">
        <v>818</v>
      </c>
      <c r="H227" s="301" t="s">
        <v>1403</v>
      </c>
      <c r="I227" s="301" t="s">
        <v>1403</v>
      </c>
      <c r="J227" s="301" t="s">
        <v>1451</v>
      </c>
      <c r="K227" s="301" t="s">
        <v>1452</v>
      </c>
      <c r="L227" s="37" t="s">
        <v>1453</v>
      </c>
      <c r="M227" s="37" t="s">
        <v>1406</v>
      </c>
      <c r="N227" s="300" t="s">
        <v>142</v>
      </c>
      <c r="O227" s="300" t="s">
        <v>141</v>
      </c>
      <c r="P227" s="300" t="s">
        <v>210</v>
      </c>
      <c r="Q227" s="493" t="s">
        <v>1454</v>
      </c>
      <c r="R227" s="300">
        <v>500</v>
      </c>
      <c r="S227" s="300">
        <v>0</v>
      </c>
      <c r="T227" s="12">
        <f t="shared" si="45"/>
        <v>0</v>
      </c>
      <c r="U227" s="374" t="s">
        <v>142</v>
      </c>
      <c r="V227" s="374">
        <v>2035</v>
      </c>
      <c r="W227" s="404">
        <v>0</v>
      </c>
      <c r="X227" s="374">
        <v>0</v>
      </c>
      <c r="Y227" s="11">
        <f t="shared" si="40"/>
        <v>2035</v>
      </c>
      <c r="Z227" s="12">
        <f t="shared" si="41"/>
        <v>4.07</v>
      </c>
      <c r="AA227" s="11">
        <f t="shared" si="42"/>
        <v>2035</v>
      </c>
      <c r="AB227" s="12">
        <f t="shared" si="43"/>
        <v>13.566666666666666</v>
      </c>
      <c r="AC227" s="13">
        <f t="shared" si="38"/>
        <v>4.07</v>
      </c>
      <c r="AD227" s="445">
        <v>22000000</v>
      </c>
      <c r="AE227" s="360" t="s">
        <v>210</v>
      </c>
      <c r="AF227" s="445">
        <v>22000000</v>
      </c>
      <c r="AG227" s="13">
        <f t="shared" si="44"/>
        <v>1</v>
      </c>
    </row>
    <row r="228" spans="1:33" s="377" customFormat="1" ht="70" customHeight="1" x14ac:dyDescent="0.2">
      <c r="A228" s="300" t="s">
        <v>1396</v>
      </c>
      <c r="B228" s="387" t="s">
        <v>90</v>
      </c>
      <c r="C228" s="301" t="s">
        <v>1435</v>
      </c>
      <c r="D228" s="304" t="s">
        <v>1436</v>
      </c>
      <c r="E228" s="301">
        <v>3905</v>
      </c>
      <c r="F228" s="301" t="s">
        <v>1455</v>
      </c>
      <c r="G228" s="301" t="s">
        <v>818</v>
      </c>
      <c r="H228" s="301"/>
      <c r="I228" s="301" t="s">
        <v>1403</v>
      </c>
      <c r="J228" s="301" t="s">
        <v>1456</v>
      </c>
      <c r="K228" s="301" t="s">
        <v>1057</v>
      </c>
      <c r="L228" s="37" t="s">
        <v>1457</v>
      </c>
      <c r="M228" s="37" t="s">
        <v>1406</v>
      </c>
      <c r="N228" s="300">
        <v>0</v>
      </c>
      <c r="O228" s="300" t="s">
        <v>141</v>
      </c>
      <c r="P228" s="300" t="s">
        <v>210</v>
      </c>
      <c r="Q228" s="399">
        <v>1</v>
      </c>
      <c r="R228" s="300">
        <v>3</v>
      </c>
      <c r="S228" s="300">
        <v>0</v>
      </c>
      <c r="T228" s="12">
        <f t="shared" si="45"/>
        <v>0</v>
      </c>
      <c r="U228" s="374" t="s">
        <v>142</v>
      </c>
      <c r="V228" s="374">
        <v>3</v>
      </c>
      <c r="W228" s="404">
        <v>0</v>
      </c>
      <c r="X228" s="374">
        <v>0</v>
      </c>
      <c r="Y228" s="11">
        <f t="shared" si="40"/>
        <v>3</v>
      </c>
      <c r="Z228" s="12">
        <f t="shared" si="41"/>
        <v>1</v>
      </c>
      <c r="AA228" s="11">
        <f t="shared" si="42"/>
        <v>3</v>
      </c>
      <c r="AB228" s="12">
        <f t="shared" si="43"/>
        <v>3</v>
      </c>
      <c r="AC228" s="13">
        <f t="shared" si="38"/>
        <v>1</v>
      </c>
      <c r="AD228" s="445">
        <v>0</v>
      </c>
      <c r="AE228" s="360" t="s">
        <v>141</v>
      </c>
      <c r="AF228" s="445">
        <v>0</v>
      </c>
      <c r="AG228" s="13">
        <v>0</v>
      </c>
    </row>
    <row r="229" spans="1:33" s="377" customFormat="1" ht="70" customHeight="1" x14ac:dyDescent="0.2">
      <c r="A229" s="300" t="s">
        <v>1732</v>
      </c>
      <c r="B229" s="387" t="s">
        <v>90</v>
      </c>
      <c r="C229" s="301" t="s">
        <v>1463</v>
      </c>
      <c r="D229" s="304" t="s">
        <v>1464</v>
      </c>
      <c r="E229" s="301" t="s">
        <v>1465</v>
      </c>
      <c r="F229" s="301" t="s">
        <v>1466</v>
      </c>
      <c r="G229" s="301" t="s">
        <v>1467</v>
      </c>
      <c r="H229" s="301" t="s">
        <v>1468</v>
      </c>
      <c r="I229" s="301" t="s">
        <v>1469</v>
      </c>
      <c r="J229" s="301" t="s">
        <v>1470</v>
      </c>
      <c r="K229" s="301" t="s">
        <v>956</v>
      </c>
      <c r="L229" s="37" t="s">
        <v>1472</v>
      </c>
      <c r="M229" s="37" t="s">
        <v>158</v>
      </c>
      <c r="N229" s="300">
        <v>180</v>
      </c>
      <c r="O229" s="300">
        <v>2023</v>
      </c>
      <c r="P229" s="300" t="s">
        <v>1473</v>
      </c>
      <c r="Q229" s="399">
        <v>90</v>
      </c>
      <c r="R229" s="300">
        <v>360</v>
      </c>
      <c r="S229" s="300">
        <v>90</v>
      </c>
      <c r="T229" s="12">
        <f>+S229/R229</f>
        <v>0.25</v>
      </c>
      <c r="U229" s="374">
        <v>15</v>
      </c>
      <c r="V229" s="374">
        <v>17</v>
      </c>
      <c r="W229" s="404">
        <v>33</v>
      </c>
      <c r="X229" s="374">
        <v>25</v>
      </c>
      <c r="Y229" s="11">
        <f t="shared" si="40"/>
        <v>90</v>
      </c>
      <c r="Z229" s="12">
        <f t="shared" si="41"/>
        <v>0.25</v>
      </c>
      <c r="AA229" s="11">
        <f t="shared" si="42"/>
        <v>180</v>
      </c>
      <c r="AB229" s="12">
        <f t="shared" si="43"/>
        <v>1</v>
      </c>
      <c r="AC229" s="13">
        <f t="shared" si="38"/>
        <v>0.5</v>
      </c>
      <c r="AD229" s="445">
        <v>518598267</v>
      </c>
      <c r="AE229" s="360" t="s">
        <v>1474</v>
      </c>
      <c r="AF229" s="445">
        <v>518598267</v>
      </c>
      <c r="AG229" s="13">
        <f t="shared" si="44"/>
        <v>1</v>
      </c>
    </row>
    <row r="230" spans="1:33" s="377" customFormat="1" ht="70" customHeight="1" x14ac:dyDescent="0.2">
      <c r="A230" s="300" t="s">
        <v>1732</v>
      </c>
      <c r="B230" s="387" t="s">
        <v>90</v>
      </c>
      <c r="C230" s="301" t="s">
        <v>1463</v>
      </c>
      <c r="D230" s="304" t="s">
        <v>1464</v>
      </c>
      <c r="E230" s="301" t="s">
        <v>1465</v>
      </c>
      <c r="F230" s="301" t="s">
        <v>1466</v>
      </c>
      <c r="G230" s="301" t="s">
        <v>1467</v>
      </c>
      <c r="H230" s="301" t="s">
        <v>1475</v>
      </c>
      <c r="I230" s="301" t="s">
        <v>1476</v>
      </c>
      <c r="J230" s="301" t="s">
        <v>1477</v>
      </c>
      <c r="K230" s="301" t="s">
        <v>1479</v>
      </c>
      <c r="L230" s="37" t="s">
        <v>1480</v>
      </c>
      <c r="M230" s="37" t="s">
        <v>158</v>
      </c>
      <c r="N230" s="300">
        <v>938220</v>
      </c>
      <c r="O230" s="300">
        <v>2023</v>
      </c>
      <c r="P230" s="300" t="s">
        <v>1481</v>
      </c>
      <c r="Q230" s="399">
        <v>940420</v>
      </c>
      <c r="R230" s="300">
        <v>947522</v>
      </c>
      <c r="S230" s="300">
        <v>942164</v>
      </c>
      <c r="T230" s="12">
        <f t="shared" ref="T230:T281" si="46">+S230/R230</f>
        <v>0.99434525003113383</v>
      </c>
      <c r="U230" s="374">
        <v>240193</v>
      </c>
      <c r="V230" s="374">
        <v>213465</v>
      </c>
      <c r="W230" s="404">
        <v>634000</v>
      </c>
      <c r="X230" s="374">
        <v>300</v>
      </c>
      <c r="Y230" s="11">
        <f t="shared" si="40"/>
        <v>1087958</v>
      </c>
      <c r="Z230" s="12">
        <f t="shared" si="41"/>
        <v>1.1482139728681762</v>
      </c>
      <c r="AA230" s="11">
        <f t="shared" si="42"/>
        <v>2030122</v>
      </c>
      <c r="AB230" s="12">
        <f t="shared" si="43"/>
        <v>1.156885221496778</v>
      </c>
      <c r="AC230" s="13">
        <f t="shared" si="38"/>
        <v>2.14255922289931</v>
      </c>
      <c r="AD230" s="445">
        <v>83107356230</v>
      </c>
      <c r="AE230" s="360" t="s">
        <v>1474</v>
      </c>
      <c r="AF230" s="631">
        <v>52528032184.659988</v>
      </c>
      <c r="AG230" s="13">
        <f t="shared" si="44"/>
        <v>0.63205033305702096</v>
      </c>
    </row>
    <row r="231" spans="1:33" s="377" customFormat="1" ht="70" customHeight="1" x14ac:dyDescent="0.2">
      <c r="A231" s="300" t="s">
        <v>1732</v>
      </c>
      <c r="B231" s="387" t="s">
        <v>90</v>
      </c>
      <c r="C231" s="301" t="s">
        <v>1463</v>
      </c>
      <c r="D231" s="304" t="s">
        <v>1464</v>
      </c>
      <c r="E231" s="301" t="s">
        <v>1482</v>
      </c>
      <c r="F231" s="301" t="s">
        <v>1466</v>
      </c>
      <c r="G231" s="301" t="s">
        <v>1467</v>
      </c>
      <c r="H231" s="301" t="s">
        <v>1483</v>
      </c>
      <c r="I231" s="301" t="s">
        <v>1484</v>
      </c>
      <c r="J231" s="301" t="s">
        <v>1485</v>
      </c>
      <c r="K231" s="301" t="s">
        <v>1487</v>
      </c>
      <c r="L231" s="37" t="s">
        <v>1488</v>
      </c>
      <c r="M231" s="37" t="s">
        <v>158</v>
      </c>
      <c r="N231" s="300">
        <v>15</v>
      </c>
      <c r="O231" s="300">
        <v>2023</v>
      </c>
      <c r="P231" s="300" t="s">
        <v>1473</v>
      </c>
      <c r="Q231" s="399">
        <v>5</v>
      </c>
      <c r="R231" s="300">
        <v>15</v>
      </c>
      <c r="S231" s="300">
        <v>1</v>
      </c>
      <c r="T231" s="12">
        <f t="shared" si="46"/>
        <v>6.6666666666666666E-2</v>
      </c>
      <c r="U231" s="374">
        <v>1</v>
      </c>
      <c r="V231" s="374">
        <v>0</v>
      </c>
      <c r="W231" s="404">
        <v>0</v>
      </c>
      <c r="X231" s="374">
        <v>0</v>
      </c>
      <c r="Y231" s="11">
        <f t="shared" si="40"/>
        <v>1</v>
      </c>
      <c r="Z231" s="12">
        <f t="shared" si="41"/>
        <v>6.6666666666666666E-2</v>
      </c>
      <c r="AA231" s="11">
        <f t="shared" si="42"/>
        <v>2</v>
      </c>
      <c r="AB231" s="12">
        <f t="shared" si="43"/>
        <v>0.2</v>
      </c>
      <c r="AC231" s="13">
        <f t="shared" si="38"/>
        <v>0.13333333333333333</v>
      </c>
      <c r="AD231" s="445">
        <v>83107356230</v>
      </c>
      <c r="AE231" s="360" t="s">
        <v>1489</v>
      </c>
      <c r="AF231" s="631">
        <v>52528032184.659988</v>
      </c>
      <c r="AG231" s="13">
        <f t="shared" si="44"/>
        <v>0.63205033305702096</v>
      </c>
    </row>
    <row r="232" spans="1:33" s="377" customFormat="1" ht="70" customHeight="1" x14ac:dyDescent="0.2">
      <c r="A232" s="300" t="s">
        <v>1732</v>
      </c>
      <c r="B232" s="387" t="s">
        <v>90</v>
      </c>
      <c r="C232" s="301" t="s">
        <v>1463</v>
      </c>
      <c r="D232" s="304" t="s">
        <v>1464</v>
      </c>
      <c r="E232" s="301" t="s">
        <v>1490</v>
      </c>
      <c r="F232" s="301" t="s">
        <v>1466</v>
      </c>
      <c r="G232" s="301" t="s">
        <v>1467</v>
      </c>
      <c r="H232" s="301" t="s">
        <v>1491</v>
      </c>
      <c r="I232" s="301" t="s">
        <v>1492</v>
      </c>
      <c r="J232" s="301" t="s">
        <v>1470</v>
      </c>
      <c r="K232" s="301" t="s">
        <v>956</v>
      </c>
      <c r="L232" s="37" t="s">
        <v>726</v>
      </c>
      <c r="M232" s="37" t="s">
        <v>158</v>
      </c>
      <c r="N232" s="300">
        <v>180</v>
      </c>
      <c r="O232" s="300">
        <v>2023</v>
      </c>
      <c r="P232" s="300" t="s">
        <v>1473</v>
      </c>
      <c r="Q232" s="399">
        <v>90</v>
      </c>
      <c r="R232" s="300">
        <v>360</v>
      </c>
      <c r="S232" s="300">
        <v>90</v>
      </c>
      <c r="T232" s="12">
        <f t="shared" si="46"/>
        <v>0.25</v>
      </c>
      <c r="U232" s="374">
        <v>15</v>
      </c>
      <c r="V232" s="374">
        <v>17</v>
      </c>
      <c r="W232" s="404">
        <v>33</v>
      </c>
      <c r="X232" s="374">
        <v>25</v>
      </c>
      <c r="Y232" s="11">
        <f t="shared" si="40"/>
        <v>90</v>
      </c>
      <c r="Z232" s="12">
        <f t="shared" si="41"/>
        <v>0.25</v>
      </c>
      <c r="AA232" s="11">
        <f t="shared" si="42"/>
        <v>180</v>
      </c>
      <c r="AB232" s="12">
        <f t="shared" si="43"/>
        <v>1</v>
      </c>
      <c r="AC232" s="13">
        <f t="shared" si="38"/>
        <v>0.5</v>
      </c>
      <c r="AD232" s="445">
        <v>483500000</v>
      </c>
      <c r="AE232" s="360" t="s">
        <v>1474</v>
      </c>
      <c r="AF232" s="445">
        <v>483500000</v>
      </c>
      <c r="AG232" s="13">
        <f t="shared" si="44"/>
        <v>1</v>
      </c>
    </row>
    <row r="233" spans="1:33" s="377" customFormat="1" ht="70" customHeight="1" x14ac:dyDescent="0.2">
      <c r="A233" s="300" t="s">
        <v>1732</v>
      </c>
      <c r="B233" s="387" t="s">
        <v>90</v>
      </c>
      <c r="C233" s="301" t="s">
        <v>1463</v>
      </c>
      <c r="D233" s="304" t="s">
        <v>1464</v>
      </c>
      <c r="E233" s="301" t="s">
        <v>1494</v>
      </c>
      <c r="F233" s="301" t="s">
        <v>1466</v>
      </c>
      <c r="G233" s="301" t="s">
        <v>1467</v>
      </c>
      <c r="H233" s="301" t="s">
        <v>1495</v>
      </c>
      <c r="I233" s="301" t="s">
        <v>1492</v>
      </c>
      <c r="J233" s="301" t="s">
        <v>1470</v>
      </c>
      <c r="K233" s="301" t="s">
        <v>956</v>
      </c>
      <c r="L233" s="37"/>
      <c r="M233" s="37" t="s">
        <v>158</v>
      </c>
      <c r="N233" s="300">
        <v>180</v>
      </c>
      <c r="O233" s="300">
        <v>2023</v>
      </c>
      <c r="P233" s="300" t="s">
        <v>1473</v>
      </c>
      <c r="Q233" s="399">
        <v>135</v>
      </c>
      <c r="R233" s="300">
        <v>540</v>
      </c>
      <c r="S233" s="300">
        <v>135</v>
      </c>
      <c r="T233" s="12">
        <f t="shared" si="46"/>
        <v>0.25</v>
      </c>
      <c r="U233" s="374">
        <v>3</v>
      </c>
      <c r="V233" s="374">
        <v>66</v>
      </c>
      <c r="W233" s="404">
        <v>54</v>
      </c>
      <c r="X233" s="374">
        <v>12</v>
      </c>
      <c r="Y233" s="11">
        <f t="shared" si="40"/>
        <v>135</v>
      </c>
      <c r="Z233" s="12">
        <f t="shared" si="41"/>
        <v>0.25</v>
      </c>
      <c r="AA233" s="11">
        <f t="shared" si="42"/>
        <v>270</v>
      </c>
      <c r="AB233" s="12">
        <f t="shared" si="43"/>
        <v>1</v>
      </c>
      <c r="AC233" s="13">
        <f t="shared" si="38"/>
        <v>0.5</v>
      </c>
      <c r="AD233" s="445">
        <v>483500000</v>
      </c>
      <c r="AE233" s="360" t="s">
        <v>1474</v>
      </c>
      <c r="AF233" s="445">
        <v>483500000</v>
      </c>
      <c r="AG233" s="13">
        <f t="shared" si="44"/>
        <v>1</v>
      </c>
    </row>
    <row r="234" spans="1:33" s="377" customFormat="1" ht="70" customHeight="1" x14ac:dyDescent="0.2">
      <c r="A234" s="300" t="s">
        <v>1732</v>
      </c>
      <c r="B234" s="387" t="s">
        <v>90</v>
      </c>
      <c r="C234" s="301" t="s">
        <v>1463</v>
      </c>
      <c r="D234" s="304" t="s">
        <v>1464</v>
      </c>
      <c r="E234" s="301" t="s">
        <v>1496</v>
      </c>
      <c r="F234" s="301" t="s">
        <v>1497</v>
      </c>
      <c r="G234" s="301" t="s">
        <v>1498</v>
      </c>
      <c r="H234" s="301" t="s">
        <v>1499</v>
      </c>
      <c r="I234" s="301" t="s">
        <v>1500</v>
      </c>
      <c r="J234" s="301" t="s">
        <v>1501</v>
      </c>
      <c r="K234" s="301" t="s">
        <v>1503</v>
      </c>
      <c r="L234" s="37" t="s">
        <v>1504</v>
      </c>
      <c r="M234" s="37" t="s">
        <v>158</v>
      </c>
      <c r="N234" s="300">
        <v>100</v>
      </c>
      <c r="O234" s="300">
        <v>2023</v>
      </c>
      <c r="P234" s="300" t="s">
        <v>1505</v>
      </c>
      <c r="Q234" s="399">
        <v>90</v>
      </c>
      <c r="R234" s="300">
        <v>360</v>
      </c>
      <c r="S234" s="300">
        <v>507</v>
      </c>
      <c r="T234" s="12">
        <f t="shared" si="46"/>
        <v>1.4083333333333334</v>
      </c>
      <c r="U234" s="374">
        <v>31</v>
      </c>
      <c r="V234" s="374">
        <v>30</v>
      </c>
      <c r="W234" s="404">
        <v>35</v>
      </c>
      <c r="X234" s="374">
        <v>15</v>
      </c>
      <c r="Y234" s="11">
        <f t="shared" si="40"/>
        <v>111</v>
      </c>
      <c r="Z234" s="12">
        <f t="shared" si="41"/>
        <v>0.30833333333333335</v>
      </c>
      <c r="AA234" s="11">
        <f t="shared" si="42"/>
        <v>618</v>
      </c>
      <c r="AB234" s="12">
        <f t="shared" si="43"/>
        <v>1.2333333333333334</v>
      </c>
      <c r="AC234" s="13">
        <f t="shared" si="38"/>
        <v>1.7166666666666666</v>
      </c>
      <c r="AD234" s="445">
        <v>4332003280</v>
      </c>
      <c r="AE234" s="360" t="s">
        <v>1474</v>
      </c>
      <c r="AF234" s="445">
        <v>4332003280</v>
      </c>
      <c r="AG234" s="13">
        <f t="shared" si="44"/>
        <v>1</v>
      </c>
    </row>
    <row r="235" spans="1:33" s="377" customFormat="1" ht="70" customHeight="1" x14ac:dyDescent="0.2">
      <c r="A235" s="300" t="s">
        <v>1732</v>
      </c>
      <c r="B235" s="387" t="s">
        <v>90</v>
      </c>
      <c r="C235" s="301" t="s">
        <v>1463</v>
      </c>
      <c r="D235" s="304" t="s">
        <v>1464</v>
      </c>
      <c r="E235" s="301" t="s">
        <v>1496</v>
      </c>
      <c r="F235" s="301" t="s">
        <v>1497</v>
      </c>
      <c r="G235" s="301" t="s">
        <v>1506</v>
      </c>
      <c r="H235" s="301" t="s">
        <v>1507</v>
      </c>
      <c r="I235" s="301" t="s">
        <v>1508</v>
      </c>
      <c r="J235" s="301" t="s">
        <v>1509</v>
      </c>
      <c r="K235" s="301" t="s">
        <v>1511</v>
      </c>
      <c r="L235" s="37" t="s">
        <v>726</v>
      </c>
      <c r="M235" s="37" t="s">
        <v>158</v>
      </c>
      <c r="N235" s="300">
        <v>44880</v>
      </c>
      <c r="O235" s="300">
        <v>2023</v>
      </c>
      <c r="P235" s="300" t="s">
        <v>1512</v>
      </c>
      <c r="Q235" s="399">
        <v>14000</v>
      </c>
      <c r="R235" s="300">
        <v>56000</v>
      </c>
      <c r="S235" s="300">
        <v>11732</v>
      </c>
      <c r="T235" s="12">
        <f t="shared" si="46"/>
        <v>0.20949999999999999</v>
      </c>
      <c r="U235" s="374">
        <v>2780</v>
      </c>
      <c r="V235" s="374">
        <v>2987</v>
      </c>
      <c r="W235" s="404">
        <v>2536</v>
      </c>
      <c r="X235" s="374">
        <v>5032</v>
      </c>
      <c r="Y235" s="11">
        <f t="shared" si="40"/>
        <v>13335</v>
      </c>
      <c r="Z235" s="12">
        <f t="shared" si="41"/>
        <v>0.238125</v>
      </c>
      <c r="AA235" s="11">
        <f t="shared" si="42"/>
        <v>25067</v>
      </c>
      <c r="AB235" s="12">
        <f t="shared" si="43"/>
        <v>0.95250000000000001</v>
      </c>
      <c r="AC235" s="13">
        <f t="shared" si="38"/>
        <v>0.447625</v>
      </c>
      <c r="AD235" s="445">
        <v>3100000000</v>
      </c>
      <c r="AE235" s="360" t="s">
        <v>1489</v>
      </c>
      <c r="AF235" s="445">
        <v>3100000000</v>
      </c>
      <c r="AG235" s="13">
        <f t="shared" si="44"/>
        <v>1</v>
      </c>
    </row>
    <row r="236" spans="1:33" s="377" customFormat="1" ht="70" customHeight="1" x14ac:dyDescent="0.2">
      <c r="A236" s="300" t="s">
        <v>1732</v>
      </c>
      <c r="B236" s="387" t="s">
        <v>90</v>
      </c>
      <c r="C236" s="301" t="s">
        <v>1463</v>
      </c>
      <c r="D236" s="304" t="s">
        <v>1464</v>
      </c>
      <c r="E236" s="301" t="s">
        <v>1513</v>
      </c>
      <c r="F236" s="301" t="s">
        <v>1514</v>
      </c>
      <c r="G236" s="301" t="s">
        <v>1515</v>
      </c>
      <c r="H236" s="301" t="s">
        <v>1516</v>
      </c>
      <c r="I236" s="301" t="s">
        <v>1517</v>
      </c>
      <c r="J236" s="301" t="s">
        <v>1518</v>
      </c>
      <c r="K236" s="301" t="s">
        <v>956</v>
      </c>
      <c r="L236" s="37" t="s">
        <v>726</v>
      </c>
      <c r="M236" s="37" t="s">
        <v>158</v>
      </c>
      <c r="N236" s="300">
        <v>1215</v>
      </c>
      <c r="O236" s="300">
        <v>2023</v>
      </c>
      <c r="P236" s="300" t="s">
        <v>1520</v>
      </c>
      <c r="Q236" s="399">
        <v>945</v>
      </c>
      <c r="R236" s="300">
        <v>3780</v>
      </c>
      <c r="S236" s="300">
        <v>550</v>
      </c>
      <c r="T236" s="12">
        <f t="shared" si="46"/>
        <v>0.14550264550264549</v>
      </c>
      <c r="U236" s="374">
        <v>230</v>
      </c>
      <c r="V236" s="374">
        <v>245</v>
      </c>
      <c r="W236" s="404">
        <v>0</v>
      </c>
      <c r="X236" s="374">
        <v>137</v>
      </c>
      <c r="Y236" s="11">
        <f t="shared" si="40"/>
        <v>612</v>
      </c>
      <c r="Z236" s="12">
        <f t="shared" si="41"/>
        <v>0.16190476190476191</v>
      </c>
      <c r="AA236" s="11">
        <f t="shared" si="42"/>
        <v>1162</v>
      </c>
      <c r="AB236" s="12">
        <f t="shared" si="43"/>
        <v>0.64761904761904765</v>
      </c>
      <c r="AC236" s="13">
        <f t="shared" si="38"/>
        <v>0.30740740740740741</v>
      </c>
      <c r="AD236" s="445">
        <v>2920000000</v>
      </c>
      <c r="AE236" s="360" t="s">
        <v>1489</v>
      </c>
      <c r="AF236" s="445">
        <v>2920000000</v>
      </c>
      <c r="AG236" s="13">
        <f t="shared" si="44"/>
        <v>1</v>
      </c>
    </row>
    <row r="237" spans="1:33" s="377" customFormat="1" ht="70" customHeight="1" x14ac:dyDescent="0.2">
      <c r="A237" s="300" t="s">
        <v>1732</v>
      </c>
      <c r="B237" s="387" t="s">
        <v>90</v>
      </c>
      <c r="C237" s="301" t="s">
        <v>1463</v>
      </c>
      <c r="D237" s="304" t="s">
        <v>1521</v>
      </c>
      <c r="E237" s="301" t="s">
        <v>1513</v>
      </c>
      <c r="F237" s="301" t="s">
        <v>1514</v>
      </c>
      <c r="G237" s="301" t="s">
        <v>1515</v>
      </c>
      <c r="H237" s="301" t="s">
        <v>1522</v>
      </c>
      <c r="I237" s="301" t="s">
        <v>1523</v>
      </c>
      <c r="J237" s="301" t="s">
        <v>1524</v>
      </c>
      <c r="K237" s="301" t="s">
        <v>1526</v>
      </c>
      <c r="L237" s="37" t="s">
        <v>1527</v>
      </c>
      <c r="M237" s="37" t="s">
        <v>158</v>
      </c>
      <c r="N237" s="300">
        <v>48</v>
      </c>
      <c r="O237" s="300">
        <v>2023</v>
      </c>
      <c r="P237" s="300" t="s">
        <v>1520</v>
      </c>
      <c r="Q237" s="399">
        <v>12</v>
      </c>
      <c r="R237" s="300">
        <v>48</v>
      </c>
      <c r="S237" s="300">
        <v>12</v>
      </c>
      <c r="T237" s="12">
        <f t="shared" si="46"/>
        <v>0.25</v>
      </c>
      <c r="U237" s="374">
        <v>2</v>
      </c>
      <c r="V237" s="374">
        <v>3</v>
      </c>
      <c r="W237" s="404">
        <v>7</v>
      </c>
      <c r="X237" s="374">
        <v>0</v>
      </c>
      <c r="Y237" s="11">
        <f t="shared" si="40"/>
        <v>12</v>
      </c>
      <c r="Z237" s="12">
        <f t="shared" si="41"/>
        <v>0.25</v>
      </c>
      <c r="AA237" s="11">
        <f t="shared" si="42"/>
        <v>24</v>
      </c>
      <c r="AB237" s="12">
        <f t="shared" si="43"/>
        <v>1</v>
      </c>
      <c r="AC237" s="13">
        <f t="shared" ref="AC237:AC300" si="47">AA237/R237</f>
        <v>0.5</v>
      </c>
      <c r="AD237" s="445">
        <v>2920000000</v>
      </c>
      <c r="AE237" s="360" t="s">
        <v>1489</v>
      </c>
      <c r="AF237" s="445">
        <v>2920000000</v>
      </c>
      <c r="AG237" s="13">
        <f t="shared" si="44"/>
        <v>1</v>
      </c>
    </row>
    <row r="238" spans="1:33" s="377" customFormat="1" ht="70" customHeight="1" x14ac:dyDescent="0.2">
      <c r="A238" s="300" t="s">
        <v>1732</v>
      </c>
      <c r="B238" s="387" t="s">
        <v>90</v>
      </c>
      <c r="C238" s="301" t="s">
        <v>1463</v>
      </c>
      <c r="D238" s="304" t="s">
        <v>1521</v>
      </c>
      <c r="E238" s="301" t="s">
        <v>1513</v>
      </c>
      <c r="F238" s="301" t="s">
        <v>1514</v>
      </c>
      <c r="G238" s="301" t="s">
        <v>1528</v>
      </c>
      <c r="H238" s="301" t="s">
        <v>1529</v>
      </c>
      <c r="I238" s="301" t="s">
        <v>1530</v>
      </c>
      <c r="J238" s="301" t="s">
        <v>1518</v>
      </c>
      <c r="K238" s="301" t="s">
        <v>956</v>
      </c>
      <c r="L238" s="37" t="s">
        <v>1532</v>
      </c>
      <c r="M238" s="37" t="s">
        <v>158</v>
      </c>
      <c r="N238" s="300">
        <v>40</v>
      </c>
      <c r="O238" s="300">
        <v>2023</v>
      </c>
      <c r="P238" s="300" t="s">
        <v>1520</v>
      </c>
      <c r="Q238" s="399">
        <v>80</v>
      </c>
      <c r="R238" s="300">
        <v>320</v>
      </c>
      <c r="S238" s="300">
        <v>80</v>
      </c>
      <c r="T238" s="12">
        <f t="shared" si="46"/>
        <v>0.25</v>
      </c>
      <c r="U238" s="374">
        <v>20</v>
      </c>
      <c r="V238" s="374">
        <v>25</v>
      </c>
      <c r="W238" s="404">
        <v>20</v>
      </c>
      <c r="X238" s="374">
        <v>15</v>
      </c>
      <c r="Y238" s="11">
        <f t="shared" si="40"/>
        <v>80</v>
      </c>
      <c r="Z238" s="12">
        <f t="shared" si="41"/>
        <v>0.25</v>
      </c>
      <c r="AA238" s="11">
        <f t="shared" si="42"/>
        <v>160</v>
      </c>
      <c r="AB238" s="12">
        <f t="shared" si="43"/>
        <v>1</v>
      </c>
      <c r="AC238" s="13">
        <f t="shared" si="47"/>
        <v>0.5</v>
      </c>
      <c r="AD238" s="445">
        <v>8898102243</v>
      </c>
      <c r="AE238" s="360" t="s">
        <v>1489</v>
      </c>
      <c r="AF238" s="445">
        <v>8898102243</v>
      </c>
      <c r="AG238" s="13">
        <f t="shared" si="44"/>
        <v>1</v>
      </c>
    </row>
    <row r="239" spans="1:33" s="377" customFormat="1" ht="70" customHeight="1" x14ac:dyDescent="0.2">
      <c r="A239" s="300" t="s">
        <v>1732</v>
      </c>
      <c r="B239" s="387" t="s">
        <v>90</v>
      </c>
      <c r="C239" s="301" t="s">
        <v>1463</v>
      </c>
      <c r="D239" s="304" t="s">
        <v>1533</v>
      </c>
      <c r="E239" s="301" t="s">
        <v>1513</v>
      </c>
      <c r="F239" s="301" t="s">
        <v>1514</v>
      </c>
      <c r="G239" s="301" t="s">
        <v>1534</v>
      </c>
      <c r="H239" s="301" t="s">
        <v>1535</v>
      </c>
      <c r="I239" s="301" t="s">
        <v>1536</v>
      </c>
      <c r="J239" s="301" t="s">
        <v>1537</v>
      </c>
      <c r="K239" s="301" t="s">
        <v>1539</v>
      </c>
      <c r="L239" s="37" t="s">
        <v>726</v>
      </c>
      <c r="M239" s="37" t="s">
        <v>158</v>
      </c>
      <c r="N239" s="300">
        <v>18</v>
      </c>
      <c r="O239" s="300">
        <v>2023</v>
      </c>
      <c r="P239" s="300" t="s">
        <v>1540</v>
      </c>
      <c r="Q239" s="399">
        <v>6</v>
      </c>
      <c r="R239" s="300">
        <v>20</v>
      </c>
      <c r="S239" s="300">
        <v>3</v>
      </c>
      <c r="T239" s="12">
        <f t="shared" si="46"/>
        <v>0.15</v>
      </c>
      <c r="U239" s="374" t="s">
        <v>142</v>
      </c>
      <c r="V239" s="374">
        <v>2</v>
      </c>
      <c r="W239" s="404">
        <v>4</v>
      </c>
      <c r="X239" s="374">
        <v>0</v>
      </c>
      <c r="Y239" s="11">
        <f t="shared" si="40"/>
        <v>6</v>
      </c>
      <c r="Z239" s="12">
        <f t="shared" si="41"/>
        <v>0.3</v>
      </c>
      <c r="AA239" s="11">
        <f t="shared" si="42"/>
        <v>9</v>
      </c>
      <c r="AB239" s="12">
        <f t="shared" si="43"/>
        <v>1</v>
      </c>
      <c r="AC239" s="13">
        <f t="shared" si="47"/>
        <v>0.45</v>
      </c>
      <c r="AD239" s="445">
        <v>1992274506</v>
      </c>
      <c r="AE239" s="360" t="s">
        <v>1541</v>
      </c>
      <c r="AF239" s="445">
        <v>1992274506</v>
      </c>
      <c r="AG239" s="13">
        <f t="shared" si="44"/>
        <v>1</v>
      </c>
    </row>
    <row r="240" spans="1:33" s="377" customFormat="1" ht="70" customHeight="1" x14ac:dyDescent="0.2">
      <c r="A240" s="300" t="s">
        <v>1732</v>
      </c>
      <c r="B240" s="387" t="s">
        <v>90</v>
      </c>
      <c r="C240" s="301" t="s">
        <v>1463</v>
      </c>
      <c r="D240" s="304"/>
      <c r="E240" s="301" t="s">
        <v>1513</v>
      </c>
      <c r="F240" s="301" t="s">
        <v>1514</v>
      </c>
      <c r="G240" s="301" t="s">
        <v>1534</v>
      </c>
      <c r="H240" s="301" t="s">
        <v>1542</v>
      </c>
      <c r="I240" s="301" t="s">
        <v>1543</v>
      </c>
      <c r="J240" s="301" t="s">
        <v>1544</v>
      </c>
      <c r="K240" s="301" t="s">
        <v>1546</v>
      </c>
      <c r="L240" s="37" t="s">
        <v>1547</v>
      </c>
      <c r="M240" s="37" t="s">
        <v>158</v>
      </c>
      <c r="N240" s="300" t="s">
        <v>1548</v>
      </c>
      <c r="O240" s="300">
        <v>2023</v>
      </c>
      <c r="P240" s="300" t="s">
        <v>1520</v>
      </c>
      <c r="Q240" s="399">
        <v>528</v>
      </c>
      <c r="R240" s="300">
        <v>2112</v>
      </c>
      <c r="S240" s="300">
        <v>528</v>
      </c>
      <c r="T240" s="12">
        <f t="shared" si="46"/>
        <v>0.25</v>
      </c>
      <c r="U240" s="374">
        <v>88</v>
      </c>
      <c r="V240" s="374">
        <v>132</v>
      </c>
      <c r="W240" s="404">
        <v>132</v>
      </c>
      <c r="X240" s="374">
        <v>176</v>
      </c>
      <c r="Y240" s="11">
        <f t="shared" si="40"/>
        <v>528</v>
      </c>
      <c r="Z240" s="12">
        <f t="shared" si="41"/>
        <v>0.25</v>
      </c>
      <c r="AA240" s="11">
        <f t="shared" si="42"/>
        <v>1056</v>
      </c>
      <c r="AB240" s="12">
        <f t="shared" si="43"/>
        <v>1</v>
      </c>
      <c r="AC240" s="13">
        <f t="shared" si="47"/>
        <v>0.5</v>
      </c>
      <c r="AD240" s="445">
        <v>1070428963</v>
      </c>
      <c r="AE240" s="360" t="s">
        <v>1270</v>
      </c>
      <c r="AF240" s="445">
        <v>1070428963</v>
      </c>
      <c r="AG240" s="13">
        <f t="shared" si="44"/>
        <v>1</v>
      </c>
    </row>
    <row r="241" spans="1:33" s="377" customFormat="1" ht="70" customHeight="1" x14ac:dyDescent="0.2">
      <c r="A241" s="300" t="s">
        <v>1732</v>
      </c>
      <c r="B241" s="387" t="s">
        <v>90</v>
      </c>
      <c r="C241" s="301" t="s">
        <v>1463</v>
      </c>
      <c r="D241" s="304" t="s">
        <v>1533</v>
      </c>
      <c r="E241" s="301" t="s">
        <v>1513</v>
      </c>
      <c r="F241" s="301" t="s">
        <v>1514</v>
      </c>
      <c r="G241" s="301" t="s">
        <v>1534</v>
      </c>
      <c r="H241" s="301" t="s">
        <v>1549</v>
      </c>
      <c r="I241" s="301" t="s">
        <v>1543</v>
      </c>
      <c r="J241" s="301" t="s">
        <v>1537</v>
      </c>
      <c r="K241" s="301" t="s">
        <v>1539</v>
      </c>
      <c r="L241" s="37" t="s">
        <v>1547</v>
      </c>
      <c r="M241" s="37" t="s">
        <v>158</v>
      </c>
      <c r="N241" s="300">
        <v>7</v>
      </c>
      <c r="O241" s="300">
        <v>2023</v>
      </c>
      <c r="P241" s="300" t="s">
        <v>1540</v>
      </c>
      <c r="Q241" s="399">
        <v>2</v>
      </c>
      <c r="R241" s="300">
        <v>8</v>
      </c>
      <c r="S241" s="300">
        <v>2</v>
      </c>
      <c r="T241" s="12">
        <f t="shared" si="46"/>
        <v>0.25</v>
      </c>
      <c r="U241" s="374" t="s">
        <v>142</v>
      </c>
      <c r="V241" s="374">
        <v>1</v>
      </c>
      <c r="W241" s="404">
        <v>1</v>
      </c>
      <c r="X241" s="374">
        <v>0</v>
      </c>
      <c r="Y241" s="11">
        <f t="shared" si="40"/>
        <v>2</v>
      </c>
      <c r="Z241" s="12">
        <f t="shared" si="41"/>
        <v>0.25</v>
      </c>
      <c r="AA241" s="11">
        <f t="shared" si="42"/>
        <v>4</v>
      </c>
      <c r="AB241" s="12">
        <f t="shared" si="43"/>
        <v>1</v>
      </c>
      <c r="AC241" s="13">
        <f t="shared" si="47"/>
        <v>0.5</v>
      </c>
      <c r="AD241" s="445">
        <v>1070428963</v>
      </c>
      <c r="AE241" s="360" t="s">
        <v>1270</v>
      </c>
      <c r="AF241" s="445">
        <v>1070428963</v>
      </c>
      <c r="AG241" s="13">
        <f t="shared" si="44"/>
        <v>1</v>
      </c>
    </row>
    <row r="242" spans="1:33" s="377" customFormat="1" ht="70" customHeight="1" x14ac:dyDescent="0.2">
      <c r="A242" s="300" t="s">
        <v>1732</v>
      </c>
      <c r="B242" s="387" t="s">
        <v>90</v>
      </c>
      <c r="C242" s="301" t="s">
        <v>1463</v>
      </c>
      <c r="D242" s="304" t="s">
        <v>1533</v>
      </c>
      <c r="E242" s="301" t="s">
        <v>1513</v>
      </c>
      <c r="F242" s="301" t="s">
        <v>1514</v>
      </c>
      <c r="G242" s="301" t="s">
        <v>104</v>
      </c>
      <c r="H242" s="301" t="s">
        <v>1550</v>
      </c>
      <c r="I242" s="301" t="s">
        <v>1551</v>
      </c>
      <c r="J242" s="301" t="s">
        <v>1552</v>
      </c>
      <c r="K242" s="301" t="s">
        <v>1554</v>
      </c>
      <c r="L242" s="37" t="s">
        <v>1555</v>
      </c>
      <c r="M242" s="37" t="s">
        <v>158</v>
      </c>
      <c r="N242" s="300">
        <v>0</v>
      </c>
      <c r="O242" s="300">
        <v>2023</v>
      </c>
      <c r="P242" s="300" t="s">
        <v>1520</v>
      </c>
      <c r="Q242" s="399">
        <v>135</v>
      </c>
      <c r="R242" s="300">
        <v>540</v>
      </c>
      <c r="S242" s="300">
        <v>135</v>
      </c>
      <c r="T242" s="12">
        <f t="shared" si="46"/>
        <v>0.25</v>
      </c>
      <c r="U242" s="374" t="s">
        <v>142</v>
      </c>
      <c r="V242" s="374">
        <v>65</v>
      </c>
      <c r="W242" s="404">
        <v>43</v>
      </c>
      <c r="X242" s="374">
        <v>27</v>
      </c>
      <c r="Y242" s="11">
        <f t="shared" si="40"/>
        <v>135</v>
      </c>
      <c r="Z242" s="12">
        <f t="shared" si="41"/>
        <v>0.25</v>
      </c>
      <c r="AA242" s="11">
        <f t="shared" si="42"/>
        <v>270</v>
      </c>
      <c r="AB242" s="12">
        <f t="shared" si="43"/>
        <v>1</v>
      </c>
      <c r="AC242" s="13">
        <f t="shared" si="47"/>
        <v>0.5</v>
      </c>
      <c r="AD242" s="445">
        <v>1293680320</v>
      </c>
      <c r="AE242" s="360" t="s">
        <v>1270</v>
      </c>
      <c r="AF242" s="445">
        <v>1293680320</v>
      </c>
      <c r="AG242" s="13">
        <f t="shared" si="44"/>
        <v>1</v>
      </c>
    </row>
    <row r="243" spans="1:33" s="377" customFormat="1" ht="70" customHeight="1" x14ac:dyDescent="0.2">
      <c r="A243" s="300" t="s">
        <v>1732</v>
      </c>
      <c r="B243" s="387" t="s">
        <v>90</v>
      </c>
      <c r="C243" s="301" t="s">
        <v>1463</v>
      </c>
      <c r="D243" s="304" t="s">
        <v>1533</v>
      </c>
      <c r="E243" s="301" t="s">
        <v>1513</v>
      </c>
      <c r="F243" s="301" t="s">
        <v>1514</v>
      </c>
      <c r="G243" s="301" t="s">
        <v>1556</v>
      </c>
      <c r="H243" s="301" t="s">
        <v>1557</v>
      </c>
      <c r="I243" s="301" t="s">
        <v>1558</v>
      </c>
      <c r="J243" s="301" t="s">
        <v>1518</v>
      </c>
      <c r="K243" s="301" t="s">
        <v>956</v>
      </c>
      <c r="L243" s="37" t="s">
        <v>1547</v>
      </c>
      <c r="M243" s="37" t="s">
        <v>158</v>
      </c>
      <c r="N243" s="300">
        <v>160</v>
      </c>
      <c r="O243" s="300">
        <v>2023</v>
      </c>
      <c r="P243" s="300" t="s">
        <v>1520</v>
      </c>
      <c r="Q243" s="399">
        <v>80</v>
      </c>
      <c r="R243" s="300">
        <v>300</v>
      </c>
      <c r="S243" s="300">
        <v>70</v>
      </c>
      <c r="T243" s="12">
        <f t="shared" si="46"/>
        <v>0.23333333333333334</v>
      </c>
      <c r="U243" s="374">
        <v>2</v>
      </c>
      <c r="V243" s="374">
        <v>26</v>
      </c>
      <c r="W243" s="404">
        <v>48</v>
      </c>
      <c r="X243" s="374">
        <v>8</v>
      </c>
      <c r="Y243" s="11">
        <f t="shared" si="40"/>
        <v>84</v>
      </c>
      <c r="Z243" s="12">
        <f t="shared" si="41"/>
        <v>0.28000000000000003</v>
      </c>
      <c r="AA243" s="11">
        <f t="shared" si="42"/>
        <v>154</v>
      </c>
      <c r="AB243" s="12">
        <f t="shared" si="43"/>
        <v>1.05</v>
      </c>
      <c r="AC243" s="13">
        <f t="shared" si="47"/>
        <v>0.51333333333333331</v>
      </c>
      <c r="AD243" s="445">
        <v>1293680320</v>
      </c>
      <c r="AE243" s="360" t="s">
        <v>1270</v>
      </c>
      <c r="AF243" s="445">
        <v>1293680320</v>
      </c>
      <c r="AG243" s="13">
        <f t="shared" si="44"/>
        <v>1</v>
      </c>
    </row>
    <row r="244" spans="1:33" s="377" customFormat="1" ht="70" customHeight="1" x14ac:dyDescent="0.2">
      <c r="A244" s="300" t="s">
        <v>1732</v>
      </c>
      <c r="B244" s="387" t="s">
        <v>90</v>
      </c>
      <c r="C244" s="301" t="s">
        <v>1463</v>
      </c>
      <c r="D244" s="304" t="s">
        <v>1533</v>
      </c>
      <c r="E244" s="301" t="s">
        <v>1513</v>
      </c>
      <c r="F244" s="301" t="s">
        <v>1514</v>
      </c>
      <c r="G244" s="301" t="s">
        <v>1560</v>
      </c>
      <c r="H244" s="301" t="s">
        <v>1561</v>
      </c>
      <c r="I244" s="301" t="s">
        <v>1562</v>
      </c>
      <c r="J244" s="301" t="s">
        <v>1518</v>
      </c>
      <c r="K244" s="301" t="s">
        <v>956</v>
      </c>
      <c r="L244" s="37" t="s">
        <v>726</v>
      </c>
      <c r="M244" s="37" t="s">
        <v>158</v>
      </c>
      <c r="N244" s="300">
        <v>360</v>
      </c>
      <c r="O244" s="300">
        <v>2023</v>
      </c>
      <c r="P244" s="300" t="s">
        <v>1520</v>
      </c>
      <c r="Q244" s="399">
        <v>135</v>
      </c>
      <c r="R244" s="300">
        <v>540</v>
      </c>
      <c r="S244" s="300">
        <v>135</v>
      </c>
      <c r="T244" s="12">
        <f t="shared" si="46"/>
        <v>0.25</v>
      </c>
      <c r="U244" s="374">
        <v>10</v>
      </c>
      <c r="V244" s="374">
        <v>25</v>
      </c>
      <c r="W244" s="404">
        <v>62</v>
      </c>
      <c r="X244" s="374">
        <v>38</v>
      </c>
      <c r="Y244" s="11">
        <f t="shared" si="40"/>
        <v>135</v>
      </c>
      <c r="Z244" s="12">
        <f t="shared" si="41"/>
        <v>0.25</v>
      </c>
      <c r="AA244" s="11">
        <f t="shared" si="42"/>
        <v>270</v>
      </c>
      <c r="AB244" s="12">
        <f t="shared" si="43"/>
        <v>1</v>
      </c>
      <c r="AC244" s="13">
        <f t="shared" si="47"/>
        <v>0.5</v>
      </c>
      <c r="AD244" s="445">
        <v>949241129</v>
      </c>
      <c r="AE244" s="360" t="s">
        <v>1541</v>
      </c>
      <c r="AF244" s="445">
        <v>949241129</v>
      </c>
      <c r="AG244" s="13">
        <f t="shared" si="44"/>
        <v>1</v>
      </c>
    </row>
    <row r="245" spans="1:33" s="377" customFormat="1" ht="70" customHeight="1" x14ac:dyDescent="0.2">
      <c r="A245" s="300" t="s">
        <v>1732</v>
      </c>
      <c r="B245" s="387" t="s">
        <v>90</v>
      </c>
      <c r="C245" s="301" t="s">
        <v>1463</v>
      </c>
      <c r="D245" s="304" t="s">
        <v>1533</v>
      </c>
      <c r="E245" s="301" t="s">
        <v>1513</v>
      </c>
      <c r="F245" s="301" t="s">
        <v>1514</v>
      </c>
      <c r="G245" s="301" t="s">
        <v>1560</v>
      </c>
      <c r="H245" s="301" t="s">
        <v>1564</v>
      </c>
      <c r="I245" s="301" t="s">
        <v>1565</v>
      </c>
      <c r="J245" s="301" t="s">
        <v>1566</v>
      </c>
      <c r="K245" s="301" t="s">
        <v>1568</v>
      </c>
      <c r="L245" s="37" t="s">
        <v>1569</v>
      </c>
      <c r="M245" s="37" t="s">
        <v>158</v>
      </c>
      <c r="N245" s="300">
        <v>14</v>
      </c>
      <c r="O245" s="300">
        <v>2023</v>
      </c>
      <c r="P245" s="300" t="s">
        <v>1520</v>
      </c>
      <c r="Q245" s="399">
        <v>7</v>
      </c>
      <c r="R245" s="300">
        <v>28</v>
      </c>
      <c r="S245" s="300">
        <v>7</v>
      </c>
      <c r="T245" s="12">
        <f t="shared" si="46"/>
        <v>0.25</v>
      </c>
      <c r="U245" s="374" t="s">
        <v>142</v>
      </c>
      <c r="V245" s="374">
        <v>1</v>
      </c>
      <c r="W245" s="404">
        <v>4</v>
      </c>
      <c r="X245" s="374">
        <v>2</v>
      </c>
      <c r="Y245" s="11">
        <f t="shared" si="40"/>
        <v>7</v>
      </c>
      <c r="Z245" s="12">
        <f t="shared" si="41"/>
        <v>0.25</v>
      </c>
      <c r="AA245" s="11">
        <f t="shared" si="42"/>
        <v>14</v>
      </c>
      <c r="AB245" s="12">
        <f t="shared" si="43"/>
        <v>1</v>
      </c>
      <c r="AC245" s="13">
        <f t="shared" si="47"/>
        <v>0.5</v>
      </c>
      <c r="AD245" s="445">
        <v>2770939207</v>
      </c>
      <c r="AE245" s="360" t="s">
        <v>1541</v>
      </c>
      <c r="AF245" s="445">
        <v>2770939207</v>
      </c>
      <c r="AG245" s="13">
        <f t="shared" si="44"/>
        <v>1</v>
      </c>
    </row>
    <row r="246" spans="1:33" s="377" customFormat="1" ht="70" customHeight="1" x14ac:dyDescent="0.2">
      <c r="A246" s="300" t="s">
        <v>1732</v>
      </c>
      <c r="B246" s="387" t="s">
        <v>90</v>
      </c>
      <c r="C246" s="301" t="s">
        <v>1463</v>
      </c>
      <c r="D246" s="304" t="s">
        <v>1533</v>
      </c>
      <c r="E246" s="301" t="s">
        <v>1513</v>
      </c>
      <c r="F246" s="301" t="s">
        <v>1514</v>
      </c>
      <c r="G246" s="301" t="s">
        <v>1570</v>
      </c>
      <c r="H246" s="301" t="s">
        <v>1571</v>
      </c>
      <c r="I246" s="301" t="s">
        <v>1565</v>
      </c>
      <c r="J246" s="301" t="s">
        <v>1566</v>
      </c>
      <c r="K246" s="301" t="s">
        <v>1568</v>
      </c>
      <c r="L246" s="37" t="s">
        <v>726</v>
      </c>
      <c r="M246" s="37" t="s">
        <v>158</v>
      </c>
      <c r="N246" s="300">
        <v>60</v>
      </c>
      <c r="O246" s="300">
        <v>2023</v>
      </c>
      <c r="P246" s="300" t="s">
        <v>1572</v>
      </c>
      <c r="Q246" s="399">
        <v>15</v>
      </c>
      <c r="R246" s="300">
        <v>62</v>
      </c>
      <c r="S246" s="300">
        <v>13</v>
      </c>
      <c r="T246" s="12">
        <f t="shared" si="46"/>
        <v>0.20967741935483872</v>
      </c>
      <c r="U246" s="374">
        <v>3</v>
      </c>
      <c r="V246" s="374">
        <v>6</v>
      </c>
      <c r="W246" s="404">
        <v>4</v>
      </c>
      <c r="X246" s="374">
        <v>2</v>
      </c>
      <c r="Y246" s="11">
        <f t="shared" si="40"/>
        <v>15</v>
      </c>
      <c r="Z246" s="12">
        <f t="shared" si="41"/>
        <v>0.24193548387096775</v>
      </c>
      <c r="AA246" s="11">
        <f t="shared" si="42"/>
        <v>28</v>
      </c>
      <c r="AB246" s="12">
        <f t="shared" si="43"/>
        <v>1</v>
      </c>
      <c r="AC246" s="13">
        <f t="shared" si="47"/>
        <v>0.45161290322580644</v>
      </c>
      <c r="AD246" s="445">
        <v>2770939207</v>
      </c>
      <c r="AE246" s="360" t="s">
        <v>1541</v>
      </c>
      <c r="AF246" s="445">
        <v>2770939207</v>
      </c>
      <c r="AG246" s="13">
        <f t="shared" si="44"/>
        <v>1</v>
      </c>
    </row>
    <row r="247" spans="1:33" s="377" customFormat="1" ht="70" customHeight="1" x14ac:dyDescent="0.2">
      <c r="A247" s="300" t="s">
        <v>1732</v>
      </c>
      <c r="B247" s="387" t="s">
        <v>90</v>
      </c>
      <c r="C247" s="301" t="s">
        <v>1463</v>
      </c>
      <c r="D247" s="304" t="s">
        <v>1533</v>
      </c>
      <c r="E247" s="301" t="s">
        <v>1513</v>
      </c>
      <c r="F247" s="301" t="s">
        <v>1514</v>
      </c>
      <c r="G247" s="301" t="s">
        <v>1570</v>
      </c>
      <c r="H247" s="301" t="s">
        <v>1573</v>
      </c>
      <c r="I247" s="301" t="s">
        <v>1574</v>
      </c>
      <c r="J247" s="301" t="s">
        <v>1518</v>
      </c>
      <c r="K247" s="301" t="s">
        <v>956</v>
      </c>
      <c r="L247" s="37" t="s">
        <v>342</v>
      </c>
      <c r="M247" s="37" t="s">
        <v>158</v>
      </c>
      <c r="N247" s="300">
        <v>120</v>
      </c>
      <c r="O247" s="300">
        <v>2023</v>
      </c>
      <c r="P247" s="300" t="s">
        <v>1572</v>
      </c>
      <c r="Q247" s="399">
        <v>110</v>
      </c>
      <c r="R247" s="300">
        <v>460</v>
      </c>
      <c r="S247" s="300">
        <v>100</v>
      </c>
      <c r="T247" s="12">
        <f t="shared" si="46"/>
        <v>0.21739130434782608</v>
      </c>
      <c r="U247" s="374">
        <v>5</v>
      </c>
      <c r="V247" s="374">
        <v>25</v>
      </c>
      <c r="W247" s="404">
        <v>42</v>
      </c>
      <c r="X247" s="374">
        <v>38</v>
      </c>
      <c r="Y247" s="11">
        <f t="shared" si="40"/>
        <v>110</v>
      </c>
      <c r="Z247" s="12">
        <f t="shared" si="41"/>
        <v>0.2391304347826087</v>
      </c>
      <c r="AA247" s="11">
        <f t="shared" si="42"/>
        <v>210</v>
      </c>
      <c r="AB247" s="12">
        <f t="shared" si="43"/>
        <v>1</v>
      </c>
      <c r="AC247" s="13">
        <f t="shared" si="47"/>
        <v>0.45652173913043476</v>
      </c>
      <c r="AD247" s="445">
        <v>2770939207</v>
      </c>
      <c r="AE247" s="360" t="s">
        <v>1270</v>
      </c>
      <c r="AF247" s="445">
        <v>2770939207</v>
      </c>
      <c r="AG247" s="13">
        <f t="shared" si="44"/>
        <v>1</v>
      </c>
    </row>
    <row r="248" spans="1:33" s="377" customFormat="1" ht="70" customHeight="1" x14ac:dyDescent="0.2">
      <c r="A248" s="300" t="s">
        <v>1732</v>
      </c>
      <c r="B248" s="387" t="s">
        <v>90</v>
      </c>
      <c r="C248" s="301" t="s">
        <v>1463</v>
      </c>
      <c r="D248" s="304" t="s">
        <v>1533</v>
      </c>
      <c r="E248" s="301" t="s">
        <v>1513</v>
      </c>
      <c r="F248" s="301" t="s">
        <v>1514</v>
      </c>
      <c r="G248" s="301" t="s">
        <v>1570</v>
      </c>
      <c r="H248" s="301" t="s">
        <v>1576</v>
      </c>
      <c r="I248" s="301" t="s">
        <v>1577</v>
      </c>
      <c r="J248" s="301" t="s">
        <v>1578</v>
      </c>
      <c r="K248" s="301" t="s">
        <v>1580</v>
      </c>
      <c r="L248" s="37" t="s">
        <v>726</v>
      </c>
      <c r="M248" s="37" t="s">
        <v>158</v>
      </c>
      <c r="N248" s="300">
        <v>3</v>
      </c>
      <c r="O248" s="300">
        <v>2023</v>
      </c>
      <c r="P248" s="300" t="s">
        <v>1581</v>
      </c>
      <c r="Q248" s="399">
        <v>3</v>
      </c>
      <c r="R248" s="300">
        <v>12</v>
      </c>
      <c r="S248" s="300">
        <v>3</v>
      </c>
      <c r="T248" s="12">
        <f t="shared" si="46"/>
        <v>0.25</v>
      </c>
      <c r="U248" s="374" t="s">
        <v>142</v>
      </c>
      <c r="V248" s="374">
        <v>2</v>
      </c>
      <c r="W248" s="404">
        <v>1</v>
      </c>
      <c r="X248" s="374">
        <v>0</v>
      </c>
      <c r="Y248" s="11">
        <f t="shared" si="40"/>
        <v>3</v>
      </c>
      <c r="Z248" s="12">
        <f t="shared" si="41"/>
        <v>0.25</v>
      </c>
      <c r="AA248" s="11">
        <f t="shared" si="42"/>
        <v>6</v>
      </c>
      <c r="AB248" s="12">
        <f t="shared" si="43"/>
        <v>1</v>
      </c>
      <c r="AC248" s="13">
        <f t="shared" si="47"/>
        <v>0.5</v>
      </c>
      <c r="AD248" s="445">
        <v>350000000</v>
      </c>
      <c r="AE248" s="360" t="s">
        <v>1270</v>
      </c>
      <c r="AF248" s="445">
        <v>350000000</v>
      </c>
      <c r="AG248" s="13">
        <f t="shared" si="44"/>
        <v>1</v>
      </c>
    </row>
    <row r="249" spans="1:33" s="377" customFormat="1" ht="70" customHeight="1" x14ac:dyDescent="0.2">
      <c r="A249" s="300" t="s">
        <v>1732</v>
      </c>
      <c r="B249" s="387" t="s">
        <v>90</v>
      </c>
      <c r="C249" s="301" t="s">
        <v>1463</v>
      </c>
      <c r="D249" s="304" t="s">
        <v>1533</v>
      </c>
      <c r="E249" s="301" t="s">
        <v>1513</v>
      </c>
      <c r="F249" s="301" t="s">
        <v>1514</v>
      </c>
      <c r="G249" s="301" t="s">
        <v>1570</v>
      </c>
      <c r="H249" s="301" t="s">
        <v>1582</v>
      </c>
      <c r="I249" s="301" t="s">
        <v>1583</v>
      </c>
      <c r="J249" s="301" t="s">
        <v>1518</v>
      </c>
      <c r="K249" s="301" t="s">
        <v>956</v>
      </c>
      <c r="L249" s="37" t="s">
        <v>726</v>
      </c>
      <c r="M249" s="37" t="s">
        <v>158</v>
      </c>
      <c r="N249" s="300">
        <v>120</v>
      </c>
      <c r="O249" s="300">
        <v>2023</v>
      </c>
      <c r="P249" s="300" t="s">
        <v>1581</v>
      </c>
      <c r="Q249" s="399">
        <v>90</v>
      </c>
      <c r="R249" s="300">
        <v>360</v>
      </c>
      <c r="S249" s="300">
        <v>90</v>
      </c>
      <c r="T249" s="12">
        <f t="shared" si="46"/>
        <v>0.25</v>
      </c>
      <c r="U249" s="374">
        <v>0</v>
      </c>
      <c r="V249" s="374">
        <v>40</v>
      </c>
      <c r="W249" s="404">
        <v>40</v>
      </c>
      <c r="X249" s="374">
        <v>10</v>
      </c>
      <c r="Y249" s="11">
        <f t="shared" si="40"/>
        <v>90</v>
      </c>
      <c r="Z249" s="12">
        <f t="shared" si="41"/>
        <v>0.25</v>
      </c>
      <c r="AA249" s="11">
        <f t="shared" si="42"/>
        <v>180</v>
      </c>
      <c r="AB249" s="12">
        <f t="shared" si="43"/>
        <v>1</v>
      </c>
      <c r="AC249" s="13">
        <f t="shared" si="47"/>
        <v>0.5</v>
      </c>
      <c r="AD249" s="445">
        <v>181000000</v>
      </c>
      <c r="AE249" s="360" t="s">
        <v>1270</v>
      </c>
      <c r="AF249" s="445">
        <v>181000000</v>
      </c>
      <c r="AG249" s="13">
        <f t="shared" si="44"/>
        <v>1</v>
      </c>
    </row>
    <row r="250" spans="1:33" s="377" customFormat="1" ht="70" customHeight="1" x14ac:dyDescent="0.2">
      <c r="A250" s="300" t="s">
        <v>1732</v>
      </c>
      <c r="B250" s="387" t="s">
        <v>90</v>
      </c>
      <c r="C250" s="301" t="s">
        <v>1463</v>
      </c>
      <c r="D250" s="304" t="s">
        <v>1533</v>
      </c>
      <c r="E250" s="301" t="s">
        <v>1513</v>
      </c>
      <c r="F250" s="301" t="s">
        <v>1514</v>
      </c>
      <c r="G250" s="301" t="s">
        <v>1570</v>
      </c>
      <c r="H250" s="301" t="s">
        <v>1585</v>
      </c>
      <c r="I250" s="301" t="s">
        <v>1586</v>
      </c>
      <c r="J250" s="301" t="s">
        <v>1518</v>
      </c>
      <c r="K250" s="301" t="s">
        <v>956</v>
      </c>
      <c r="L250" s="37" t="s">
        <v>726</v>
      </c>
      <c r="M250" s="37" t="s">
        <v>158</v>
      </c>
      <c r="N250" s="300">
        <v>120</v>
      </c>
      <c r="O250" s="300">
        <v>2023</v>
      </c>
      <c r="P250" s="300" t="s">
        <v>1572</v>
      </c>
      <c r="Q250" s="399">
        <v>110</v>
      </c>
      <c r="R250" s="300">
        <v>460</v>
      </c>
      <c r="S250" s="300">
        <v>100</v>
      </c>
      <c r="T250" s="12">
        <f t="shared" si="46"/>
        <v>0.21739130434782608</v>
      </c>
      <c r="U250" s="374">
        <v>13</v>
      </c>
      <c r="V250" s="374">
        <v>25</v>
      </c>
      <c r="W250" s="404">
        <v>35</v>
      </c>
      <c r="X250" s="374">
        <v>37</v>
      </c>
      <c r="Y250" s="11">
        <f t="shared" si="40"/>
        <v>110</v>
      </c>
      <c r="Z250" s="12">
        <f t="shared" si="41"/>
        <v>0.2391304347826087</v>
      </c>
      <c r="AA250" s="11">
        <f t="shared" si="42"/>
        <v>210</v>
      </c>
      <c r="AB250" s="12">
        <f t="shared" si="43"/>
        <v>1</v>
      </c>
      <c r="AC250" s="13">
        <f t="shared" si="47"/>
        <v>0.45652173913043476</v>
      </c>
      <c r="AD250" s="445">
        <v>2770939207</v>
      </c>
      <c r="AE250" s="360" t="s">
        <v>1541</v>
      </c>
      <c r="AF250" s="445">
        <v>2770939207</v>
      </c>
      <c r="AG250" s="13">
        <f t="shared" si="44"/>
        <v>1</v>
      </c>
    </row>
    <row r="251" spans="1:33" s="377" customFormat="1" ht="70" customHeight="1" x14ac:dyDescent="0.2">
      <c r="A251" s="300" t="s">
        <v>1732</v>
      </c>
      <c r="B251" s="387" t="s">
        <v>90</v>
      </c>
      <c r="C251" s="301" t="s">
        <v>1463</v>
      </c>
      <c r="D251" s="304" t="s">
        <v>1533</v>
      </c>
      <c r="E251" s="301" t="s">
        <v>1513</v>
      </c>
      <c r="F251" s="301" t="s">
        <v>1514</v>
      </c>
      <c r="G251" s="301" t="s">
        <v>1570</v>
      </c>
      <c r="H251" s="301" t="s">
        <v>1588</v>
      </c>
      <c r="I251" s="301" t="s">
        <v>1589</v>
      </c>
      <c r="J251" s="301" t="s">
        <v>1566</v>
      </c>
      <c r="K251" s="301" t="s">
        <v>1568</v>
      </c>
      <c r="L251" s="37" t="s">
        <v>1591</v>
      </c>
      <c r="M251" s="37" t="s">
        <v>158</v>
      </c>
      <c r="N251" s="300">
        <v>45</v>
      </c>
      <c r="O251" s="300">
        <v>2023</v>
      </c>
      <c r="P251" s="300" t="s">
        <v>1572</v>
      </c>
      <c r="Q251" s="399">
        <v>20</v>
      </c>
      <c r="R251" s="300">
        <v>90</v>
      </c>
      <c r="S251" s="300">
        <v>30</v>
      </c>
      <c r="T251" s="12">
        <f t="shared" si="46"/>
        <v>0.33333333333333331</v>
      </c>
      <c r="U251" s="374">
        <v>5</v>
      </c>
      <c r="V251" s="374">
        <v>8</v>
      </c>
      <c r="W251" s="404">
        <v>7</v>
      </c>
      <c r="X251" s="374">
        <v>0</v>
      </c>
      <c r="Y251" s="11">
        <f t="shared" si="40"/>
        <v>20</v>
      </c>
      <c r="Z251" s="12">
        <f t="shared" si="41"/>
        <v>0.22222222222222221</v>
      </c>
      <c r="AA251" s="11">
        <f t="shared" si="42"/>
        <v>50</v>
      </c>
      <c r="AB251" s="12">
        <f t="shared" si="43"/>
        <v>1</v>
      </c>
      <c r="AC251" s="13">
        <f t="shared" si="47"/>
        <v>0.55555555555555558</v>
      </c>
      <c r="AD251" s="445">
        <v>2770939207</v>
      </c>
      <c r="AE251" s="360" t="s">
        <v>1541</v>
      </c>
      <c r="AF251" s="445">
        <v>2770939207</v>
      </c>
      <c r="AG251" s="13">
        <f t="shared" si="44"/>
        <v>1</v>
      </c>
    </row>
    <row r="252" spans="1:33" s="377" customFormat="1" ht="70" customHeight="1" x14ac:dyDescent="0.2">
      <c r="A252" s="300" t="s">
        <v>1732</v>
      </c>
      <c r="B252" s="387" t="s">
        <v>90</v>
      </c>
      <c r="C252" s="301" t="s">
        <v>1463</v>
      </c>
      <c r="D252" s="304" t="s">
        <v>1533</v>
      </c>
      <c r="E252" s="301" t="s">
        <v>1513</v>
      </c>
      <c r="F252" s="301" t="s">
        <v>1514</v>
      </c>
      <c r="G252" s="301" t="s">
        <v>1592</v>
      </c>
      <c r="H252" s="301" t="s">
        <v>1593</v>
      </c>
      <c r="I252" s="301" t="s">
        <v>1492</v>
      </c>
      <c r="J252" s="301" t="s">
        <v>1470</v>
      </c>
      <c r="K252" s="301" t="s">
        <v>956</v>
      </c>
      <c r="L252" s="37" t="s">
        <v>342</v>
      </c>
      <c r="M252" s="37" t="s">
        <v>158</v>
      </c>
      <c r="N252" s="300">
        <v>180</v>
      </c>
      <c r="O252" s="300">
        <v>2023</v>
      </c>
      <c r="P252" s="300" t="s">
        <v>1520</v>
      </c>
      <c r="Q252" s="399">
        <v>90</v>
      </c>
      <c r="R252" s="300">
        <v>360</v>
      </c>
      <c r="S252" s="300">
        <v>90</v>
      </c>
      <c r="T252" s="12">
        <f t="shared" si="46"/>
        <v>0.25</v>
      </c>
      <c r="U252" s="374">
        <v>0</v>
      </c>
      <c r="V252" s="374">
        <v>30</v>
      </c>
      <c r="W252" s="404">
        <v>40</v>
      </c>
      <c r="X252" s="374">
        <v>20</v>
      </c>
      <c r="Y252" s="11">
        <f t="shared" si="40"/>
        <v>90</v>
      </c>
      <c r="Z252" s="12">
        <f t="shared" si="41"/>
        <v>0.25</v>
      </c>
      <c r="AA252" s="11">
        <f t="shared" si="42"/>
        <v>180</v>
      </c>
      <c r="AB252" s="12">
        <f t="shared" si="43"/>
        <v>1</v>
      </c>
      <c r="AC252" s="13">
        <f t="shared" si="47"/>
        <v>0.5</v>
      </c>
      <c r="AD252" s="445">
        <v>1891479453</v>
      </c>
      <c r="AE252" s="360" t="s">
        <v>1541</v>
      </c>
      <c r="AF252" s="445">
        <v>1891479453</v>
      </c>
      <c r="AG252" s="13">
        <f t="shared" si="44"/>
        <v>1</v>
      </c>
    </row>
    <row r="253" spans="1:33" s="377" customFormat="1" ht="70" customHeight="1" x14ac:dyDescent="0.2">
      <c r="A253" s="300" t="s">
        <v>1732</v>
      </c>
      <c r="B253" s="387" t="s">
        <v>90</v>
      </c>
      <c r="C253" s="301" t="s">
        <v>1463</v>
      </c>
      <c r="D253" s="304" t="s">
        <v>1533</v>
      </c>
      <c r="E253" s="301" t="s">
        <v>1513</v>
      </c>
      <c r="F253" s="301" t="s">
        <v>1514</v>
      </c>
      <c r="G253" s="301" t="s">
        <v>1592</v>
      </c>
      <c r="H253" s="301" t="s">
        <v>1415</v>
      </c>
      <c r="I253" s="301" t="s">
        <v>1594</v>
      </c>
      <c r="J253" s="301" t="s">
        <v>1595</v>
      </c>
      <c r="K253" s="301" t="s">
        <v>1597</v>
      </c>
      <c r="L253" s="37" t="s">
        <v>726</v>
      </c>
      <c r="M253" s="37" t="s">
        <v>158</v>
      </c>
      <c r="N253" s="300">
        <v>9805</v>
      </c>
      <c r="O253" s="300">
        <v>2023</v>
      </c>
      <c r="P253" s="300" t="s">
        <v>1520</v>
      </c>
      <c r="Q253" s="399">
        <v>9000</v>
      </c>
      <c r="R253" s="300">
        <v>36000</v>
      </c>
      <c r="S253" s="300">
        <v>11238</v>
      </c>
      <c r="T253" s="12">
        <f t="shared" si="46"/>
        <v>0.31216666666666665</v>
      </c>
      <c r="U253" s="374">
        <v>2230</v>
      </c>
      <c r="V253" s="374">
        <v>2245</v>
      </c>
      <c r="W253" s="404">
        <v>3442</v>
      </c>
      <c r="X253" s="374">
        <v>1730</v>
      </c>
      <c r="Y253" s="11">
        <f t="shared" si="40"/>
        <v>9647</v>
      </c>
      <c r="Z253" s="12">
        <f t="shared" si="41"/>
        <v>0.26797222222222222</v>
      </c>
      <c r="AA253" s="11">
        <f t="shared" si="42"/>
        <v>20885</v>
      </c>
      <c r="AB253" s="12">
        <f t="shared" si="43"/>
        <v>1.0718888888888889</v>
      </c>
      <c r="AC253" s="13">
        <f t="shared" si="47"/>
        <v>0.58013888888888887</v>
      </c>
      <c r="AD253" s="445">
        <v>895200000</v>
      </c>
      <c r="AE253" s="360" t="s">
        <v>1598</v>
      </c>
      <c r="AF253" s="445">
        <v>895200000</v>
      </c>
      <c r="AG253" s="13">
        <f t="shared" si="44"/>
        <v>1</v>
      </c>
    </row>
    <row r="254" spans="1:33" s="377" customFormat="1" ht="70" customHeight="1" x14ac:dyDescent="0.2">
      <c r="A254" s="300" t="s">
        <v>1732</v>
      </c>
      <c r="B254" s="387" t="s">
        <v>90</v>
      </c>
      <c r="C254" s="301" t="s">
        <v>1463</v>
      </c>
      <c r="D254" s="304" t="s">
        <v>1533</v>
      </c>
      <c r="E254" s="301" t="s">
        <v>1513</v>
      </c>
      <c r="F254" s="301" t="s">
        <v>1514</v>
      </c>
      <c r="G254" s="301" t="s">
        <v>1599</v>
      </c>
      <c r="H254" s="301" t="s">
        <v>1600</v>
      </c>
      <c r="I254" s="301" t="s">
        <v>1601</v>
      </c>
      <c r="J254" s="301" t="s">
        <v>1518</v>
      </c>
      <c r="K254" s="301" t="s">
        <v>956</v>
      </c>
      <c r="L254" s="37" t="s">
        <v>726</v>
      </c>
      <c r="M254" s="37" t="s">
        <v>158</v>
      </c>
      <c r="N254" s="300">
        <v>135</v>
      </c>
      <c r="O254" s="300">
        <v>2023</v>
      </c>
      <c r="P254" s="300" t="s">
        <v>1603</v>
      </c>
      <c r="Q254" s="399">
        <v>135</v>
      </c>
      <c r="R254" s="300">
        <v>540</v>
      </c>
      <c r="S254" s="300">
        <v>135</v>
      </c>
      <c r="T254" s="12">
        <f t="shared" si="46"/>
        <v>0.25</v>
      </c>
      <c r="U254" s="374">
        <v>20</v>
      </c>
      <c r="V254" s="374">
        <v>31</v>
      </c>
      <c r="W254" s="404">
        <v>61</v>
      </c>
      <c r="X254" s="374">
        <v>23</v>
      </c>
      <c r="Y254" s="11">
        <f t="shared" si="40"/>
        <v>135</v>
      </c>
      <c r="Z254" s="12">
        <f t="shared" si="41"/>
        <v>0.25</v>
      </c>
      <c r="AA254" s="11">
        <f t="shared" si="42"/>
        <v>270</v>
      </c>
      <c r="AB254" s="12">
        <f t="shared" si="43"/>
        <v>1</v>
      </c>
      <c r="AC254" s="13">
        <f t="shared" si="47"/>
        <v>0.5</v>
      </c>
      <c r="AD254" s="445">
        <v>1269315629</v>
      </c>
      <c r="AE254" s="360" t="s">
        <v>1604</v>
      </c>
      <c r="AF254" s="445">
        <v>1269315629</v>
      </c>
      <c r="AG254" s="13">
        <f t="shared" si="44"/>
        <v>1</v>
      </c>
    </row>
    <row r="255" spans="1:33" s="377" customFormat="1" ht="70" customHeight="1" x14ac:dyDescent="0.2">
      <c r="A255" s="300" t="s">
        <v>1732</v>
      </c>
      <c r="B255" s="387" t="s">
        <v>90</v>
      </c>
      <c r="C255" s="301" t="s">
        <v>1463</v>
      </c>
      <c r="D255" s="304" t="s">
        <v>1533</v>
      </c>
      <c r="E255" s="301" t="s">
        <v>1513</v>
      </c>
      <c r="F255" s="301" t="s">
        <v>1514</v>
      </c>
      <c r="G255" s="301" t="s">
        <v>1605</v>
      </c>
      <c r="H255" s="301" t="s">
        <v>1606</v>
      </c>
      <c r="I255" s="301" t="s">
        <v>1601</v>
      </c>
      <c r="J255" s="301" t="s">
        <v>1518</v>
      </c>
      <c r="K255" s="301" t="s">
        <v>956</v>
      </c>
      <c r="L255" s="37" t="s">
        <v>1607</v>
      </c>
      <c r="M255" s="37" t="s">
        <v>158</v>
      </c>
      <c r="N255" s="300">
        <v>135</v>
      </c>
      <c r="O255" s="300">
        <v>2023</v>
      </c>
      <c r="P255" s="300" t="s">
        <v>1603</v>
      </c>
      <c r="Q255" s="399">
        <v>135</v>
      </c>
      <c r="R255" s="300">
        <v>540</v>
      </c>
      <c r="S255" s="300">
        <v>135</v>
      </c>
      <c r="T255" s="12">
        <f t="shared" si="46"/>
        <v>0.25</v>
      </c>
      <c r="U255" s="374">
        <v>20</v>
      </c>
      <c r="V255" s="374">
        <v>31</v>
      </c>
      <c r="W255" s="404">
        <v>61</v>
      </c>
      <c r="X255" s="374">
        <v>23</v>
      </c>
      <c r="Y255" s="11">
        <f t="shared" si="40"/>
        <v>135</v>
      </c>
      <c r="Z255" s="12">
        <f t="shared" si="41"/>
        <v>0.25</v>
      </c>
      <c r="AA255" s="11">
        <f t="shared" si="42"/>
        <v>270</v>
      </c>
      <c r="AB255" s="12">
        <f t="shared" si="43"/>
        <v>1</v>
      </c>
      <c r="AC255" s="13">
        <f t="shared" si="47"/>
        <v>0.5</v>
      </c>
      <c r="AD255" s="445">
        <v>1269315629</v>
      </c>
      <c r="AE255" s="360" t="s">
        <v>1604</v>
      </c>
      <c r="AF255" s="445">
        <v>1269315629</v>
      </c>
      <c r="AG255" s="13">
        <f t="shared" si="44"/>
        <v>1</v>
      </c>
    </row>
    <row r="256" spans="1:33" s="377" customFormat="1" ht="70" customHeight="1" x14ac:dyDescent="0.2">
      <c r="A256" s="300" t="s">
        <v>1732</v>
      </c>
      <c r="B256" s="387" t="s">
        <v>90</v>
      </c>
      <c r="C256" s="301" t="s">
        <v>1463</v>
      </c>
      <c r="D256" s="304" t="s">
        <v>1533</v>
      </c>
      <c r="E256" s="301" t="s">
        <v>1513</v>
      </c>
      <c r="F256" s="301" t="s">
        <v>1514</v>
      </c>
      <c r="G256" s="301" t="s">
        <v>1608</v>
      </c>
      <c r="H256" s="301" t="s">
        <v>1609</v>
      </c>
      <c r="I256" s="301" t="s">
        <v>1610</v>
      </c>
      <c r="J256" s="301" t="s">
        <v>1611</v>
      </c>
      <c r="K256" s="301" t="s">
        <v>1613</v>
      </c>
      <c r="L256" s="37" t="s">
        <v>726</v>
      </c>
      <c r="M256" s="37" t="s">
        <v>158</v>
      </c>
      <c r="N256" s="300">
        <v>31</v>
      </c>
      <c r="O256" s="300">
        <v>2023</v>
      </c>
      <c r="P256" s="300" t="s">
        <v>1614</v>
      </c>
      <c r="Q256" s="399">
        <v>18</v>
      </c>
      <c r="R256" s="300">
        <v>72</v>
      </c>
      <c r="S256" s="300">
        <v>18</v>
      </c>
      <c r="T256" s="12">
        <f t="shared" si="46"/>
        <v>0.25</v>
      </c>
      <c r="U256" s="374">
        <v>4</v>
      </c>
      <c r="V256" s="374">
        <v>5</v>
      </c>
      <c r="W256" s="404">
        <v>8</v>
      </c>
      <c r="X256" s="374">
        <v>3</v>
      </c>
      <c r="Y256" s="11">
        <f t="shared" si="40"/>
        <v>20</v>
      </c>
      <c r="Z256" s="12">
        <f t="shared" si="41"/>
        <v>0.27777777777777779</v>
      </c>
      <c r="AA256" s="11">
        <f t="shared" si="42"/>
        <v>38</v>
      </c>
      <c r="AB256" s="12">
        <f t="shared" si="43"/>
        <v>1.1111111111111112</v>
      </c>
      <c r="AC256" s="13">
        <f t="shared" si="47"/>
        <v>0.52777777777777779</v>
      </c>
      <c r="AD256" s="445">
        <v>914000000</v>
      </c>
      <c r="AE256" s="360" t="s">
        <v>1270</v>
      </c>
      <c r="AF256" s="445">
        <v>914000000</v>
      </c>
      <c r="AG256" s="13">
        <f t="shared" si="44"/>
        <v>1</v>
      </c>
    </row>
    <row r="257" spans="1:33" s="377" customFormat="1" ht="70" customHeight="1" x14ac:dyDescent="0.2">
      <c r="A257" s="300" t="s">
        <v>1732</v>
      </c>
      <c r="B257" s="387" t="s">
        <v>90</v>
      </c>
      <c r="C257" s="301" t="s">
        <v>1463</v>
      </c>
      <c r="D257" s="304" t="s">
        <v>1533</v>
      </c>
      <c r="E257" s="301" t="s">
        <v>1513</v>
      </c>
      <c r="F257" s="301" t="s">
        <v>1514</v>
      </c>
      <c r="G257" s="301" t="s">
        <v>1608</v>
      </c>
      <c r="H257" s="301" t="s">
        <v>1615</v>
      </c>
      <c r="I257" s="301" t="s">
        <v>1616</v>
      </c>
      <c r="J257" s="301" t="s">
        <v>1518</v>
      </c>
      <c r="K257" s="301" t="s">
        <v>956</v>
      </c>
      <c r="L257" s="37" t="s">
        <v>1618</v>
      </c>
      <c r="M257" s="37" t="s">
        <v>158</v>
      </c>
      <c r="N257" s="300">
        <v>360</v>
      </c>
      <c r="O257" s="300">
        <v>2023</v>
      </c>
      <c r="P257" s="300" t="s">
        <v>1614</v>
      </c>
      <c r="Q257" s="399">
        <v>135</v>
      </c>
      <c r="R257" s="300">
        <v>540</v>
      </c>
      <c r="S257" s="300">
        <v>135</v>
      </c>
      <c r="T257" s="12">
        <f t="shared" si="46"/>
        <v>0.25</v>
      </c>
      <c r="U257" s="374">
        <v>30</v>
      </c>
      <c r="V257" s="374">
        <v>36</v>
      </c>
      <c r="W257" s="404">
        <v>44</v>
      </c>
      <c r="X257" s="374">
        <v>25</v>
      </c>
      <c r="Y257" s="11">
        <f t="shared" si="40"/>
        <v>135</v>
      </c>
      <c r="Z257" s="12">
        <f t="shared" si="41"/>
        <v>0.25</v>
      </c>
      <c r="AA257" s="11">
        <f t="shared" si="42"/>
        <v>270</v>
      </c>
      <c r="AB257" s="12">
        <f t="shared" si="43"/>
        <v>1</v>
      </c>
      <c r="AC257" s="13">
        <f t="shared" si="47"/>
        <v>0.5</v>
      </c>
      <c r="AD257" s="445">
        <v>1715041129</v>
      </c>
      <c r="AE257" s="360" t="s">
        <v>1619</v>
      </c>
      <c r="AF257" s="445">
        <v>1715041129</v>
      </c>
      <c r="AG257" s="13">
        <f t="shared" si="44"/>
        <v>1</v>
      </c>
    </row>
    <row r="258" spans="1:33" s="377" customFormat="1" ht="70" customHeight="1" x14ac:dyDescent="0.2">
      <c r="A258" s="300" t="s">
        <v>1732</v>
      </c>
      <c r="B258" s="387" t="s">
        <v>90</v>
      </c>
      <c r="C258" s="301" t="s">
        <v>1463</v>
      </c>
      <c r="D258" s="304" t="s">
        <v>1533</v>
      </c>
      <c r="E258" s="301" t="s">
        <v>1513</v>
      </c>
      <c r="F258" s="301" t="s">
        <v>1514</v>
      </c>
      <c r="G258" s="301" t="s">
        <v>1556</v>
      </c>
      <c r="H258" s="301" t="s">
        <v>1620</v>
      </c>
      <c r="I258" s="301" t="s">
        <v>1621</v>
      </c>
      <c r="J258" s="301" t="s">
        <v>1518</v>
      </c>
      <c r="K258" s="301" t="s">
        <v>956</v>
      </c>
      <c r="L258" s="37" t="s">
        <v>726</v>
      </c>
      <c r="M258" s="37" t="s">
        <v>158</v>
      </c>
      <c r="N258" s="300">
        <v>90</v>
      </c>
      <c r="O258" s="300">
        <v>2023</v>
      </c>
      <c r="P258" s="300" t="s">
        <v>1520</v>
      </c>
      <c r="Q258" s="399">
        <v>90</v>
      </c>
      <c r="R258" s="300">
        <v>360</v>
      </c>
      <c r="S258" s="300">
        <v>90</v>
      </c>
      <c r="T258" s="12">
        <f t="shared" si="46"/>
        <v>0.25</v>
      </c>
      <c r="U258" s="374">
        <v>3</v>
      </c>
      <c r="V258" s="374">
        <v>30</v>
      </c>
      <c r="W258" s="404">
        <v>0</v>
      </c>
      <c r="X258" s="374">
        <v>57</v>
      </c>
      <c r="Y258" s="11">
        <f t="shared" si="40"/>
        <v>90</v>
      </c>
      <c r="Z258" s="12">
        <f t="shared" si="41"/>
        <v>0.25</v>
      </c>
      <c r="AA258" s="11">
        <f t="shared" si="42"/>
        <v>180</v>
      </c>
      <c r="AB258" s="12">
        <f t="shared" si="43"/>
        <v>1</v>
      </c>
      <c r="AC258" s="13">
        <f t="shared" si="47"/>
        <v>0.5</v>
      </c>
      <c r="AD258" s="445">
        <v>2925549055</v>
      </c>
      <c r="AE258" s="360" t="s">
        <v>1541</v>
      </c>
      <c r="AF258" s="445">
        <v>2925549055</v>
      </c>
      <c r="AG258" s="13">
        <f t="shared" si="44"/>
        <v>1</v>
      </c>
    </row>
    <row r="259" spans="1:33" s="377" customFormat="1" ht="70" customHeight="1" x14ac:dyDescent="0.2">
      <c r="A259" s="300" t="s">
        <v>1732</v>
      </c>
      <c r="B259" s="387" t="s">
        <v>90</v>
      </c>
      <c r="C259" s="301" t="s">
        <v>1463</v>
      </c>
      <c r="D259" s="304" t="s">
        <v>1533</v>
      </c>
      <c r="E259" s="301" t="s">
        <v>1465</v>
      </c>
      <c r="F259" s="301" t="s">
        <v>1514</v>
      </c>
      <c r="G259" s="301" t="s">
        <v>1623</v>
      </c>
      <c r="H259" s="301" t="s">
        <v>1630</v>
      </c>
      <c r="I259" s="301" t="s">
        <v>1492</v>
      </c>
      <c r="J259" s="301" t="s">
        <v>1518</v>
      </c>
      <c r="K259" s="301" t="s">
        <v>956</v>
      </c>
      <c r="L259" s="37" t="s">
        <v>1591</v>
      </c>
      <c r="M259" s="37" t="s">
        <v>158</v>
      </c>
      <c r="N259" s="300">
        <v>140</v>
      </c>
      <c r="O259" s="300">
        <v>2023</v>
      </c>
      <c r="P259" s="300" t="s">
        <v>1629</v>
      </c>
      <c r="Q259" s="399">
        <v>48</v>
      </c>
      <c r="R259" s="300">
        <v>192</v>
      </c>
      <c r="S259" s="300">
        <v>48</v>
      </c>
      <c r="T259" s="12">
        <f t="shared" si="46"/>
        <v>0.25</v>
      </c>
      <c r="U259" s="374">
        <v>0</v>
      </c>
      <c r="V259" s="374">
        <v>0</v>
      </c>
      <c r="W259" s="404">
        <v>54</v>
      </c>
      <c r="X259" s="374">
        <v>0</v>
      </c>
      <c r="Y259" s="11">
        <f t="shared" si="40"/>
        <v>54</v>
      </c>
      <c r="Z259" s="12">
        <f t="shared" si="41"/>
        <v>0.28125</v>
      </c>
      <c r="AA259" s="11">
        <f t="shared" si="42"/>
        <v>102</v>
      </c>
      <c r="AB259" s="12">
        <f t="shared" si="43"/>
        <v>1.125</v>
      </c>
      <c r="AC259" s="13">
        <f t="shared" si="47"/>
        <v>0.53125</v>
      </c>
      <c r="AD259" s="445">
        <v>1891479453</v>
      </c>
      <c r="AE259" s="360" t="s">
        <v>1541</v>
      </c>
      <c r="AF259" s="445">
        <v>1891479453</v>
      </c>
      <c r="AG259" s="13">
        <f t="shared" si="44"/>
        <v>1</v>
      </c>
    </row>
    <row r="260" spans="1:33" s="377" customFormat="1" ht="70" customHeight="1" x14ac:dyDescent="0.2">
      <c r="A260" s="300" t="s">
        <v>1732</v>
      </c>
      <c r="B260" s="387" t="s">
        <v>90</v>
      </c>
      <c r="C260" s="301" t="s">
        <v>1463</v>
      </c>
      <c r="D260" s="304" t="s">
        <v>1533</v>
      </c>
      <c r="E260" s="301" t="s">
        <v>1465</v>
      </c>
      <c r="F260" s="301" t="s">
        <v>1514</v>
      </c>
      <c r="G260" s="301" t="s">
        <v>1623</v>
      </c>
      <c r="H260" s="301" t="s">
        <v>1631</v>
      </c>
      <c r="I260" s="301" t="s">
        <v>1632</v>
      </c>
      <c r="J260" s="301" t="s">
        <v>1518</v>
      </c>
      <c r="K260" s="301" t="s">
        <v>956</v>
      </c>
      <c r="L260" s="37" t="s">
        <v>726</v>
      </c>
      <c r="M260" s="37" t="s">
        <v>158</v>
      </c>
      <c r="N260" s="300">
        <v>400</v>
      </c>
      <c r="O260" s="300">
        <v>2023</v>
      </c>
      <c r="P260" s="300" t="s">
        <v>1634</v>
      </c>
      <c r="Q260" s="399">
        <v>150</v>
      </c>
      <c r="R260" s="300">
        <v>600</v>
      </c>
      <c r="S260" s="300">
        <v>150</v>
      </c>
      <c r="T260" s="12">
        <f t="shared" si="46"/>
        <v>0.25</v>
      </c>
      <c r="U260" s="374">
        <v>37</v>
      </c>
      <c r="V260" s="374">
        <v>39</v>
      </c>
      <c r="W260" s="404">
        <v>55</v>
      </c>
      <c r="X260" s="374">
        <v>19</v>
      </c>
      <c r="Y260" s="11">
        <f t="shared" si="40"/>
        <v>150</v>
      </c>
      <c r="Z260" s="12">
        <f t="shared" si="41"/>
        <v>0.25</v>
      </c>
      <c r="AA260" s="11">
        <f t="shared" si="42"/>
        <v>300</v>
      </c>
      <c r="AB260" s="12">
        <f t="shared" si="43"/>
        <v>1</v>
      </c>
      <c r="AC260" s="13">
        <f t="shared" si="47"/>
        <v>0.5</v>
      </c>
      <c r="AD260" s="445">
        <v>4019120547</v>
      </c>
      <c r="AE260" s="360" t="s">
        <v>1270</v>
      </c>
      <c r="AF260" s="445">
        <v>3617208492</v>
      </c>
      <c r="AG260" s="13">
        <f t="shared" si="44"/>
        <v>0.89999999992535684</v>
      </c>
    </row>
    <row r="261" spans="1:33" s="377" customFormat="1" ht="70" customHeight="1" x14ac:dyDescent="0.2">
      <c r="A261" s="300" t="s">
        <v>1732</v>
      </c>
      <c r="B261" s="387" t="s">
        <v>90</v>
      </c>
      <c r="C261" s="301" t="s">
        <v>1463</v>
      </c>
      <c r="D261" s="304" t="s">
        <v>1533</v>
      </c>
      <c r="E261" s="301" t="s">
        <v>1513</v>
      </c>
      <c r="F261" s="301" t="s">
        <v>1514</v>
      </c>
      <c r="G261" s="301" t="s">
        <v>1623</v>
      </c>
      <c r="H261" s="301" t="s">
        <v>1635</v>
      </c>
      <c r="I261" s="301" t="s">
        <v>1636</v>
      </c>
      <c r="J261" s="301" t="s">
        <v>1637</v>
      </c>
      <c r="K261" s="301" t="s">
        <v>1639</v>
      </c>
      <c r="L261" s="37" t="s">
        <v>726</v>
      </c>
      <c r="M261" s="37" t="s">
        <v>158</v>
      </c>
      <c r="N261" s="300">
        <v>40</v>
      </c>
      <c r="O261" s="300">
        <v>2023</v>
      </c>
      <c r="P261" s="300" t="s">
        <v>1640</v>
      </c>
      <c r="Q261" s="399">
        <v>30</v>
      </c>
      <c r="R261" s="300">
        <v>46</v>
      </c>
      <c r="S261" s="300">
        <v>20</v>
      </c>
      <c r="T261" s="12">
        <f t="shared" si="46"/>
        <v>0.43478260869565216</v>
      </c>
      <c r="U261" s="374">
        <v>7</v>
      </c>
      <c r="V261" s="374">
        <v>11</v>
      </c>
      <c r="W261" s="404">
        <v>15</v>
      </c>
      <c r="X261" s="374">
        <v>1</v>
      </c>
      <c r="Y261" s="11">
        <f t="shared" si="40"/>
        <v>34</v>
      </c>
      <c r="Z261" s="12">
        <f t="shared" si="41"/>
        <v>0.73913043478260865</v>
      </c>
      <c r="AA261" s="11">
        <f t="shared" si="42"/>
        <v>54</v>
      </c>
      <c r="AB261" s="12">
        <f t="shared" si="43"/>
        <v>1.1333333333333333</v>
      </c>
      <c r="AC261" s="13">
        <f t="shared" si="47"/>
        <v>1.173913043478261</v>
      </c>
      <c r="AD261" s="445">
        <v>1891479453</v>
      </c>
      <c r="AE261" s="360" t="s">
        <v>1541</v>
      </c>
      <c r="AF261" s="445">
        <v>1891479453</v>
      </c>
      <c r="AG261" s="13">
        <f t="shared" si="44"/>
        <v>1</v>
      </c>
    </row>
    <row r="262" spans="1:33" s="377" customFormat="1" ht="70" customHeight="1" x14ac:dyDescent="0.2">
      <c r="A262" s="300" t="s">
        <v>1732</v>
      </c>
      <c r="B262" s="387" t="s">
        <v>90</v>
      </c>
      <c r="C262" s="301" t="s">
        <v>1463</v>
      </c>
      <c r="D262" s="304" t="s">
        <v>1533</v>
      </c>
      <c r="E262" s="301" t="s">
        <v>1513</v>
      </c>
      <c r="F262" s="301" t="s">
        <v>1514</v>
      </c>
      <c r="G262" s="301" t="s">
        <v>1623</v>
      </c>
      <c r="H262" s="301" t="s">
        <v>1641</v>
      </c>
      <c r="I262" s="301" t="s">
        <v>1492</v>
      </c>
      <c r="J262" s="301" t="s">
        <v>1518</v>
      </c>
      <c r="K262" s="301" t="s">
        <v>956</v>
      </c>
      <c r="L262" s="37" t="s">
        <v>726</v>
      </c>
      <c r="M262" s="37" t="s">
        <v>158</v>
      </c>
      <c r="N262" s="300">
        <v>45</v>
      </c>
      <c r="O262" s="300">
        <v>2023</v>
      </c>
      <c r="P262" s="300" t="s">
        <v>1520</v>
      </c>
      <c r="Q262" s="399">
        <v>20</v>
      </c>
      <c r="R262" s="300">
        <v>90</v>
      </c>
      <c r="S262" s="300">
        <v>30</v>
      </c>
      <c r="T262" s="12">
        <f t="shared" si="46"/>
        <v>0.33333333333333331</v>
      </c>
      <c r="U262" s="374">
        <v>5</v>
      </c>
      <c r="V262" s="374">
        <v>8</v>
      </c>
      <c r="W262" s="404">
        <v>6</v>
      </c>
      <c r="X262" s="374">
        <v>2</v>
      </c>
      <c r="Y262" s="11">
        <f t="shared" si="40"/>
        <v>21</v>
      </c>
      <c r="Z262" s="12">
        <f t="shared" si="41"/>
        <v>0.23333333333333334</v>
      </c>
      <c r="AA262" s="11">
        <f t="shared" si="42"/>
        <v>51</v>
      </c>
      <c r="AB262" s="12">
        <f t="shared" si="43"/>
        <v>1.05</v>
      </c>
      <c r="AC262" s="13">
        <f t="shared" si="47"/>
        <v>0.56666666666666665</v>
      </c>
      <c r="AD262" s="445">
        <v>1891479453</v>
      </c>
      <c r="AE262" s="360" t="s">
        <v>1541</v>
      </c>
      <c r="AF262" s="445">
        <v>1891479453</v>
      </c>
      <c r="AG262" s="13">
        <f t="shared" si="44"/>
        <v>1</v>
      </c>
    </row>
    <row r="263" spans="1:33" s="377" customFormat="1" ht="70" customHeight="1" x14ac:dyDescent="0.2">
      <c r="A263" s="300" t="s">
        <v>1732</v>
      </c>
      <c r="B263" s="387" t="s">
        <v>90</v>
      </c>
      <c r="C263" s="301" t="s">
        <v>1463</v>
      </c>
      <c r="D263" s="304" t="s">
        <v>1533</v>
      </c>
      <c r="E263" s="301" t="s">
        <v>1513</v>
      </c>
      <c r="F263" s="301" t="s">
        <v>1514</v>
      </c>
      <c r="G263" s="301" t="s">
        <v>1623</v>
      </c>
      <c r="H263" s="301" t="s">
        <v>1642</v>
      </c>
      <c r="I263" s="301" t="s">
        <v>1643</v>
      </c>
      <c r="J263" s="301" t="s">
        <v>1644</v>
      </c>
      <c r="K263" s="301" t="s">
        <v>197</v>
      </c>
      <c r="L263" s="37" t="s">
        <v>1646</v>
      </c>
      <c r="M263" s="37" t="s">
        <v>158</v>
      </c>
      <c r="N263" s="300">
        <v>92</v>
      </c>
      <c r="O263" s="300">
        <v>2023</v>
      </c>
      <c r="P263" s="300" t="s">
        <v>1481</v>
      </c>
      <c r="Q263" s="399">
        <v>35</v>
      </c>
      <c r="R263" s="300">
        <v>151</v>
      </c>
      <c r="S263" s="300">
        <v>30</v>
      </c>
      <c r="T263" s="12">
        <f t="shared" si="46"/>
        <v>0.19867549668874171</v>
      </c>
      <c r="U263" s="374">
        <v>8</v>
      </c>
      <c r="V263" s="374">
        <v>12</v>
      </c>
      <c r="W263" s="404">
        <v>12</v>
      </c>
      <c r="X263" s="374">
        <v>3</v>
      </c>
      <c r="Y263" s="11">
        <f t="shared" si="40"/>
        <v>35</v>
      </c>
      <c r="Z263" s="12">
        <f t="shared" si="41"/>
        <v>0.23178807947019867</v>
      </c>
      <c r="AA263" s="11">
        <f t="shared" si="42"/>
        <v>65</v>
      </c>
      <c r="AB263" s="12">
        <f t="shared" si="43"/>
        <v>1</v>
      </c>
      <c r="AC263" s="13">
        <f t="shared" si="47"/>
        <v>0.43046357615894038</v>
      </c>
      <c r="AD263" s="445">
        <v>1891479453</v>
      </c>
      <c r="AE263" s="360" t="s">
        <v>1541</v>
      </c>
      <c r="AF263" s="445">
        <v>1891479453</v>
      </c>
      <c r="AG263" s="13">
        <f t="shared" si="44"/>
        <v>1</v>
      </c>
    </row>
    <row r="264" spans="1:33" s="377" customFormat="1" ht="70" customHeight="1" x14ac:dyDescent="0.2">
      <c r="A264" s="300" t="s">
        <v>1732</v>
      </c>
      <c r="B264" s="387" t="s">
        <v>90</v>
      </c>
      <c r="C264" s="301" t="s">
        <v>1463</v>
      </c>
      <c r="D264" s="304" t="s">
        <v>1533</v>
      </c>
      <c r="E264" s="301" t="s">
        <v>1513</v>
      </c>
      <c r="F264" s="301" t="s">
        <v>1514</v>
      </c>
      <c r="G264" s="301" t="s">
        <v>1623</v>
      </c>
      <c r="H264" s="301" t="s">
        <v>1647</v>
      </c>
      <c r="I264" s="301" t="s">
        <v>1648</v>
      </c>
      <c r="J264" s="301" t="s">
        <v>1518</v>
      </c>
      <c r="K264" s="301" t="s">
        <v>956</v>
      </c>
      <c r="L264" s="37" t="s">
        <v>491</v>
      </c>
      <c r="M264" s="37" t="s">
        <v>158</v>
      </c>
      <c r="N264" s="300">
        <v>135</v>
      </c>
      <c r="O264" s="300">
        <v>2023</v>
      </c>
      <c r="P264" s="300" t="s">
        <v>1520</v>
      </c>
      <c r="Q264" s="399">
        <v>135</v>
      </c>
      <c r="R264" s="300">
        <v>540</v>
      </c>
      <c r="S264" s="300">
        <v>135</v>
      </c>
      <c r="T264" s="12">
        <f t="shared" si="46"/>
        <v>0.25</v>
      </c>
      <c r="U264" s="374">
        <v>6</v>
      </c>
      <c r="V264" s="374">
        <v>25</v>
      </c>
      <c r="W264" s="404">
        <v>52</v>
      </c>
      <c r="X264" s="374">
        <v>52</v>
      </c>
      <c r="Y264" s="11">
        <f t="shared" si="40"/>
        <v>135</v>
      </c>
      <c r="Z264" s="12">
        <f t="shared" si="41"/>
        <v>0.25</v>
      </c>
      <c r="AA264" s="11">
        <f t="shared" si="42"/>
        <v>270</v>
      </c>
      <c r="AB264" s="12">
        <f t="shared" si="43"/>
        <v>1</v>
      </c>
      <c r="AC264" s="13">
        <f t="shared" si="47"/>
        <v>0.5</v>
      </c>
      <c r="AD264" s="445">
        <v>1891479454</v>
      </c>
      <c r="AE264" s="360" t="s">
        <v>1541</v>
      </c>
      <c r="AF264" s="445">
        <v>1891479454</v>
      </c>
      <c r="AG264" s="13">
        <f t="shared" si="44"/>
        <v>1</v>
      </c>
    </row>
    <row r="265" spans="1:33" s="377" customFormat="1" ht="70" customHeight="1" x14ac:dyDescent="0.2">
      <c r="A265" s="300" t="s">
        <v>1732</v>
      </c>
      <c r="B265" s="387" t="s">
        <v>90</v>
      </c>
      <c r="C265" s="301" t="s">
        <v>1463</v>
      </c>
      <c r="D265" s="304" t="s">
        <v>1533</v>
      </c>
      <c r="E265" s="301" t="s">
        <v>1513</v>
      </c>
      <c r="F265" s="301" t="s">
        <v>1514</v>
      </c>
      <c r="G265" s="301" t="s">
        <v>1623</v>
      </c>
      <c r="H265" s="301" t="s">
        <v>1650</v>
      </c>
      <c r="I265" s="301" t="s">
        <v>1651</v>
      </c>
      <c r="J265" s="301" t="s">
        <v>1637</v>
      </c>
      <c r="K265" s="301" t="s">
        <v>1639</v>
      </c>
      <c r="L265" s="37" t="s">
        <v>726</v>
      </c>
      <c r="M265" s="37" t="s">
        <v>158</v>
      </c>
      <c r="N265" s="300">
        <v>188</v>
      </c>
      <c r="O265" s="300">
        <v>2023</v>
      </c>
      <c r="P265" s="300" t="s">
        <v>1520</v>
      </c>
      <c r="Q265" s="399">
        <v>50</v>
      </c>
      <c r="R265" s="300">
        <v>200</v>
      </c>
      <c r="S265" s="300">
        <v>50</v>
      </c>
      <c r="T265" s="12">
        <f t="shared" si="46"/>
        <v>0.25</v>
      </c>
      <c r="U265" s="374">
        <v>10</v>
      </c>
      <c r="V265" s="374">
        <v>16</v>
      </c>
      <c r="W265" s="404">
        <v>18</v>
      </c>
      <c r="X265" s="374">
        <v>6</v>
      </c>
      <c r="Y265" s="11">
        <f t="shared" si="40"/>
        <v>50</v>
      </c>
      <c r="Z265" s="12">
        <f t="shared" si="41"/>
        <v>0.25</v>
      </c>
      <c r="AA265" s="11">
        <f t="shared" si="42"/>
        <v>100</v>
      </c>
      <c r="AB265" s="12">
        <f t="shared" si="43"/>
        <v>1</v>
      </c>
      <c r="AC265" s="13">
        <f t="shared" si="47"/>
        <v>0.5</v>
      </c>
      <c r="AD265" s="445">
        <v>1891479453</v>
      </c>
      <c r="AE265" s="360" t="s">
        <v>1541</v>
      </c>
      <c r="AF265" s="445">
        <v>1891479453</v>
      </c>
      <c r="AG265" s="13">
        <f t="shared" si="44"/>
        <v>1</v>
      </c>
    </row>
    <row r="266" spans="1:33" s="377" customFormat="1" ht="70" customHeight="1" x14ac:dyDescent="0.2">
      <c r="A266" s="300" t="s">
        <v>1732</v>
      </c>
      <c r="B266" s="387" t="s">
        <v>90</v>
      </c>
      <c r="C266" s="301" t="s">
        <v>1463</v>
      </c>
      <c r="D266" s="304" t="s">
        <v>1533</v>
      </c>
      <c r="E266" s="301" t="s">
        <v>1513</v>
      </c>
      <c r="F266" s="301" t="s">
        <v>1514</v>
      </c>
      <c r="G266" s="301" t="s">
        <v>1534</v>
      </c>
      <c r="H266" s="301" t="s">
        <v>1653</v>
      </c>
      <c r="I266" s="301" t="s">
        <v>1536</v>
      </c>
      <c r="J266" s="301" t="s">
        <v>1518</v>
      </c>
      <c r="K266" s="301" t="s">
        <v>956</v>
      </c>
      <c r="L266" s="37" t="s">
        <v>726</v>
      </c>
      <c r="M266" s="37" t="s">
        <v>158</v>
      </c>
      <c r="N266" s="300">
        <v>180</v>
      </c>
      <c r="O266" s="300">
        <v>2023</v>
      </c>
      <c r="P266" s="300" t="s">
        <v>1654</v>
      </c>
      <c r="Q266" s="399">
        <v>135</v>
      </c>
      <c r="R266" s="300">
        <v>540</v>
      </c>
      <c r="S266" s="300">
        <v>135</v>
      </c>
      <c r="T266" s="12">
        <f t="shared" si="46"/>
        <v>0.25</v>
      </c>
      <c r="U266" s="374">
        <v>6</v>
      </c>
      <c r="V266" s="374">
        <v>25</v>
      </c>
      <c r="W266" s="404">
        <v>52</v>
      </c>
      <c r="X266" s="374">
        <v>52</v>
      </c>
      <c r="Y266" s="11">
        <f t="shared" si="40"/>
        <v>135</v>
      </c>
      <c r="Z266" s="12">
        <f t="shared" si="41"/>
        <v>0.25</v>
      </c>
      <c r="AA266" s="11">
        <f t="shared" si="42"/>
        <v>270</v>
      </c>
      <c r="AB266" s="12">
        <f t="shared" si="43"/>
        <v>1</v>
      </c>
      <c r="AC266" s="13">
        <f t="shared" si="47"/>
        <v>0.5</v>
      </c>
      <c r="AD266" s="445">
        <v>1992274506</v>
      </c>
      <c r="AE266" s="360" t="s">
        <v>1541</v>
      </c>
      <c r="AF266" s="445">
        <v>1992274506</v>
      </c>
      <c r="AG266" s="13">
        <f t="shared" si="44"/>
        <v>1</v>
      </c>
    </row>
    <row r="267" spans="1:33" s="377" customFormat="1" ht="70" customHeight="1" x14ac:dyDescent="0.2">
      <c r="A267" s="300" t="s">
        <v>1732</v>
      </c>
      <c r="B267" s="387" t="s">
        <v>90</v>
      </c>
      <c r="C267" s="301" t="s">
        <v>1463</v>
      </c>
      <c r="D267" s="304" t="s">
        <v>1533</v>
      </c>
      <c r="E267" s="301" t="s">
        <v>1513</v>
      </c>
      <c r="F267" s="301" t="s">
        <v>1514</v>
      </c>
      <c r="G267" s="301" t="s">
        <v>1534</v>
      </c>
      <c r="H267" s="301" t="s">
        <v>1655</v>
      </c>
      <c r="I267" s="301" t="s">
        <v>1536</v>
      </c>
      <c r="J267" s="301" t="s">
        <v>1518</v>
      </c>
      <c r="K267" s="301" t="s">
        <v>956</v>
      </c>
      <c r="L267" s="37" t="s">
        <v>1656</v>
      </c>
      <c r="M267" s="37" t="s">
        <v>158</v>
      </c>
      <c r="N267" s="300">
        <v>180</v>
      </c>
      <c r="O267" s="300">
        <v>2023</v>
      </c>
      <c r="P267" s="300" t="s">
        <v>1657</v>
      </c>
      <c r="Q267" s="399">
        <v>135</v>
      </c>
      <c r="R267" s="300">
        <v>540</v>
      </c>
      <c r="S267" s="300">
        <v>135</v>
      </c>
      <c r="T267" s="12">
        <f t="shared" si="46"/>
        <v>0.25</v>
      </c>
      <c r="U267" s="374">
        <v>35</v>
      </c>
      <c r="V267" s="374">
        <v>40</v>
      </c>
      <c r="W267" s="404">
        <v>50</v>
      </c>
      <c r="X267" s="374">
        <v>12</v>
      </c>
      <c r="Y267" s="11">
        <f t="shared" si="40"/>
        <v>137</v>
      </c>
      <c r="Z267" s="12">
        <f t="shared" si="41"/>
        <v>0.25370370370370371</v>
      </c>
      <c r="AA267" s="11">
        <f t="shared" si="42"/>
        <v>272</v>
      </c>
      <c r="AB267" s="12">
        <f t="shared" si="43"/>
        <v>1.0148148148148148</v>
      </c>
      <c r="AC267" s="13">
        <f t="shared" si="47"/>
        <v>0.50370370370370365</v>
      </c>
      <c r="AD267" s="445">
        <v>1992274506</v>
      </c>
      <c r="AE267" s="360" t="s">
        <v>1541</v>
      </c>
      <c r="AF267" s="445">
        <v>1992274506</v>
      </c>
      <c r="AG267" s="13">
        <f t="shared" si="44"/>
        <v>1</v>
      </c>
    </row>
    <row r="268" spans="1:33" s="377" customFormat="1" ht="70" customHeight="1" x14ac:dyDescent="0.2">
      <c r="A268" s="300" t="s">
        <v>1732</v>
      </c>
      <c r="B268" s="387" t="s">
        <v>90</v>
      </c>
      <c r="C268" s="301" t="s">
        <v>1463</v>
      </c>
      <c r="D268" s="304" t="s">
        <v>1533</v>
      </c>
      <c r="E268" s="301" t="s">
        <v>1513</v>
      </c>
      <c r="F268" s="301" t="s">
        <v>1514</v>
      </c>
      <c r="G268" s="301" t="s">
        <v>1528</v>
      </c>
      <c r="H268" s="301" t="s">
        <v>1658</v>
      </c>
      <c r="I268" s="301" t="s">
        <v>1659</v>
      </c>
      <c r="J268" s="301" t="s">
        <v>1518</v>
      </c>
      <c r="K268" s="301" t="s">
        <v>956</v>
      </c>
      <c r="L268" s="37" t="s">
        <v>726</v>
      </c>
      <c r="M268" s="37" t="s">
        <v>158</v>
      </c>
      <c r="N268" s="300">
        <v>12</v>
      </c>
      <c r="O268" s="300">
        <v>2023</v>
      </c>
      <c r="P268" s="300" t="s">
        <v>1520</v>
      </c>
      <c r="Q268" s="399">
        <v>18</v>
      </c>
      <c r="R268" s="300">
        <v>60</v>
      </c>
      <c r="S268" s="300">
        <v>18</v>
      </c>
      <c r="T268" s="12">
        <f t="shared" si="46"/>
        <v>0.3</v>
      </c>
      <c r="U268" s="374" t="s">
        <v>142</v>
      </c>
      <c r="V268" s="374">
        <v>4</v>
      </c>
      <c r="W268" s="404">
        <v>15</v>
      </c>
      <c r="X268" s="374">
        <v>2</v>
      </c>
      <c r="Y268" s="11">
        <f t="shared" si="40"/>
        <v>21</v>
      </c>
      <c r="Z268" s="12">
        <f t="shared" si="41"/>
        <v>0.35</v>
      </c>
      <c r="AA268" s="11">
        <f t="shared" si="42"/>
        <v>39</v>
      </c>
      <c r="AB268" s="12">
        <f t="shared" si="43"/>
        <v>1.1666666666666667</v>
      </c>
      <c r="AC268" s="13">
        <f t="shared" si="47"/>
        <v>0.65</v>
      </c>
      <c r="AD268" s="445">
        <v>1230000000</v>
      </c>
      <c r="AE268" s="360" t="s">
        <v>1619</v>
      </c>
      <c r="AF268" s="445">
        <v>1230000000</v>
      </c>
      <c r="AG268" s="13">
        <f t="shared" si="44"/>
        <v>1</v>
      </c>
    </row>
    <row r="269" spans="1:33" s="377" customFormat="1" ht="70" customHeight="1" x14ac:dyDescent="0.2">
      <c r="A269" s="300" t="s">
        <v>1732</v>
      </c>
      <c r="B269" s="387" t="s">
        <v>90</v>
      </c>
      <c r="C269" s="301" t="s">
        <v>1463</v>
      </c>
      <c r="D269" s="304" t="s">
        <v>1533</v>
      </c>
      <c r="E269" s="301" t="s">
        <v>1513</v>
      </c>
      <c r="F269" s="301" t="s">
        <v>1514</v>
      </c>
      <c r="G269" s="301" t="s">
        <v>1528</v>
      </c>
      <c r="H269" s="301" t="s">
        <v>1661</v>
      </c>
      <c r="I269" s="301" t="s">
        <v>1662</v>
      </c>
      <c r="J269" s="301" t="s">
        <v>1663</v>
      </c>
      <c r="K269" s="301" t="s">
        <v>1580</v>
      </c>
      <c r="L269" s="37" t="s">
        <v>476</v>
      </c>
      <c r="M269" s="37" t="s">
        <v>158</v>
      </c>
      <c r="N269" s="300">
        <v>20</v>
      </c>
      <c r="O269" s="300">
        <v>2023</v>
      </c>
      <c r="P269" s="300" t="s">
        <v>1665</v>
      </c>
      <c r="Q269" s="399">
        <v>5</v>
      </c>
      <c r="R269" s="300">
        <v>20</v>
      </c>
      <c r="S269" s="300">
        <v>5</v>
      </c>
      <c r="T269" s="12">
        <f t="shared" si="46"/>
        <v>0.25</v>
      </c>
      <c r="U269" s="374" t="s">
        <v>142</v>
      </c>
      <c r="V269" s="374">
        <v>2</v>
      </c>
      <c r="W269" s="404">
        <v>3</v>
      </c>
      <c r="X269" s="374">
        <v>0</v>
      </c>
      <c r="Y269" s="11">
        <f t="shared" si="40"/>
        <v>5</v>
      </c>
      <c r="Z269" s="12">
        <f t="shared" si="41"/>
        <v>0.25</v>
      </c>
      <c r="AA269" s="11">
        <f t="shared" si="42"/>
        <v>10</v>
      </c>
      <c r="AB269" s="12">
        <f t="shared" si="43"/>
        <v>1</v>
      </c>
      <c r="AC269" s="13">
        <f t="shared" si="47"/>
        <v>0.5</v>
      </c>
      <c r="AD269" s="445">
        <v>3062703469</v>
      </c>
      <c r="AE269" s="360" t="s">
        <v>1541</v>
      </c>
      <c r="AF269" s="445">
        <v>3062703469</v>
      </c>
      <c r="AG269" s="13">
        <f t="shared" si="44"/>
        <v>1</v>
      </c>
    </row>
    <row r="270" spans="1:33" s="377" customFormat="1" ht="70" customHeight="1" x14ac:dyDescent="0.2">
      <c r="A270" s="300" t="s">
        <v>1732</v>
      </c>
      <c r="B270" s="387" t="s">
        <v>90</v>
      </c>
      <c r="C270" s="301" t="s">
        <v>1463</v>
      </c>
      <c r="D270" s="304" t="s">
        <v>1533</v>
      </c>
      <c r="E270" s="301" t="s">
        <v>1513</v>
      </c>
      <c r="F270" s="301" t="s">
        <v>1514</v>
      </c>
      <c r="G270" s="301" t="s">
        <v>1666</v>
      </c>
      <c r="H270" s="301" t="s">
        <v>1667</v>
      </c>
      <c r="I270" s="301" t="s">
        <v>1668</v>
      </c>
      <c r="J270" s="301" t="s">
        <v>1669</v>
      </c>
      <c r="K270" s="301" t="s">
        <v>1671</v>
      </c>
      <c r="L270" s="37" t="s">
        <v>726</v>
      </c>
      <c r="M270" s="37" t="s">
        <v>158</v>
      </c>
      <c r="N270" s="300">
        <v>90</v>
      </c>
      <c r="O270" s="300">
        <v>2023</v>
      </c>
      <c r="P270" s="300" t="s">
        <v>1672</v>
      </c>
      <c r="Q270" s="399">
        <v>75</v>
      </c>
      <c r="R270" s="300">
        <v>225</v>
      </c>
      <c r="S270" s="300">
        <v>50</v>
      </c>
      <c r="T270" s="12">
        <f t="shared" si="46"/>
        <v>0.22222222222222221</v>
      </c>
      <c r="U270" s="374">
        <v>5</v>
      </c>
      <c r="V270" s="374">
        <v>22.222222222222221</v>
      </c>
      <c r="W270" s="404">
        <v>16</v>
      </c>
      <c r="X270" s="374">
        <v>32</v>
      </c>
      <c r="Y270" s="11">
        <f t="shared" si="40"/>
        <v>75.222222222222229</v>
      </c>
      <c r="Z270" s="12">
        <f t="shared" si="41"/>
        <v>0.334320987654321</v>
      </c>
      <c r="AA270" s="11">
        <f t="shared" si="42"/>
        <v>125.22222222222223</v>
      </c>
      <c r="AB270" s="12">
        <f t="shared" si="43"/>
        <v>1.0029629629629631</v>
      </c>
      <c r="AC270" s="13">
        <f t="shared" si="47"/>
        <v>0.55654320987654327</v>
      </c>
      <c r="AD270" s="445">
        <v>461900000</v>
      </c>
      <c r="AE270" s="360" t="s">
        <v>1270</v>
      </c>
      <c r="AF270" s="445">
        <v>459300000</v>
      </c>
      <c r="AG270" s="13">
        <f t="shared" si="44"/>
        <v>0.99437107599047414</v>
      </c>
    </row>
    <row r="271" spans="1:33" s="377" customFormat="1" ht="70" customHeight="1" x14ac:dyDescent="0.2">
      <c r="A271" s="300" t="s">
        <v>1732</v>
      </c>
      <c r="B271" s="387" t="s">
        <v>90</v>
      </c>
      <c r="C271" s="301" t="s">
        <v>1463</v>
      </c>
      <c r="D271" s="304" t="s">
        <v>1533</v>
      </c>
      <c r="E271" s="301" t="s">
        <v>1513</v>
      </c>
      <c r="F271" s="301" t="s">
        <v>1514</v>
      </c>
      <c r="G271" s="301" t="s">
        <v>1673</v>
      </c>
      <c r="H271" s="301" t="s">
        <v>1674</v>
      </c>
      <c r="I271" s="301" t="s">
        <v>1675</v>
      </c>
      <c r="J271" s="301" t="s">
        <v>1518</v>
      </c>
      <c r="K271" s="301" t="s">
        <v>956</v>
      </c>
      <c r="L271" s="37" t="s">
        <v>1677</v>
      </c>
      <c r="M271" s="37" t="s">
        <v>158</v>
      </c>
      <c r="N271" s="300">
        <v>60</v>
      </c>
      <c r="O271" s="300">
        <v>2023</v>
      </c>
      <c r="P271" s="300" t="s">
        <v>1678</v>
      </c>
      <c r="Q271" s="399">
        <v>60</v>
      </c>
      <c r="R271" s="300">
        <v>240</v>
      </c>
      <c r="S271" s="300">
        <v>60</v>
      </c>
      <c r="T271" s="12">
        <f t="shared" si="46"/>
        <v>0.25</v>
      </c>
      <c r="U271" s="374" t="s">
        <v>142</v>
      </c>
      <c r="V271" s="374">
        <v>25</v>
      </c>
      <c r="W271" s="404">
        <v>20</v>
      </c>
      <c r="X271" s="374">
        <v>15</v>
      </c>
      <c r="Y271" s="11">
        <f t="shared" si="40"/>
        <v>60</v>
      </c>
      <c r="Z271" s="12">
        <f t="shared" si="41"/>
        <v>0.25</v>
      </c>
      <c r="AA271" s="11">
        <f t="shared" si="42"/>
        <v>120</v>
      </c>
      <c r="AB271" s="12">
        <f t="shared" si="43"/>
        <v>1</v>
      </c>
      <c r="AC271" s="13">
        <f t="shared" si="47"/>
        <v>0.5</v>
      </c>
      <c r="AD271" s="445">
        <v>1525995247</v>
      </c>
      <c r="AE271" s="360" t="s">
        <v>1270</v>
      </c>
      <c r="AF271" s="445">
        <v>1393195247</v>
      </c>
      <c r="AG271" s="13">
        <f t="shared" si="44"/>
        <v>0.91297482724072998</v>
      </c>
    </row>
    <row r="272" spans="1:33" s="377" customFormat="1" ht="70" customHeight="1" x14ac:dyDescent="0.2">
      <c r="A272" s="300" t="s">
        <v>1732</v>
      </c>
      <c r="B272" s="387" t="s">
        <v>90</v>
      </c>
      <c r="C272" s="301" t="s">
        <v>1463</v>
      </c>
      <c r="D272" s="304" t="s">
        <v>1533</v>
      </c>
      <c r="E272" s="301" t="s">
        <v>1513</v>
      </c>
      <c r="F272" s="301" t="s">
        <v>1514</v>
      </c>
      <c r="G272" s="301" t="s">
        <v>1679</v>
      </c>
      <c r="H272" s="301" t="s">
        <v>1680</v>
      </c>
      <c r="I272" s="301" t="s">
        <v>1681</v>
      </c>
      <c r="J272" s="301" t="s">
        <v>1518</v>
      </c>
      <c r="K272" s="301" t="s">
        <v>956</v>
      </c>
      <c r="L272" s="37" t="s">
        <v>726</v>
      </c>
      <c r="M272" s="37" t="s">
        <v>158</v>
      </c>
      <c r="N272" s="300">
        <v>340</v>
      </c>
      <c r="O272" s="300">
        <v>2023</v>
      </c>
      <c r="P272" s="300" t="s">
        <v>1683</v>
      </c>
      <c r="Q272" s="399">
        <v>90</v>
      </c>
      <c r="R272" s="300">
        <v>350</v>
      </c>
      <c r="S272" s="300">
        <v>70</v>
      </c>
      <c r="T272" s="12">
        <f t="shared" si="46"/>
        <v>0.2</v>
      </c>
      <c r="U272" s="374">
        <v>2</v>
      </c>
      <c r="V272" s="374">
        <v>50</v>
      </c>
      <c r="W272" s="404">
        <v>31</v>
      </c>
      <c r="X272" s="374">
        <v>7</v>
      </c>
      <c r="Y272" s="11">
        <f t="shared" si="40"/>
        <v>90</v>
      </c>
      <c r="Z272" s="12">
        <f t="shared" si="41"/>
        <v>0.25714285714285712</v>
      </c>
      <c r="AA272" s="11">
        <f t="shared" si="42"/>
        <v>160</v>
      </c>
      <c r="AB272" s="12">
        <f t="shared" si="43"/>
        <v>1</v>
      </c>
      <c r="AC272" s="13">
        <f t="shared" si="47"/>
        <v>0.45714285714285713</v>
      </c>
      <c r="AD272" s="445">
        <v>1525995247</v>
      </c>
      <c r="AE272" s="360" t="s">
        <v>1270</v>
      </c>
      <c r="AF272" s="445">
        <v>1525995247</v>
      </c>
      <c r="AG272" s="13">
        <f t="shared" si="44"/>
        <v>1</v>
      </c>
    </row>
    <row r="273" spans="1:33" s="377" customFormat="1" ht="70" customHeight="1" x14ac:dyDescent="0.2">
      <c r="A273" s="300" t="s">
        <v>1732</v>
      </c>
      <c r="B273" s="387" t="s">
        <v>90</v>
      </c>
      <c r="C273" s="301" t="s">
        <v>1463</v>
      </c>
      <c r="D273" s="304" t="s">
        <v>1533</v>
      </c>
      <c r="E273" s="301" t="s">
        <v>1513</v>
      </c>
      <c r="F273" s="301" t="s">
        <v>1514</v>
      </c>
      <c r="G273" s="301" t="s">
        <v>1679</v>
      </c>
      <c r="H273" s="301" t="s">
        <v>1684</v>
      </c>
      <c r="I273" s="301" t="s">
        <v>1681</v>
      </c>
      <c r="J273" s="301" t="s">
        <v>1685</v>
      </c>
      <c r="K273" s="301" t="s">
        <v>1686</v>
      </c>
      <c r="L273" s="37" t="s">
        <v>1687</v>
      </c>
      <c r="M273" s="37" t="s">
        <v>158</v>
      </c>
      <c r="N273" s="300">
        <v>15</v>
      </c>
      <c r="O273" s="300">
        <v>2023</v>
      </c>
      <c r="P273" s="300" t="s">
        <v>1688</v>
      </c>
      <c r="Q273" s="399">
        <v>4</v>
      </c>
      <c r="R273" s="300">
        <v>16</v>
      </c>
      <c r="S273" s="300">
        <v>4</v>
      </c>
      <c r="T273" s="12">
        <f t="shared" si="46"/>
        <v>0.25</v>
      </c>
      <c r="U273" s="374" t="s">
        <v>142</v>
      </c>
      <c r="V273" s="374">
        <v>1</v>
      </c>
      <c r="W273" s="404">
        <v>3</v>
      </c>
      <c r="X273" s="374">
        <v>0</v>
      </c>
      <c r="Y273" s="11">
        <f t="shared" si="40"/>
        <v>4</v>
      </c>
      <c r="Z273" s="12">
        <f t="shared" si="41"/>
        <v>0.25</v>
      </c>
      <c r="AA273" s="11">
        <f t="shared" si="42"/>
        <v>8</v>
      </c>
      <c r="AB273" s="12">
        <f t="shared" si="43"/>
        <v>1</v>
      </c>
      <c r="AC273" s="13">
        <f t="shared" si="47"/>
        <v>0.5</v>
      </c>
      <c r="AD273" s="445">
        <v>1525995247</v>
      </c>
      <c r="AE273" s="360" t="s">
        <v>1270</v>
      </c>
      <c r="AF273" s="445">
        <v>1525995247</v>
      </c>
      <c r="AG273" s="13">
        <f t="shared" si="44"/>
        <v>1</v>
      </c>
    </row>
    <row r="274" spans="1:33" s="377" customFormat="1" ht="70" customHeight="1" x14ac:dyDescent="0.2">
      <c r="A274" s="300" t="s">
        <v>1732</v>
      </c>
      <c r="B274" s="387" t="s">
        <v>90</v>
      </c>
      <c r="C274" s="301" t="s">
        <v>1463</v>
      </c>
      <c r="D274" s="304" t="s">
        <v>1533</v>
      </c>
      <c r="E274" s="301" t="s">
        <v>1513</v>
      </c>
      <c r="F274" s="301" t="s">
        <v>1514</v>
      </c>
      <c r="G274" s="301" t="s">
        <v>1689</v>
      </c>
      <c r="H274" s="301" t="s">
        <v>1690</v>
      </c>
      <c r="I274" s="301" t="s">
        <v>1691</v>
      </c>
      <c r="J274" s="301" t="s">
        <v>1552</v>
      </c>
      <c r="K274" s="301" t="s">
        <v>1554</v>
      </c>
      <c r="L274" s="37" t="s">
        <v>726</v>
      </c>
      <c r="M274" s="37" t="s">
        <v>158</v>
      </c>
      <c r="N274" s="300">
        <v>175</v>
      </c>
      <c r="O274" s="300">
        <v>2023</v>
      </c>
      <c r="P274" s="300" t="s">
        <v>1693</v>
      </c>
      <c r="Q274" s="399">
        <v>150</v>
      </c>
      <c r="R274" s="300">
        <v>600</v>
      </c>
      <c r="S274" s="300">
        <v>150</v>
      </c>
      <c r="T274" s="12">
        <f t="shared" si="46"/>
        <v>0.25</v>
      </c>
      <c r="U274" s="374" t="s">
        <v>142</v>
      </c>
      <c r="V274" s="374">
        <v>37</v>
      </c>
      <c r="W274" s="404">
        <v>3</v>
      </c>
      <c r="X274" s="374">
        <v>110</v>
      </c>
      <c r="Y274" s="11">
        <f t="shared" si="40"/>
        <v>150</v>
      </c>
      <c r="Z274" s="12">
        <f t="shared" si="41"/>
        <v>0.25</v>
      </c>
      <c r="AA274" s="11">
        <f t="shared" si="42"/>
        <v>300</v>
      </c>
      <c r="AB274" s="12">
        <f t="shared" si="43"/>
        <v>1</v>
      </c>
      <c r="AC274" s="13">
        <f t="shared" si="47"/>
        <v>0.5</v>
      </c>
      <c r="AD274" s="445">
        <v>2084122795</v>
      </c>
      <c r="AE274" s="360" t="s">
        <v>1694</v>
      </c>
      <c r="AF274" s="445">
        <v>2084122795</v>
      </c>
      <c r="AG274" s="13">
        <f t="shared" si="44"/>
        <v>1</v>
      </c>
    </row>
    <row r="275" spans="1:33" s="377" customFormat="1" ht="70" customHeight="1" x14ac:dyDescent="0.2">
      <c r="A275" s="300" t="s">
        <v>1732</v>
      </c>
      <c r="B275" s="387" t="s">
        <v>90</v>
      </c>
      <c r="C275" s="301" t="s">
        <v>1463</v>
      </c>
      <c r="D275" s="304" t="s">
        <v>1533</v>
      </c>
      <c r="E275" s="301" t="s">
        <v>1513</v>
      </c>
      <c r="F275" s="301" t="s">
        <v>1514</v>
      </c>
      <c r="G275" s="301" t="s">
        <v>1695</v>
      </c>
      <c r="H275" s="301" t="s">
        <v>1696</v>
      </c>
      <c r="I275" s="301" t="s">
        <v>1697</v>
      </c>
      <c r="J275" s="301" t="s">
        <v>1518</v>
      </c>
      <c r="K275" s="301" t="s">
        <v>956</v>
      </c>
      <c r="L275" s="37" t="s">
        <v>726</v>
      </c>
      <c r="M275" s="37" t="s">
        <v>158</v>
      </c>
      <c r="N275" s="300">
        <v>210</v>
      </c>
      <c r="O275" s="300">
        <v>2023</v>
      </c>
      <c r="P275" s="300" t="s">
        <v>1699</v>
      </c>
      <c r="Q275" s="399">
        <v>115</v>
      </c>
      <c r="R275" s="300">
        <v>460</v>
      </c>
      <c r="S275" s="300">
        <v>115</v>
      </c>
      <c r="T275" s="12">
        <f t="shared" si="46"/>
        <v>0.25</v>
      </c>
      <c r="U275" s="374">
        <v>15</v>
      </c>
      <c r="V275" s="374">
        <v>39</v>
      </c>
      <c r="W275" s="404">
        <v>41</v>
      </c>
      <c r="X275" s="374">
        <v>20</v>
      </c>
      <c r="Y275" s="11">
        <f t="shared" si="40"/>
        <v>115</v>
      </c>
      <c r="Z275" s="12">
        <f t="shared" si="41"/>
        <v>0.25</v>
      </c>
      <c r="AA275" s="11">
        <f t="shared" si="42"/>
        <v>230</v>
      </c>
      <c r="AB275" s="12">
        <f t="shared" si="43"/>
        <v>1</v>
      </c>
      <c r="AC275" s="13">
        <f t="shared" si="47"/>
        <v>0.5</v>
      </c>
      <c r="AD275" s="445">
        <v>1209000000</v>
      </c>
      <c r="AE275" s="360" t="s">
        <v>1700</v>
      </c>
      <c r="AF275" s="445">
        <v>1209000000</v>
      </c>
      <c r="AG275" s="13">
        <f t="shared" si="44"/>
        <v>1</v>
      </c>
    </row>
    <row r="276" spans="1:33" s="377" customFormat="1" ht="70" customHeight="1" x14ac:dyDescent="0.2">
      <c r="A276" s="300" t="s">
        <v>1732</v>
      </c>
      <c r="B276" s="387" t="s">
        <v>90</v>
      </c>
      <c r="C276" s="301" t="s">
        <v>1463</v>
      </c>
      <c r="D276" s="304" t="s">
        <v>1533</v>
      </c>
      <c r="E276" s="301" t="s">
        <v>1513</v>
      </c>
      <c r="F276" s="301" t="s">
        <v>1514</v>
      </c>
      <c r="G276" s="301" t="s">
        <v>1701</v>
      </c>
      <c r="H276" s="301" t="s">
        <v>1702</v>
      </c>
      <c r="I276" s="301" t="s">
        <v>1703</v>
      </c>
      <c r="J276" s="301" t="s">
        <v>1518</v>
      </c>
      <c r="K276" s="301" t="s">
        <v>956</v>
      </c>
      <c r="L276" s="37" t="s">
        <v>1705</v>
      </c>
      <c r="M276" s="37" t="s">
        <v>158</v>
      </c>
      <c r="N276" s="300">
        <v>135</v>
      </c>
      <c r="O276" s="300">
        <v>2023</v>
      </c>
      <c r="P276" s="300" t="s">
        <v>1540</v>
      </c>
      <c r="Q276" s="399">
        <v>135</v>
      </c>
      <c r="R276" s="300">
        <v>540</v>
      </c>
      <c r="S276" s="300">
        <v>135</v>
      </c>
      <c r="T276" s="12">
        <f t="shared" si="46"/>
        <v>0.25</v>
      </c>
      <c r="U276" s="374">
        <v>6</v>
      </c>
      <c r="V276" s="374">
        <v>25</v>
      </c>
      <c r="W276" s="404">
        <v>52</v>
      </c>
      <c r="X276" s="374">
        <v>52</v>
      </c>
      <c r="Y276" s="11">
        <f t="shared" ref="Y276:Y309" si="48">+U276+V276+W276+X276</f>
        <v>135</v>
      </c>
      <c r="Z276" s="12">
        <f t="shared" ref="Z276:Z309" si="49">+Y276/R276</f>
        <v>0.25</v>
      </c>
      <c r="AA276" s="11">
        <f t="shared" ref="AA276:AA309" si="50">S276+Y276</f>
        <v>270</v>
      </c>
      <c r="AB276" s="12">
        <f t="shared" ref="AB276:AB309" si="51">+Y276/Q276</f>
        <v>1</v>
      </c>
      <c r="AC276" s="13">
        <f t="shared" si="47"/>
        <v>0.5</v>
      </c>
      <c r="AD276" s="445">
        <v>1824565547</v>
      </c>
      <c r="AE276" s="360" t="s">
        <v>1700</v>
      </c>
      <c r="AF276" s="445">
        <v>1824565547</v>
      </c>
      <c r="AG276" s="13">
        <f t="shared" ref="AG276:AG309" si="52">+AF276/AD276</f>
        <v>1</v>
      </c>
    </row>
    <row r="277" spans="1:33" s="377" customFormat="1" ht="70" customHeight="1" x14ac:dyDescent="0.2">
      <c r="A277" s="300" t="s">
        <v>1732</v>
      </c>
      <c r="B277" s="387" t="s">
        <v>90</v>
      </c>
      <c r="C277" s="301" t="s">
        <v>1463</v>
      </c>
      <c r="D277" s="304" t="s">
        <v>1533</v>
      </c>
      <c r="E277" s="301" t="s">
        <v>1513</v>
      </c>
      <c r="F277" s="301" t="s">
        <v>1514</v>
      </c>
      <c r="G277" s="301" t="s">
        <v>1706</v>
      </c>
      <c r="H277" s="301" t="s">
        <v>1707</v>
      </c>
      <c r="I277" s="301" t="s">
        <v>1708</v>
      </c>
      <c r="J277" s="301" t="s">
        <v>1709</v>
      </c>
      <c r="K277" s="301" t="s">
        <v>1706</v>
      </c>
      <c r="L277" s="37" t="s">
        <v>726</v>
      </c>
      <c r="M277" s="37" t="s">
        <v>158</v>
      </c>
      <c r="N277" s="300">
        <v>20</v>
      </c>
      <c r="O277" s="300">
        <v>2023</v>
      </c>
      <c r="P277" s="300" t="s">
        <v>1711</v>
      </c>
      <c r="Q277" s="399">
        <v>12</v>
      </c>
      <c r="R277" s="300">
        <v>45</v>
      </c>
      <c r="S277" s="300">
        <v>12</v>
      </c>
      <c r="T277" s="12">
        <f t="shared" si="46"/>
        <v>0.26666666666666666</v>
      </c>
      <c r="U277" s="374" t="s">
        <v>142</v>
      </c>
      <c r="V277" s="374">
        <v>4</v>
      </c>
      <c r="W277" s="404">
        <v>6</v>
      </c>
      <c r="X277" s="374">
        <v>2</v>
      </c>
      <c r="Y277" s="11">
        <f t="shared" si="48"/>
        <v>12</v>
      </c>
      <c r="Z277" s="12">
        <f t="shared" si="49"/>
        <v>0.26666666666666666</v>
      </c>
      <c r="AA277" s="11">
        <f t="shared" si="50"/>
        <v>24</v>
      </c>
      <c r="AB277" s="12">
        <f t="shared" si="51"/>
        <v>1</v>
      </c>
      <c r="AC277" s="13">
        <f t="shared" si="47"/>
        <v>0.53333333333333333</v>
      </c>
      <c r="AD277" s="445">
        <v>561600000</v>
      </c>
      <c r="AE277" s="360" t="s">
        <v>1619</v>
      </c>
      <c r="AF277" s="445">
        <v>561600000</v>
      </c>
      <c r="AG277" s="13">
        <f t="shared" si="52"/>
        <v>1</v>
      </c>
    </row>
    <row r="278" spans="1:33" s="377" customFormat="1" ht="70" customHeight="1" x14ac:dyDescent="0.2">
      <c r="A278" s="300" t="s">
        <v>1732</v>
      </c>
      <c r="B278" s="387" t="s">
        <v>90</v>
      </c>
      <c r="C278" s="301" t="s">
        <v>1463</v>
      </c>
      <c r="D278" s="304" t="s">
        <v>1533</v>
      </c>
      <c r="E278" s="301" t="s">
        <v>1513</v>
      </c>
      <c r="F278" s="301" t="s">
        <v>1514</v>
      </c>
      <c r="G278" s="301" t="s">
        <v>1712</v>
      </c>
      <c r="H278" s="301" t="s">
        <v>1713</v>
      </c>
      <c r="I278" s="301" t="s">
        <v>1714</v>
      </c>
      <c r="J278" s="301" t="s">
        <v>1518</v>
      </c>
      <c r="K278" s="301" t="s">
        <v>956</v>
      </c>
      <c r="L278" s="37" t="s">
        <v>726</v>
      </c>
      <c r="M278" s="37" t="s">
        <v>158</v>
      </c>
      <c r="N278" s="300">
        <v>180</v>
      </c>
      <c r="O278" s="300">
        <v>2023</v>
      </c>
      <c r="P278" s="300" t="s">
        <v>1716</v>
      </c>
      <c r="Q278" s="399">
        <v>135</v>
      </c>
      <c r="R278" s="300">
        <v>540</v>
      </c>
      <c r="S278" s="300">
        <v>135</v>
      </c>
      <c r="T278" s="12">
        <f t="shared" si="46"/>
        <v>0.25</v>
      </c>
      <c r="U278" s="374">
        <v>14</v>
      </c>
      <c r="V278" s="374">
        <v>53</v>
      </c>
      <c r="W278" s="404">
        <v>52</v>
      </c>
      <c r="X278" s="374">
        <v>16</v>
      </c>
      <c r="Y278" s="11">
        <f t="shared" si="48"/>
        <v>135</v>
      </c>
      <c r="Z278" s="12">
        <f t="shared" si="49"/>
        <v>0.25</v>
      </c>
      <c r="AA278" s="11">
        <f t="shared" si="50"/>
        <v>270</v>
      </c>
      <c r="AB278" s="12">
        <f t="shared" si="51"/>
        <v>1</v>
      </c>
      <c r="AC278" s="13">
        <f t="shared" si="47"/>
        <v>0.5</v>
      </c>
      <c r="AD278" s="445">
        <v>1206680717</v>
      </c>
      <c r="AE278" s="360" t="s">
        <v>1270</v>
      </c>
      <c r="AF278" s="445">
        <v>1198880717</v>
      </c>
      <c r="AG278" s="13">
        <f t="shared" si="52"/>
        <v>0.99353598686867883</v>
      </c>
    </row>
    <row r="279" spans="1:33" s="377" customFormat="1" ht="70" customHeight="1" x14ac:dyDescent="0.2">
      <c r="A279" s="300" t="s">
        <v>1732</v>
      </c>
      <c r="B279" s="387" t="s">
        <v>90</v>
      </c>
      <c r="C279" s="301" t="s">
        <v>1463</v>
      </c>
      <c r="D279" s="304" t="s">
        <v>1533</v>
      </c>
      <c r="E279" s="301" t="s">
        <v>1513</v>
      </c>
      <c r="F279" s="301" t="s">
        <v>1514</v>
      </c>
      <c r="G279" s="301" t="s">
        <v>1712</v>
      </c>
      <c r="H279" s="301" t="s">
        <v>1717</v>
      </c>
      <c r="I279" s="301" t="s">
        <v>1718</v>
      </c>
      <c r="J279" s="301" t="s">
        <v>1719</v>
      </c>
      <c r="K279" s="301" t="s">
        <v>1721</v>
      </c>
      <c r="L279" s="37" t="s">
        <v>1722</v>
      </c>
      <c r="M279" s="37" t="s">
        <v>158</v>
      </c>
      <c r="N279" s="300">
        <v>10</v>
      </c>
      <c r="O279" s="300">
        <v>2023</v>
      </c>
      <c r="P279" s="300" t="s">
        <v>1723</v>
      </c>
      <c r="Q279" s="399">
        <v>10</v>
      </c>
      <c r="R279" s="300">
        <v>10</v>
      </c>
      <c r="S279" s="300">
        <v>10</v>
      </c>
      <c r="T279" s="12">
        <f t="shared" si="46"/>
        <v>1</v>
      </c>
      <c r="U279" s="374">
        <v>3</v>
      </c>
      <c r="V279" s="374">
        <v>2</v>
      </c>
      <c r="W279" s="404">
        <v>5</v>
      </c>
      <c r="X279" s="374">
        <v>0</v>
      </c>
      <c r="Y279" s="11">
        <f t="shared" si="48"/>
        <v>10</v>
      </c>
      <c r="Z279" s="12">
        <f t="shared" si="49"/>
        <v>1</v>
      </c>
      <c r="AA279" s="11">
        <f t="shared" si="50"/>
        <v>20</v>
      </c>
      <c r="AB279" s="12">
        <f t="shared" si="51"/>
        <v>1</v>
      </c>
      <c r="AC279" s="13">
        <f t="shared" si="47"/>
        <v>2</v>
      </c>
      <c r="AD279" s="445">
        <v>1206680717</v>
      </c>
      <c r="AE279" s="360" t="s">
        <v>1270</v>
      </c>
      <c r="AF279" s="445">
        <v>1198880717</v>
      </c>
      <c r="AG279" s="13">
        <f t="shared" si="52"/>
        <v>0.99353598686867883</v>
      </c>
    </row>
    <row r="280" spans="1:33" s="377" customFormat="1" ht="70" customHeight="1" x14ac:dyDescent="0.2">
      <c r="A280" s="300" t="s">
        <v>1732</v>
      </c>
      <c r="B280" s="387" t="s">
        <v>90</v>
      </c>
      <c r="C280" s="301" t="s">
        <v>1463</v>
      </c>
      <c r="D280" s="304" t="s">
        <v>1533</v>
      </c>
      <c r="E280" s="301" t="s">
        <v>1513</v>
      </c>
      <c r="F280" s="301" t="s">
        <v>1514</v>
      </c>
      <c r="G280" s="301" t="s">
        <v>1712</v>
      </c>
      <c r="H280" s="301" t="s">
        <v>1724</v>
      </c>
      <c r="I280" s="301" t="s">
        <v>1725</v>
      </c>
      <c r="J280" s="301" t="s">
        <v>1719</v>
      </c>
      <c r="K280" s="301" t="s">
        <v>1721</v>
      </c>
      <c r="L280" s="37" t="s">
        <v>1722</v>
      </c>
      <c r="M280" s="37" t="s">
        <v>158</v>
      </c>
      <c r="N280" s="300">
        <v>176</v>
      </c>
      <c r="O280" s="300">
        <v>2023</v>
      </c>
      <c r="P280" s="300" t="s">
        <v>1723</v>
      </c>
      <c r="Q280" s="399">
        <v>44</v>
      </c>
      <c r="R280" s="300">
        <v>176</v>
      </c>
      <c r="S280" s="300">
        <v>44</v>
      </c>
      <c r="T280" s="12">
        <f t="shared" si="46"/>
        <v>0.25</v>
      </c>
      <c r="U280" s="374">
        <v>10</v>
      </c>
      <c r="V280" s="374">
        <v>16</v>
      </c>
      <c r="W280" s="404">
        <v>15</v>
      </c>
      <c r="X280" s="374">
        <v>3</v>
      </c>
      <c r="Y280" s="11">
        <f t="shared" si="48"/>
        <v>44</v>
      </c>
      <c r="Z280" s="12">
        <f t="shared" si="49"/>
        <v>0.25</v>
      </c>
      <c r="AA280" s="11">
        <f t="shared" si="50"/>
        <v>88</v>
      </c>
      <c r="AB280" s="12">
        <f t="shared" si="51"/>
        <v>1</v>
      </c>
      <c r="AC280" s="13">
        <f t="shared" si="47"/>
        <v>0.5</v>
      </c>
      <c r="AD280" s="445">
        <v>1206680717</v>
      </c>
      <c r="AE280" s="360" t="s">
        <v>1270</v>
      </c>
      <c r="AF280" s="445">
        <v>1198880717</v>
      </c>
      <c r="AG280" s="13">
        <f t="shared" si="52"/>
        <v>0.99353598686867883</v>
      </c>
    </row>
    <row r="281" spans="1:33" s="377" customFormat="1" ht="70" customHeight="1" x14ac:dyDescent="0.2">
      <c r="A281" s="300" t="s">
        <v>1732</v>
      </c>
      <c r="B281" s="387" t="s">
        <v>90</v>
      </c>
      <c r="C281" s="301" t="s">
        <v>1463</v>
      </c>
      <c r="D281" s="304" t="s">
        <v>1533</v>
      </c>
      <c r="E281" s="301" t="s">
        <v>1513</v>
      </c>
      <c r="F281" s="301" t="s">
        <v>1514</v>
      </c>
      <c r="G281" s="301" t="s">
        <v>1592</v>
      </c>
      <c r="H281" s="301" t="s">
        <v>1727</v>
      </c>
      <c r="I281" s="301" t="s">
        <v>1728</v>
      </c>
      <c r="J281" s="301" t="s">
        <v>1595</v>
      </c>
      <c r="K281" s="301" t="s">
        <v>1597</v>
      </c>
      <c r="L281" s="37" t="s">
        <v>1730</v>
      </c>
      <c r="M281" s="37" t="s">
        <v>158</v>
      </c>
      <c r="N281" s="300">
        <v>9805</v>
      </c>
      <c r="O281" s="300">
        <v>2023</v>
      </c>
      <c r="P281" s="300" t="s">
        <v>1731</v>
      </c>
      <c r="Q281" s="399">
        <v>9000</v>
      </c>
      <c r="R281" s="300">
        <v>36000</v>
      </c>
      <c r="S281" s="300">
        <v>11238</v>
      </c>
      <c r="T281" s="12">
        <f t="shared" si="46"/>
        <v>0.31216666666666665</v>
      </c>
      <c r="U281" s="374">
        <v>2780</v>
      </c>
      <c r="V281" s="374">
        <v>2797</v>
      </c>
      <c r="W281" s="404">
        <v>2340</v>
      </c>
      <c r="X281" s="374">
        <v>2838</v>
      </c>
      <c r="Y281" s="11">
        <f t="shared" si="48"/>
        <v>10755</v>
      </c>
      <c r="Z281" s="12">
        <f t="shared" si="49"/>
        <v>0.29875000000000002</v>
      </c>
      <c r="AA281" s="11">
        <f t="shared" si="50"/>
        <v>21993</v>
      </c>
      <c r="AB281" s="12">
        <f t="shared" si="51"/>
        <v>1.1950000000000001</v>
      </c>
      <c r="AC281" s="13">
        <f t="shared" si="47"/>
        <v>0.61091666666666666</v>
      </c>
      <c r="AD281" s="445">
        <v>646000000</v>
      </c>
      <c r="AE281" s="360" t="s">
        <v>1619</v>
      </c>
      <c r="AF281" s="445">
        <v>646000000</v>
      </c>
      <c r="AG281" s="13">
        <f t="shared" si="52"/>
        <v>1</v>
      </c>
    </row>
    <row r="282" spans="1:33" s="377" customFormat="1" ht="70" customHeight="1" x14ac:dyDescent="0.2">
      <c r="A282" s="300" t="s">
        <v>1353</v>
      </c>
      <c r="B282" s="387" t="s">
        <v>90</v>
      </c>
      <c r="C282" s="301" t="s">
        <v>1262</v>
      </c>
      <c r="D282" s="304" t="s">
        <v>1263</v>
      </c>
      <c r="E282" s="301">
        <v>2201</v>
      </c>
      <c r="F282" s="301" t="s">
        <v>1264</v>
      </c>
      <c r="G282" s="301" t="s">
        <v>1265</v>
      </c>
      <c r="H282" s="301">
        <v>292</v>
      </c>
      <c r="I282" s="301" t="s">
        <v>1266</v>
      </c>
      <c r="J282" s="301">
        <v>2201070</v>
      </c>
      <c r="K282" s="301" t="s">
        <v>1267</v>
      </c>
      <c r="L282" s="37" t="s">
        <v>1268</v>
      </c>
      <c r="M282" s="37" t="s">
        <v>279</v>
      </c>
      <c r="N282" s="300" t="s">
        <v>353</v>
      </c>
      <c r="O282" s="300">
        <v>2023</v>
      </c>
      <c r="P282" s="300" t="s">
        <v>1269</v>
      </c>
      <c r="Q282" s="399">
        <v>10</v>
      </c>
      <c r="R282" s="300">
        <v>30</v>
      </c>
      <c r="S282" s="300">
        <v>0</v>
      </c>
      <c r="T282" s="12">
        <v>0</v>
      </c>
      <c r="U282" s="374">
        <v>9</v>
      </c>
      <c r="V282" s="374">
        <v>33</v>
      </c>
      <c r="W282" s="404">
        <v>0</v>
      </c>
      <c r="X282" s="374">
        <v>6</v>
      </c>
      <c r="Y282" s="11">
        <f t="shared" si="48"/>
        <v>48</v>
      </c>
      <c r="Z282" s="12">
        <f t="shared" si="49"/>
        <v>1.6</v>
      </c>
      <c r="AA282" s="11">
        <f t="shared" si="50"/>
        <v>48</v>
      </c>
      <c r="AB282" s="12">
        <f t="shared" si="51"/>
        <v>4.8</v>
      </c>
      <c r="AC282" s="13">
        <f t="shared" si="47"/>
        <v>1.6</v>
      </c>
      <c r="AD282" s="445">
        <v>1058357136</v>
      </c>
      <c r="AE282" s="360" t="s">
        <v>1270</v>
      </c>
      <c r="AF282" s="445">
        <v>674556267</v>
      </c>
      <c r="AG282" s="13">
        <f t="shared" si="52"/>
        <v>0.63736166559942764</v>
      </c>
    </row>
    <row r="283" spans="1:33" s="377" customFormat="1" ht="70" customHeight="1" x14ac:dyDescent="0.2">
      <c r="A283" s="300" t="s">
        <v>1353</v>
      </c>
      <c r="B283" s="387" t="s">
        <v>90</v>
      </c>
      <c r="C283" s="301" t="s">
        <v>1262</v>
      </c>
      <c r="D283" s="304" t="s">
        <v>1263</v>
      </c>
      <c r="E283" s="301">
        <v>2201</v>
      </c>
      <c r="F283" s="301" t="s">
        <v>1264</v>
      </c>
      <c r="G283" s="301" t="s">
        <v>1265</v>
      </c>
      <c r="H283" s="301">
        <v>293</v>
      </c>
      <c r="I283" s="301" t="s">
        <v>1271</v>
      </c>
      <c r="J283" s="301">
        <v>2201004</v>
      </c>
      <c r="K283" s="301" t="s">
        <v>1272</v>
      </c>
      <c r="L283" s="37" t="s">
        <v>1273</v>
      </c>
      <c r="M283" s="37" t="s">
        <v>158</v>
      </c>
      <c r="N283" s="300" t="s">
        <v>353</v>
      </c>
      <c r="O283" s="300">
        <v>2023</v>
      </c>
      <c r="P283" s="300" t="s">
        <v>1269</v>
      </c>
      <c r="Q283" s="399">
        <v>1</v>
      </c>
      <c r="R283" s="300">
        <v>1</v>
      </c>
      <c r="S283" s="300">
        <v>0</v>
      </c>
      <c r="T283" s="12">
        <v>0</v>
      </c>
      <c r="U283" s="374">
        <v>0</v>
      </c>
      <c r="V283" s="374">
        <v>0</v>
      </c>
      <c r="W283" s="404">
        <v>0</v>
      </c>
      <c r="X283" s="374">
        <v>0</v>
      </c>
      <c r="Y283" s="11">
        <f t="shared" si="48"/>
        <v>0</v>
      </c>
      <c r="Z283" s="12">
        <f t="shared" si="49"/>
        <v>0</v>
      </c>
      <c r="AA283" s="11">
        <f t="shared" si="50"/>
        <v>0</v>
      </c>
      <c r="AB283" s="12">
        <f t="shared" si="51"/>
        <v>0</v>
      </c>
      <c r="AC283" s="13">
        <f t="shared" si="47"/>
        <v>0</v>
      </c>
      <c r="AD283" s="445">
        <v>774962500</v>
      </c>
      <c r="AE283" s="360" t="s">
        <v>1270</v>
      </c>
      <c r="AF283" s="445">
        <v>720400000</v>
      </c>
      <c r="AG283" s="13">
        <f t="shared" si="52"/>
        <v>0.92959336742100429</v>
      </c>
    </row>
    <row r="284" spans="1:33" s="377" customFormat="1" ht="70" customHeight="1" x14ac:dyDescent="0.2">
      <c r="A284" s="300" t="s">
        <v>1353</v>
      </c>
      <c r="B284" s="387" t="s">
        <v>90</v>
      </c>
      <c r="C284" s="301" t="s">
        <v>1275</v>
      </c>
      <c r="D284" s="304" t="s">
        <v>1263</v>
      </c>
      <c r="E284" s="301">
        <v>2201</v>
      </c>
      <c r="F284" s="301" t="s">
        <v>1264</v>
      </c>
      <c r="G284" s="301" t="s">
        <v>1265</v>
      </c>
      <c r="H284" s="301">
        <v>294</v>
      </c>
      <c r="I284" s="301" t="s">
        <v>1276</v>
      </c>
      <c r="J284" s="301">
        <v>2201035</v>
      </c>
      <c r="K284" s="301" t="s">
        <v>1277</v>
      </c>
      <c r="L284" s="37" t="s">
        <v>1278</v>
      </c>
      <c r="M284" s="37" t="s">
        <v>158</v>
      </c>
      <c r="N284" s="300" t="s">
        <v>353</v>
      </c>
      <c r="O284" s="300">
        <v>2023</v>
      </c>
      <c r="P284" s="300" t="s">
        <v>1269</v>
      </c>
      <c r="Q284" s="399">
        <v>40</v>
      </c>
      <c r="R284" s="300">
        <v>115</v>
      </c>
      <c r="S284" s="300">
        <v>0</v>
      </c>
      <c r="T284" s="12">
        <v>0</v>
      </c>
      <c r="U284" s="374">
        <v>0</v>
      </c>
      <c r="V284" s="374">
        <v>0</v>
      </c>
      <c r="W284" s="404">
        <v>0</v>
      </c>
      <c r="X284" s="374">
        <v>0</v>
      </c>
      <c r="Y284" s="11">
        <f t="shared" si="48"/>
        <v>0</v>
      </c>
      <c r="Z284" s="12">
        <f t="shared" si="49"/>
        <v>0</v>
      </c>
      <c r="AA284" s="11">
        <f t="shared" si="50"/>
        <v>0</v>
      </c>
      <c r="AB284" s="12">
        <f t="shared" si="51"/>
        <v>0</v>
      </c>
      <c r="AC284" s="13">
        <f t="shared" si="47"/>
        <v>0</v>
      </c>
      <c r="AD284" s="445">
        <v>0</v>
      </c>
      <c r="AE284" s="360" t="s">
        <v>1270</v>
      </c>
      <c r="AF284" s="445">
        <v>0</v>
      </c>
      <c r="AG284" s="13">
        <v>0</v>
      </c>
    </row>
    <row r="285" spans="1:33" s="377" customFormat="1" ht="70" customHeight="1" x14ac:dyDescent="0.2">
      <c r="A285" s="300" t="s">
        <v>1353</v>
      </c>
      <c r="B285" s="387" t="s">
        <v>90</v>
      </c>
      <c r="C285" s="301" t="s">
        <v>1275</v>
      </c>
      <c r="D285" s="304" t="s">
        <v>1263</v>
      </c>
      <c r="E285" s="301">
        <v>2201</v>
      </c>
      <c r="F285" s="301" t="s">
        <v>1264</v>
      </c>
      <c r="G285" s="301" t="s">
        <v>1265</v>
      </c>
      <c r="H285" s="301">
        <v>295</v>
      </c>
      <c r="I285" s="301" t="s">
        <v>1279</v>
      </c>
      <c r="J285" s="301">
        <v>2201049</v>
      </c>
      <c r="K285" s="301" t="s">
        <v>265</v>
      </c>
      <c r="L285" s="37" t="s">
        <v>1280</v>
      </c>
      <c r="M285" s="37" t="s">
        <v>158</v>
      </c>
      <c r="N285" s="300">
        <v>1</v>
      </c>
      <c r="O285" s="300">
        <v>2023</v>
      </c>
      <c r="P285" s="300" t="s">
        <v>1269</v>
      </c>
      <c r="Q285" s="399">
        <v>1</v>
      </c>
      <c r="R285" s="300">
        <v>4</v>
      </c>
      <c r="S285" s="300">
        <v>1</v>
      </c>
      <c r="T285" s="12">
        <v>0</v>
      </c>
      <c r="U285" s="374">
        <v>0</v>
      </c>
      <c r="V285" s="374">
        <v>0</v>
      </c>
      <c r="W285" s="404">
        <v>0</v>
      </c>
      <c r="X285" s="374">
        <v>1</v>
      </c>
      <c r="Y285" s="11">
        <f t="shared" si="48"/>
        <v>1</v>
      </c>
      <c r="Z285" s="12">
        <f t="shared" si="49"/>
        <v>0.25</v>
      </c>
      <c r="AA285" s="11">
        <f t="shared" si="50"/>
        <v>2</v>
      </c>
      <c r="AB285" s="12">
        <f t="shared" si="51"/>
        <v>1</v>
      </c>
      <c r="AC285" s="13">
        <f t="shared" si="47"/>
        <v>0.5</v>
      </c>
      <c r="AD285" s="445">
        <v>568000000</v>
      </c>
      <c r="AE285" s="360" t="s">
        <v>1270</v>
      </c>
      <c r="AF285" s="445">
        <v>568000000</v>
      </c>
      <c r="AG285" s="13">
        <f t="shared" si="52"/>
        <v>1</v>
      </c>
    </row>
    <row r="286" spans="1:33" s="377" customFormat="1" ht="70" customHeight="1" x14ac:dyDescent="0.2">
      <c r="A286" s="300" t="s">
        <v>1353</v>
      </c>
      <c r="B286" s="387" t="s">
        <v>90</v>
      </c>
      <c r="C286" s="301" t="s">
        <v>1275</v>
      </c>
      <c r="D286" s="304" t="s">
        <v>1263</v>
      </c>
      <c r="E286" s="301">
        <v>2201</v>
      </c>
      <c r="F286" s="301" t="s">
        <v>1264</v>
      </c>
      <c r="G286" s="301" t="s">
        <v>1265</v>
      </c>
      <c r="H286" s="301">
        <v>296</v>
      </c>
      <c r="I286" s="301" t="s">
        <v>1281</v>
      </c>
      <c r="J286" s="301">
        <v>2201056</v>
      </c>
      <c r="K286" s="301" t="s">
        <v>1282</v>
      </c>
      <c r="L286" s="37" t="s">
        <v>1283</v>
      </c>
      <c r="M286" s="37" t="s">
        <v>158</v>
      </c>
      <c r="N286" s="300">
        <v>10</v>
      </c>
      <c r="O286" s="300">
        <v>2023</v>
      </c>
      <c r="P286" s="300" t="s">
        <v>1269</v>
      </c>
      <c r="Q286" s="399">
        <v>6</v>
      </c>
      <c r="R286" s="300">
        <v>10</v>
      </c>
      <c r="S286" s="300">
        <v>0</v>
      </c>
      <c r="T286" s="12">
        <v>0</v>
      </c>
      <c r="U286" s="374">
        <v>0</v>
      </c>
      <c r="V286" s="374">
        <v>0</v>
      </c>
      <c r="W286" s="404">
        <v>0</v>
      </c>
      <c r="X286" s="374">
        <v>10</v>
      </c>
      <c r="Y286" s="11">
        <f t="shared" si="48"/>
        <v>10</v>
      </c>
      <c r="Z286" s="12">
        <f t="shared" si="49"/>
        <v>1</v>
      </c>
      <c r="AA286" s="11">
        <f t="shared" si="50"/>
        <v>10</v>
      </c>
      <c r="AB286" s="12">
        <f t="shared" si="51"/>
        <v>1.6666666666666667</v>
      </c>
      <c r="AC286" s="13">
        <f t="shared" si="47"/>
        <v>1</v>
      </c>
      <c r="AD286" s="445">
        <v>90000000</v>
      </c>
      <c r="AE286" s="360" t="s">
        <v>1270</v>
      </c>
      <c r="AF286" s="445">
        <v>88900000</v>
      </c>
      <c r="AG286" s="13">
        <f t="shared" si="52"/>
        <v>0.98777777777777775</v>
      </c>
    </row>
    <row r="287" spans="1:33" s="377" customFormat="1" ht="70" customHeight="1" x14ac:dyDescent="0.2">
      <c r="A287" s="300" t="s">
        <v>1353</v>
      </c>
      <c r="B287" s="387" t="s">
        <v>90</v>
      </c>
      <c r="C287" s="301" t="s">
        <v>1275</v>
      </c>
      <c r="D287" s="304" t="s">
        <v>1263</v>
      </c>
      <c r="E287" s="301">
        <v>2201</v>
      </c>
      <c r="F287" s="301" t="s">
        <v>1264</v>
      </c>
      <c r="G287" s="301" t="s">
        <v>1265</v>
      </c>
      <c r="H287" s="301">
        <v>297</v>
      </c>
      <c r="I287" s="301" t="s">
        <v>1284</v>
      </c>
      <c r="J287" s="301">
        <v>2201061</v>
      </c>
      <c r="K287" s="301" t="s">
        <v>1285</v>
      </c>
      <c r="L287" s="37" t="s">
        <v>1286</v>
      </c>
      <c r="M287" s="37" t="s">
        <v>158</v>
      </c>
      <c r="N287" s="300" t="s">
        <v>353</v>
      </c>
      <c r="O287" s="300">
        <v>2023</v>
      </c>
      <c r="P287" s="300" t="s">
        <v>1269</v>
      </c>
      <c r="Q287" s="399">
        <v>7</v>
      </c>
      <c r="R287" s="300">
        <v>20</v>
      </c>
      <c r="S287" s="300">
        <v>0</v>
      </c>
      <c r="T287" s="12">
        <v>0</v>
      </c>
      <c r="U287" s="374">
        <v>0</v>
      </c>
      <c r="V287" s="374">
        <v>0</v>
      </c>
      <c r="W287" s="404">
        <v>0</v>
      </c>
      <c r="X287" s="374">
        <v>0</v>
      </c>
      <c r="Y287" s="11">
        <f t="shared" si="48"/>
        <v>0</v>
      </c>
      <c r="Z287" s="12">
        <f t="shared" si="49"/>
        <v>0</v>
      </c>
      <c r="AA287" s="11">
        <f t="shared" si="50"/>
        <v>0</v>
      </c>
      <c r="AB287" s="12">
        <f>+Y287/Q287</f>
        <v>0</v>
      </c>
      <c r="AC287" s="13">
        <f t="shared" si="47"/>
        <v>0</v>
      </c>
      <c r="AD287" s="445">
        <v>311563000</v>
      </c>
      <c r="AE287" s="360" t="s">
        <v>1270</v>
      </c>
      <c r="AF287" s="445">
        <v>0</v>
      </c>
      <c r="AG287" s="13">
        <f t="shared" si="52"/>
        <v>0</v>
      </c>
    </row>
    <row r="288" spans="1:33" s="377" customFormat="1" ht="70" customHeight="1" x14ac:dyDescent="0.2">
      <c r="A288" s="300" t="s">
        <v>1353</v>
      </c>
      <c r="B288" s="387" t="s">
        <v>90</v>
      </c>
      <c r="C288" s="301" t="s">
        <v>1275</v>
      </c>
      <c r="D288" s="304" t="s">
        <v>1263</v>
      </c>
      <c r="E288" s="301">
        <v>2201</v>
      </c>
      <c r="F288" s="301" t="s">
        <v>1264</v>
      </c>
      <c r="G288" s="301" t="s">
        <v>1265</v>
      </c>
      <c r="H288" s="301">
        <v>298</v>
      </c>
      <c r="I288" s="301" t="s">
        <v>1287</v>
      </c>
      <c r="J288" s="301">
        <v>2201067</v>
      </c>
      <c r="K288" s="301" t="s">
        <v>1288</v>
      </c>
      <c r="L288" s="37" t="s">
        <v>1289</v>
      </c>
      <c r="M288" s="37" t="s">
        <v>158</v>
      </c>
      <c r="N288" s="300">
        <v>15</v>
      </c>
      <c r="O288" s="300">
        <v>2023</v>
      </c>
      <c r="P288" s="300" t="s">
        <v>1269</v>
      </c>
      <c r="Q288" s="399">
        <v>30</v>
      </c>
      <c r="R288" s="300">
        <v>100</v>
      </c>
      <c r="S288" s="300">
        <v>15</v>
      </c>
      <c r="T288" s="12">
        <v>0</v>
      </c>
      <c r="U288" s="374">
        <v>48</v>
      </c>
      <c r="V288" s="374">
        <v>96</v>
      </c>
      <c r="W288" s="404">
        <v>0</v>
      </c>
      <c r="X288" s="374">
        <v>0</v>
      </c>
      <c r="Y288" s="11">
        <f t="shared" si="48"/>
        <v>144</v>
      </c>
      <c r="Z288" s="12">
        <f t="shared" si="49"/>
        <v>1.44</v>
      </c>
      <c r="AA288" s="11">
        <f t="shared" si="50"/>
        <v>159</v>
      </c>
      <c r="AB288" s="12">
        <f t="shared" si="51"/>
        <v>4.8</v>
      </c>
      <c r="AC288" s="13">
        <f t="shared" si="47"/>
        <v>1.59</v>
      </c>
      <c r="AD288" s="445">
        <v>66542500</v>
      </c>
      <c r="AE288" s="360" t="s">
        <v>1270</v>
      </c>
      <c r="AF288" s="445">
        <v>66542500</v>
      </c>
      <c r="AG288" s="13">
        <f t="shared" si="52"/>
        <v>1</v>
      </c>
    </row>
    <row r="289" spans="1:34" s="377" customFormat="1" ht="70" customHeight="1" x14ac:dyDescent="0.2">
      <c r="A289" s="300" t="s">
        <v>1353</v>
      </c>
      <c r="B289" s="387" t="s">
        <v>90</v>
      </c>
      <c r="C289" s="301" t="s">
        <v>1275</v>
      </c>
      <c r="D289" s="304" t="s">
        <v>1263</v>
      </c>
      <c r="E289" s="301">
        <v>2201</v>
      </c>
      <c r="F289" s="301" t="s">
        <v>1264</v>
      </c>
      <c r="G289" s="301" t="s">
        <v>1265</v>
      </c>
      <c r="H289" s="301">
        <v>299</v>
      </c>
      <c r="I289" s="301" t="s">
        <v>1290</v>
      </c>
      <c r="J289" s="301">
        <v>2201074</v>
      </c>
      <c r="K289" s="301" t="s">
        <v>1291</v>
      </c>
      <c r="L289" s="37" t="s">
        <v>1292</v>
      </c>
      <c r="M289" s="37" t="s">
        <v>158</v>
      </c>
      <c r="N289" s="300" t="s">
        <v>353</v>
      </c>
      <c r="O289" s="300">
        <v>2023</v>
      </c>
      <c r="P289" s="300" t="s">
        <v>1269</v>
      </c>
      <c r="Q289" s="399">
        <v>380</v>
      </c>
      <c r="R289" s="300">
        <v>1130</v>
      </c>
      <c r="S289" s="300">
        <v>0</v>
      </c>
      <c r="T289" s="12">
        <v>0</v>
      </c>
      <c r="U289" s="374">
        <v>295</v>
      </c>
      <c r="V289" s="374">
        <v>780</v>
      </c>
      <c r="W289" s="404">
        <v>636</v>
      </c>
      <c r="X289" s="374">
        <v>0</v>
      </c>
      <c r="Y289" s="11">
        <f t="shared" si="48"/>
        <v>1711</v>
      </c>
      <c r="Z289" s="12">
        <f t="shared" si="49"/>
        <v>1.5141592920353983</v>
      </c>
      <c r="AA289" s="11">
        <f t="shared" si="50"/>
        <v>1711</v>
      </c>
      <c r="AB289" s="12">
        <f t="shared" si="51"/>
        <v>4.5026315789473683</v>
      </c>
      <c r="AC289" s="13">
        <f t="shared" si="47"/>
        <v>1.5141592920353983</v>
      </c>
      <c r="AD289" s="445">
        <v>107000000</v>
      </c>
      <c r="AE289" s="360" t="s">
        <v>1270</v>
      </c>
      <c r="AF289" s="445">
        <v>107000000</v>
      </c>
      <c r="AG289" s="13">
        <f t="shared" si="52"/>
        <v>1</v>
      </c>
    </row>
    <row r="290" spans="1:34" s="377" customFormat="1" ht="70" customHeight="1" x14ac:dyDescent="0.2">
      <c r="A290" s="300" t="s">
        <v>1353</v>
      </c>
      <c r="B290" s="387" t="s">
        <v>90</v>
      </c>
      <c r="C290" s="301" t="s">
        <v>1262</v>
      </c>
      <c r="D290" s="304" t="s">
        <v>1263</v>
      </c>
      <c r="E290" s="301">
        <v>2201</v>
      </c>
      <c r="F290" s="301" t="s">
        <v>1264</v>
      </c>
      <c r="G290" s="301" t="s">
        <v>1265</v>
      </c>
      <c r="H290" s="301">
        <v>300</v>
      </c>
      <c r="I290" s="301" t="s">
        <v>1293</v>
      </c>
      <c r="J290" s="301">
        <v>2201073</v>
      </c>
      <c r="K290" s="301" t="s">
        <v>1294</v>
      </c>
      <c r="L290" s="37" t="s">
        <v>1295</v>
      </c>
      <c r="M290" s="37" t="s">
        <v>158</v>
      </c>
      <c r="N290" s="300" t="s">
        <v>353</v>
      </c>
      <c r="O290" s="300">
        <v>2023</v>
      </c>
      <c r="P290" s="300" t="s">
        <v>1269</v>
      </c>
      <c r="Q290" s="399">
        <v>12000</v>
      </c>
      <c r="R290" s="300">
        <v>12000</v>
      </c>
      <c r="S290" s="300">
        <v>0</v>
      </c>
      <c r="T290" s="12">
        <v>0</v>
      </c>
      <c r="U290" s="374">
        <v>12216</v>
      </c>
      <c r="V290" s="374">
        <v>10122</v>
      </c>
      <c r="W290" s="404">
        <v>8781</v>
      </c>
      <c r="X290" s="374">
        <v>0</v>
      </c>
      <c r="Y290" s="11">
        <f t="shared" si="48"/>
        <v>31119</v>
      </c>
      <c r="Z290" s="12">
        <f t="shared" si="49"/>
        <v>2.5932499999999998</v>
      </c>
      <c r="AA290" s="11">
        <f t="shared" si="50"/>
        <v>31119</v>
      </c>
      <c r="AB290" s="12">
        <f t="shared" si="51"/>
        <v>2.5932499999999998</v>
      </c>
      <c r="AC290" s="13">
        <f t="shared" si="47"/>
        <v>2.5932499999999998</v>
      </c>
      <c r="AD290" s="445">
        <v>0</v>
      </c>
      <c r="AE290" s="360" t="s">
        <v>1296</v>
      </c>
      <c r="AF290" s="445">
        <v>0</v>
      </c>
      <c r="AG290" s="13">
        <v>0</v>
      </c>
    </row>
    <row r="291" spans="1:34" s="377" customFormat="1" ht="70" customHeight="1" x14ac:dyDescent="0.2">
      <c r="A291" s="300" t="s">
        <v>1353</v>
      </c>
      <c r="B291" s="387" t="s">
        <v>90</v>
      </c>
      <c r="C291" s="301" t="s">
        <v>1275</v>
      </c>
      <c r="D291" s="304" t="s">
        <v>1263</v>
      </c>
      <c r="E291" s="301">
        <v>2201</v>
      </c>
      <c r="F291" s="301" t="s">
        <v>1264</v>
      </c>
      <c r="G291" s="301" t="s">
        <v>1265</v>
      </c>
      <c r="H291" s="301">
        <v>302</v>
      </c>
      <c r="I291" s="301" t="s">
        <v>1299</v>
      </c>
      <c r="J291" s="301">
        <v>2201060</v>
      </c>
      <c r="K291" s="301" t="s">
        <v>1300</v>
      </c>
      <c r="L291" s="37" t="s">
        <v>1301</v>
      </c>
      <c r="M291" s="37" t="s">
        <v>158</v>
      </c>
      <c r="N291" s="300">
        <v>60</v>
      </c>
      <c r="O291" s="300">
        <v>2023</v>
      </c>
      <c r="P291" s="300" t="s">
        <v>1269</v>
      </c>
      <c r="Q291" s="399">
        <v>100</v>
      </c>
      <c r="R291" s="300">
        <v>300</v>
      </c>
      <c r="S291" s="300">
        <v>0</v>
      </c>
      <c r="T291" s="12">
        <v>0</v>
      </c>
      <c r="U291" s="374">
        <v>0</v>
      </c>
      <c r="V291" s="374">
        <v>0</v>
      </c>
      <c r="W291" s="404">
        <v>0</v>
      </c>
      <c r="X291" s="374">
        <v>0</v>
      </c>
      <c r="Y291" s="11">
        <f t="shared" si="48"/>
        <v>0</v>
      </c>
      <c r="Z291" s="12">
        <f t="shared" si="49"/>
        <v>0</v>
      </c>
      <c r="AA291" s="11">
        <f t="shared" si="50"/>
        <v>0</v>
      </c>
      <c r="AB291" s="12">
        <f t="shared" si="51"/>
        <v>0</v>
      </c>
      <c r="AC291" s="13">
        <f t="shared" si="47"/>
        <v>0</v>
      </c>
      <c r="AD291" s="445">
        <v>200000000</v>
      </c>
      <c r="AE291" s="360" t="s">
        <v>1270</v>
      </c>
      <c r="AF291" s="445">
        <v>0</v>
      </c>
      <c r="AG291" s="13">
        <f t="shared" si="52"/>
        <v>0</v>
      </c>
    </row>
    <row r="292" spans="1:34" s="377" customFormat="1" ht="70" customHeight="1" x14ac:dyDescent="0.2">
      <c r="A292" s="300" t="s">
        <v>1353</v>
      </c>
      <c r="B292" s="387" t="s">
        <v>90</v>
      </c>
      <c r="C292" s="301" t="s">
        <v>1275</v>
      </c>
      <c r="D292" s="304" t="s">
        <v>1263</v>
      </c>
      <c r="E292" s="301">
        <v>2201</v>
      </c>
      <c r="F292" s="301" t="s">
        <v>1264</v>
      </c>
      <c r="G292" s="301" t="s">
        <v>1302</v>
      </c>
      <c r="H292" s="301">
        <v>303</v>
      </c>
      <c r="I292" s="301" t="s">
        <v>1303</v>
      </c>
      <c r="J292" s="301">
        <v>2201049</v>
      </c>
      <c r="K292" s="301" t="s">
        <v>265</v>
      </c>
      <c r="L292" s="37" t="s">
        <v>1304</v>
      </c>
      <c r="M292" s="37" t="s">
        <v>158</v>
      </c>
      <c r="N292" s="300">
        <v>5000</v>
      </c>
      <c r="O292" s="300">
        <v>2023</v>
      </c>
      <c r="P292" s="300" t="s">
        <v>1269</v>
      </c>
      <c r="Q292" s="399">
        <v>500</v>
      </c>
      <c r="R292" s="300">
        <v>2000</v>
      </c>
      <c r="S292" s="300">
        <v>342</v>
      </c>
      <c r="T292" s="12">
        <v>0</v>
      </c>
      <c r="U292" s="374">
        <v>0</v>
      </c>
      <c r="V292" s="374">
        <v>0</v>
      </c>
      <c r="W292" s="404">
        <v>0</v>
      </c>
      <c r="X292" s="374">
        <v>13</v>
      </c>
      <c r="Y292" s="11">
        <f t="shared" si="48"/>
        <v>13</v>
      </c>
      <c r="Z292" s="12">
        <f t="shared" si="49"/>
        <v>6.4999999999999997E-3</v>
      </c>
      <c r="AA292" s="11">
        <f t="shared" si="50"/>
        <v>355</v>
      </c>
      <c r="AB292" s="12">
        <f t="shared" si="51"/>
        <v>2.5999999999999999E-2</v>
      </c>
      <c r="AC292" s="13">
        <f t="shared" si="47"/>
        <v>0.17749999999999999</v>
      </c>
      <c r="AD292" s="445">
        <v>700000000</v>
      </c>
      <c r="AE292" s="360" t="s">
        <v>1270</v>
      </c>
      <c r="AF292" s="445">
        <v>0</v>
      </c>
      <c r="AG292" s="13">
        <f t="shared" si="52"/>
        <v>0</v>
      </c>
    </row>
    <row r="293" spans="1:34" s="377" customFormat="1" ht="70" customHeight="1" x14ac:dyDescent="0.2">
      <c r="A293" s="300" t="s">
        <v>1353</v>
      </c>
      <c r="B293" s="387" t="s">
        <v>90</v>
      </c>
      <c r="C293" s="301" t="s">
        <v>1275</v>
      </c>
      <c r="D293" s="304" t="s">
        <v>1263</v>
      </c>
      <c r="E293" s="301">
        <v>2201</v>
      </c>
      <c r="F293" s="301" t="s">
        <v>1264</v>
      </c>
      <c r="G293" s="301" t="s">
        <v>1303</v>
      </c>
      <c r="H293" s="301">
        <v>304</v>
      </c>
      <c r="I293" s="301" t="s">
        <v>1305</v>
      </c>
      <c r="J293" s="301">
        <v>2201049</v>
      </c>
      <c r="K293" s="301" t="s">
        <v>265</v>
      </c>
      <c r="L293" s="37" t="s">
        <v>1304</v>
      </c>
      <c r="M293" s="37" t="s">
        <v>158</v>
      </c>
      <c r="N293" s="300" t="s">
        <v>353</v>
      </c>
      <c r="O293" s="300">
        <v>2023</v>
      </c>
      <c r="P293" s="300" t="s">
        <v>1269</v>
      </c>
      <c r="Q293" s="399">
        <v>300</v>
      </c>
      <c r="R293" s="300">
        <v>300</v>
      </c>
      <c r="S293" s="300">
        <v>262</v>
      </c>
      <c r="T293" s="12">
        <v>0</v>
      </c>
      <c r="U293" s="374">
        <v>0</v>
      </c>
      <c r="V293" s="374">
        <v>0</v>
      </c>
      <c r="W293" s="404">
        <v>0</v>
      </c>
      <c r="X293" s="374">
        <v>0</v>
      </c>
      <c r="Y293" s="11">
        <f t="shared" si="48"/>
        <v>0</v>
      </c>
      <c r="Z293" s="12">
        <f t="shared" si="49"/>
        <v>0</v>
      </c>
      <c r="AA293" s="11">
        <f t="shared" si="50"/>
        <v>262</v>
      </c>
      <c r="AB293" s="12">
        <f t="shared" si="51"/>
        <v>0</v>
      </c>
      <c r="AC293" s="13">
        <f t="shared" si="47"/>
        <v>0.87333333333333329</v>
      </c>
      <c r="AD293" s="445">
        <v>0</v>
      </c>
      <c r="AE293" s="360" t="s">
        <v>1270</v>
      </c>
      <c r="AF293" s="445">
        <v>0</v>
      </c>
      <c r="AG293" s="13">
        <v>0</v>
      </c>
    </row>
    <row r="294" spans="1:34" s="377" customFormat="1" ht="70" customHeight="1" x14ac:dyDescent="0.2">
      <c r="A294" s="300" t="s">
        <v>1353</v>
      </c>
      <c r="B294" s="387" t="s">
        <v>90</v>
      </c>
      <c r="C294" s="301" t="s">
        <v>1262</v>
      </c>
      <c r="D294" s="304" t="s">
        <v>1263</v>
      </c>
      <c r="E294" s="301">
        <v>2201</v>
      </c>
      <c r="F294" s="301" t="s">
        <v>1264</v>
      </c>
      <c r="G294" s="301" t="s">
        <v>1265</v>
      </c>
      <c r="H294" s="301">
        <v>305</v>
      </c>
      <c r="I294" s="301" t="s">
        <v>1306</v>
      </c>
      <c r="J294" s="301">
        <v>2201070</v>
      </c>
      <c r="K294" s="301" t="s">
        <v>1267</v>
      </c>
      <c r="L294" s="37" t="s">
        <v>1307</v>
      </c>
      <c r="M294" s="37" t="s">
        <v>158</v>
      </c>
      <c r="N294" s="300">
        <v>226</v>
      </c>
      <c r="O294" s="300">
        <v>2023</v>
      </c>
      <c r="P294" s="300" t="s">
        <v>1269</v>
      </c>
      <c r="Q294" s="399">
        <v>226</v>
      </c>
      <c r="R294" s="300">
        <v>226</v>
      </c>
      <c r="S294" s="300">
        <v>226</v>
      </c>
      <c r="T294" s="12">
        <v>0</v>
      </c>
      <c r="U294" s="374">
        <v>0</v>
      </c>
      <c r="V294" s="374">
        <v>226</v>
      </c>
      <c r="W294" s="404">
        <v>226</v>
      </c>
      <c r="X294" s="374">
        <v>226</v>
      </c>
      <c r="Y294" s="11">
        <f t="shared" si="48"/>
        <v>678</v>
      </c>
      <c r="Z294" s="12">
        <f t="shared" si="49"/>
        <v>3</v>
      </c>
      <c r="AA294" s="11">
        <f t="shared" si="50"/>
        <v>904</v>
      </c>
      <c r="AB294" s="12">
        <f t="shared" si="51"/>
        <v>3</v>
      </c>
      <c r="AC294" s="13">
        <f t="shared" si="47"/>
        <v>4</v>
      </c>
      <c r="AD294" s="445">
        <v>2403998805</v>
      </c>
      <c r="AE294" s="360" t="s">
        <v>1270</v>
      </c>
      <c r="AF294" s="445">
        <v>2402931298</v>
      </c>
      <c r="AG294" s="13">
        <f t="shared" si="52"/>
        <v>0.99955594528675318</v>
      </c>
    </row>
    <row r="295" spans="1:34" s="377" customFormat="1" ht="70" customHeight="1" x14ac:dyDescent="0.2">
      <c r="A295" s="300" t="s">
        <v>1353</v>
      </c>
      <c r="B295" s="387" t="s">
        <v>90</v>
      </c>
      <c r="C295" s="301" t="s">
        <v>1262</v>
      </c>
      <c r="D295" s="304" t="s">
        <v>1308</v>
      </c>
      <c r="E295" s="301">
        <v>2201</v>
      </c>
      <c r="F295" s="301" t="s">
        <v>1264</v>
      </c>
      <c r="G295" s="301" t="s">
        <v>1309</v>
      </c>
      <c r="H295" s="301">
        <v>306</v>
      </c>
      <c r="I295" s="301" t="s">
        <v>1310</v>
      </c>
      <c r="J295" s="301">
        <v>2201051</v>
      </c>
      <c r="K295" s="301" t="s">
        <v>1311</v>
      </c>
      <c r="L295" s="37" t="s">
        <v>1312</v>
      </c>
      <c r="M295" s="37" t="s">
        <v>279</v>
      </c>
      <c r="N295" s="300">
        <v>312</v>
      </c>
      <c r="O295" s="300">
        <v>2023</v>
      </c>
      <c r="P295" s="300" t="s">
        <v>1269</v>
      </c>
      <c r="Q295" s="399">
        <v>80</v>
      </c>
      <c r="R295" s="300">
        <v>720</v>
      </c>
      <c r="S295" s="300">
        <v>247</v>
      </c>
      <c r="T295" s="12">
        <v>0</v>
      </c>
      <c r="U295" s="374">
        <v>27</v>
      </c>
      <c r="V295" s="374">
        <v>0</v>
      </c>
      <c r="W295" s="404">
        <v>0</v>
      </c>
      <c r="X295" s="374">
        <v>53</v>
      </c>
      <c r="Y295" s="11">
        <f t="shared" si="48"/>
        <v>80</v>
      </c>
      <c r="Z295" s="12">
        <f t="shared" si="49"/>
        <v>0.1111111111111111</v>
      </c>
      <c r="AA295" s="11">
        <f t="shared" si="50"/>
        <v>327</v>
      </c>
      <c r="AB295" s="12">
        <f t="shared" si="51"/>
        <v>1</v>
      </c>
      <c r="AC295" s="13">
        <f t="shared" si="47"/>
        <v>0.45416666666666666</v>
      </c>
      <c r="AD295" s="445">
        <v>11985024086</v>
      </c>
      <c r="AE295" s="360" t="s">
        <v>1313</v>
      </c>
      <c r="AF295" s="445">
        <v>2126685064</v>
      </c>
      <c r="AG295" s="13">
        <f t="shared" si="52"/>
        <v>0.17744520567832925</v>
      </c>
    </row>
    <row r="296" spans="1:34" s="377" customFormat="1" ht="70" customHeight="1" x14ac:dyDescent="0.2">
      <c r="A296" s="300" t="s">
        <v>1353</v>
      </c>
      <c r="B296" s="387" t="s">
        <v>90</v>
      </c>
      <c r="C296" s="301" t="s">
        <v>1262</v>
      </c>
      <c r="D296" s="304" t="s">
        <v>1308</v>
      </c>
      <c r="E296" s="301">
        <v>2201</v>
      </c>
      <c r="F296" s="301" t="s">
        <v>1264</v>
      </c>
      <c r="G296" s="301" t="s">
        <v>1309</v>
      </c>
      <c r="H296" s="301">
        <v>307</v>
      </c>
      <c r="I296" s="301" t="s">
        <v>1314</v>
      </c>
      <c r="J296" s="301">
        <v>2201051</v>
      </c>
      <c r="K296" s="301" t="s">
        <v>1311</v>
      </c>
      <c r="L296" s="37" t="s">
        <v>1315</v>
      </c>
      <c r="M296" s="37" t="s">
        <v>279</v>
      </c>
      <c r="N296" s="300">
        <v>62</v>
      </c>
      <c r="O296" s="300">
        <v>2023</v>
      </c>
      <c r="P296" s="300" t="s">
        <v>1269</v>
      </c>
      <c r="Q296" s="399">
        <v>20</v>
      </c>
      <c r="R296" s="300">
        <v>250</v>
      </c>
      <c r="S296" s="300">
        <v>161</v>
      </c>
      <c r="T296" s="12">
        <v>0</v>
      </c>
      <c r="U296" s="374">
        <v>4</v>
      </c>
      <c r="V296" s="374">
        <v>0</v>
      </c>
      <c r="W296" s="404">
        <v>0</v>
      </c>
      <c r="X296" s="374">
        <v>4</v>
      </c>
      <c r="Y296" s="11">
        <f t="shared" si="48"/>
        <v>8</v>
      </c>
      <c r="Z296" s="12">
        <f t="shared" si="49"/>
        <v>3.2000000000000001E-2</v>
      </c>
      <c r="AA296" s="11">
        <f t="shared" si="50"/>
        <v>169</v>
      </c>
      <c r="AB296" s="12">
        <f t="shared" si="51"/>
        <v>0.4</v>
      </c>
      <c r="AC296" s="13">
        <f t="shared" si="47"/>
        <v>0.67600000000000005</v>
      </c>
      <c r="AD296" s="445">
        <v>5496405835</v>
      </c>
      <c r="AE296" s="360" t="s">
        <v>1313</v>
      </c>
      <c r="AF296" s="445">
        <v>5327733779</v>
      </c>
      <c r="AG296" s="13">
        <f t="shared" si="52"/>
        <v>0.96931229951654396</v>
      </c>
    </row>
    <row r="297" spans="1:34" s="377" customFormat="1" ht="70" customHeight="1" x14ac:dyDescent="0.2">
      <c r="A297" s="300" t="s">
        <v>1353</v>
      </c>
      <c r="B297" s="387" t="s">
        <v>90</v>
      </c>
      <c r="C297" s="301" t="s">
        <v>1262</v>
      </c>
      <c r="D297" s="304" t="s">
        <v>1308</v>
      </c>
      <c r="E297" s="301">
        <v>2201</v>
      </c>
      <c r="F297" s="301" t="s">
        <v>1264</v>
      </c>
      <c r="G297" s="301" t="s">
        <v>1309</v>
      </c>
      <c r="H297" s="301">
        <v>308</v>
      </c>
      <c r="I297" s="301" t="s">
        <v>1316</v>
      </c>
      <c r="J297" s="301">
        <v>2201052</v>
      </c>
      <c r="K297" s="301" t="s">
        <v>1317</v>
      </c>
      <c r="L297" s="37" t="s">
        <v>1318</v>
      </c>
      <c r="M297" s="37" t="s">
        <v>279</v>
      </c>
      <c r="N297" s="300">
        <v>450</v>
      </c>
      <c r="O297" s="300">
        <v>2023</v>
      </c>
      <c r="P297" s="300" t="s">
        <v>1269</v>
      </c>
      <c r="Q297" s="399">
        <v>50</v>
      </c>
      <c r="R297" s="300">
        <v>300</v>
      </c>
      <c r="S297" s="300">
        <v>76</v>
      </c>
      <c r="T297" s="12">
        <v>0</v>
      </c>
      <c r="U297" s="374">
        <v>0</v>
      </c>
      <c r="V297" s="374">
        <v>0</v>
      </c>
      <c r="W297" s="404">
        <v>0</v>
      </c>
      <c r="X297" s="374">
        <v>0</v>
      </c>
      <c r="Y297" s="11">
        <f t="shared" si="48"/>
        <v>0</v>
      </c>
      <c r="Z297" s="12">
        <f t="shared" si="49"/>
        <v>0</v>
      </c>
      <c r="AA297" s="11">
        <f t="shared" si="50"/>
        <v>76</v>
      </c>
      <c r="AB297" s="12">
        <f t="shared" si="51"/>
        <v>0</v>
      </c>
      <c r="AC297" s="13">
        <f t="shared" si="47"/>
        <v>0.25333333333333335</v>
      </c>
      <c r="AD297" s="445">
        <v>203776836</v>
      </c>
      <c r="AE297" s="360" t="s">
        <v>1313</v>
      </c>
      <c r="AF297" s="445">
        <v>203776836</v>
      </c>
      <c r="AG297" s="13">
        <f t="shared" si="52"/>
        <v>1</v>
      </c>
    </row>
    <row r="298" spans="1:34" s="377" customFormat="1" ht="70" customHeight="1" x14ac:dyDescent="0.2">
      <c r="A298" s="300" t="s">
        <v>1353</v>
      </c>
      <c r="B298" s="387" t="s">
        <v>90</v>
      </c>
      <c r="C298" s="301" t="s">
        <v>1262</v>
      </c>
      <c r="D298" s="304" t="s">
        <v>1308</v>
      </c>
      <c r="E298" s="301">
        <v>2201</v>
      </c>
      <c r="F298" s="301" t="s">
        <v>1264</v>
      </c>
      <c r="G298" s="301" t="s">
        <v>1309</v>
      </c>
      <c r="H298" s="301">
        <v>309</v>
      </c>
      <c r="I298" s="301" t="s">
        <v>1316</v>
      </c>
      <c r="J298" s="301">
        <v>2201052</v>
      </c>
      <c r="K298" s="301" t="s">
        <v>1317</v>
      </c>
      <c r="L298" s="37" t="s">
        <v>1319</v>
      </c>
      <c r="M298" s="37" t="s">
        <v>279</v>
      </c>
      <c r="N298" s="300">
        <v>56</v>
      </c>
      <c r="O298" s="300">
        <v>2023</v>
      </c>
      <c r="P298" s="300" t="s">
        <v>1269</v>
      </c>
      <c r="Q298" s="399">
        <v>50</v>
      </c>
      <c r="R298" s="300">
        <v>250</v>
      </c>
      <c r="S298" s="300">
        <v>13</v>
      </c>
      <c r="T298" s="12">
        <v>0</v>
      </c>
      <c r="U298" s="374">
        <v>0</v>
      </c>
      <c r="V298" s="374">
        <v>0</v>
      </c>
      <c r="W298" s="404">
        <v>0</v>
      </c>
      <c r="X298" s="374">
        <v>0</v>
      </c>
      <c r="Y298" s="11">
        <f t="shared" si="48"/>
        <v>0</v>
      </c>
      <c r="Z298" s="12">
        <f t="shared" si="49"/>
        <v>0</v>
      </c>
      <c r="AA298" s="11">
        <f t="shared" si="50"/>
        <v>13</v>
      </c>
      <c r="AB298" s="12">
        <f t="shared" si="51"/>
        <v>0</v>
      </c>
      <c r="AC298" s="13">
        <f t="shared" si="47"/>
        <v>5.1999999999999998E-2</v>
      </c>
      <c r="AD298" s="445">
        <v>203776836</v>
      </c>
      <c r="AE298" s="360" t="s">
        <v>1313</v>
      </c>
      <c r="AF298" s="445">
        <v>203776836</v>
      </c>
      <c r="AG298" s="13">
        <f t="shared" si="52"/>
        <v>1</v>
      </c>
    </row>
    <row r="299" spans="1:34" s="377" customFormat="1" ht="70" customHeight="1" x14ac:dyDescent="0.2">
      <c r="A299" s="300" t="s">
        <v>1353</v>
      </c>
      <c r="B299" s="387" t="s">
        <v>90</v>
      </c>
      <c r="C299" s="301" t="s">
        <v>1262</v>
      </c>
      <c r="D299" s="304" t="s">
        <v>1308</v>
      </c>
      <c r="E299" s="301">
        <v>2201</v>
      </c>
      <c r="F299" s="301" t="s">
        <v>1264</v>
      </c>
      <c r="G299" s="301" t="s">
        <v>1309</v>
      </c>
      <c r="H299" s="301">
        <v>310</v>
      </c>
      <c r="I299" s="301" t="s">
        <v>1320</v>
      </c>
      <c r="J299" s="301">
        <v>2201069</v>
      </c>
      <c r="K299" s="301" t="s">
        <v>1321</v>
      </c>
      <c r="L299" s="37" t="s">
        <v>1322</v>
      </c>
      <c r="M299" s="37" t="s">
        <v>279</v>
      </c>
      <c r="N299" s="300">
        <v>35</v>
      </c>
      <c r="O299" s="300">
        <v>2023</v>
      </c>
      <c r="P299" s="300" t="s">
        <v>1269</v>
      </c>
      <c r="Q299" s="399">
        <v>100</v>
      </c>
      <c r="R299" s="300">
        <v>600</v>
      </c>
      <c r="S299" s="300">
        <v>327</v>
      </c>
      <c r="T299" s="12">
        <v>0</v>
      </c>
      <c r="U299" s="374">
        <v>1</v>
      </c>
      <c r="V299" s="374">
        <v>0</v>
      </c>
      <c r="W299" s="404">
        <v>0</v>
      </c>
      <c r="X299" s="374">
        <v>69</v>
      </c>
      <c r="Y299" s="11">
        <f t="shared" si="48"/>
        <v>70</v>
      </c>
      <c r="Z299" s="12">
        <f t="shared" si="49"/>
        <v>0.11666666666666667</v>
      </c>
      <c r="AA299" s="11">
        <f t="shared" si="50"/>
        <v>397</v>
      </c>
      <c r="AB299" s="12">
        <f t="shared" si="51"/>
        <v>0.7</v>
      </c>
      <c r="AC299" s="13">
        <f t="shared" si="47"/>
        <v>0.66166666666666663</v>
      </c>
      <c r="AD299" s="445">
        <v>5111691705</v>
      </c>
      <c r="AE299" s="360" t="s">
        <v>1313</v>
      </c>
      <c r="AF299" s="445">
        <v>5101791705</v>
      </c>
      <c r="AG299" s="13">
        <f t="shared" si="52"/>
        <v>0.99806326348079322</v>
      </c>
    </row>
    <row r="300" spans="1:34" s="377" customFormat="1" ht="70" customHeight="1" x14ac:dyDescent="0.2">
      <c r="A300" s="300" t="s">
        <v>1353</v>
      </c>
      <c r="B300" s="387" t="s">
        <v>90</v>
      </c>
      <c r="C300" s="301" t="s">
        <v>1262</v>
      </c>
      <c r="D300" s="304" t="s">
        <v>1308</v>
      </c>
      <c r="E300" s="301">
        <v>2201</v>
      </c>
      <c r="F300" s="301" t="s">
        <v>1264</v>
      </c>
      <c r="G300" s="301" t="s">
        <v>1309</v>
      </c>
      <c r="H300" s="301">
        <v>311</v>
      </c>
      <c r="I300" s="301" t="s">
        <v>1323</v>
      </c>
      <c r="J300" s="301">
        <v>2201022</v>
      </c>
      <c r="K300" s="301" t="s">
        <v>1324</v>
      </c>
      <c r="L300" s="37" t="s">
        <v>1325</v>
      </c>
      <c r="M300" s="37" t="s">
        <v>158</v>
      </c>
      <c r="N300" s="300">
        <v>12668</v>
      </c>
      <c r="O300" s="300">
        <v>2023</v>
      </c>
      <c r="P300" s="300" t="s">
        <v>1326</v>
      </c>
      <c r="Q300" s="399">
        <v>14000</v>
      </c>
      <c r="R300" s="300">
        <v>14000</v>
      </c>
      <c r="S300" s="300">
        <v>16420</v>
      </c>
      <c r="T300" s="12">
        <v>0</v>
      </c>
      <c r="U300" s="374">
        <v>15777</v>
      </c>
      <c r="V300" s="374">
        <v>16332</v>
      </c>
      <c r="W300" s="404">
        <v>16335</v>
      </c>
      <c r="X300" s="374">
        <v>15993</v>
      </c>
      <c r="Y300" s="11">
        <f t="shared" si="48"/>
        <v>64437</v>
      </c>
      <c r="Z300" s="12">
        <f t="shared" si="49"/>
        <v>4.6026428571428575</v>
      </c>
      <c r="AA300" s="11">
        <f t="shared" si="50"/>
        <v>80857</v>
      </c>
      <c r="AB300" s="12">
        <f t="shared" si="51"/>
        <v>4.6026428571428575</v>
      </c>
      <c r="AC300" s="13">
        <f t="shared" si="47"/>
        <v>5.7755000000000001</v>
      </c>
      <c r="AD300" s="445">
        <v>16964308216</v>
      </c>
      <c r="AE300" s="360" t="s">
        <v>1270</v>
      </c>
      <c r="AF300" s="445">
        <v>11400356783</v>
      </c>
      <c r="AG300" s="13">
        <f t="shared" si="52"/>
        <v>0.67202014004011534</v>
      </c>
    </row>
    <row r="301" spans="1:34" s="377" customFormat="1" ht="70" customHeight="1" x14ac:dyDescent="0.2">
      <c r="A301" s="300" t="s">
        <v>1353</v>
      </c>
      <c r="B301" s="387" t="s">
        <v>90</v>
      </c>
      <c r="C301" s="301" t="s">
        <v>1262</v>
      </c>
      <c r="D301" s="304" t="s">
        <v>1308</v>
      </c>
      <c r="E301" s="301">
        <v>2201</v>
      </c>
      <c r="F301" s="301" t="s">
        <v>1264</v>
      </c>
      <c r="G301" s="301" t="s">
        <v>1309</v>
      </c>
      <c r="H301" s="301">
        <v>312</v>
      </c>
      <c r="I301" s="301" t="s">
        <v>1327</v>
      </c>
      <c r="J301" s="301">
        <v>2201017</v>
      </c>
      <c r="K301" s="301" t="s">
        <v>1328</v>
      </c>
      <c r="L301" s="37" t="s">
        <v>1325</v>
      </c>
      <c r="M301" s="37" t="s">
        <v>158</v>
      </c>
      <c r="N301" s="300">
        <v>219276</v>
      </c>
      <c r="O301" s="300">
        <v>2023</v>
      </c>
      <c r="P301" s="300" t="s">
        <v>1329</v>
      </c>
      <c r="Q301" s="399">
        <v>220276</v>
      </c>
      <c r="R301" s="300">
        <v>222276</v>
      </c>
      <c r="S301" s="300">
        <v>207867</v>
      </c>
      <c r="T301" s="12">
        <v>0</v>
      </c>
      <c r="U301" s="374">
        <v>225184</v>
      </c>
      <c r="V301" s="374">
        <v>211447</v>
      </c>
      <c r="W301" s="404">
        <v>208690</v>
      </c>
      <c r="X301" s="374">
        <v>214409</v>
      </c>
      <c r="Y301" s="11">
        <f t="shared" si="48"/>
        <v>859730</v>
      </c>
      <c r="Z301" s="12">
        <f t="shared" si="49"/>
        <v>3.8678489805467078</v>
      </c>
      <c r="AA301" s="11">
        <f t="shared" si="50"/>
        <v>1067597</v>
      </c>
      <c r="AB301" s="12">
        <f t="shared" si="51"/>
        <v>3.9029671866204216</v>
      </c>
      <c r="AC301" s="13">
        <f t="shared" ref="AC301:AC356" si="53">AA301/R301</f>
        <v>4.8030241681513077</v>
      </c>
      <c r="AD301" s="445">
        <v>1211533507556</v>
      </c>
      <c r="AE301" s="360" t="s">
        <v>1270</v>
      </c>
      <c r="AF301" s="445">
        <v>1207601032472</v>
      </c>
      <c r="AG301" s="13">
        <f t="shared" si="52"/>
        <v>0.99675413427736481</v>
      </c>
      <c r="AH301" s="315"/>
    </row>
    <row r="302" spans="1:34" s="377" customFormat="1" ht="70" customHeight="1" x14ac:dyDescent="0.2">
      <c r="A302" s="300" t="s">
        <v>1353</v>
      </c>
      <c r="B302" s="387" t="s">
        <v>90</v>
      </c>
      <c r="C302" s="301" t="s">
        <v>1262</v>
      </c>
      <c r="D302" s="304" t="s">
        <v>1308</v>
      </c>
      <c r="E302" s="301">
        <v>2201</v>
      </c>
      <c r="F302" s="301" t="s">
        <v>1264</v>
      </c>
      <c r="G302" s="301" t="s">
        <v>1309</v>
      </c>
      <c r="H302" s="301">
        <v>313</v>
      </c>
      <c r="I302" s="301" t="s">
        <v>1330</v>
      </c>
      <c r="J302" s="301">
        <v>2201084</v>
      </c>
      <c r="K302" s="301" t="s">
        <v>1331</v>
      </c>
      <c r="L302" s="37" t="s">
        <v>1332</v>
      </c>
      <c r="M302" s="37" t="s">
        <v>1333</v>
      </c>
      <c r="N302" s="300">
        <v>100</v>
      </c>
      <c r="O302" s="300">
        <v>2023</v>
      </c>
      <c r="P302" s="300" t="s">
        <v>1329</v>
      </c>
      <c r="Q302" s="399">
        <v>100</v>
      </c>
      <c r="R302" s="300">
        <v>100</v>
      </c>
      <c r="S302" s="300">
        <v>66</v>
      </c>
      <c r="T302" s="12">
        <v>0</v>
      </c>
      <c r="U302" s="374">
        <v>25</v>
      </c>
      <c r="V302" s="374">
        <v>46.9</v>
      </c>
      <c r="W302" s="404">
        <v>0</v>
      </c>
      <c r="X302" s="374">
        <v>4.4400000000000004</v>
      </c>
      <c r="Y302" s="11">
        <f t="shared" si="48"/>
        <v>76.34</v>
      </c>
      <c r="Z302" s="12">
        <f t="shared" si="49"/>
        <v>0.76340000000000008</v>
      </c>
      <c r="AA302" s="11">
        <f t="shared" si="50"/>
        <v>142.34</v>
      </c>
      <c r="AB302" s="12">
        <f t="shared" si="51"/>
        <v>0.76340000000000008</v>
      </c>
      <c r="AC302" s="13">
        <f t="shared" si="53"/>
        <v>1.4234</v>
      </c>
      <c r="AD302" s="445">
        <v>1732721604</v>
      </c>
      <c r="AE302" s="360" t="s">
        <v>1270</v>
      </c>
      <c r="AF302" s="445">
        <v>1496333332</v>
      </c>
      <c r="AG302" s="13">
        <f t="shared" si="52"/>
        <v>0.86357400320149758</v>
      </c>
    </row>
    <row r="303" spans="1:34" s="377" customFormat="1" ht="70" customHeight="1" x14ac:dyDescent="0.2">
      <c r="A303" s="300" t="s">
        <v>1353</v>
      </c>
      <c r="B303" s="387" t="s">
        <v>90</v>
      </c>
      <c r="C303" s="301" t="s">
        <v>1262</v>
      </c>
      <c r="D303" s="304" t="s">
        <v>1308</v>
      </c>
      <c r="E303" s="301">
        <v>2201</v>
      </c>
      <c r="F303" s="301" t="s">
        <v>1264</v>
      </c>
      <c r="G303" s="301" t="s">
        <v>1309</v>
      </c>
      <c r="H303" s="301">
        <v>314</v>
      </c>
      <c r="I303" s="301" t="s">
        <v>1334</v>
      </c>
      <c r="J303" s="301">
        <v>2201084</v>
      </c>
      <c r="K303" s="301" t="s">
        <v>1331</v>
      </c>
      <c r="L303" s="37" t="s">
        <v>1332</v>
      </c>
      <c r="M303" s="37" t="s">
        <v>158</v>
      </c>
      <c r="N303" s="300">
        <v>100</v>
      </c>
      <c r="O303" s="300">
        <v>2023</v>
      </c>
      <c r="P303" s="300" t="s">
        <v>1329</v>
      </c>
      <c r="Q303" s="399">
        <v>100</v>
      </c>
      <c r="R303" s="300">
        <v>400</v>
      </c>
      <c r="S303" s="300">
        <v>0</v>
      </c>
      <c r="T303" s="12">
        <v>0</v>
      </c>
      <c r="U303" s="374">
        <v>0</v>
      </c>
      <c r="V303" s="374">
        <v>0</v>
      </c>
      <c r="W303" s="404">
        <v>139</v>
      </c>
      <c r="X303" s="374">
        <v>0</v>
      </c>
      <c r="Y303" s="11">
        <f t="shared" si="48"/>
        <v>139</v>
      </c>
      <c r="Z303" s="12">
        <f t="shared" si="49"/>
        <v>0.34749999999999998</v>
      </c>
      <c r="AA303" s="11">
        <f t="shared" si="50"/>
        <v>139</v>
      </c>
      <c r="AB303" s="12">
        <f t="shared" si="51"/>
        <v>1.39</v>
      </c>
      <c r="AC303" s="13">
        <f t="shared" si="53"/>
        <v>0.34749999999999998</v>
      </c>
      <c r="AD303" s="445">
        <v>331019020</v>
      </c>
      <c r="AE303" s="360" t="s">
        <v>1270</v>
      </c>
      <c r="AF303" s="445">
        <v>328954620</v>
      </c>
      <c r="AG303" s="13">
        <f t="shared" si="52"/>
        <v>0.99376350035716976</v>
      </c>
    </row>
    <row r="304" spans="1:34" s="377" customFormat="1" ht="70" customHeight="1" x14ac:dyDescent="0.2">
      <c r="A304" s="300" t="s">
        <v>1353</v>
      </c>
      <c r="B304" s="387" t="s">
        <v>90</v>
      </c>
      <c r="C304" s="301" t="s">
        <v>1262</v>
      </c>
      <c r="D304" s="304" t="s">
        <v>1308</v>
      </c>
      <c r="E304" s="301">
        <v>2201</v>
      </c>
      <c r="F304" s="301" t="s">
        <v>1264</v>
      </c>
      <c r="G304" s="301" t="s">
        <v>1309</v>
      </c>
      <c r="H304" s="301">
        <v>315</v>
      </c>
      <c r="I304" s="301" t="s">
        <v>1335</v>
      </c>
      <c r="J304" s="301">
        <v>2201028</v>
      </c>
      <c r="K304" s="301" t="s">
        <v>1336</v>
      </c>
      <c r="L304" s="37" t="s">
        <v>1337</v>
      </c>
      <c r="M304" s="37" t="s">
        <v>158</v>
      </c>
      <c r="N304" s="300">
        <v>126000</v>
      </c>
      <c r="O304" s="300">
        <v>2023</v>
      </c>
      <c r="P304" s="300" t="s">
        <v>1329</v>
      </c>
      <c r="Q304" s="399">
        <v>127000</v>
      </c>
      <c r="R304" s="300">
        <v>127000</v>
      </c>
      <c r="S304" s="300">
        <v>129050</v>
      </c>
      <c r="T304" s="12">
        <v>0</v>
      </c>
      <c r="U304" s="374">
        <v>129700</v>
      </c>
      <c r="V304" s="374">
        <v>129700</v>
      </c>
      <c r="W304" s="404">
        <v>129700</v>
      </c>
      <c r="X304" s="374">
        <v>129700</v>
      </c>
      <c r="Y304" s="11">
        <f t="shared" si="48"/>
        <v>518800</v>
      </c>
      <c r="Z304" s="12">
        <f t="shared" si="49"/>
        <v>4.0850393700787402</v>
      </c>
      <c r="AA304" s="11">
        <f t="shared" si="50"/>
        <v>647850</v>
      </c>
      <c r="AB304" s="12">
        <f t="shared" si="51"/>
        <v>4.0850393700787402</v>
      </c>
      <c r="AC304" s="13">
        <f t="shared" si="53"/>
        <v>5.1011811023622045</v>
      </c>
      <c r="AD304" s="445">
        <v>77939529067</v>
      </c>
      <c r="AE304" s="360" t="s">
        <v>1296</v>
      </c>
      <c r="AF304" s="445">
        <v>74215376159</v>
      </c>
      <c r="AG304" s="13">
        <f t="shared" si="52"/>
        <v>0.95221740556324674</v>
      </c>
    </row>
    <row r="305" spans="1:33" s="377" customFormat="1" ht="70" customHeight="1" x14ac:dyDescent="0.2">
      <c r="A305" s="300" t="s">
        <v>1353</v>
      </c>
      <c r="B305" s="387" t="s">
        <v>90</v>
      </c>
      <c r="C305" s="301" t="s">
        <v>1262</v>
      </c>
      <c r="D305" s="304" t="s">
        <v>1308</v>
      </c>
      <c r="E305" s="301">
        <v>2201</v>
      </c>
      <c r="F305" s="301" t="s">
        <v>1264</v>
      </c>
      <c r="G305" s="301" t="s">
        <v>1309</v>
      </c>
      <c r="H305" s="301">
        <v>316</v>
      </c>
      <c r="I305" s="301" t="s">
        <v>1338</v>
      </c>
      <c r="J305" s="301">
        <v>2201082</v>
      </c>
      <c r="K305" s="301" t="s">
        <v>1339</v>
      </c>
      <c r="L305" s="37" t="s">
        <v>1340</v>
      </c>
      <c r="M305" s="37" t="s">
        <v>158</v>
      </c>
      <c r="N305" s="300">
        <v>6</v>
      </c>
      <c r="O305" s="300">
        <v>2023</v>
      </c>
      <c r="P305" s="300" t="s">
        <v>1329</v>
      </c>
      <c r="Q305" s="399">
        <v>6</v>
      </c>
      <c r="R305" s="300">
        <v>6</v>
      </c>
      <c r="S305" s="300">
        <v>6</v>
      </c>
      <c r="T305" s="12">
        <v>0</v>
      </c>
      <c r="U305" s="374">
        <v>6</v>
      </c>
      <c r="V305" s="374">
        <v>5</v>
      </c>
      <c r="W305" s="404">
        <v>5</v>
      </c>
      <c r="X305" s="374">
        <v>5</v>
      </c>
      <c r="Y305" s="11">
        <f t="shared" si="48"/>
        <v>21</v>
      </c>
      <c r="Z305" s="12">
        <f t="shared" si="49"/>
        <v>3.5</v>
      </c>
      <c r="AA305" s="11">
        <f t="shared" si="50"/>
        <v>27</v>
      </c>
      <c r="AB305" s="12">
        <f t="shared" si="51"/>
        <v>3.5</v>
      </c>
      <c r="AC305" s="13">
        <f t="shared" si="53"/>
        <v>4.5</v>
      </c>
      <c r="AD305" s="445">
        <v>309705320</v>
      </c>
      <c r="AE305" s="360" t="s">
        <v>1270</v>
      </c>
      <c r="AF305" s="445">
        <v>309705320</v>
      </c>
      <c r="AG305" s="13">
        <f t="shared" si="52"/>
        <v>1</v>
      </c>
    </row>
    <row r="306" spans="1:33" s="377" customFormat="1" ht="70" customHeight="1" x14ac:dyDescent="0.2">
      <c r="A306" s="300" t="s">
        <v>1353</v>
      </c>
      <c r="B306" s="387" t="s">
        <v>90</v>
      </c>
      <c r="C306" s="301" t="s">
        <v>1262</v>
      </c>
      <c r="D306" s="304" t="s">
        <v>1308</v>
      </c>
      <c r="E306" s="301">
        <v>2201</v>
      </c>
      <c r="F306" s="301" t="s">
        <v>1264</v>
      </c>
      <c r="G306" s="301" t="s">
        <v>1309</v>
      </c>
      <c r="H306" s="301">
        <v>317</v>
      </c>
      <c r="I306" s="301" t="s">
        <v>1341</v>
      </c>
      <c r="J306" s="301">
        <v>2201033</v>
      </c>
      <c r="K306" s="301" t="s">
        <v>1342</v>
      </c>
      <c r="L306" s="37" t="s">
        <v>1343</v>
      </c>
      <c r="M306" s="37" t="s">
        <v>158</v>
      </c>
      <c r="N306" s="300">
        <v>114582</v>
      </c>
      <c r="O306" s="300">
        <v>2023</v>
      </c>
      <c r="P306" s="300" t="s">
        <v>1329</v>
      </c>
      <c r="Q306" s="399">
        <v>119582</v>
      </c>
      <c r="R306" s="300">
        <v>473328</v>
      </c>
      <c r="S306" s="300">
        <v>188963</v>
      </c>
      <c r="T306" s="12">
        <v>0</v>
      </c>
      <c r="U306" s="374">
        <v>121145</v>
      </c>
      <c r="V306" s="374">
        <v>153452</v>
      </c>
      <c r="W306" s="404">
        <v>189268</v>
      </c>
      <c r="X306" s="374">
        <v>189268</v>
      </c>
      <c r="Y306" s="11">
        <f t="shared" si="48"/>
        <v>653133</v>
      </c>
      <c r="Z306" s="12">
        <f t="shared" si="49"/>
        <v>1.3798739985802657</v>
      </c>
      <c r="AA306" s="11">
        <f t="shared" si="50"/>
        <v>842096</v>
      </c>
      <c r="AB306" s="12">
        <f t="shared" si="51"/>
        <v>5.4618002709437876</v>
      </c>
      <c r="AC306" s="13">
        <f t="shared" si="53"/>
        <v>1.7790961024912957</v>
      </c>
      <c r="AD306" s="445">
        <v>1740729000</v>
      </c>
      <c r="AE306" s="360" t="s">
        <v>1296</v>
      </c>
      <c r="AF306" s="445">
        <v>1724036400</v>
      </c>
      <c r="AG306" s="13">
        <f t="shared" si="52"/>
        <v>0.99041056936490401</v>
      </c>
    </row>
    <row r="307" spans="1:33" s="377" customFormat="1" ht="70" customHeight="1" x14ac:dyDescent="0.2">
      <c r="A307" s="300" t="s">
        <v>1353</v>
      </c>
      <c r="B307" s="387" t="s">
        <v>90</v>
      </c>
      <c r="C307" s="301" t="s">
        <v>1262</v>
      </c>
      <c r="D307" s="304" t="s">
        <v>1263</v>
      </c>
      <c r="E307" s="301">
        <v>2201</v>
      </c>
      <c r="F307" s="301" t="s">
        <v>1264</v>
      </c>
      <c r="G307" s="301" t="s">
        <v>1344</v>
      </c>
      <c r="H307" s="301">
        <v>318</v>
      </c>
      <c r="I307" s="301" t="s">
        <v>1345</v>
      </c>
      <c r="J307" s="301">
        <v>2201015</v>
      </c>
      <c r="K307" s="301" t="s">
        <v>1347</v>
      </c>
      <c r="L307" s="37" t="s">
        <v>1348</v>
      </c>
      <c r="M307" s="37" t="s">
        <v>158</v>
      </c>
      <c r="N307" s="300">
        <v>226</v>
      </c>
      <c r="O307" s="300">
        <v>2023</v>
      </c>
      <c r="P307" s="300" t="s">
        <v>1349</v>
      </c>
      <c r="Q307" s="399">
        <v>60</v>
      </c>
      <c r="R307" s="300">
        <v>240</v>
      </c>
      <c r="S307" s="300">
        <v>52</v>
      </c>
      <c r="T307" s="12">
        <v>0</v>
      </c>
      <c r="U307" s="374">
        <v>1</v>
      </c>
      <c r="V307" s="374">
        <v>11.5</v>
      </c>
      <c r="W307" s="404">
        <v>17.5</v>
      </c>
      <c r="X307" s="374">
        <v>0</v>
      </c>
      <c r="Y307" s="11">
        <f t="shared" si="48"/>
        <v>30</v>
      </c>
      <c r="Z307" s="12">
        <f t="shared" si="49"/>
        <v>0.125</v>
      </c>
      <c r="AA307" s="11">
        <f t="shared" si="50"/>
        <v>82</v>
      </c>
      <c r="AB307" s="12">
        <f t="shared" si="51"/>
        <v>0.5</v>
      </c>
      <c r="AC307" s="13">
        <f t="shared" si="53"/>
        <v>0.34166666666666667</v>
      </c>
      <c r="AD307" s="445">
        <v>115000000</v>
      </c>
      <c r="AE307" s="360" t="s">
        <v>1270</v>
      </c>
      <c r="AF307" s="445">
        <f>230000000/2</f>
        <v>115000000</v>
      </c>
      <c r="AG307" s="13">
        <f t="shared" si="52"/>
        <v>1</v>
      </c>
    </row>
    <row r="308" spans="1:33" s="377" customFormat="1" ht="70" customHeight="1" x14ac:dyDescent="0.2">
      <c r="A308" s="300" t="s">
        <v>1353</v>
      </c>
      <c r="B308" s="387" t="s">
        <v>90</v>
      </c>
      <c r="C308" s="301" t="s">
        <v>1262</v>
      </c>
      <c r="D308" s="304" t="s">
        <v>1263</v>
      </c>
      <c r="E308" s="301">
        <v>2201</v>
      </c>
      <c r="F308" s="301" t="s">
        <v>1264</v>
      </c>
      <c r="G308" s="301" t="s">
        <v>1344</v>
      </c>
      <c r="H308" s="301">
        <v>318</v>
      </c>
      <c r="I308" s="301" t="s">
        <v>1346</v>
      </c>
      <c r="J308" s="301">
        <v>2201015</v>
      </c>
      <c r="K308" s="301" t="s">
        <v>1347</v>
      </c>
      <c r="L308" s="37" t="s">
        <v>1348</v>
      </c>
      <c r="M308" s="37" t="s">
        <v>158</v>
      </c>
      <c r="N308" s="300">
        <v>226</v>
      </c>
      <c r="O308" s="300">
        <v>2023</v>
      </c>
      <c r="P308" s="300" t="s">
        <v>1349</v>
      </c>
      <c r="Q308" s="399">
        <v>60</v>
      </c>
      <c r="R308" s="300">
        <v>240</v>
      </c>
      <c r="S308" s="300">
        <v>52</v>
      </c>
      <c r="T308" s="12">
        <v>0</v>
      </c>
      <c r="U308" s="374">
        <v>1</v>
      </c>
      <c r="V308" s="374">
        <v>11.5</v>
      </c>
      <c r="W308" s="404">
        <v>17.5</v>
      </c>
      <c r="X308" s="374">
        <v>0</v>
      </c>
      <c r="Y308" s="11">
        <f t="shared" si="48"/>
        <v>30</v>
      </c>
      <c r="Z308" s="12">
        <f t="shared" si="49"/>
        <v>0.125</v>
      </c>
      <c r="AA308" s="11">
        <f t="shared" si="50"/>
        <v>82</v>
      </c>
      <c r="AB308" s="12">
        <f t="shared" si="51"/>
        <v>0.5</v>
      </c>
      <c r="AC308" s="13">
        <f t="shared" si="53"/>
        <v>0.34166666666666667</v>
      </c>
      <c r="AD308" s="445">
        <v>115000000</v>
      </c>
      <c r="AE308" s="360" t="s">
        <v>1270</v>
      </c>
      <c r="AF308" s="445">
        <f>230000000/2</f>
        <v>115000000</v>
      </c>
      <c r="AG308" s="13">
        <f t="shared" si="52"/>
        <v>1</v>
      </c>
    </row>
    <row r="309" spans="1:33" s="377" customFormat="1" ht="70" customHeight="1" x14ac:dyDescent="0.2">
      <c r="A309" s="300" t="s">
        <v>1353</v>
      </c>
      <c r="B309" s="387" t="s">
        <v>90</v>
      </c>
      <c r="C309" s="301" t="s">
        <v>1262</v>
      </c>
      <c r="D309" s="304" t="s">
        <v>1263</v>
      </c>
      <c r="E309" s="301">
        <v>2201</v>
      </c>
      <c r="F309" s="301" t="s">
        <v>1264</v>
      </c>
      <c r="G309" s="301" t="s">
        <v>1344</v>
      </c>
      <c r="H309" s="301">
        <v>319</v>
      </c>
      <c r="I309" s="301" t="s">
        <v>1350</v>
      </c>
      <c r="J309" s="301">
        <v>2201013</v>
      </c>
      <c r="K309" s="301" t="s">
        <v>1351</v>
      </c>
      <c r="L309" s="37" t="s">
        <v>1352</v>
      </c>
      <c r="M309" s="37" t="s">
        <v>158</v>
      </c>
      <c r="N309" s="300">
        <v>226</v>
      </c>
      <c r="O309" s="300">
        <v>2023</v>
      </c>
      <c r="P309" s="300" t="s">
        <v>1349</v>
      </c>
      <c r="Q309" s="399">
        <v>226</v>
      </c>
      <c r="R309" s="300">
        <v>904</v>
      </c>
      <c r="S309" s="300">
        <v>226</v>
      </c>
      <c r="T309" s="12">
        <v>0</v>
      </c>
      <c r="U309" s="374">
        <v>53</v>
      </c>
      <c r="V309" s="374">
        <v>21</v>
      </c>
      <c r="W309" s="404">
        <v>159</v>
      </c>
      <c r="X309" s="374">
        <v>45</v>
      </c>
      <c r="Y309" s="11">
        <f t="shared" si="48"/>
        <v>278</v>
      </c>
      <c r="Z309" s="12">
        <f t="shared" si="49"/>
        <v>0.30752212389380529</v>
      </c>
      <c r="AA309" s="11">
        <f t="shared" si="50"/>
        <v>504</v>
      </c>
      <c r="AB309" s="12">
        <f t="shared" si="51"/>
        <v>1.2300884955752212</v>
      </c>
      <c r="AC309" s="13">
        <f t="shared" si="53"/>
        <v>0.55752212389380529</v>
      </c>
      <c r="AD309" s="445">
        <v>400000000</v>
      </c>
      <c r="AE309" s="360" t="s">
        <v>1270</v>
      </c>
      <c r="AF309" s="375">
        <v>320317500</v>
      </c>
      <c r="AG309" s="13">
        <f t="shared" si="52"/>
        <v>0.80079374999999997</v>
      </c>
    </row>
    <row r="310" spans="1:33" ht="70" customHeight="1" x14ac:dyDescent="0.2">
      <c r="A310" s="8" t="s">
        <v>1827</v>
      </c>
      <c r="B310" s="303" t="s">
        <v>75</v>
      </c>
      <c r="C310" s="453" t="s">
        <v>1735</v>
      </c>
      <c r="D310" s="453" t="s">
        <v>1736</v>
      </c>
      <c r="E310" s="453">
        <v>4503</v>
      </c>
      <c r="F310" s="453" t="s">
        <v>1737</v>
      </c>
      <c r="G310" s="453" t="s">
        <v>1738</v>
      </c>
      <c r="H310" s="453">
        <v>205</v>
      </c>
      <c r="I310" s="453" t="s">
        <v>1739</v>
      </c>
      <c r="J310" s="454">
        <v>4503035</v>
      </c>
      <c r="K310" s="455" t="s">
        <v>1740</v>
      </c>
      <c r="L310" s="453" t="s">
        <v>1741</v>
      </c>
      <c r="M310" s="453" t="s">
        <v>158</v>
      </c>
      <c r="N310" s="453">
        <v>25</v>
      </c>
      <c r="O310" s="453">
        <v>2023</v>
      </c>
      <c r="P310" s="453" t="s">
        <v>1742</v>
      </c>
      <c r="Q310" s="506">
        <v>1</v>
      </c>
      <c r="R310" s="456">
        <v>3</v>
      </c>
      <c r="S310" s="456">
        <v>0</v>
      </c>
      <c r="T310" s="12">
        <f>S310/R310</f>
        <v>0</v>
      </c>
      <c r="U310" s="456">
        <v>0</v>
      </c>
      <c r="V310" s="456">
        <v>0</v>
      </c>
      <c r="W310" s="457">
        <v>0</v>
      </c>
      <c r="X310" s="457">
        <v>0</v>
      </c>
      <c r="Y310" s="11">
        <f>SUM(U310:X310)</f>
        <v>0</v>
      </c>
      <c r="Z310" s="12">
        <f>Y310/R310</f>
        <v>0</v>
      </c>
      <c r="AA310" s="11">
        <f>S310+Y310</f>
        <v>0</v>
      </c>
      <c r="AB310" s="12">
        <f>+Y310/Q310</f>
        <v>0</v>
      </c>
      <c r="AC310" s="13">
        <f t="shared" si="53"/>
        <v>0</v>
      </c>
      <c r="AD310" s="458">
        <v>200000000</v>
      </c>
      <c r="AE310" s="459" t="s">
        <v>1743</v>
      </c>
      <c r="AF310" s="740">
        <v>200000000</v>
      </c>
      <c r="AG310" s="12">
        <f>AF310/AD310</f>
        <v>1</v>
      </c>
    </row>
    <row r="311" spans="1:33" ht="70" customHeight="1" x14ac:dyDescent="0.2">
      <c r="A311" s="8" t="s">
        <v>1827</v>
      </c>
      <c r="B311" s="303" t="s">
        <v>75</v>
      </c>
      <c r="C311" s="453" t="s">
        <v>1735</v>
      </c>
      <c r="D311" s="453" t="s">
        <v>1736</v>
      </c>
      <c r="E311" s="453">
        <v>4501</v>
      </c>
      <c r="F311" s="453" t="s">
        <v>1737</v>
      </c>
      <c r="G311" s="453" t="s">
        <v>1738</v>
      </c>
      <c r="H311" s="453">
        <v>206</v>
      </c>
      <c r="I311" s="453" t="s">
        <v>1744</v>
      </c>
      <c r="J311" s="454">
        <v>4503003</v>
      </c>
      <c r="K311" s="455" t="s">
        <v>1745</v>
      </c>
      <c r="L311" s="453" t="s">
        <v>1746</v>
      </c>
      <c r="M311" s="453" t="s">
        <v>158</v>
      </c>
      <c r="N311" s="453">
        <v>18</v>
      </c>
      <c r="O311" s="453">
        <v>2023</v>
      </c>
      <c r="P311" s="453" t="s">
        <v>1742</v>
      </c>
      <c r="Q311" s="506">
        <v>5</v>
      </c>
      <c r="R311" s="456">
        <v>18</v>
      </c>
      <c r="S311" s="456">
        <v>3</v>
      </c>
      <c r="T311" s="12">
        <f t="shared" ref="T311:T327" si="54">S311/R311</f>
        <v>0.16666666666666666</v>
      </c>
      <c r="U311" s="456">
        <v>10</v>
      </c>
      <c r="V311" s="456">
        <v>0</v>
      </c>
      <c r="W311" s="457">
        <v>3</v>
      </c>
      <c r="X311" s="457">
        <v>0</v>
      </c>
      <c r="Y311" s="11">
        <f>SUM(U311:X311)</f>
        <v>13</v>
      </c>
      <c r="Z311" s="12">
        <f t="shared" ref="Z311:Z327" si="55">Y311/R311</f>
        <v>0.72222222222222221</v>
      </c>
      <c r="AA311" s="11">
        <f>S311+Y311</f>
        <v>16</v>
      </c>
      <c r="AB311" s="12">
        <f>Y311/Q311</f>
        <v>2.6</v>
      </c>
      <c r="AC311" s="13">
        <f t="shared" si="53"/>
        <v>0.88888888888888884</v>
      </c>
      <c r="AD311" s="460">
        <v>175984341</v>
      </c>
      <c r="AE311" s="459" t="s">
        <v>1743</v>
      </c>
      <c r="AF311" s="740">
        <v>175984341</v>
      </c>
      <c r="AG311" s="12">
        <f t="shared" ref="AG311:AG327" si="56">AF311/AD311</f>
        <v>1</v>
      </c>
    </row>
    <row r="312" spans="1:33" ht="70" customHeight="1" x14ac:dyDescent="0.2">
      <c r="A312" s="8" t="s">
        <v>1827</v>
      </c>
      <c r="B312" s="360" t="s">
        <v>866</v>
      </c>
      <c r="C312" s="453" t="s">
        <v>1748</v>
      </c>
      <c r="D312" s="453" t="s">
        <v>1749</v>
      </c>
      <c r="E312" s="453" t="s">
        <v>593</v>
      </c>
      <c r="F312" s="453" t="s">
        <v>594</v>
      </c>
      <c r="G312" s="453" t="s">
        <v>1750</v>
      </c>
      <c r="H312" s="453">
        <v>207</v>
      </c>
      <c r="I312" s="453" t="s">
        <v>1751</v>
      </c>
      <c r="J312" s="454" t="s">
        <v>1752</v>
      </c>
      <c r="K312" s="455" t="s">
        <v>1753</v>
      </c>
      <c r="L312" s="453" t="s">
        <v>1754</v>
      </c>
      <c r="M312" s="453" t="s">
        <v>158</v>
      </c>
      <c r="N312" s="453" t="s">
        <v>141</v>
      </c>
      <c r="O312" s="453">
        <v>2023</v>
      </c>
      <c r="P312" s="453" t="s">
        <v>1755</v>
      </c>
      <c r="Q312" s="506">
        <v>1</v>
      </c>
      <c r="R312" s="456">
        <v>5</v>
      </c>
      <c r="S312" s="456">
        <v>0</v>
      </c>
      <c r="T312" s="12">
        <f t="shared" si="54"/>
        <v>0</v>
      </c>
      <c r="U312" s="456">
        <v>0</v>
      </c>
      <c r="V312" s="456">
        <v>0</v>
      </c>
      <c r="W312" s="457">
        <v>0</v>
      </c>
      <c r="X312" s="457">
        <v>1</v>
      </c>
      <c r="Y312" s="11">
        <f t="shared" ref="Y312:Y327" si="57">SUM(U312:X312)</f>
        <v>1</v>
      </c>
      <c r="Z312" s="12">
        <f t="shared" si="55"/>
        <v>0.2</v>
      </c>
      <c r="AA312" s="11">
        <f t="shared" ref="AA312:AA327" si="58">S312+Y312</f>
        <v>1</v>
      </c>
      <c r="AB312" s="12">
        <f t="shared" ref="AB312:AB327" si="59">Y312/Q312</f>
        <v>1</v>
      </c>
      <c r="AC312" s="13">
        <f t="shared" si="53"/>
        <v>0.2</v>
      </c>
      <c r="AD312" s="445">
        <v>0</v>
      </c>
      <c r="AE312" s="457" t="s">
        <v>141</v>
      </c>
      <c r="AF312" s="445">
        <v>0</v>
      </c>
      <c r="AG312" s="13">
        <v>0</v>
      </c>
    </row>
    <row r="313" spans="1:33" ht="70" customHeight="1" x14ac:dyDescent="0.2">
      <c r="A313" s="8" t="s">
        <v>1827</v>
      </c>
      <c r="B313" s="360" t="s">
        <v>866</v>
      </c>
      <c r="C313" s="453" t="s">
        <v>1748</v>
      </c>
      <c r="D313" s="453" t="s">
        <v>1756</v>
      </c>
      <c r="E313" s="453" t="s">
        <v>593</v>
      </c>
      <c r="F313" s="453" t="s">
        <v>594</v>
      </c>
      <c r="G313" s="453" t="s">
        <v>1750</v>
      </c>
      <c r="H313" s="453">
        <v>208</v>
      </c>
      <c r="I313" s="453" t="s">
        <v>1757</v>
      </c>
      <c r="J313" s="454">
        <v>4502001</v>
      </c>
      <c r="K313" s="455" t="s">
        <v>1758</v>
      </c>
      <c r="L313" s="453" t="s">
        <v>1759</v>
      </c>
      <c r="M313" s="453" t="s">
        <v>158</v>
      </c>
      <c r="N313" s="453">
        <v>1484</v>
      </c>
      <c r="O313" s="453">
        <v>2023</v>
      </c>
      <c r="P313" s="453" t="s">
        <v>1760</v>
      </c>
      <c r="Q313" s="506">
        <v>100</v>
      </c>
      <c r="R313" s="456">
        <v>400</v>
      </c>
      <c r="S313" s="456">
        <v>109</v>
      </c>
      <c r="T313" s="12">
        <f t="shared" si="54"/>
        <v>0.27250000000000002</v>
      </c>
      <c r="U313" s="456">
        <v>8</v>
      </c>
      <c r="V313" s="456">
        <v>10</v>
      </c>
      <c r="W313" s="457">
        <v>22</v>
      </c>
      <c r="X313" s="457">
        <v>11</v>
      </c>
      <c r="Y313" s="11">
        <f t="shared" si="57"/>
        <v>51</v>
      </c>
      <c r="Z313" s="12">
        <f t="shared" si="55"/>
        <v>0.1275</v>
      </c>
      <c r="AA313" s="11">
        <f t="shared" si="58"/>
        <v>160</v>
      </c>
      <c r="AB313" s="12">
        <f t="shared" si="59"/>
        <v>0.51</v>
      </c>
      <c r="AC313" s="13">
        <f t="shared" si="53"/>
        <v>0.4</v>
      </c>
      <c r="AD313" s="461">
        <v>135000000</v>
      </c>
      <c r="AE313" s="462" t="s">
        <v>210</v>
      </c>
      <c r="AF313" s="741">
        <v>114250000</v>
      </c>
      <c r="AG313" s="12">
        <f t="shared" si="56"/>
        <v>0.84629629629629632</v>
      </c>
    </row>
    <row r="314" spans="1:33" ht="70" customHeight="1" x14ac:dyDescent="0.2">
      <c r="A314" s="8" t="s">
        <v>1827</v>
      </c>
      <c r="B314" s="360" t="s">
        <v>866</v>
      </c>
      <c r="C314" s="453" t="s">
        <v>1748</v>
      </c>
      <c r="D314" s="453" t="s">
        <v>1756</v>
      </c>
      <c r="E314" s="453" t="s">
        <v>593</v>
      </c>
      <c r="F314" s="453" t="s">
        <v>594</v>
      </c>
      <c r="G314" s="453" t="s">
        <v>1750</v>
      </c>
      <c r="H314" s="453">
        <v>209</v>
      </c>
      <c r="I314" s="453" t="s">
        <v>1761</v>
      </c>
      <c r="J314" s="454" t="s">
        <v>1762</v>
      </c>
      <c r="K314" s="455" t="s">
        <v>1745</v>
      </c>
      <c r="L314" s="453" t="s">
        <v>1352</v>
      </c>
      <c r="M314" s="453" t="s">
        <v>158</v>
      </c>
      <c r="N314" s="453">
        <v>0</v>
      </c>
      <c r="O314" s="453">
        <v>2023</v>
      </c>
      <c r="P314" s="453" t="s">
        <v>1760</v>
      </c>
      <c r="Q314" s="506">
        <v>15</v>
      </c>
      <c r="R314" s="456">
        <v>45</v>
      </c>
      <c r="S314" s="456">
        <v>5</v>
      </c>
      <c r="T314" s="12">
        <f t="shared" si="54"/>
        <v>0.1111111111111111</v>
      </c>
      <c r="U314" s="456">
        <v>0</v>
      </c>
      <c r="V314" s="456">
        <v>8</v>
      </c>
      <c r="W314" s="457">
        <v>4</v>
      </c>
      <c r="X314" s="457">
        <v>2</v>
      </c>
      <c r="Y314" s="11">
        <f t="shared" si="57"/>
        <v>14</v>
      </c>
      <c r="Z314" s="12">
        <f t="shared" si="55"/>
        <v>0.31111111111111112</v>
      </c>
      <c r="AA314" s="11">
        <f t="shared" si="58"/>
        <v>19</v>
      </c>
      <c r="AB314" s="12">
        <f t="shared" si="59"/>
        <v>0.93333333333333335</v>
      </c>
      <c r="AC314" s="13">
        <f t="shared" si="53"/>
        <v>0.42222222222222222</v>
      </c>
      <c r="AD314" s="461">
        <v>400000000</v>
      </c>
      <c r="AE314" s="462" t="s">
        <v>210</v>
      </c>
      <c r="AF314" s="742">
        <v>400000000</v>
      </c>
      <c r="AG314" s="12">
        <f t="shared" si="56"/>
        <v>1</v>
      </c>
    </row>
    <row r="315" spans="1:33" ht="70" customHeight="1" x14ac:dyDescent="0.2">
      <c r="A315" s="8" t="s">
        <v>1827</v>
      </c>
      <c r="B315" s="360" t="s">
        <v>866</v>
      </c>
      <c r="C315" s="453" t="s">
        <v>1748</v>
      </c>
      <c r="D315" s="453" t="s">
        <v>1763</v>
      </c>
      <c r="E315" s="453">
        <v>4599</v>
      </c>
      <c r="F315" s="453" t="s">
        <v>689</v>
      </c>
      <c r="G315" s="453" t="s">
        <v>1750</v>
      </c>
      <c r="H315" s="453">
        <v>210</v>
      </c>
      <c r="I315" s="453" t="s">
        <v>1764</v>
      </c>
      <c r="J315" s="454" t="s">
        <v>1765</v>
      </c>
      <c r="K315" s="455" t="s">
        <v>1766</v>
      </c>
      <c r="L315" s="453" t="s">
        <v>1767</v>
      </c>
      <c r="M315" s="453" t="s">
        <v>158</v>
      </c>
      <c r="N315" s="453">
        <v>0</v>
      </c>
      <c r="O315" s="453">
        <v>2023</v>
      </c>
      <c r="P315" s="453" t="s">
        <v>1768</v>
      </c>
      <c r="Q315" s="506">
        <v>1</v>
      </c>
      <c r="R315" s="456">
        <v>2</v>
      </c>
      <c r="S315" s="456">
        <v>0</v>
      </c>
      <c r="T315" s="12">
        <f t="shared" si="54"/>
        <v>0</v>
      </c>
      <c r="U315" s="456">
        <v>0</v>
      </c>
      <c r="V315" s="456">
        <v>0</v>
      </c>
      <c r="W315" s="457">
        <v>0</v>
      </c>
      <c r="X315" s="457">
        <v>0</v>
      </c>
      <c r="Y315" s="11">
        <f t="shared" si="57"/>
        <v>0</v>
      </c>
      <c r="Z315" s="12">
        <f t="shared" si="55"/>
        <v>0</v>
      </c>
      <c r="AA315" s="11">
        <f t="shared" si="58"/>
        <v>0</v>
      </c>
      <c r="AB315" s="12">
        <f>+Y315/Q315</f>
        <v>0</v>
      </c>
      <c r="AC315" s="13">
        <f t="shared" si="53"/>
        <v>0</v>
      </c>
      <c r="AD315" s="461">
        <v>150000000</v>
      </c>
      <c r="AE315" s="462" t="s">
        <v>210</v>
      </c>
      <c r="AF315" s="445">
        <v>0</v>
      </c>
      <c r="AG315" s="13">
        <f t="shared" si="56"/>
        <v>0</v>
      </c>
    </row>
    <row r="316" spans="1:33" ht="70" customHeight="1" x14ac:dyDescent="0.2">
      <c r="A316" s="8" t="s">
        <v>1827</v>
      </c>
      <c r="B316" s="360" t="s">
        <v>866</v>
      </c>
      <c r="C316" s="453" t="s">
        <v>1748</v>
      </c>
      <c r="D316" s="453" t="s">
        <v>1769</v>
      </c>
      <c r="E316" s="453" t="s">
        <v>593</v>
      </c>
      <c r="F316" s="453" t="s">
        <v>594</v>
      </c>
      <c r="G316" s="453" t="s">
        <v>1770</v>
      </c>
      <c r="H316" s="453">
        <v>211</v>
      </c>
      <c r="I316" s="453" t="s">
        <v>1771</v>
      </c>
      <c r="J316" s="454">
        <v>4502001</v>
      </c>
      <c r="K316" s="455" t="s">
        <v>1758</v>
      </c>
      <c r="L316" s="453" t="s">
        <v>1772</v>
      </c>
      <c r="M316" s="453" t="s">
        <v>158</v>
      </c>
      <c r="N316" s="453">
        <v>38</v>
      </c>
      <c r="O316" s="453">
        <v>2023</v>
      </c>
      <c r="P316" s="453" t="s">
        <v>1773</v>
      </c>
      <c r="Q316" s="506">
        <v>15</v>
      </c>
      <c r="R316" s="456">
        <v>48</v>
      </c>
      <c r="S316" s="456">
        <v>33</v>
      </c>
      <c r="T316" s="12">
        <f t="shared" si="54"/>
        <v>0.6875</v>
      </c>
      <c r="U316" s="456">
        <v>1</v>
      </c>
      <c r="V316" s="456">
        <v>6</v>
      </c>
      <c r="W316" s="457">
        <v>10</v>
      </c>
      <c r="X316" s="457">
        <v>11</v>
      </c>
      <c r="Y316" s="11">
        <f t="shared" si="57"/>
        <v>28</v>
      </c>
      <c r="Z316" s="12">
        <f t="shared" si="55"/>
        <v>0.58333333333333337</v>
      </c>
      <c r="AA316" s="11">
        <f t="shared" si="58"/>
        <v>61</v>
      </c>
      <c r="AB316" s="12">
        <f t="shared" si="59"/>
        <v>1.8666666666666667</v>
      </c>
      <c r="AC316" s="13">
        <f t="shared" si="53"/>
        <v>1.2708333333333333</v>
      </c>
      <c r="AD316" s="460">
        <v>159984519</v>
      </c>
      <c r="AE316" s="462" t="s">
        <v>210</v>
      </c>
      <c r="AF316" s="743">
        <v>159984519</v>
      </c>
      <c r="AG316" s="12">
        <f t="shared" si="56"/>
        <v>1</v>
      </c>
    </row>
    <row r="317" spans="1:33" ht="70" customHeight="1" x14ac:dyDescent="0.2">
      <c r="A317" s="8" t="s">
        <v>1827</v>
      </c>
      <c r="B317" s="360" t="s">
        <v>866</v>
      </c>
      <c r="C317" s="453" t="s">
        <v>1774</v>
      </c>
      <c r="D317" s="453" t="s">
        <v>1775</v>
      </c>
      <c r="E317" s="453">
        <v>4599</v>
      </c>
      <c r="F317" s="453" t="s">
        <v>689</v>
      </c>
      <c r="G317" s="453" t="s">
        <v>1776</v>
      </c>
      <c r="H317" s="453">
        <v>212</v>
      </c>
      <c r="I317" s="453" t="s">
        <v>1777</v>
      </c>
      <c r="J317" s="454" t="s">
        <v>1778</v>
      </c>
      <c r="K317" s="455" t="s">
        <v>1779</v>
      </c>
      <c r="L317" s="453" t="s">
        <v>362</v>
      </c>
      <c r="M317" s="453" t="s">
        <v>158</v>
      </c>
      <c r="N317" s="453">
        <v>0</v>
      </c>
      <c r="O317" s="453">
        <v>2023</v>
      </c>
      <c r="P317" s="453" t="s">
        <v>141</v>
      </c>
      <c r="Q317" s="506">
        <v>2</v>
      </c>
      <c r="R317" s="456">
        <v>8</v>
      </c>
      <c r="S317" s="456">
        <v>12</v>
      </c>
      <c r="T317" s="12">
        <f t="shared" si="54"/>
        <v>1.5</v>
      </c>
      <c r="U317" s="456">
        <v>1</v>
      </c>
      <c r="V317" s="456">
        <v>7</v>
      </c>
      <c r="W317" s="457">
        <v>9</v>
      </c>
      <c r="X317" s="457">
        <v>8</v>
      </c>
      <c r="Y317" s="11">
        <f t="shared" si="57"/>
        <v>25</v>
      </c>
      <c r="Z317" s="12">
        <f t="shared" si="55"/>
        <v>3.125</v>
      </c>
      <c r="AA317" s="11">
        <f t="shared" si="58"/>
        <v>37</v>
      </c>
      <c r="AB317" s="12">
        <f t="shared" si="59"/>
        <v>12.5</v>
      </c>
      <c r="AC317" s="13">
        <f t="shared" si="53"/>
        <v>4.625</v>
      </c>
      <c r="AD317" s="458">
        <v>100000000</v>
      </c>
      <c r="AE317" s="459" t="s">
        <v>1780</v>
      </c>
      <c r="AF317" s="740">
        <v>58200000</v>
      </c>
      <c r="AG317" s="12">
        <f t="shared" si="56"/>
        <v>0.58199999999999996</v>
      </c>
    </row>
    <row r="318" spans="1:33" ht="70" customHeight="1" x14ac:dyDescent="0.2">
      <c r="A318" s="8" t="s">
        <v>1827</v>
      </c>
      <c r="B318" s="360" t="s">
        <v>866</v>
      </c>
      <c r="C318" s="453" t="s">
        <v>1774</v>
      </c>
      <c r="D318" s="453" t="s">
        <v>1775</v>
      </c>
      <c r="E318" s="453" t="s">
        <v>593</v>
      </c>
      <c r="F318" s="453" t="s">
        <v>594</v>
      </c>
      <c r="G318" s="453" t="s">
        <v>1750</v>
      </c>
      <c r="H318" s="453">
        <v>213</v>
      </c>
      <c r="I318" s="453" t="s">
        <v>1781</v>
      </c>
      <c r="J318" s="454">
        <v>4502001</v>
      </c>
      <c r="K318" s="455" t="s">
        <v>1758</v>
      </c>
      <c r="L318" s="453" t="s">
        <v>1782</v>
      </c>
      <c r="M318" s="453" t="s">
        <v>158</v>
      </c>
      <c r="N318" s="453">
        <v>0</v>
      </c>
      <c r="O318" s="453">
        <v>2024</v>
      </c>
      <c r="P318" s="453" t="s">
        <v>141</v>
      </c>
      <c r="Q318" s="506">
        <v>2</v>
      </c>
      <c r="R318" s="456">
        <v>6</v>
      </c>
      <c r="S318" s="456">
        <v>4</v>
      </c>
      <c r="T318" s="12">
        <f t="shared" si="54"/>
        <v>0.66666666666666663</v>
      </c>
      <c r="U318" s="456">
        <v>1</v>
      </c>
      <c r="V318" s="456">
        <v>4</v>
      </c>
      <c r="W318" s="457">
        <v>1</v>
      </c>
      <c r="X318" s="457">
        <v>0</v>
      </c>
      <c r="Y318" s="11">
        <f t="shared" si="57"/>
        <v>6</v>
      </c>
      <c r="Z318" s="12">
        <f t="shared" si="55"/>
        <v>1</v>
      </c>
      <c r="AA318" s="11">
        <f t="shared" si="58"/>
        <v>10</v>
      </c>
      <c r="AB318" s="12">
        <f t="shared" si="59"/>
        <v>3</v>
      </c>
      <c r="AC318" s="13">
        <f t="shared" si="53"/>
        <v>1.6666666666666667</v>
      </c>
      <c r="AD318" s="458">
        <v>700000000</v>
      </c>
      <c r="AE318" s="459" t="s">
        <v>1780</v>
      </c>
      <c r="AF318" s="740">
        <v>574778750</v>
      </c>
      <c r="AG318" s="12">
        <f t="shared" si="56"/>
        <v>0.82111250000000002</v>
      </c>
    </row>
    <row r="319" spans="1:33" ht="70" customHeight="1" x14ac:dyDescent="0.2">
      <c r="A319" s="8" t="s">
        <v>1827</v>
      </c>
      <c r="B319" s="360" t="s">
        <v>866</v>
      </c>
      <c r="C319" s="453" t="s">
        <v>1774</v>
      </c>
      <c r="D319" s="453" t="s">
        <v>1775</v>
      </c>
      <c r="E319" s="453" t="s">
        <v>593</v>
      </c>
      <c r="F319" s="453" t="s">
        <v>594</v>
      </c>
      <c r="G319" s="453" t="s">
        <v>1750</v>
      </c>
      <c r="H319" s="453">
        <v>214</v>
      </c>
      <c r="I319" s="453" t="s">
        <v>1783</v>
      </c>
      <c r="J319" s="454" t="s">
        <v>1784</v>
      </c>
      <c r="K319" s="455" t="s">
        <v>1779</v>
      </c>
      <c r="L319" s="453" t="s">
        <v>1785</v>
      </c>
      <c r="M319" s="453" t="s">
        <v>158</v>
      </c>
      <c r="N319" s="453">
        <v>0</v>
      </c>
      <c r="O319" s="453">
        <v>2024</v>
      </c>
      <c r="P319" s="453" t="s">
        <v>141</v>
      </c>
      <c r="Q319" s="506">
        <v>30</v>
      </c>
      <c r="R319" s="456">
        <v>100</v>
      </c>
      <c r="S319" s="456">
        <v>20</v>
      </c>
      <c r="T319" s="12">
        <f t="shared" si="54"/>
        <v>0.2</v>
      </c>
      <c r="U319" s="456">
        <v>6</v>
      </c>
      <c r="V319" s="456">
        <v>19</v>
      </c>
      <c r="W319" s="457">
        <v>14</v>
      </c>
      <c r="X319" s="457">
        <v>8</v>
      </c>
      <c r="Y319" s="11">
        <f t="shared" si="57"/>
        <v>47</v>
      </c>
      <c r="Z319" s="12">
        <f t="shared" si="55"/>
        <v>0.47</v>
      </c>
      <c r="AA319" s="11">
        <f t="shared" si="58"/>
        <v>67</v>
      </c>
      <c r="AB319" s="12">
        <f t="shared" si="59"/>
        <v>1.5666666666666667</v>
      </c>
      <c r="AC319" s="13">
        <f t="shared" si="53"/>
        <v>0.67</v>
      </c>
      <c r="AD319" s="458">
        <v>200000000</v>
      </c>
      <c r="AE319" s="459" t="s">
        <v>1780</v>
      </c>
      <c r="AF319" s="740">
        <v>81000000</v>
      </c>
      <c r="AG319" s="12">
        <f t="shared" si="56"/>
        <v>0.40500000000000003</v>
      </c>
    </row>
    <row r="320" spans="1:33" ht="70" customHeight="1" x14ac:dyDescent="0.2">
      <c r="A320" s="8" t="s">
        <v>1827</v>
      </c>
      <c r="B320" s="387" t="s">
        <v>90</v>
      </c>
      <c r="C320" s="453" t="s">
        <v>1787</v>
      </c>
      <c r="D320" s="453" t="s">
        <v>1788</v>
      </c>
      <c r="E320" s="453">
        <v>1202</v>
      </c>
      <c r="F320" s="453" t="s">
        <v>754</v>
      </c>
      <c r="G320" s="453" t="s">
        <v>1789</v>
      </c>
      <c r="H320" s="453">
        <v>215</v>
      </c>
      <c r="I320" s="453" t="s">
        <v>1790</v>
      </c>
      <c r="J320" s="454" t="s">
        <v>249</v>
      </c>
      <c r="K320" s="455" t="s">
        <v>1791</v>
      </c>
      <c r="L320" s="453" t="s">
        <v>1792</v>
      </c>
      <c r="M320" s="453" t="s">
        <v>158</v>
      </c>
      <c r="N320" s="453">
        <v>0</v>
      </c>
      <c r="O320" s="453">
        <v>2024</v>
      </c>
      <c r="P320" s="453" t="s">
        <v>1793</v>
      </c>
      <c r="Q320" s="506">
        <v>1500</v>
      </c>
      <c r="R320" s="456">
        <v>5000</v>
      </c>
      <c r="S320" s="456">
        <v>28940</v>
      </c>
      <c r="T320" s="12">
        <f t="shared" si="54"/>
        <v>5.7880000000000003</v>
      </c>
      <c r="U320" s="456">
        <v>0</v>
      </c>
      <c r="V320" s="456">
        <v>5586</v>
      </c>
      <c r="W320" s="457">
        <v>9102</v>
      </c>
      <c r="X320" s="457">
        <v>824</v>
      </c>
      <c r="Y320" s="11">
        <f t="shared" si="57"/>
        <v>15512</v>
      </c>
      <c r="Z320" s="12">
        <f t="shared" si="55"/>
        <v>3.1023999999999998</v>
      </c>
      <c r="AA320" s="11">
        <f t="shared" si="58"/>
        <v>44452</v>
      </c>
      <c r="AB320" s="12">
        <f t="shared" si="59"/>
        <v>10.341333333333333</v>
      </c>
      <c r="AC320" s="13">
        <f t="shared" si="53"/>
        <v>8.8903999999999996</v>
      </c>
      <c r="AD320" s="458">
        <v>317895545</v>
      </c>
      <c r="AE320" s="459" t="s">
        <v>1794</v>
      </c>
      <c r="AF320" s="744">
        <v>317895545</v>
      </c>
      <c r="AG320" s="12">
        <f t="shared" si="56"/>
        <v>1</v>
      </c>
    </row>
    <row r="321" spans="1:33" ht="70" customHeight="1" x14ac:dyDescent="0.2">
      <c r="A321" s="8" t="s">
        <v>1827</v>
      </c>
      <c r="B321" s="387" t="s">
        <v>90</v>
      </c>
      <c r="C321" s="453" t="s">
        <v>1787</v>
      </c>
      <c r="D321" s="453" t="s">
        <v>1788</v>
      </c>
      <c r="E321" s="453">
        <v>1202</v>
      </c>
      <c r="F321" s="453" t="s">
        <v>754</v>
      </c>
      <c r="G321" s="453" t="s">
        <v>1789</v>
      </c>
      <c r="H321" s="453">
        <v>216</v>
      </c>
      <c r="I321" s="453" t="s">
        <v>1795</v>
      </c>
      <c r="J321" s="454" t="s">
        <v>1796</v>
      </c>
      <c r="K321" s="455" t="s">
        <v>1797</v>
      </c>
      <c r="L321" s="453" t="s">
        <v>1798</v>
      </c>
      <c r="M321" s="453" t="s">
        <v>158</v>
      </c>
      <c r="N321" s="453">
        <v>0</v>
      </c>
      <c r="O321" s="453">
        <v>2024</v>
      </c>
      <c r="P321" s="453" t="s">
        <v>1793</v>
      </c>
      <c r="Q321" s="506">
        <v>8</v>
      </c>
      <c r="R321" s="456">
        <v>24</v>
      </c>
      <c r="S321" s="456">
        <v>5</v>
      </c>
      <c r="T321" s="12">
        <f t="shared" si="54"/>
        <v>0.20833333333333334</v>
      </c>
      <c r="U321" s="456">
        <v>0</v>
      </c>
      <c r="V321" s="456">
        <v>0</v>
      </c>
      <c r="W321" s="457">
        <v>0</v>
      </c>
      <c r="X321" s="457">
        <v>9</v>
      </c>
      <c r="Y321" s="11">
        <f t="shared" si="57"/>
        <v>9</v>
      </c>
      <c r="Z321" s="12">
        <f t="shared" si="55"/>
        <v>0.375</v>
      </c>
      <c r="AA321" s="11">
        <f t="shared" si="58"/>
        <v>14</v>
      </c>
      <c r="AB321" s="12">
        <f t="shared" si="59"/>
        <v>1.125</v>
      </c>
      <c r="AC321" s="13">
        <f t="shared" si="53"/>
        <v>0.58333333333333337</v>
      </c>
      <c r="AD321" s="458">
        <v>607902214</v>
      </c>
      <c r="AE321" s="459" t="s">
        <v>1799</v>
      </c>
      <c r="AF321" s="744">
        <v>607902214</v>
      </c>
      <c r="AG321" s="12">
        <f t="shared" si="56"/>
        <v>1</v>
      </c>
    </row>
    <row r="322" spans="1:33" ht="70" customHeight="1" x14ac:dyDescent="0.2">
      <c r="A322" s="8" t="s">
        <v>1827</v>
      </c>
      <c r="B322" s="387" t="s">
        <v>90</v>
      </c>
      <c r="C322" s="453" t="s">
        <v>1787</v>
      </c>
      <c r="D322" s="453" t="s">
        <v>1788</v>
      </c>
      <c r="E322" s="453">
        <v>1202</v>
      </c>
      <c r="F322" s="453" t="s">
        <v>754</v>
      </c>
      <c r="G322" s="453" t="s">
        <v>1789</v>
      </c>
      <c r="H322" s="453">
        <v>217</v>
      </c>
      <c r="I322" s="453" t="s">
        <v>1800</v>
      </c>
      <c r="J322" s="454" t="s">
        <v>1801</v>
      </c>
      <c r="K322" s="455" t="s">
        <v>1802</v>
      </c>
      <c r="L322" s="453" t="s">
        <v>1803</v>
      </c>
      <c r="M322" s="453" t="s">
        <v>158</v>
      </c>
      <c r="N322" s="453">
        <v>0</v>
      </c>
      <c r="O322" s="453">
        <v>2024</v>
      </c>
      <c r="P322" s="453" t="s">
        <v>1793</v>
      </c>
      <c r="Q322" s="506">
        <v>5</v>
      </c>
      <c r="R322" s="456">
        <v>20</v>
      </c>
      <c r="S322" s="456">
        <v>29</v>
      </c>
      <c r="T322" s="12">
        <f t="shared" si="54"/>
        <v>1.45</v>
      </c>
      <c r="U322" s="456">
        <v>0</v>
      </c>
      <c r="V322" s="456">
        <v>14</v>
      </c>
      <c r="W322" s="457">
        <v>14</v>
      </c>
      <c r="X322" s="457">
        <v>2</v>
      </c>
      <c r="Y322" s="11">
        <f t="shared" si="57"/>
        <v>30</v>
      </c>
      <c r="Z322" s="12">
        <f t="shared" si="55"/>
        <v>1.5</v>
      </c>
      <c r="AA322" s="11">
        <f t="shared" si="58"/>
        <v>59</v>
      </c>
      <c r="AB322" s="12">
        <f t="shared" si="59"/>
        <v>6</v>
      </c>
      <c r="AC322" s="13">
        <f t="shared" si="53"/>
        <v>2.95</v>
      </c>
      <c r="AD322" s="458">
        <v>450000000</v>
      </c>
      <c r="AE322" s="459" t="s">
        <v>1804</v>
      </c>
      <c r="AF322" s="740">
        <v>450000000</v>
      </c>
      <c r="AG322" s="12">
        <f t="shared" si="56"/>
        <v>1</v>
      </c>
    </row>
    <row r="323" spans="1:33" ht="70" customHeight="1" x14ac:dyDescent="0.2">
      <c r="A323" s="8" t="s">
        <v>1827</v>
      </c>
      <c r="B323" s="360" t="s">
        <v>866</v>
      </c>
      <c r="C323" s="453" t="s">
        <v>1748</v>
      </c>
      <c r="D323" s="453" t="s">
        <v>1805</v>
      </c>
      <c r="E323" s="453" t="s">
        <v>593</v>
      </c>
      <c r="F323" s="453" t="s">
        <v>594</v>
      </c>
      <c r="G323" s="453" t="s">
        <v>1750</v>
      </c>
      <c r="H323" s="453">
        <v>367</v>
      </c>
      <c r="I323" s="465" t="s">
        <v>1806</v>
      </c>
      <c r="J323" s="454">
        <v>4502001</v>
      </c>
      <c r="K323" s="455" t="s">
        <v>1758</v>
      </c>
      <c r="L323" s="453" t="s">
        <v>1807</v>
      </c>
      <c r="M323" s="453" t="s">
        <v>158</v>
      </c>
      <c r="N323" s="453">
        <v>0</v>
      </c>
      <c r="O323" s="453">
        <v>2023</v>
      </c>
      <c r="P323" s="453" t="s">
        <v>1768</v>
      </c>
      <c r="Q323" s="506">
        <v>45</v>
      </c>
      <c r="R323" s="456">
        <v>180</v>
      </c>
      <c r="S323" s="456">
        <v>17</v>
      </c>
      <c r="T323" s="12">
        <f t="shared" si="54"/>
        <v>9.4444444444444442E-2</v>
      </c>
      <c r="U323" s="456">
        <v>0</v>
      </c>
      <c r="V323" s="456">
        <v>12</v>
      </c>
      <c r="W323" s="457">
        <v>5</v>
      </c>
      <c r="X323" s="457">
        <v>3</v>
      </c>
      <c r="Y323" s="11">
        <f t="shared" si="57"/>
        <v>20</v>
      </c>
      <c r="Z323" s="12">
        <f t="shared" si="55"/>
        <v>0.1111111111111111</v>
      </c>
      <c r="AA323" s="11">
        <f t="shared" si="58"/>
        <v>37</v>
      </c>
      <c r="AB323" s="12">
        <f t="shared" si="59"/>
        <v>0.44444444444444442</v>
      </c>
      <c r="AC323" s="13">
        <f t="shared" si="53"/>
        <v>0.20555555555555555</v>
      </c>
      <c r="AD323" s="462">
        <v>10678600000</v>
      </c>
      <c r="AE323" s="462" t="s">
        <v>1808</v>
      </c>
      <c r="AF323" s="742">
        <v>9087664798</v>
      </c>
      <c r="AG323" s="12">
        <f t="shared" si="56"/>
        <v>0.85101650010300978</v>
      </c>
    </row>
    <row r="324" spans="1:33" ht="70" customHeight="1" x14ac:dyDescent="0.2">
      <c r="A324" s="8" t="s">
        <v>1827</v>
      </c>
      <c r="B324" s="9" t="s">
        <v>1862</v>
      </c>
      <c r="C324" s="455" t="s">
        <v>1810</v>
      </c>
      <c r="D324" s="455" t="s">
        <v>1811</v>
      </c>
      <c r="E324" s="455">
        <v>4502</v>
      </c>
      <c r="F324" s="455" t="s">
        <v>594</v>
      </c>
      <c r="G324" s="455" t="s">
        <v>1789</v>
      </c>
      <c r="H324" s="453">
        <v>384</v>
      </c>
      <c r="I324" s="455" t="s">
        <v>1812</v>
      </c>
      <c r="J324" s="454">
        <v>4502038</v>
      </c>
      <c r="K324" s="455" t="s">
        <v>596</v>
      </c>
      <c r="L324" s="455" t="s">
        <v>597</v>
      </c>
      <c r="M324" s="453" t="s">
        <v>158</v>
      </c>
      <c r="N324" s="466" t="s">
        <v>141</v>
      </c>
      <c r="O324" s="455">
        <v>2023</v>
      </c>
      <c r="P324" s="455" t="s">
        <v>1813</v>
      </c>
      <c r="Q324" s="506">
        <v>1</v>
      </c>
      <c r="R324" s="456">
        <v>4</v>
      </c>
      <c r="S324" s="456">
        <v>0</v>
      </c>
      <c r="T324" s="12">
        <f t="shared" si="54"/>
        <v>0</v>
      </c>
      <c r="U324" s="456">
        <v>0</v>
      </c>
      <c r="V324" s="456">
        <v>0</v>
      </c>
      <c r="W324" s="457">
        <v>0</v>
      </c>
      <c r="X324" s="457">
        <v>0</v>
      </c>
      <c r="Y324" s="11">
        <f t="shared" si="57"/>
        <v>0</v>
      </c>
      <c r="Z324" s="12">
        <f t="shared" si="55"/>
        <v>0</v>
      </c>
      <c r="AA324" s="11">
        <f t="shared" si="58"/>
        <v>0</v>
      </c>
      <c r="AB324" s="12">
        <f>+Y324/Q324</f>
        <v>0</v>
      </c>
      <c r="AC324" s="13">
        <f t="shared" si="53"/>
        <v>0</v>
      </c>
      <c r="AD324" s="445">
        <v>0</v>
      </c>
      <c r="AE324" s="457" t="s">
        <v>141</v>
      </c>
      <c r="AF324" s="445">
        <v>0</v>
      </c>
      <c r="AG324" s="13">
        <v>0</v>
      </c>
    </row>
    <row r="325" spans="1:33" ht="70" customHeight="1" x14ac:dyDescent="0.2">
      <c r="A325" s="8" t="s">
        <v>1827</v>
      </c>
      <c r="B325" s="9" t="s">
        <v>1862</v>
      </c>
      <c r="C325" s="455" t="s">
        <v>1810</v>
      </c>
      <c r="D325" s="455" t="s">
        <v>1811</v>
      </c>
      <c r="E325" s="455">
        <v>4102</v>
      </c>
      <c r="F325" s="455" t="s">
        <v>729</v>
      </c>
      <c r="G325" s="455" t="s">
        <v>1789</v>
      </c>
      <c r="H325" s="453">
        <v>385</v>
      </c>
      <c r="I325" s="455" t="s">
        <v>1814</v>
      </c>
      <c r="J325" s="454">
        <v>4102052</v>
      </c>
      <c r="K325" s="455" t="s">
        <v>731</v>
      </c>
      <c r="L325" s="455" t="s">
        <v>1815</v>
      </c>
      <c r="M325" s="453" t="s">
        <v>158</v>
      </c>
      <c r="N325" s="455">
        <v>0</v>
      </c>
      <c r="O325" s="455">
        <v>2023</v>
      </c>
      <c r="P325" s="455" t="s">
        <v>1816</v>
      </c>
      <c r="Q325" s="506">
        <v>135</v>
      </c>
      <c r="R325" s="456">
        <v>135</v>
      </c>
      <c r="S325" s="456">
        <v>151</v>
      </c>
      <c r="T325" s="12">
        <f t="shared" si="54"/>
        <v>1.1185185185185185</v>
      </c>
      <c r="U325" s="456">
        <v>0</v>
      </c>
      <c r="V325" s="456">
        <v>0</v>
      </c>
      <c r="W325" s="457">
        <v>0</v>
      </c>
      <c r="X325" s="457">
        <v>135</v>
      </c>
      <c r="Y325" s="11">
        <f t="shared" si="57"/>
        <v>135</v>
      </c>
      <c r="Z325" s="12">
        <f t="shared" si="55"/>
        <v>1</v>
      </c>
      <c r="AA325" s="11">
        <f t="shared" si="58"/>
        <v>286</v>
      </c>
      <c r="AB325" s="12">
        <f t="shared" si="59"/>
        <v>1</v>
      </c>
      <c r="AC325" s="13">
        <f t="shared" si="53"/>
        <v>2.1185185185185187</v>
      </c>
      <c r="AD325" s="458">
        <v>173984519</v>
      </c>
      <c r="AE325" s="457" t="s">
        <v>210</v>
      </c>
      <c r="AF325" s="745">
        <v>173984519</v>
      </c>
      <c r="AG325" s="12">
        <f t="shared" si="56"/>
        <v>1</v>
      </c>
    </row>
    <row r="326" spans="1:33" ht="70" customHeight="1" x14ac:dyDescent="0.2">
      <c r="A326" s="8" t="s">
        <v>1827</v>
      </c>
      <c r="B326" s="9" t="s">
        <v>1862</v>
      </c>
      <c r="C326" s="455" t="s">
        <v>1810</v>
      </c>
      <c r="D326" s="455" t="s">
        <v>1817</v>
      </c>
      <c r="E326" s="455">
        <v>4502</v>
      </c>
      <c r="F326" s="455" t="s">
        <v>594</v>
      </c>
      <c r="G326" s="455" t="s">
        <v>1789</v>
      </c>
      <c r="H326" s="453">
        <v>386</v>
      </c>
      <c r="I326" s="467" t="s">
        <v>1818</v>
      </c>
      <c r="J326" s="454">
        <v>4502038</v>
      </c>
      <c r="K326" s="468" t="s">
        <v>596</v>
      </c>
      <c r="L326" s="468" t="s">
        <v>601</v>
      </c>
      <c r="M326" s="453" t="s">
        <v>158</v>
      </c>
      <c r="N326" s="467" t="s">
        <v>275</v>
      </c>
      <c r="O326" s="467">
        <v>2023</v>
      </c>
      <c r="P326" s="467" t="s">
        <v>1813</v>
      </c>
      <c r="Q326" s="506">
        <v>12</v>
      </c>
      <c r="R326" s="456">
        <v>12</v>
      </c>
      <c r="S326" s="456">
        <v>5</v>
      </c>
      <c r="T326" s="12">
        <f t="shared" si="54"/>
        <v>0.41666666666666669</v>
      </c>
      <c r="U326" s="456">
        <v>0</v>
      </c>
      <c r="V326" s="456">
        <v>8</v>
      </c>
      <c r="W326" s="457">
        <v>12</v>
      </c>
      <c r="X326" s="457">
        <v>7</v>
      </c>
      <c r="Y326" s="11">
        <f t="shared" si="57"/>
        <v>27</v>
      </c>
      <c r="Z326" s="12">
        <f t="shared" si="55"/>
        <v>2.25</v>
      </c>
      <c r="AA326" s="11">
        <f t="shared" si="58"/>
        <v>32</v>
      </c>
      <c r="AB326" s="12">
        <f t="shared" si="59"/>
        <v>2.25</v>
      </c>
      <c r="AC326" s="13">
        <f t="shared" si="53"/>
        <v>2.6666666666666665</v>
      </c>
      <c r="AD326" s="469">
        <v>184500000</v>
      </c>
      <c r="AE326" s="457" t="s">
        <v>210</v>
      </c>
      <c r="AF326" s="746">
        <v>184500000</v>
      </c>
      <c r="AG326" s="12">
        <f t="shared" si="56"/>
        <v>1</v>
      </c>
    </row>
    <row r="327" spans="1:33" ht="70" customHeight="1" x14ac:dyDescent="0.2">
      <c r="A327" s="8" t="s">
        <v>1827</v>
      </c>
      <c r="B327" s="9" t="s">
        <v>1862</v>
      </c>
      <c r="C327" s="455" t="s">
        <v>1819</v>
      </c>
      <c r="D327" s="455" t="s">
        <v>1820</v>
      </c>
      <c r="E327" s="455" t="s">
        <v>1418</v>
      </c>
      <c r="F327" s="455" t="s">
        <v>1821</v>
      </c>
      <c r="G327" s="455" t="s">
        <v>1789</v>
      </c>
      <c r="H327" s="453">
        <v>387</v>
      </c>
      <c r="I327" s="467" t="s">
        <v>1822</v>
      </c>
      <c r="J327" s="454" t="s">
        <v>1823</v>
      </c>
      <c r="K327" s="468" t="s">
        <v>1824</v>
      </c>
      <c r="L327" s="468" t="s">
        <v>1825</v>
      </c>
      <c r="M327" s="453" t="s">
        <v>158</v>
      </c>
      <c r="N327" s="467">
        <v>1</v>
      </c>
      <c r="O327" s="453">
        <v>2023</v>
      </c>
      <c r="P327" s="455" t="s">
        <v>1826</v>
      </c>
      <c r="Q327" s="506">
        <v>2</v>
      </c>
      <c r="R327" s="456">
        <v>8</v>
      </c>
      <c r="S327" s="456">
        <v>2</v>
      </c>
      <c r="T327" s="12">
        <f t="shared" si="54"/>
        <v>0.25</v>
      </c>
      <c r="U327" s="456">
        <v>0</v>
      </c>
      <c r="V327" s="456">
        <v>0</v>
      </c>
      <c r="W327" s="457">
        <v>0</v>
      </c>
      <c r="X327" s="457">
        <v>3</v>
      </c>
      <c r="Y327" s="11">
        <f t="shared" si="57"/>
        <v>3</v>
      </c>
      <c r="Z327" s="12">
        <f t="shared" si="55"/>
        <v>0.375</v>
      </c>
      <c r="AA327" s="11">
        <f t="shared" si="58"/>
        <v>5</v>
      </c>
      <c r="AB327" s="12">
        <f t="shared" si="59"/>
        <v>1.5</v>
      </c>
      <c r="AC327" s="13">
        <f t="shared" si="53"/>
        <v>0.625</v>
      </c>
      <c r="AD327" s="83">
        <v>2000000000</v>
      </c>
      <c r="AE327" s="457" t="s">
        <v>210</v>
      </c>
      <c r="AF327" s="747">
        <v>1778800000</v>
      </c>
      <c r="AG327" s="12">
        <f t="shared" si="56"/>
        <v>0.88939999999999997</v>
      </c>
    </row>
    <row r="328" spans="1:33" ht="70" customHeight="1" x14ac:dyDescent="0.2">
      <c r="A328" s="8" t="s">
        <v>1861</v>
      </c>
      <c r="B328" s="9" t="s">
        <v>1862</v>
      </c>
      <c r="C328" s="10" t="s">
        <v>1830</v>
      </c>
      <c r="D328" s="10" t="s">
        <v>1831</v>
      </c>
      <c r="E328" s="10">
        <v>4501</v>
      </c>
      <c r="F328" s="10" t="s">
        <v>1821</v>
      </c>
      <c r="G328" s="10" t="s">
        <v>1832</v>
      </c>
      <c r="H328" s="10">
        <v>218</v>
      </c>
      <c r="I328" s="10" t="s">
        <v>1833</v>
      </c>
      <c r="J328" s="10">
        <v>4501026</v>
      </c>
      <c r="K328" s="10" t="s">
        <v>1834</v>
      </c>
      <c r="L328" s="72" t="s">
        <v>1835</v>
      </c>
      <c r="M328" s="72" t="s">
        <v>158</v>
      </c>
      <c r="N328" s="32" t="s">
        <v>141</v>
      </c>
      <c r="O328" s="32">
        <v>2024</v>
      </c>
      <c r="P328" s="32" t="s">
        <v>122</v>
      </c>
      <c r="Q328" s="507">
        <v>1</v>
      </c>
      <c r="R328" s="470">
        <v>1</v>
      </c>
      <c r="S328" s="11">
        <v>1</v>
      </c>
      <c r="T328" s="12">
        <f>+S328/R328</f>
        <v>1</v>
      </c>
      <c r="U328" s="26">
        <v>0</v>
      </c>
      <c r="V328" s="26">
        <v>0</v>
      </c>
      <c r="W328" s="26">
        <v>0</v>
      </c>
      <c r="X328" s="26">
        <v>1</v>
      </c>
      <c r="Y328" s="26">
        <f>+U328+V328+W328+X328</f>
        <v>1</v>
      </c>
      <c r="Z328" s="12">
        <f>+Y328/R328</f>
        <v>1</v>
      </c>
      <c r="AA328" s="11">
        <f>S328+Y328</f>
        <v>2</v>
      </c>
      <c r="AB328" s="12">
        <f>+Y328/Q328</f>
        <v>1</v>
      </c>
      <c r="AC328" s="13">
        <f t="shared" si="53"/>
        <v>2</v>
      </c>
      <c r="AD328" s="14">
        <v>5619527872</v>
      </c>
      <c r="AE328" s="471" t="s">
        <v>1836</v>
      </c>
      <c r="AF328" s="14">
        <v>5619527872</v>
      </c>
      <c r="AG328" s="12">
        <f t="shared" ref="AG328:AG335" si="60">AF328/AD328</f>
        <v>1</v>
      </c>
    </row>
    <row r="329" spans="1:33" ht="70" customHeight="1" x14ac:dyDescent="0.2">
      <c r="A329" s="8" t="s">
        <v>1861</v>
      </c>
      <c r="B329" s="9" t="s">
        <v>1862</v>
      </c>
      <c r="C329" s="10" t="s">
        <v>1830</v>
      </c>
      <c r="D329" s="10" t="s">
        <v>1831</v>
      </c>
      <c r="E329" s="10">
        <v>4501</v>
      </c>
      <c r="F329" s="10" t="s">
        <v>1821</v>
      </c>
      <c r="G329" s="10" t="s">
        <v>1832</v>
      </c>
      <c r="H329" s="10">
        <v>219</v>
      </c>
      <c r="I329" s="10" t="s">
        <v>1837</v>
      </c>
      <c r="J329" s="10">
        <v>4501029</v>
      </c>
      <c r="K329" s="10" t="s">
        <v>1838</v>
      </c>
      <c r="L329" s="72" t="s">
        <v>1839</v>
      </c>
      <c r="M329" s="72" t="s">
        <v>158</v>
      </c>
      <c r="N329" s="32">
        <v>3</v>
      </c>
      <c r="O329" s="32">
        <v>2024</v>
      </c>
      <c r="P329" s="32" t="s">
        <v>122</v>
      </c>
      <c r="Q329" s="507">
        <v>1</v>
      </c>
      <c r="R329" s="470">
        <v>4</v>
      </c>
      <c r="S329" s="11">
        <v>1</v>
      </c>
      <c r="T329" s="12">
        <f t="shared" ref="T329:T335" si="61">+S329/R329</f>
        <v>0.25</v>
      </c>
      <c r="U329" s="26">
        <v>0.25</v>
      </c>
      <c r="V329" s="26">
        <v>0</v>
      </c>
      <c r="W329" s="26">
        <v>0</v>
      </c>
      <c r="X329" s="26">
        <v>0.75</v>
      </c>
      <c r="Y329" s="26">
        <f t="shared" ref="Y329:Y335" si="62">+U329+V329+W329+X329</f>
        <v>1</v>
      </c>
      <c r="Z329" s="12">
        <f t="shared" ref="Z329:Z335" si="63">+Y329/R329</f>
        <v>0.25</v>
      </c>
      <c r="AA329" s="11">
        <f t="shared" ref="AA329:AA335" si="64">S329+Y329</f>
        <v>2</v>
      </c>
      <c r="AB329" s="12">
        <f t="shared" ref="AB329:AB335" si="65">+Y329/Q329</f>
        <v>1</v>
      </c>
      <c r="AC329" s="13">
        <f t="shared" si="53"/>
        <v>0.5</v>
      </c>
      <c r="AD329" s="14">
        <v>1916000000</v>
      </c>
      <c r="AE329" s="471" t="s">
        <v>1836</v>
      </c>
      <c r="AF329" s="14">
        <v>1472093337</v>
      </c>
      <c r="AG329" s="12">
        <f>AF329/AD329</f>
        <v>0.76831593789144048</v>
      </c>
    </row>
    <row r="330" spans="1:33" ht="70" customHeight="1" x14ac:dyDescent="0.2">
      <c r="A330" s="8" t="s">
        <v>1861</v>
      </c>
      <c r="B330" s="9" t="s">
        <v>1862</v>
      </c>
      <c r="C330" s="10" t="s">
        <v>1830</v>
      </c>
      <c r="D330" s="10" t="s">
        <v>1831</v>
      </c>
      <c r="E330" s="10">
        <v>4501</v>
      </c>
      <c r="F330" s="10" t="s">
        <v>1821</v>
      </c>
      <c r="G330" s="10" t="s">
        <v>1832</v>
      </c>
      <c r="H330" s="10">
        <v>220</v>
      </c>
      <c r="I330" s="10" t="s">
        <v>1837</v>
      </c>
      <c r="J330" s="10">
        <v>4501079</v>
      </c>
      <c r="K330" s="10" t="s">
        <v>1840</v>
      </c>
      <c r="L330" s="72" t="s">
        <v>1841</v>
      </c>
      <c r="M330" s="72" t="s">
        <v>158</v>
      </c>
      <c r="N330" s="32">
        <v>0</v>
      </c>
      <c r="O330" s="32">
        <v>2024</v>
      </c>
      <c r="P330" s="32" t="s">
        <v>122</v>
      </c>
      <c r="Q330" s="507">
        <v>1</v>
      </c>
      <c r="R330" s="470">
        <v>2</v>
      </c>
      <c r="S330" s="11">
        <v>1</v>
      </c>
      <c r="T330" s="12">
        <f t="shared" si="61"/>
        <v>0.5</v>
      </c>
      <c r="U330" s="26">
        <v>0</v>
      </c>
      <c r="V330" s="26">
        <v>0</v>
      </c>
      <c r="W330" s="26">
        <v>0</v>
      </c>
      <c r="X330" s="26">
        <v>1</v>
      </c>
      <c r="Y330" s="26">
        <f t="shared" si="62"/>
        <v>1</v>
      </c>
      <c r="Z330" s="12">
        <f t="shared" si="63"/>
        <v>0.5</v>
      </c>
      <c r="AA330" s="11">
        <f t="shared" si="64"/>
        <v>2</v>
      </c>
      <c r="AB330" s="12">
        <f t="shared" si="65"/>
        <v>1</v>
      </c>
      <c r="AC330" s="13">
        <f t="shared" si="53"/>
        <v>1</v>
      </c>
      <c r="AD330" s="14">
        <v>3500000000</v>
      </c>
      <c r="AE330" s="471" t="s">
        <v>1836</v>
      </c>
      <c r="AF330" s="14">
        <v>3176215792</v>
      </c>
      <c r="AG330" s="12">
        <f t="shared" si="60"/>
        <v>0.9074902262857143</v>
      </c>
    </row>
    <row r="331" spans="1:33" ht="70" customHeight="1" x14ac:dyDescent="0.2">
      <c r="A331" s="8" t="s">
        <v>1861</v>
      </c>
      <c r="B331" s="9" t="s">
        <v>1862</v>
      </c>
      <c r="C331" s="10" t="s">
        <v>1830</v>
      </c>
      <c r="D331" s="10" t="s">
        <v>1831</v>
      </c>
      <c r="E331" s="10">
        <v>4501</v>
      </c>
      <c r="F331" s="10" t="s">
        <v>1821</v>
      </c>
      <c r="G331" s="10" t="s">
        <v>1832</v>
      </c>
      <c r="H331" s="10">
        <v>221</v>
      </c>
      <c r="I331" s="10" t="s">
        <v>1837</v>
      </c>
      <c r="J331" s="10">
        <v>4501077</v>
      </c>
      <c r="K331" s="10" t="s">
        <v>1840</v>
      </c>
      <c r="L331" s="72" t="s">
        <v>1841</v>
      </c>
      <c r="M331" s="72" t="s">
        <v>158</v>
      </c>
      <c r="N331" s="32">
        <v>0</v>
      </c>
      <c r="O331" s="32">
        <v>2024</v>
      </c>
      <c r="P331" s="32" t="s">
        <v>122</v>
      </c>
      <c r="Q331" s="507">
        <v>1</v>
      </c>
      <c r="R331" s="470">
        <v>2</v>
      </c>
      <c r="S331" s="11">
        <v>1</v>
      </c>
      <c r="T331" s="12">
        <f t="shared" si="61"/>
        <v>0.5</v>
      </c>
      <c r="U331" s="26">
        <v>0.4</v>
      </c>
      <c r="V331" s="26">
        <v>0</v>
      </c>
      <c r="W331" s="26">
        <v>0</v>
      </c>
      <c r="X331" s="26">
        <v>0.6</v>
      </c>
      <c r="Y331" s="26">
        <f t="shared" si="62"/>
        <v>1</v>
      </c>
      <c r="Z331" s="12">
        <f t="shared" si="63"/>
        <v>0.5</v>
      </c>
      <c r="AA331" s="11">
        <f t="shared" si="64"/>
        <v>2</v>
      </c>
      <c r="AB331" s="12">
        <f t="shared" si="65"/>
        <v>1</v>
      </c>
      <c r="AC331" s="13">
        <f t="shared" si="53"/>
        <v>1</v>
      </c>
      <c r="AD331" s="14">
        <v>500000000</v>
      </c>
      <c r="AE331" s="471" t="s">
        <v>1836</v>
      </c>
      <c r="AF331" s="14">
        <v>268102115.10000038</v>
      </c>
      <c r="AG331" s="12">
        <f t="shared" si="60"/>
        <v>0.53620423020000074</v>
      </c>
    </row>
    <row r="332" spans="1:33" ht="70" customHeight="1" x14ac:dyDescent="0.2">
      <c r="A332" s="8" t="s">
        <v>1861</v>
      </c>
      <c r="B332" s="9" t="s">
        <v>1862</v>
      </c>
      <c r="C332" s="10" t="s">
        <v>1830</v>
      </c>
      <c r="D332" s="10" t="s">
        <v>1831</v>
      </c>
      <c r="E332" s="10">
        <v>3205</v>
      </c>
      <c r="F332" s="10" t="s">
        <v>1842</v>
      </c>
      <c r="G332" s="10" t="s">
        <v>1789</v>
      </c>
      <c r="H332" s="10">
        <v>222</v>
      </c>
      <c r="I332" s="10" t="s">
        <v>1843</v>
      </c>
      <c r="J332" s="10" t="s">
        <v>1844</v>
      </c>
      <c r="K332" s="10" t="s">
        <v>1845</v>
      </c>
      <c r="L332" s="72" t="s">
        <v>342</v>
      </c>
      <c r="M332" s="72" t="s">
        <v>274</v>
      </c>
      <c r="N332" s="32">
        <v>100</v>
      </c>
      <c r="O332" s="32">
        <v>2024</v>
      </c>
      <c r="P332" s="32" t="s">
        <v>1846</v>
      </c>
      <c r="Q332" s="507">
        <v>50</v>
      </c>
      <c r="R332" s="470">
        <v>200</v>
      </c>
      <c r="S332" s="11">
        <v>50</v>
      </c>
      <c r="T332" s="12">
        <f t="shared" si="61"/>
        <v>0.25</v>
      </c>
      <c r="U332" s="26">
        <v>0</v>
      </c>
      <c r="V332" s="26">
        <v>0</v>
      </c>
      <c r="W332" s="26">
        <v>0</v>
      </c>
      <c r="X332" s="26">
        <v>0</v>
      </c>
      <c r="Y332" s="26">
        <f t="shared" si="62"/>
        <v>0</v>
      </c>
      <c r="Z332" s="12">
        <f t="shared" si="63"/>
        <v>0</v>
      </c>
      <c r="AA332" s="11">
        <f t="shared" si="64"/>
        <v>50</v>
      </c>
      <c r="AB332" s="12">
        <f t="shared" si="65"/>
        <v>0</v>
      </c>
      <c r="AC332" s="13">
        <f t="shared" si="53"/>
        <v>0.25</v>
      </c>
      <c r="AD332" s="14">
        <v>200000000</v>
      </c>
      <c r="AE332" s="471" t="s">
        <v>1836</v>
      </c>
      <c r="AF332" s="14">
        <v>200000000</v>
      </c>
      <c r="AG332" s="12">
        <f t="shared" si="60"/>
        <v>1</v>
      </c>
    </row>
    <row r="333" spans="1:33" ht="70" customHeight="1" x14ac:dyDescent="0.2">
      <c r="A333" s="8" t="s">
        <v>1861</v>
      </c>
      <c r="B333" s="9" t="s">
        <v>1862</v>
      </c>
      <c r="C333" s="10" t="s">
        <v>1830</v>
      </c>
      <c r="D333" s="10" t="s">
        <v>1831</v>
      </c>
      <c r="E333" s="10">
        <v>4503</v>
      </c>
      <c r="F333" s="10" t="s">
        <v>1737</v>
      </c>
      <c r="G333" s="10" t="s">
        <v>1789</v>
      </c>
      <c r="H333" s="10">
        <v>223</v>
      </c>
      <c r="I333" s="10" t="s">
        <v>1847</v>
      </c>
      <c r="J333" s="10">
        <v>4503018</v>
      </c>
      <c r="K333" s="10" t="s">
        <v>1848</v>
      </c>
      <c r="L333" s="72" t="s">
        <v>1849</v>
      </c>
      <c r="M333" s="72" t="s">
        <v>279</v>
      </c>
      <c r="N333" s="32">
        <v>24</v>
      </c>
      <c r="O333" s="32">
        <v>2024</v>
      </c>
      <c r="P333" s="32" t="s">
        <v>1850</v>
      </c>
      <c r="Q333" s="507">
        <v>1</v>
      </c>
      <c r="R333" s="470">
        <v>20</v>
      </c>
      <c r="S333" s="11">
        <v>0</v>
      </c>
      <c r="T333" s="12">
        <f t="shared" si="61"/>
        <v>0</v>
      </c>
      <c r="U333" s="26">
        <v>0</v>
      </c>
      <c r="V333" s="26">
        <v>0</v>
      </c>
      <c r="W333" s="26">
        <v>0</v>
      </c>
      <c r="X333" s="26">
        <v>0</v>
      </c>
      <c r="Y333" s="26">
        <f t="shared" si="62"/>
        <v>0</v>
      </c>
      <c r="Z333" s="12">
        <f t="shared" si="63"/>
        <v>0</v>
      </c>
      <c r="AA333" s="11">
        <f t="shared" si="64"/>
        <v>0</v>
      </c>
      <c r="AB333" s="12">
        <f t="shared" si="65"/>
        <v>0</v>
      </c>
      <c r="AC333" s="13">
        <f t="shared" si="53"/>
        <v>0</v>
      </c>
      <c r="AD333" s="14">
        <v>100000000</v>
      </c>
      <c r="AE333" s="471" t="s">
        <v>1836</v>
      </c>
      <c r="AF333" s="14">
        <v>100000000</v>
      </c>
      <c r="AG333" s="12">
        <f t="shared" si="60"/>
        <v>1</v>
      </c>
    </row>
    <row r="334" spans="1:33" ht="70" customHeight="1" x14ac:dyDescent="0.2">
      <c r="A334" s="8" t="s">
        <v>1861</v>
      </c>
      <c r="B334" s="9" t="s">
        <v>1862</v>
      </c>
      <c r="C334" s="10" t="s">
        <v>1830</v>
      </c>
      <c r="D334" s="10" t="s">
        <v>1831</v>
      </c>
      <c r="E334" s="10">
        <v>4501</v>
      </c>
      <c r="F334" s="10" t="s">
        <v>1821</v>
      </c>
      <c r="G334" s="10" t="s">
        <v>1789</v>
      </c>
      <c r="H334" s="10">
        <v>224</v>
      </c>
      <c r="I334" s="10" t="s">
        <v>1851</v>
      </c>
      <c r="J334" s="10">
        <v>4501056</v>
      </c>
      <c r="K334" s="10" t="s">
        <v>1852</v>
      </c>
      <c r="L334" s="72" t="s">
        <v>1853</v>
      </c>
      <c r="M334" s="72" t="s">
        <v>279</v>
      </c>
      <c r="N334" s="32">
        <v>0</v>
      </c>
      <c r="O334" s="32">
        <v>2024</v>
      </c>
      <c r="P334" s="32" t="s">
        <v>1854</v>
      </c>
      <c r="Q334" s="507">
        <v>1</v>
      </c>
      <c r="R334" s="470">
        <v>8</v>
      </c>
      <c r="S334" s="11">
        <v>2</v>
      </c>
      <c r="T334" s="12">
        <f t="shared" si="61"/>
        <v>0.25</v>
      </c>
      <c r="U334" s="26">
        <v>0</v>
      </c>
      <c r="V334" s="26">
        <v>0</v>
      </c>
      <c r="W334" s="26">
        <v>0</v>
      </c>
      <c r="X334" s="26">
        <v>2</v>
      </c>
      <c r="Y334" s="26">
        <f t="shared" si="62"/>
        <v>2</v>
      </c>
      <c r="Z334" s="12">
        <f t="shared" si="63"/>
        <v>0.25</v>
      </c>
      <c r="AA334" s="11">
        <f t="shared" si="64"/>
        <v>4</v>
      </c>
      <c r="AB334" s="12">
        <f t="shared" si="65"/>
        <v>2</v>
      </c>
      <c r="AC334" s="13">
        <f t="shared" si="53"/>
        <v>0.5</v>
      </c>
      <c r="AD334" s="14">
        <v>150000000</v>
      </c>
      <c r="AE334" s="471" t="s">
        <v>1836</v>
      </c>
      <c r="AF334" s="14">
        <v>150000000</v>
      </c>
      <c r="AG334" s="12">
        <f t="shared" si="60"/>
        <v>1</v>
      </c>
    </row>
    <row r="335" spans="1:33" ht="70" customHeight="1" x14ac:dyDescent="0.2">
      <c r="A335" s="8" t="s">
        <v>1861</v>
      </c>
      <c r="B335" s="9" t="s">
        <v>1862</v>
      </c>
      <c r="C335" s="10" t="s">
        <v>1855</v>
      </c>
      <c r="D335" s="10" t="s">
        <v>1856</v>
      </c>
      <c r="E335" s="10">
        <v>4501</v>
      </c>
      <c r="F335" s="10" t="s">
        <v>1821</v>
      </c>
      <c r="G335" s="10" t="s">
        <v>1832</v>
      </c>
      <c r="H335" s="10">
        <v>225</v>
      </c>
      <c r="I335" s="10" t="s">
        <v>1857</v>
      </c>
      <c r="J335" s="10" t="s">
        <v>1858</v>
      </c>
      <c r="K335" s="10" t="s">
        <v>265</v>
      </c>
      <c r="L335" s="72" t="s">
        <v>1859</v>
      </c>
      <c r="M335" s="57" t="s">
        <v>158</v>
      </c>
      <c r="N335" s="32" t="s">
        <v>141</v>
      </c>
      <c r="O335" s="32">
        <v>2024</v>
      </c>
      <c r="P335" s="32" t="s">
        <v>1860</v>
      </c>
      <c r="Q335" s="507">
        <v>15</v>
      </c>
      <c r="R335" s="470">
        <v>35</v>
      </c>
      <c r="S335" s="11">
        <v>9</v>
      </c>
      <c r="T335" s="12">
        <f t="shared" si="61"/>
        <v>0.25714285714285712</v>
      </c>
      <c r="U335" s="26">
        <v>0</v>
      </c>
      <c r="V335" s="26">
        <v>0</v>
      </c>
      <c r="W335" s="26">
        <v>0</v>
      </c>
      <c r="X335" s="26">
        <v>9</v>
      </c>
      <c r="Y335" s="26">
        <f t="shared" si="62"/>
        <v>9</v>
      </c>
      <c r="Z335" s="12">
        <f t="shared" si="63"/>
        <v>0.25714285714285712</v>
      </c>
      <c r="AA335" s="11">
        <f t="shared" si="64"/>
        <v>18</v>
      </c>
      <c r="AB335" s="12">
        <f t="shared" si="65"/>
        <v>0.6</v>
      </c>
      <c r="AC335" s="13">
        <f t="shared" si="53"/>
        <v>0.51428571428571423</v>
      </c>
      <c r="AD335" s="14">
        <v>1081000000</v>
      </c>
      <c r="AE335" s="471" t="s">
        <v>1836</v>
      </c>
      <c r="AF335" s="14">
        <v>695023235</v>
      </c>
      <c r="AG335" s="12">
        <f t="shared" si="60"/>
        <v>0.64294471322849212</v>
      </c>
    </row>
    <row r="336" spans="1:33" ht="70" customHeight="1" x14ac:dyDescent="0.2">
      <c r="A336" s="8" t="s">
        <v>902</v>
      </c>
      <c r="B336" s="387" t="s">
        <v>90</v>
      </c>
      <c r="C336" s="10" t="s">
        <v>903</v>
      </c>
      <c r="D336" s="10" t="s">
        <v>904</v>
      </c>
      <c r="E336" s="10" t="s">
        <v>905</v>
      </c>
      <c r="F336" s="10" t="s">
        <v>906</v>
      </c>
      <c r="G336" s="10" t="s">
        <v>907</v>
      </c>
      <c r="H336" s="10">
        <v>396</v>
      </c>
      <c r="I336" s="10" t="s">
        <v>908</v>
      </c>
      <c r="J336" s="10">
        <v>4103052</v>
      </c>
      <c r="K336" s="10" t="s">
        <v>909</v>
      </c>
      <c r="L336" s="72" t="s">
        <v>910</v>
      </c>
      <c r="M336" s="57" t="s">
        <v>121</v>
      </c>
      <c r="N336" s="32">
        <v>0</v>
      </c>
      <c r="O336" s="300" t="s">
        <v>141</v>
      </c>
      <c r="P336" s="32" t="s">
        <v>141</v>
      </c>
      <c r="Q336" s="507">
        <v>100</v>
      </c>
      <c r="R336" s="470">
        <v>400</v>
      </c>
      <c r="S336" s="11">
        <v>80</v>
      </c>
      <c r="T336" s="12">
        <v>0.2</v>
      </c>
      <c r="U336" s="26">
        <v>80</v>
      </c>
      <c r="V336" s="26">
        <v>100</v>
      </c>
      <c r="W336" s="26">
        <v>150</v>
      </c>
      <c r="X336" s="26">
        <v>150</v>
      </c>
      <c r="Y336" s="26">
        <v>480</v>
      </c>
      <c r="Z336" s="12">
        <v>1.2</v>
      </c>
      <c r="AA336" s="11">
        <v>560</v>
      </c>
      <c r="AB336" s="12">
        <v>4.8</v>
      </c>
      <c r="AC336" s="13">
        <f t="shared" si="53"/>
        <v>1.4</v>
      </c>
      <c r="AD336" s="14">
        <v>102000000</v>
      </c>
      <c r="AE336" s="471" t="s">
        <v>1868</v>
      </c>
      <c r="AF336" s="14">
        <v>102000000</v>
      </c>
      <c r="AG336" s="12">
        <v>1</v>
      </c>
    </row>
    <row r="337" spans="1:33" ht="70" customHeight="1" x14ac:dyDescent="0.2">
      <c r="A337" s="8" t="s">
        <v>902</v>
      </c>
      <c r="B337" s="387" t="s">
        <v>90</v>
      </c>
      <c r="C337" s="10" t="s">
        <v>903</v>
      </c>
      <c r="D337" s="10" t="s">
        <v>904</v>
      </c>
      <c r="E337" s="10" t="s">
        <v>905</v>
      </c>
      <c r="F337" s="10" t="s">
        <v>906</v>
      </c>
      <c r="G337" s="10" t="s">
        <v>907</v>
      </c>
      <c r="H337" s="10">
        <v>407</v>
      </c>
      <c r="I337" s="10" t="s">
        <v>912</v>
      </c>
      <c r="J337" s="10">
        <v>4103057</v>
      </c>
      <c r="K337" s="10" t="s">
        <v>913</v>
      </c>
      <c r="L337" s="72" t="s">
        <v>912</v>
      </c>
      <c r="M337" s="57" t="s">
        <v>121</v>
      </c>
      <c r="N337" s="32">
        <v>0</v>
      </c>
      <c r="O337" s="300" t="s">
        <v>141</v>
      </c>
      <c r="P337" s="32" t="s">
        <v>141</v>
      </c>
      <c r="Q337" s="507">
        <v>4</v>
      </c>
      <c r="R337" s="470">
        <v>12</v>
      </c>
      <c r="S337" s="11">
        <v>19</v>
      </c>
      <c r="T337" s="12">
        <v>1.58</v>
      </c>
      <c r="U337" s="26">
        <v>5</v>
      </c>
      <c r="V337" s="26">
        <v>11</v>
      </c>
      <c r="W337" s="26">
        <v>8</v>
      </c>
      <c r="X337" s="26">
        <v>2</v>
      </c>
      <c r="Y337" s="26">
        <v>26</v>
      </c>
      <c r="Z337" s="12">
        <v>2.17</v>
      </c>
      <c r="AA337" s="11">
        <v>45</v>
      </c>
      <c r="AB337" s="12">
        <v>6.5</v>
      </c>
      <c r="AC337" s="13">
        <f t="shared" si="53"/>
        <v>3.75</v>
      </c>
      <c r="AD337" s="14">
        <v>102000000</v>
      </c>
      <c r="AE337" s="471" t="s">
        <v>1868</v>
      </c>
      <c r="AF337" s="14">
        <v>97500000</v>
      </c>
      <c r="AG337" s="12">
        <v>0.96</v>
      </c>
    </row>
    <row r="338" spans="1:33" ht="70" customHeight="1" x14ac:dyDescent="0.2">
      <c r="A338" s="8" t="s">
        <v>902</v>
      </c>
      <c r="B338" s="387" t="s">
        <v>90</v>
      </c>
      <c r="C338" s="10" t="s">
        <v>903</v>
      </c>
      <c r="D338" s="10" t="s">
        <v>914</v>
      </c>
      <c r="E338" s="10" t="s">
        <v>915</v>
      </c>
      <c r="F338" s="10" t="s">
        <v>906</v>
      </c>
      <c r="G338" s="10" t="s">
        <v>907</v>
      </c>
      <c r="H338" s="10">
        <v>408</v>
      </c>
      <c r="I338" s="10" t="s">
        <v>916</v>
      </c>
      <c r="J338" s="10">
        <v>3702021</v>
      </c>
      <c r="K338" s="10" t="s">
        <v>917</v>
      </c>
      <c r="L338" s="72">
        <v>0</v>
      </c>
      <c r="M338" s="57" t="s">
        <v>121</v>
      </c>
      <c r="N338" s="32">
        <v>0</v>
      </c>
      <c r="O338" s="300" t="s">
        <v>141</v>
      </c>
      <c r="P338" s="32" t="s">
        <v>141</v>
      </c>
      <c r="Q338" s="507">
        <v>3</v>
      </c>
      <c r="R338" s="470">
        <v>12</v>
      </c>
      <c r="S338" s="11">
        <v>13</v>
      </c>
      <c r="T338" s="12">
        <v>1.08</v>
      </c>
      <c r="U338" s="26">
        <v>4</v>
      </c>
      <c r="V338" s="26">
        <v>3</v>
      </c>
      <c r="W338" s="26">
        <v>0</v>
      </c>
      <c r="X338" s="26">
        <v>1</v>
      </c>
      <c r="Y338" s="26">
        <v>8</v>
      </c>
      <c r="Z338" s="12">
        <v>0.67</v>
      </c>
      <c r="AA338" s="11">
        <v>21</v>
      </c>
      <c r="AB338" s="12">
        <v>2.67</v>
      </c>
      <c r="AC338" s="13">
        <f t="shared" si="53"/>
        <v>1.75</v>
      </c>
      <c r="AD338" s="445">
        <v>0</v>
      </c>
      <c r="AE338" s="471" t="s">
        <v>1868</v>
      </c>
      <c r="AF338" s="445">
        <v>0</v>
      </c>
      <c r="AG338" s="13">
        <v>0</v>
      </c>
    </row>
    <row r="339" spans="1:33" ht="70" customHeight="1" x14ac:dyDescent="0.2">
      <c r="A339" s="8" t="s">
        <v>902</v>
      </c>
      <c r="B339" s="387" t="s">
        <v>90</v>
      </c>
      <c r="C339" s="10" t="s">
        <v>903</v>
      </c>
      <c r="D339" s="10" t="s">
        <v>914</v>
      </c>
      <c r="E339" s="10" t="s">
        <v>915</v>
      </c>
      <c r="F339" s="10" t="s">
        <v>906</v>
      </c>
      <c r="G339" s="10" t="s">
        <v>907</v>
      </c>
      <c r="H339" s="10">
        <v>409</v>
      </c>
      <c r="I339" s="10" t="s">
        <v>918</v>
      </c>
      <c r="J339" s="10">
        <v>204019</v>
      </c>
      <c r="K339" s="10" t="s">
        <v>919</v>
      </c>
      <c r="L339" s="72" t="s">
        <v>920</v>
      </c>
      <c r="M339" s="57" t="s">
        <v>121</v>
      </c>
      <c r="N339" s="32">
        <v>0</v>
      </c>
      <c r="O339" s="300" t="s">
        <v>141</v>
      </c>
      <c r="P339" s="32" t="s">
        <v>141</v>
      </c>
      <c r="Q339" s="507">
        <v>5</v>
      </c>
      <c r="R339" s="470">
        <v>12</v>
      </c>
      <c r="S339" s="11">
        <v>1</v>
      </c>
      <c r="T339" s="12">
        <v>0.08</v>
      </c>
      <c r="U339" s="26">
        <v>0</v>
      </c>
      <c r="V339" s="26">
        <v>1</v>
      </c>
      <c r="W339" s="26">
        <v>1</v>
      </c>
      <c r="X339" s="26">
        <v>1</v>
      </c>
      <c r="Y339" s="26">
        <v>3</v>
      </c>
      <c r="Z339" s="12">
        <v>0.25</v>
      </c>
      <c r="AA339" s="11">
        <v>4</v>
      </c>
      <c r="AB339" s="12">
        <v>0.6</v>
      </c>
      <c r="AC339" s="13">
        <f t="shared" si="53"/>
        <v>0.33333333333333331</v>
      </c>
      <c r="AD339" s="14">
        <v>68000000</v>
      </c>
      <c r="AE339" s="471" t="s">
        <v>1868</v>
      </c>
      <c r="AF339" s="14">
        <v>68000000</v>
      </c>
      <c r="AG339" s="12">
        <v>1</v>
      </c>
    </row>
    <row r="340" spans="1:33" ht="70" customHeight="1" x14ac:dyDescent="0.2">
      <c r="A340" s="8" t="s">
        <v>902</v>
      </c>
      <c r="B340" s="387" t="s">
        <v>90</v>
      </c>
      <c r="C340" s="10" t="s">
        <v>903</v>
      </c>
      <c r="D340" s="10" t="s">
        <v>914</v>
      </c>
      <c r="E340" s="10" t="s">
        <v>915</v>
      </c>
      <c r="F340" s="10" t="s">
        <v>906</v>
      </c>
      <c r="G340" s="10" t="s">
        <v>907</v>
      </c>
      <c r="H340" s="10">
        <v>410</v>
      </c>
      <c r="I340" s="10" t="s">
        <v>921</v>
      </c>
      <c r="J340" s="10">
        <v>204019</v>
      </c>
      <c r="K340" s="10" t="s">
        <v>922</v>
      </c>
      <c r="L340" s="72" t="s">
        <v>923</v>
      </c>
      <c r="M340" s="57" t="s">
        <v>121</v>
      </c>
      <c r="N340" s="32">
        <v>0</v>
      </c>
      <c r="O340" s="300" t="s">
        <v>141</v>
      </c>
      <c r="P340" s="32" t="s">
        <v>141</v>
      </c>
      <c r="Q340" s="507">
        <v>18</v>
      </c>
      <c r="R340" s="470">
        <v>60</v>
      </c>
      <c r="S340" s="11">
        <v>4</v>
      </c>
      <c r="T340" s="12">
        <v>7.0000000000000007E-2</v>
      </c>
      <c r="U340" s="26">
        <v>9</v>
      </c>
      <c r="V340" s="26">
        <v>6</v>
      </c>
      <c r="W340" s="26">
        <v>8</v>
      </c>
      <c r="X340" s="26">
        <v>4</v>
      </c>
      <c r="Y340" s="26">
        <v>27</v>
      </c>
      <c r="Z340" s="12">
        <v>0.45</v>
      </c>
      <c r="AA340" s="11">
        <v>31</v>
      </c>
      <c r="AB340" s="12">
        <v>1.5</v>
      </c>
      <c r="AC340" s="13">
        <f t="shared" si="53"/>
        <v>0.51666666666666672</v>
      </c>
      <c r="AD340" s="445">
        <v>0</v>
      </c>
      <c r="AE340" s="471" t="s">
        <v>1868</v>
      </c>
      <c r="AF340" s="445">
        <v>0</v>
      </c>
      <c r="AG340" s="13">
        <v>0</v>
      </c>
    </row>
    <row r="341" spans="1:33" ht="70" customHeight="1" x14ac:dyDescent="0.2">
      <c r="A341" s="8" t="s">
        <v>902</v>
      </c>
      <c r="B341" s="387" t="s">
        <v>90</v>
      </c>
      <c r="C341" s="10" t="s">
        <v>903</v>
      </c>
      <c r="D341" s="10" t="s">
        <v>924</v>
      </c>
      <c r="E341" s="10" t="s">
        <v>925</v>
      </c>
      <c r="F341" s="10" t="s">
        <v>906</v>
      </c>
      <c r="G341" s="10" t="s">
        <v>907</v>
      </c>
      <c r="H341" s="10">
        <v>411</v>
      </c>
      <c r="I341" s="10" t="s">
        <v>926</v>
      </c>
      <c r="J341" s="10">
        <v>4102043</v>
      </c>
      <c r="K341" s="10" t="s">
        <v>927</v>
      </c>
      <c r="L341" s="72" t="s">
        <v>928</v>
      </c>
      <c r="M341" s="57" t="s">
        <v>121</v>
      </c>
      <c r="N341" s="32">
        <v>0</v>
      </c>
      <c r="O341" s="32">
        <v>120</v>
      </c>
      <c r="P341" s="32" t="s">
        <v>141</v>
      </c>
      <c r="Q341" s="507">
        <v>120</v>
      </c>
      <c r="R341" s="470">
        <v>120</v>
      </c>
      <c r="S341" s="11">
        <v>120</v>
      </c>
      <c r="T341" s="12">
        <v>1</v>
      </c>
      <c r="U341" s="26">
        <v>50</v>
      </c>
      <c r="V341" s="26">
        <v>250</v>
      </c>
      <c r="W341" s="26">
        <v>150</v>
      </c>
      <c r="X341" s="26">
        <v>110</v>
      </c>
      <c r="Y341" s="26">
        <v>560</v>
      </c>
      <c r="Z341" s="12">
        <v>4.67</v>
      </c>
      <c r="AA341" s="11">
        <v>680</v>
      </c>
      <c r="AB341" s="12">
        <v>4.67</v>
      </c>
      <c r="AC341" s="13">
        <f t="shared" si="53"/>
        <v>5.666666666666667</v>
      </c>
      <c r="AD341" s="445">
        <v>0</v>
      </c>
      <c r="AE341" s="471" t="s">
        <v>1868</v>
      </c>
      <c r="AF341" s="445">
        <v>0</v>
      </c>
      <c r="AG341" s="13">
        <v>0</v>
      </c>
    </row>
    <row r="342" spans="1:33" ht="70" customHeight="1" x14ac:dyDescent="0.2">
      <c r="A342" s="8" t="s">
        <v>902</v>
      </c>
      <c r="B342" s="387" t="s">
        <v>90</v>
      </c>
      <c r="C342" s="10" t="s">
        <v>903</v>
      </c>
      <c r="D342" s="10" t="s">
        <v>929</v>
      </c>
      <c r="E342" s="10" t="s">
        <v>930</v>
      </c>
      <c r="F342" s="10" t="s">
        <v>906</v>
      </c>
      <c r="G342" s="10" t="s">
        <v>907</v>
      </c>
      <c r="H342" s="10">
        <v>412</v>
      </c>
      <c r="I342" s="10" t="s">
        <v>931</v>
      </c>
      <c r="J342" s="10">
        <v>2502002</v>
      </c>
      <c r="K342" s="10" t="s">
        <v>932</v>
      </c>
      <c r="L342" s="72" t="s">
        <v>933</v>
      </c>
      <c r="M342" s="57" t="s">
        <v>121</v>
      </c>
      <c r="N342" s="32">
        <v>0</v>
      </c>
      <c r="O342" s="32">
        <v>20</v>
      </c>
      <c r="P342" s="32" t="s">
        <v>141</v>
      </c>
      <c r="Q342" s="507">
        <v>5</v>
      </c>
      <c r="R342" s="470">
        <v>20</v>
      </c>
      <c r="S342" s="11">
        <v>9</v>
      </c>
      <c r="T342" s="12">
        <v>0.45</v>
      </c>
      <c r="U342" s="26">
        <v>5</v>
      </c>
      <c r="V342" s="26">
        <v>3</v>
      </c>
      <c r="W342" s="26">
        <v>5</v>
      </c>
      <c r="X342" s="26">
        <v>0</v>
      </c>
      <c r="Y342" s="26">
        <v>13</v>
      </c>
      <c r="Z342" s="12">
        <v>0.65</v>
      </c>
      <c r="AA342" s="11">
        <v>22</v>
      </c>
      <c r="AB342" s="12">
        <v>2.6</v>
      </c>
      <c r="AC342" s="13">
        <f t="shared" si="53"/>
        <v>1.1000000000000001</v>
      </c>
      <c r="AD342" s="445">
        <v>0</v>
      </c>
      <c r="AE342" s="471" t="s">
        <v>1868</v>
      </c>
      <c r="AF342" s="445">
        <v>0</v>
      </c>
      <c r="AG342" s="13">
        <v>0</v>
      </c>
    </row>
    <row r="343" spans="1:33" ht="70" customHeight="1" x14ac:dyDescent="0.2">
      <c r="A343" s="8" t="s">
        <v>902</v>
      </c>
      <c r="B343" s="387" t="s">
        <v>90</v>
      </c>
      <c r="C343" s="10" t="s">
        <v>903</v>
      </c>
      <c r="D343" s="10" t="s">
        <v>934</v>
      </c>
      <c r="E343" s="10" t="s">
        <v>935</v>
      </c>
      <c r="F343" s="10" t="s">
        <v>906</v>
      </c>
      <c r="G343" s="10" t="s">
        <v>907</v>
      </c>
      <c r="H343" s="10">
        <v>413</v>
      </c>
      <c r="I343" s="10" t="s">
        <v>936</v>
      </c>
      <c r="J343" s="10">
        <v>4601012</v>
      </c>
      <c r="K343" s="10" t="s">
        <v>917</v>
      </c>
      <c r="L343" s="72" t="s">
        <v>937</v>
      </c>
      <c r="M343" s="57" t="s">
        <v>121</v>
      </c>
      <c r="N343" s="32">
        <v>0</v>
      </c>
      <c r="O343" s="300" t="s">
        <v>141</v>
      </c>
      <c r="P343" s="32" t="s">
        <v>141</v>
      </c>
      <c r="Q343" s="507">
        <v>11</v>
      </c>
      <c r="R343" s="470">
        <v>60</v>
      </c>
      <c r="S343" s="11">
        <v>24</v>
      </c>
      <c r="T343" s="12">
        <v>0.4</v>
      </c>
      <c r="U343" s="26">
        <v>9</v>
      </c>
      <c r="V343" s="26">
        <v>10</v>
      </c>
      <c r="W343" s="26">
        <v>9</v>
      </c>
      <c r="X343" s="26">
        <v>6</v>
      </c>
      <c r="Y343" s="26">
        <v>34</v>
      </c>
      <c r="Z343" s="12">
        <v>0.56999999999999995</v>
      </c>
      <c r="AA343" s="11">
        <v>58</v>
      </c>
      <c r="AB343" s="12">
        <v>3.09</v>
      </c>
      <c r="AC343" s="13">
        <f t="shared" si="53"/>
        <v>0.96666666666666667</v>
      </c>
      <c r="AD343" s="445">
        <v>0</v>
      </c>
      <c r="AE343" s="471" t="s">
        <v>1868</v>
      </c>
      <c r="AF343" s="445">
        <v>0</v>
      </c>
      <c r="AG343" s="13">
        <v>0</v>
      </c>
    </row>
    <row r="344" spans="1:33" ht="70" customHeight="1" x14ac:dyDescent="0.2">
      <c r="A344" s="8" t="s">
        <v>902</v>
      </c>
      <c r="B344" s="387" t="s">
        <v>90</v>
      </c>
      <c r="C344" s="10" t="s">
        <v>903</v>
      </c>
      <c r="D344" s="10" t="s">
        <v>934</v>
      </c>
      <c r="E344" s="10" t="s">
        <v>935</v>
      </c>
      <c r="F344" s="10" t="s">
        <v>906</v>
      </c>
      <c r="G344" s="10" t="s">
        <v>907</v>
      </c>
      <c r="H344" s="10">
        <v>414</v>
      </c>
      <c r="I344" s="10" t="s">
        <v>938</v>
      </c>
      <c r="J344" s="10">
        <v>4501007</v>
      </c>
      <c r="K344" s="10" t="s">
        <v>939</v>
      </c>
      <c r="L344" s="72" t="s">
        <v>940</v>
      </c>
      <c r="M344" s="57" t="s">
        <v>121</v>
      </c>
      <c r="N344" s="32">
        <v>0</v>
      </c>
      <c r="O344" s="300" t="s">
        <v>141</v>
      </c>
      <c r="P344" s="32" t="s">
        <v>141</v>
      </c>
      <c r="Q344" s="507">
        <v>1</v>
      </c>
      <c r="R344" s="470">
        <v>1</v>
      </c>
      <c r="S344" s="11">
        <v>0</v>
      </c>
      <c r="T344" s="12">
        <v>0</v>
      </c>
      <c r="U344" s="26">
        <v>0</v>
      </c>
      <c r="V344" s="26">
        <v>0</v>
      </c>
      <c r="W344" s="26">
        <v>0</v>
      </c>
      <c r="X344" s="26">
        <v>0</v>
      </c>
      <c r="Y344" s="26">
        <v>0</v>
      </c>
      <c r="Z344" s="12">
        <v>0</v>
      </c>
      <c r="AA344" s="11">
        <v>0</v>
      </c>
      <c r="AB344" s="12">
        <v>0</v>
      </c>
      <c r="AC344" s="13">
        <f t="shared" si="53"/>
        <v>0</v>
      </c>
      <c r="AD344" s="445">
        <v>0</v>
      </c>
      <c r="AE344" s="471" t="s">
        <v>1868</v>
      </c>
      <c r="AF344" s="445">
        <v>0</v>
      </c>
      <c r="AG344" s="13">
        <v>0</v>
      </c>
    </row>
    <row r="345" spans="1:33" ht="70" customHeight="1" x14ac:dyDescent="0.2">
      <c r="A345" s="8" t="s">
        <v>902</v>
      </c>
      <c r="B345" s="387" t="s">
        <v>90</v>
      </c>
      <c r="C345" s="10" t="s">
        <v>1869</v>
      </c>
      <c r="D345" s="10" t="s">
        <v>1870</v>
      </c>
      <c r="E345" s="10">
        <v>301</v>
      </c>
      <c r="F345" s="10" t="s">
        <v>906</v>
      </c>
      <c r="G345" s="10" t="s">
        <v>907</v>
      </c>
      <c r="H345" s="10">
        <v>400</v>
      </c>
      <c r="I345" s="10" t="s">
        <v>1871</v>
      </c>
      <c r="J345" s="10">
        <v>301011</v>
      </c>
      <c r="K345" s="10" t="s">
        <v>1872</v>
      </c>
      <c r="L345" s="72" t="s">
        <v>1873</v>
      </c>
      <c r="M345" s="57" t="s">
        <v>121</v>
      </c>
      <c r="N345" s="32">
        <v>0</v>
      </c>
      <c r="O345" s="32">
        <v>2010</v>
      </c>
      <c r="P345" s="32" t="s">
        <v>1874</v>
      </c>
      <c r="Q345" s="507">
        <v>1</v>
      </c>
      <c r="R345" s="470">
        <v>1</v>
      </c>
      <c r="S345" s="11">
        <v>1</v>
      </c>
      <c r="T345" s="12">
        <v>1</v>
      </c>
      <c r="U345" s="26">
        <v>0</v>
      </c>
      <c r="V345" s="26">
        <v>0</v>
      </c>
      <c r="W345" s="26">
        <v>0</v>
      </c>
      <c r="X345" s="26">
        <v>0</v>
      </c>
      <c r="Y345" s="26">
        <v>0</v>
      </c>
      <c r="Z345" s="12">
        <v>0</v>
      </c>
      <c r="AA345" s="11">
        <v>1</v>
      </c>
      <c r="AB345" s="12">
        <v>0</v>
      </c>
      <c r="AC345" s="13">
        <f t="shared" si="53"/>
        <v>1</v>
      </c>
      <c r="AD345" s="14">
        <v>49000000</v>
      </c>
      <c r="AE345" s="471" t="s">
        <v>1154</v>
      </c>
      <c r="AF345" s="14">
        <v>49000000</v>
      </c>
      <c r="AG345" s="12">
        <v>1</v>
      </c>
    </row>
    <row r="346" spans="1:33" ht="70" customHeight="1" x14ac:dyDescent="0.2">
      <c r="A346" s="8" t="s">
        <v>902</v>
      </c>
      <c r="B346" s="387" t="s">
        <v>90</v>
      </c>
      <c r="C346" s="10" t="s">
        <v>1875</v>
      </c>
      <c r="D346" s="10" t="s">
        <v>1870</v>
      </c>
      <c r="E346" s="10">
        <v>301</v>
      </c>
      <c r="F346" s="10" t="s">
        <v>906</v>
      </c>
      <c r="G346" s="10" t="s">
        <v>907</v>
      </c>
      <c r="H346" s="10">
        <v>400</v>
      </c>
      <c r="I346" s="10" t="s">
        <v>1871</v>
      </c>
      <c r="J346" s="10">
        <v>301011</v>
      </c>
      <c r="K346" s="10" t="s">
        <v>1872</v>
      </c>
      <c r="L346" s="72" t="s">
        <v>1873</v>
      </c>
      <c r="M346" s="57" t="s">
        <v>121</v>
      </c>
      <c r="N346" s="32">
        <v>0</v>
      </c>
      <c r="O346" s="32">
        <v>2010</v>
      </c>
      <c r="P346" s="32" t="s">
        <v>1874</v>
      </c>
      <c r="Q346" s="507">
        <v>1</v>
      </c>
      <c r="R346" s="470">
        <v>1</v>
      </c>
      <c r="S346" s="11">
        <v>1</v>
      </c>
      <c r="T346" s="12">
        <v>1</v>
      </c>
      <c r="U346" s="26">
        <v>0</v>
      </c>
      <c r="V346" s="26">
        <v>0</v>
      </c>
      <c r="W346" s="26">
        <v>0</v>
      </c>
      <c r="X346" s="26">
        <v>1</v>
      </c>
      <c r="Y346" s="26">
        <v>1</v>
      </c>
      <c r="Z346" s="12">
        <v>1</v>
      </c>
      <c r="AA346" s="11">
        <v>2</v>
      </c>
      <c r="AB346" s="12">
        <v>1</v>
      </c>
      <c r="AC346" s="13">
        <f t="shared" si="53"/>
        <v>2</v>
      </c>
      <c r="AD346" s="445">
        <v>0</v>
      </c>
      <c r="AE346" s="471" t="s">
        <v>1154</v>
      </c>
      <c r="AF346" s="445">
        <v>0</v>
      </c>
      <c r="AG346" s="13">
        <v>0</v>
      </c>
    </row>
    <row r="347" spans="1:33" ht="70" customHeight="1" x14ac:dyDescent="0.2">
      <c r="A347" s="8" t="s">
        <v>902</v>
      </c>
      <c r="B347" s="387" t="s">
        <v>90</v>
      </c>
      <c r="C347" s="10" t="s">
        <v>1875</v>
      </c>
      <c r="D347" s="10" t="s">
        <v>1876</v>
      </c>
      <c r="E347" s="10">
        <v>4502</v>
      </c>
      <c r="F347" s="10" t="s">
        <v>906</v>
      </c>
      <c r="G347" s="10" t="s">
        <v>907</v>
      </c>
      <c r="H347" s="10">
        <v>402</v>
      </c>
      <c r="I347" s="10" t="s">
        <v>1877</v>
      </c>
      <c r="J347" s="10">
        <v>4502039</v>
      </c>
      <c r="K347" s="10" t="s">
        <v>1878</v>
      </c>
      <c r="L347" s="72" t="s">
        <v>1879</v>
      </c>
      <c r="M347" s="57" t="s">
        <v>121</v>
      </c>
      <c r="N347" s="32">
        <v>0</v>
      </c>
      <c r="O347" s="32">
        <v>2018</v>
      </c>
      <c r="P347" s="32" t="s">
        <v>1880</v>
      </c>
      <c r="Q347" s="507">
        <v>60</v>
      </c>
      <c r="R347" s="470">
        <v>240</v>
      </c>
      <c r="S347" s="11">
        <v>60</v>
      </c>
      <c r="T347" s="12">
        <v>0.25</v>
      </c>
      <c r="U347" s="26">
        <v>16</v>
      </c>
      <c r="V347" s="26">
        <v>28</v>
      </c>
      <c r="W347" s="26">
        <v>38</v>
      </c>
      <c r="X347" s="26">
        <v>62</v>
      </c>
      <c r="Y347" s="26">
        <v>144</v>
      </c>
      <c r="Z347" s="12">
        <v>0.6</v>
      </c>
      <c r="AA347" s="11">
        <v>204</v>
      </c>
      <c r="AB347" s="12">
        <v>2.4</v>
      </c>
      <c r="AC347" s="13">
        <f t="shared" si="53"/>
        <v>0.85</v>
      </c>
      <c r="AD347" s="14">
        <v>53000000</v>
      </c>
      <c r="AE347" s="471" t="s">
        <v>1154</v>
      </c>
      <c r="AF347" s="14">
        <v>53000000</v>
      </c>
      <c r="AG347" s="12">
        <v>1</v>
      </c>
    </row>
    <row r="348" spans="1:33" ht="70" customHeight="1" x14ac:dyDescent="0.2">
      <c r="A348" s="8" t="s">
        <v>902</v>
      </c>
      <c r="B348" s="387" t="s">
        <v>90</v>
      </c>
      <c r="C348" s="10" t="s">
        <v>1875</v>
      </c>
      <c r="D348" s="10" t="s">
        <v>1881</v>
      </c>
      <c r="E348" s="10">
        <v>4102</v>
      </c>
      <c r="F348" s="10" t="s">
        <v>906</v>
      </c>
      <c r="G348" s="10" t="s">
        <v>907</v>
      </c>
      <c r="H348" s="10">
        <v>403</v>
      </c>
      <c r="I348" s="10" t="s">
        <v>1882</v>
      </c>
      <c r="J348" s="10">
        <v>4102042</v>
      </c>
      <c r="K348" s="10" t="s">
        <v>1883</v>
      </c>
      <c r="L348" s="72" t="s">
        <v>1884</v>
      </c>
      <c r="M348" s="57" t="s">
        <v>121</v>
      </c>
      <c r="N348" s="32">
        <v>0</v>
      </c>
      <c r="O348" s="32">
        <v>2018</v>
      </c>
      <c r="P348" s="32" t="s">
        <v>1880</v>
      </c>
      <c r="Q348" s="507">
        <v>1</v>
      </c>
      <c r="R348" s="470">
        <v>4</v>
      </c>
      <c r="S348" s="11">
        <v>1</v>
      </c>
      <c r="T348" s="12">
        <v>0.25</v>
      </c>
      <c r="U348" s="26">
        <v>1</v>
      </c>
      <c r="V348" s="26">
        <v>1</v>
      </c>
      <c r="W348" s="26">
        <v>1</v>
      </c>
      <c r="X348" s="26">
        <v>1</v>
      </c>
      <c r="Y348" s="26">
        <v>4</v>
      </c>
      <c r="Z348" s="12">
        <v>1</v>
      </c>
      <c r="AA348" s="11">
        <v>5</v>
      </c>
      <c r="AB348" s="12">
        <v>4</v>
      </c>
      <c r="AC348" s="13">
        <f t="shared" si="53"/>
        <v>1.25</v>
      </c>
      <c r="AD348" s="445">
        <v>0</v>
      </c>
      <c r="AE348" s="471" t="s">
        <v>1885</v>
      </c>
      <c r="AF348" s="445">
        <v>0</v>
      </c>
      <c r="AG348" s="13">
        <v>0</v>
      </c>
    </row>
    <row r="349" spans="1:33" ht="70" customHeight="1" x14ac:dyDescent="0.2">
      <c r="A349" s="8" t="s">
        <v>902</v>
      </c>
      <c r="B349" s="387" t="s">
        <v>90</v>
      </c>
      <c r="C349" s="10" t="s">
        <v>1875</v>
      </c>
      <c r="D349" s="10" t="s">
        <v>1886</v>
      </c>
      <c r="E349" s="10">
        <v>4101</v>
      </c>
      <c r="F349" s="10" t="s">
        <v>906</v>
      </c>
      <c r="G349" s="10" t="s">
        <v>907</v>
      </c>
      <c r="H349" s="10">
        <v>404</v>
      </c>
      <c r="I349" s="10" t="s">
        <v>1887</v>
      </c>
      <c r="J349" s="10">
        <v>4102043</v>
      </c>
      <c r="K349" s="10" t="s">
        <v>1888</v>
      </c>
      <c r="L349" s="72" t="s">
        <v>1889</v>
      </c>
      <c r="M349" s="57" t="s">
        <v>121</v>
      </c>
      <c r="N349" s="32">
        <v>0</v>
      </c>
      <c r="O349" s="32">
        <v>2018</v>
      </c>
      <c r="P349" s="32" t="s">
        <v>1880</v>
      </c>
      <c r="Q349" s="507">
        <v>25</v>
      </c>
      <c r="R349" s="470">
        <v>100</v>
      </c>
      <c r="S349" s="11">
        <v>25</v>
      </c>
      <c r="T349" s="12">
        <v>0.25</v>
      </c>
      <c r="U349" s="26">
        <v>0</v>
      </c>
      <c r="V349" s="26">
        <v>15</v>
      </c>
      <c r="W349" s="26">
        <v>60</v>
      </c>
      <c r="X349" s="26">
        <v>20</v>
      </c>
      <c r="Y349" s="26">
        <v>95</v>
      </c>
      <c r="Z349" s="12">
        <v>0.95</v>
      </c>
      <c r="AA349" s="11">
        <v>120</v>
      </c>
      <c r="AB349" s="12">
        <v>3.8</v>
      </c>
      <c r="AC349" s="13">
        <f t="shared" si="53"/>
        <v>1.2</v>
      </c>
      <c r="AD349" s="445">
        <v>0</v>
      </c>
      <c r="AE349" s="471" t="s">
        <v>1885</v>
      </c>
      <c r="AF349" s="445">
        <v>0</v>
      </c>
      <c r="AG349" s="13">
        <v>0</v>
      </c>
    </row>
    <row r="350" spans="1:33" ht="70" customHeight="1" x14ac:dyDescent="0.2">
      <c r="A350" s="8" t="s">
        <v>902</v>
      </c>
      <c r="B350" s="387" t="s">
        <v>90</v>
      </c>
      <c r="C350" s="10" t="s">
        <v>1875</v>
      </c>
      <c r="D350" s="10" t="s">
        <v>1890</v>
      </c>
      <c r="E350" s="10">
        <v>4101</v>
      </c>
      <c r="F350" s="10" t="s">
        <v>906</v>
      </c>
      <c r="G350" s="10" t="s">
        <v>907</v>
      </c>
      <c r="H350" s="10">
        <v>405</v>
      </c>
      <c r="I350" s="10" t="s">
        <v>1891</v>
      </c>
      <c r="J350" s="10">
        <v>4101025</v>
      </c>
      <c r="K350" s="10" t="s">
        <v>1892</v>
      </c>
      <c r="L350" s="72" t="s">
        <v>1893</v>
      </c>
      <c r="M350" s="57" t="s">
        <v>121</v>
      </c>
      <c r="N350" s="32">
        <v>0</v>
      </c>
      <c r="O350" s="32">
        <v>2018</v>
      </c>
      <c r="P350" s="32" t="s">
        <v>1880</v>
      </c>
      <c r="Q350" s="507">
        <v>50</v>
      </c>
      <c r="R350" s="470">
        <v>200</v>
      </c>
      <c r="S350" s="11">
        <v>50</v>
      </c>
      <c r="T350" s="12">
        <v>0.25</v>
      </c>
      <c r="U350" s="26">
        <v>0</v>
      </c>
      <c r="V350" s="26">
        <v>2</v>
      </c>
      <c r="W350" s="26">
        <v>10</v>
      </c>
      <c r="X350" s="26">
        <v>20</v>
      </c>
      <c r="Y350" s="26">
        <v>32</v>
      </c>
      <c r="Z350" s="12">
        <v>0.16</v>
      </c>
      <c r="AA350" s="11">
        <v>82</v>
      </c>
      <c r="AB350" s="12">
        <v>0.64</v>
      </c>
      <c r="AC350" s="13">
        <f t="shared" si="53"/>
        <v>0.41</v>
      </c>
      <c r="AD350" s="445">
        <v>0</v>
      </c>
      <c r="AE350" s="471" t="s">
        <v>1885</v>
      </c>
      <c r="AF350" s="445">
        <v>0</v>
      </c>
      <c r="AG350" s="13">
        <v>0</v>
      </c>
    </row>
    <row r="351" spans="1:33" ht="70" customHeight="1" x14ac:dyDescent="0.2">
      <c r="A351" s="8" t="s">
        <v>902</v>
      </c>
      <c r="B351" s="387" t="s">
        <v>90</v>
      </c>
      <c r="C351" s="10" t="s">
        <v>1875</v>
      </c>
      <c r="D351" s="10" t="s">
        <v>1894</v>
      </c>
      <c r="E351" s="10">
        <v>2202</v>
      </c>
      <c r="F351" s="10" t="s">
        <v>906</v>
      </c>
      <c r="G351" s="10" t="s">
        <v>907</v>
      </c>
      <c r="H351" s="10">
        <v>406</v>
      </c>
      <c r="I351" s="10" t="s">
        <v>1895</v>
      </c>
      <c r="J351" s="10">
        <v>503026</v>
      </c>
      <c r="K351" s="10" t="s">
        <v>1896</v>
      </c>
      <c r="L351" s="72" t="s">
        <v>1897</v>
      </c>
      <c r="M351" s="57" t="s">
        <v>121</v>
      </c>
      <c r="N351" s="32">
        <v>0</v>
      </c>
      <c r="O351" s="32">
        <v>2018</v>
      </c>
      <c r="P351" s="32" t="s">
        <v>1880</v>
      </c>
      <c r="Q351" s="507">
        <v>10</v>
      </c>
      <c r="R351" s="470">
        <v>30</v>
      </c>
      <c r="S351" s="11">
        <v>0</v>
      </c>
      <c r="T351" s="12">
        <v>0</v>
      </c>
      <c r="U351" s="26">
        <v>0</v>
      </c>
      <c r="V351" s="26">
        <v>2</v>
      </c>
      <c r="W351" s="26">
        <v>0</v>
      </c>
      <c r="X351" s="26">
        <v>4</v>
      </c>
      <c r="Y351" s="26">
        <v>6</v>
      </c>
      <c r="Z351" s="12">
        <v>0.2</v>
      </c>
      <c r="AA351" s="11">
        <v>6</v>
      </c>
      <c r="AB351" s="12">
        <v>0.6</v>
      </c>
      <c r="AC351" s="13">
        <f t="shared" si="53"/>
        <v>0.2</v>
      </c>
      <c r="AD351" s="445">
        <v>0</v>
      </c>
      <c r="AE351" s="471" t="s">
        <v>1898</v>
      </c>
      <c r="AF351" s="445">
        <v>0</v>
      </c>
      <c r="AG351" s="13">
        <v>0</v>
      </c>
    </row>
    <row r="352" spans="1:33" ht="70" customHeight="1" x14ac:dyDescent="0.2">
      <c r="A352" s="8" t="s">
        <v>902</v>
      </c>
      <c r="B352" s="387" t="s">
        <v>90</v>
      </c>
      <c r="C352" s="10" t="s">
        <v>1899</v>
      </c>
      <c r="D352" s="10" t="s">
        <v>1900</v>
      </c>
      <c r="E352" s="10" t="s">
        <v>1901</v>
      </c>
      <c r="F352" s="10" t="s">
        <v>103</v>
      </c>
      <c r="G352" s="10" t="s">
        <v>1902</v>
      </c>
      <c r="H352" s="10" t="s">
        <v>1903</v>
      </c>
      <c r="I352" s="10" t="s">
        <v>1958</v>
      </c>
      <c r="J352" s="10">
        <v>4102046</v>
      </c>
      <c r="K352" s="10" t="s">
        <v>1959</v>
      </c>
      <c r="L352" s="72" t="s">
        <v>1960</v>
      </c>
      <c r="M352" s="57" t="s">
        <v>121</v>
      </c>
      <c r="N352" s="32">
        <v>0</v>
      </c>
      <c r="O352" s="32">
        <v>2025</v>
      </c>
      <c r="P352" s="32" t="s">
        <v>1880</v>
      </c>
      <c r="Q352" s="507">
        <v>4</v>
      </c>
      <c r="R352" s="470">
        <v>16</v>
      </c>
      <c r="S352" s="11">
        <v>4</v>
      </c>
      <c r="T352" s="12">
        <v>0.25</v>
      </c>
      <c r="U352" s="26">
        <v>1</v>
      </c>
      <c r="V352" s="26">
        <v>1</v>
      </c>
      <c r="W352" s="26">
        <v>1</v>
      </c>
      <c r="X352" s="26">
        <v>1</v>
      </c>
      <c r="Y352" s="26">
        <v>4</v>
      </c>
      <c r="Z352" s="12">
        <v>0.25</v>
      </c>
      <c r="AA352" s="11">
        <v>8</v>
      </c>
      <c r="AB352" s="12">
        <v>1</v>
      </c>
      <c r="AC352" s="13">
        <f t="shared" si="53"/>
        <v>0.5</v>
      </c>
      <c r="AD352" s="14">
        <v>41988550</v>
      </c>
      <c r="AE352" s="471" t="s">
        <v>1916</v>
      </c>
      <c r="AF352" s="14">
        <v>41988550</v>
      </c>
      <c r="AG352" s="12">
        <v>1</v>
      </c>
    </row>
    <row r="353" spans="1:33" ht="70" customHeight="1" x14ac:dyDescent="0.2">
      <c r="A353" s="8" t="s">
        <v>902</v>
      </c>
      <c r="B353" s="387" t="s">
        <v>90</v>
      </c>
      <c r="C353" s="10" t="s">
        <v>1899</v>
      </c>
      <c r="D353" s="10" t="s">
        <v>1961</v>
      </c>
      <c r="E353" s="10" t="s">
        <v>1901</v>
      </c>
      <c r="F353" s="10" t="s">
        <v>1962</v>
      </c>
      <c r="G353" s="10" t="s">
        <v>1902</v>
      </c>
      <c r="H353" s="10" t="s">
        <v>1923</v>
      </c>
      <c r="I353" s="10" t="s">
        <v>1963</v>
      </c>
      <c r="J353" s="10">
        <v>301008</v>
      </c>
      <c r="K353" s="10" t="s">
        <v>1964</v>
      </c>
      <c r="L353" s="72" t="s">
        <v>1965</v>
      </c>
      <c r="M353" s="57" t="s">
        <v>121</v>
      </c>
      <c r="N353" s="32">
        <v>0</v>
      </c>
      <c r="O353" s="32">
        <v>2025</v>
      </c>
      <c r="P353" s="32" t="s">
        <v>1880</v>
      </c>
      <c r="Q353" s="507">
        <v>1</v>
      </c>
      <c r="R353" s="470">
        <v>1</v>
      </c>
      <c r="S353" s="11">
        <v>0</v>
      </c>
      <c r="T353" s="12">
        <v>0</v>
      </c>
      <c r="U353" s="26">
        <v>0</v>
      </c>
      <c r="V353" s="26">
        <v>1</v>
      </c>
      <c r="W353" s="26">
        <v>1</v>
      </c>
      <c r="X353" s="26">
        <v>1</v>
      </c>
      <c r="Y353" s="26">
        <v>3</v>
      </c>
      <c r="Z353" s="12">
        <v>3</v>
      </c>
      <c r="AA353" s="11">
        <v>3</v>
      </c>
      <c r="AB353" s="12">
        <v>3</v>
      </c>
      <c r="AC353" s="13">
        <f t="shared" si="53"/>
        <v>3</v>
      </c>
      <c r="AD353" s="14">
        <v>132045800</v>
      </c>
      <c r="AE353" s="471" t="s">
        <v>1916</v>
      </c>
      <c r="AF353" s="14">
        <v>132045800</v>
      </c>
      <c r="AG353" s="12">
        <v>1</v>
      </c>
    </row>
    <row r="354" spans="1:33" ht="70" customHeight="1" x14ac:dyDescent="0.2">
      <c r="A354" s="8" t="s">
        <v>902</v>
      </c>
      <c r="B354" s="387" t="s">
        <v>90</v>
      </c>
      <c r="C354" s="10" t="s">
        <v>1899</v>
      </c>
      <c r="D354" s="10" t="s">
        <v>1933</v>
      </c>
      <c r="E354" s="10" t="s">
        <v>1901</v>
      </c>
      <c r="F354" s="10" t="s">
        <v>225</v>
      </c>
      <c r="G354" s="10" t="s">
        <v>1902</v>
      </c>
      <c r="H354" s="10" t="s">
        <v>1934</v>
      </c>
      <c r="I354" s="10" t="s">
        <v>1935</v>
      </c>
      <c r="J354" s="10">
        <v>3603002</v>
      </c>
      <c r="K354" s="10" t="s">
        <v>1966</v>
      </c>
      <c r="L354" s="72" t="s">
        <v>1967</v>
      </c>
      <c r="M354" s="57" t="s">
        <v>121</v>
      </c>
      <c r="N354" s="32">
        <v>0</v>
      </c>
      <c r="O354" s="32">
        <v>2025</v>
      </c>
      <c r="P354" s="32" t="s">
        <v>1880</v>
      </c>
      <c r="Q354" s="507">
        <v>100</v>
      </c>
      <c r="R354" s="470">
        <v>400</v>
      </c>
      <c r="S354" s="11">
        <v>80</v>
      </c>
      <c r="T354" s="12">
        <v>0.2</v>
      </c>
      <c r="U354" s="26">
        <v>100</v>
      </c>
      <c r="V354" s="26">
        <v>50</v>
      </c>
      <c r="W354" s="26">
        <v>80</v>
      </c>
      <c r="X354" s="26">
        <v>20</v>
      </c>
      <c r="Y354" s="26">
        <v>250</v>
      </c>
      <c r="Z354" s="12">
        <v>0.63</v>
      </c>
      <c r="AA354" s="11">
        <v>330</v>
      </c>
      <c r="AB354" s="12">
        <v>2.5</v>
      </c>
      <c r="AC354" s="13">
        <f t="shared" si="53"/>
        <v>0.82499999999999996</v>
      </c>
      <c r="AD354" s="14">
        <v>41988550</v>
      </c>
      <c r="AE354" s="471" t="s">
        <v>1916</v>
      </c>
      <c r="AF354" s="14">
        <v>41988550</v>
      </c>
      <c r="AG354" s="12">
        <v>1</v>
      </c>
    </row>
    <row r="355" spans="1:33" ht="70" customHeight="1" x14ac:dyDescent="0.2">
      <c r="A355" s="8" t="s">
        <v>902</v>
      </c>
      <c r="B355" s="387" t="s">
        <v>90</v>
      </c>
      <c r="C355" s="10" t="s">
        <v>1899</v>
      </c>
      <c r="D355" s="10" t="s">
        <v>1933</v>
      </c>
      <c r="E355" s="10" t="s">
        <v>1901</v>
      </c>
      <c r="F355" s="10" t="s">
        <v>225</v>
      </c>
      <c r="G355" s="10" t="s">
        <v>1902</v>
      </c>
      <c r="H355" s="10" t="s">
        <v>1942</v>
      </c>
      <c r="I355" s="10" t="s">
        <v>1968</v>
      </c>
      <c r="J355" s="10">
        <v>4103010</v>
      </c>
      <c r="K355" s="10" t="s">
        <v>1950</v>
      </c>
      <c r="L355" s="72" t="s">
        <v>1951</v>
      </c>
      <c r="M355" s="57" t="s">
        <v>121</v>
      </c>
      <c r="N355" s="32">
        <v>0</v>
      </c>
      <c r="O355" s="32">
        <v>2025</v>
      </c>
      <c r="P355" s="32" t="s">
        <v>1880</v>
      </c>
      <c r="Q355" s="507">
        <v>200</v>
      </c>
      <c r="R355" s="470">
        <v>800</v>
      </c>
      <c r="S355" s="11">
        <v>80</v>
      </c>
      <c r="T355" s="12">
        <v>0.1</v>
      </c>
      <c r="U355" s="26">
        <v>0</v>
      </c>
      <c r="V355" s="26">
        <v>5</v>
      </c>
      <c r="W355" s="26">
        <v>20</v>
      </c>
      <c r="X355" s="26">
        <v>25</v>
      </c>
      <c r="Y355" s="26">
        <v>50</v>
      </c>
      <c r="Z355" s="12">
        <v>0.06</v>
      </c>
      <c r="AA355" s="11">
        <v>130</v>
      </c>
      <c r="AB355" s="12">
        <v>0.25</v>
      </c>
      <c r="AC355" s="13">
        <f t="shared" si="53"/>
        <v>0.16250000000000001</v>
      </c>
      <c r="AD355" s="14">
        <v>41988550</v>
      </c>
      <c r="AE355" s="471" t="s">
        <v>1916</v>
      </c>
      <c r="AF355" s="14">
        <v>41988550</v>
      </c>
      <c r="AG355" s="12">
        <v>1</v>
      </c>
    </row>
    <row r="356" spans="1:33" ht="70" customHeight="1" x14ac:dyDescent="0.2">
      <c r="A356" s="8" t="s">
        <v>902</v>
      </c>
      <c r="B356" s="387" t="s">
        <v>90</v>
      </c>
      <c r="C356" s="10" t="s">
        <v>1899</v>
      </c>
      <c r="D356" s="10" t="s">
        <v>1952</v>
      </c>
      <c r="E356" s="10" t="s">
        <v>1901</v>
      </c>
      <c r="F356" s="10" t="s">
        <v>225</v>
      </c>
      <c r="G356" s="10" t="s">
        <v>1953</v>
      </c>
      <c r="H356" s="10" t="s">
        <v>1954</v>
      </c>
      <c r="I356" s="10" t="s">
        <v>1955</v>
      </c>
      <c r="J356" s="10">
        <v>3602004</v>
      </c>
      <c r="K356" s="10" t="s">
        <v>1956</v>
      </c>
      <c r="L356" s="72" t="s">
        <v>1957</v>
      </c>
      <c r="M356" s="57" t="s">
        <v>121</v>
      </c>
      <c r="N356" s="32">
        <v>0</v>
      </c>
      <c r="O356" s="32">
        <v>2025</v>
      </c>
      <c r="P356" s="32" t="s">
        <v>1880</v>
      </c>
      <c r="Q356" s="507">
        <v>16</v>
      </c>
      <c r="R356" s="470">
        <v>65</v>
      </c>
      <c r="S356" s="11">
        <v>20</v>
      </c>
      <c r="T356" s="12">
        <v>0.31</v>
      </c>
      <c r="U356" s="26">
        <v>10</v>
      </c>
      <c r="V356" s="26">
        <v>10</v>
      </c>
      <c r="W356" s="26">
        <v>10</v>
      </c>
      <c r="X356" s="26">
        <v>143</v>
      </c>
      <c r="Y356" s="26">
        <v>173</v>
      </c>
      <c r="Z356" s="12">
        <v>2.66</v>
      </c>
      <c r="AA356" s="11">
        <v>193</v>
      </c>
      <c r="AB356" s="12">
        <v>10.81</v>
      </c>
      <c r="AC356" s="13">
        <f t="shared" si="53"/>
        <v>2.9692307692307693</v>
      </c>
      <c r="AD356" s="14">
        <v>41988550</v>
      </c>
      <c r="AE356" s="471" t="s">
        <v>911</v>
      </c>
      <c r="AF356" s="14">
        <v>41988550</v>
      </c>
      <c r="AG356" s="12">
        <v>1</v>
      </c>
    </row>
    <row r="357" spans="1:33" s="377" customFormat="1" ht="70" customHeight="1" x14ac:dyDescent="0.2">
      <c r="A357" s="302" t="s">
        <v>1192</v>
      </c>
      <c r="B357" s="383" t="s">
        <v>61</v>
      </c>
      <c r="C357" s="383" t="s">
        <v>997</v>
      </c>
      <c r="D357" s="383" t="s">
        <v>998</v>
      </c>
      <c r="E357" s="383">
        <v>3602</v>
      </c>
      <c r="F357" s="383" t="s">
        <v>999</v>
      </c>
      <c r="G357" s="383" t="s">
        <v>1000</v>
      </c>
      <c r="H357" s="383">
        <v>360</v>
      </c>
      <c r="I357" s="383" t="s">
        <v>1001</v>
      </c>
      <c r="J357" s="383">
        <v>3602013</v>
      </c>
      <c r="K357" s="383" t="s">
        <v>1002</v>
      </c>
      <c r="L357" s="383" t="s">
        <v>1003</v>
      </c>
      <c r="M357" s="383" t="s">
        <v>49</v>
      </c>
      <c r="N357" s="383">
        <v>0</v>
      </c>
      <c r="O357" s="300" t="s">
        <v>141</v>
      </c>
      <c r="P357" s="383" t="s">
        <v>141</v>
      </c>
      <c r="Q357" s="497">
        <v>25</v>
      </c>
      <c r="R357" s="302">
        <v>100</v>
      </c>
      <c r="S357" s="302">
        <v>53</v>
      </c>
      <c r="T357" s="251">
        <v>0.53</v>
      </c>
      <c r="U357" s="302">
        <v>3</v>
      </c>
      <c r="V357" s="383">
        <v>150</v>
      </c>
      <c r="W357" s="11">
        <v>0</v>
      </c>
      <c r="X357" s="302">
        <v>15</v>
      </c>
      <c r="Y357" s="11">
        <f t="shared" ref="Y357:Y380" si="66">+U357+V357+W357+X357</f>
        <v>168</v>
      </c>
      <c r="Z357" s="12">
        <f t="shared" ref="Z357:Z380" si="67">+Y357/R357</f>
        <v>1.68</v>
      </c>
      <c r="AA357" s="11">
        <f t="shared" ref="AA357:AA380" si="68">S357+Y357</f>
        <v>221</v>
      </c>
      <c r="AB357" s="12">
        <f t="shared" ref="AB357:AB380" si="69">+Y357/Q357</f>
        <v>6.72</v>
      </c>
      <c r="AC357" s="13">
        <f t="shared" ref="AC357:AC380" si="70">AA357/R357</f>
        <v>2.21</v>
      </c>
      <c r="AD357" s="445">
        <v>50000000</v>
      </c>
      <c r="AE357" s="302">
        <v>0</v>
      </c>
      <c r="AF357" s="445">
        <v>0</v>
      </c>
      <c r="AG357" s="13">
        <f>+AF357/AD357</f>
        <v>0</v>
      </c>
    </row>
    <row r="358" spans="1:33" s="377" customFormat="1" ht="70" customHeight="1" x14ac:dyDescent="0.2">
      <c r="A358" s="302" t="s">
        <v>1192</v>
      </c>
      <c r="B358" s="383" t="s">
        <v>61</v>
      </c>
      <c r="C358" s="383" t="s">
        <v>997</v>
      </c>
      <c r="D358" s="383" t="s">
        <v>1005</v>
      </c>
      <c r="E358" s="383">
        <v>3502</v>
      </c>
      <c r="F358" s="383" t="s">
        <v>1006</v>
      </c>
      <c r="G358" s="383" t="s">
        <v>1007</v>
      </c>
      <c r="H358" s="383">
        <v>350</v>
      </c>
      <c r="I358" s="383" t="s">
        <v>1008</v>
      </c>
      <c r="J358" s="383">
        <v>3502004</v>
      </c>
      <c r="K358" s="383" t="s">
        <v>1009</v>
      </c>
      <c r="L358" s="383" t="s">
        <v>1010</v>
      </c>
      <c r="M358" s="383" t="s">
        <v>49</v>
      </c>
      <c r="N358" s="383">
        <v>0</v>
      </c>
      <c r="O358" s="300" t="s">
        <v>141</v>
      </c>
      <c r="P358" s="383" t="s">
        <v>141</v>
      </c>
      <c r="Q358" s="497">
        <v>200</v>
      </c>
      <c r="R358" s="302">
        <v>200</v>
      </c>
      <c r="S358" s="302">
        <v>0</v>
      </c>
      <c r="T358" s="251">
        <v>0</v>
      </c>
      <c r="U358" s="302">
        <v>0</v>
      </c>
      <c r="V358" s="383">
        <v>0</v>
      </c>
      <c r="W358" s="302">
        <v>46</v>
      </c>
      <c r="X358" s="302">
        <v>13</v>
      </c>
      <c r="Y358" s="11">
        <f t="shared" si="66"/>
        <v>59</v>
      </c>
      <c r="Z358" s="12">
        <f t="shared" si="67"/>
        <v>0.29499999999999998</v>
      </c>
      <c r="AA358" s="11">
        <f t="shared" si="68"/>
        <v>59</v>
      </c>
      <c r="AB358" s="12">
        <f t="shared" si="69"/>
        <v>0.29499999999999998</v>
      </c>
      <c r="AC358" s="13">
        <f t="shared" si="70"/>
        <v>0.29499999999999998</v>
      </c>
      <c r="AD358" s="445">
        <v>400000000</v>
      </c>
      <c r="AE358" s="302" t="s">
        <v>210</v>
      </c>
      <c r="AF358" s="445">
        <v>400000000</v>
      </c>
      <c r="AG358" s="13">
        <f>+AF358/AD358</f>
        <v>1</v>
      </c>
    </row>
    <row r="359" spans="1:33" s="377" customFormat="1" ht="70" customHeight="1" x14ac:dyDescent="0.2">
      <c r="A359" s="302" t="s">
        <v>1192</v>
      </c>
      <c r="B359" s="383" t="s">
        <v>61</v>
      </c>
      <c r="C359" s="383" t="s">
        <v>997</v>
      </c>
      <c r="D359" s="383" t="s">
        <v>1005</v>
      </c>
      <c r="E359" s="383">
        <v>3903</v>
      </c>
      <c r="F359" s="383" t="s">
        <v>1011</v>
      </c>
      <c r="G359" s="383" t="s">
        <v>1012</v>
      </c>
      <c r="H359" s="383">
        <v>358</v>
      </c>
      <c r="I359" s="383" t="s">
        <v>1013</v>
      </c>
      <c r="J359" s="383">
        <v>3903002</v>
      </c>
      <c r="K359" s="383" t="s">
        <v>1014</v>
      </c>
      <c r="L359" s="383" t="s">
        <v>1015</v>
      </c>
      <c r="M359" s="383" t="s">
        <v>49</v>
      </c>
      <c r="N359" s="383">
        <v>0</v>
      </c>
      <c r="O359" s="300" t="s">
        <v>141</v>
      </c>
      <c r="P359" s="383" t="s">
        <v>141</v>
      </c>
      <c r="Q359" s="497">
        <v>10</v>
      </c>
      <c r="R359" s="302">
        <v>20</v>
      </c>
      <c r="S359" s="302">
        <v>0</v>
      </c>
      <c r="T359" s="251">
        <v>0</v>
      </c>
      <c r="U359" s="302">
        <v>0</v>
      </c>
      <c r="V359" s="383">
        <v>13</v>
      </c>
      <c r="W359" s="11">
        <v>0</v>
      </c>
      <c r="X359" s="11">
        <v>0</v>
      </c>
      <c r="Y359" s="11">
        <f t="shared" si="66"/>
        <v>13</v>
      </c>
      <c r="Z359" s="12">
        <f t="shared" si="67"/>
        <v>0.65</v>
      </c>
      <c r="AA359" s="11">
        <f t="shared" si="68"/>
        <v>13</v>
      </c>
      <c r="AB359" s="12">
        <f t="shared" si="69"/>
        <v>1.3</v>
      </c>
      <c r="AC359" s="13">
        <f t="shared" si="70"/>
        <v>0.65</v>
      </c>
      <c r="AD359" s="445">
        <v>0</v>
      </c>
      <c r="AE359" s="302" t="s">
        <v>141</v>
      </c>
      <c r="AF359" s="445">
        <v>0</v>
      </c>
      <c r="AG359" s="13">
        <v>0</v>
      </c>
    </row>
    <row r="360" spans="1:33" s="377" customFormat="1" ht="70" customHeight="1" x14ac:dyDescent="0.2">
      <c r="A360" s="302" t="s">
        <v>1192</v>
      </c>
      <c r="B360" s="383" t="s">
        <v>61</v>
      </c>
      <c r="C360" s="383" t="s">
        <v>997</v>
      </c>
      <c r="D360" s="383" t="s">
        <v>1018</v>
      </c>
      <c r="E360" s="383">
        <v>3502</v>
      </c>
      <c r="F360" s="383" t="s">
        <v>1006</v>
      </c>
      <c r="G360" s="383" t="s">
        <v>1007</v>
      </c>
      <c r="H360" s="383">
        <v>351</v>
      </c>
      <c r="I360" s="383" t="s">
        <v>1019</v>
      </c>
      <c r="J360" s="383">
        <v>3502047</v>
      </c>
      <c r="K360" s="383" t="s">
        <v>197</v>
      </c>
      <c r="L360" s="383" t="s">
        <v>1020</v>
      </c>
      <c r="M360" s="383" t="s">
        <v>49</v>
      </c>
      <c r="N360" s="383">
        <v>0</v>
      </c>
      <c r="O360" s="300" t="s">
        <v>141</v>
      </c>
      <c r="P360" s="383" t="s">
        <v>141</v>
      </c>
      <c r="Q360" s="497">
        <v>1</v>
      </c>
      <c r="R360" s="302">
        <v>1</v>
      </c>
      <c r="S360" s="302">
        <v>0</v>
      </c>
      <c r="T360" s="251">
        <v>0</v>
      </c>
      <c r="U360" s="302">
        <v>0</v>
      </c>
      <c r="V360" s="383">
        <v>0</v>
      </c>
      <c r="W360" s="302">
        <v>1</v>
      </c>
      <c r="X360" s="11">
        <v>0</v>
      </c>
      <c r="Y360" s="11">
        <f t="shared" si="66"/>
        <v>1</v>
      </c>
      <c r="Z360" s="12">
        <f t="shared" si="67"/>
        <v>1</v>
      </c>
      <c r="AA360" s="11">
        <f t="shared" si="68"/>
        <v>1</v>
      </c>
      <c r="AB360" s="12">
        <f t="shared" si="69"/>
        <v>1</v>
      </c>
      <c r="AC360" s="13">
        <f t="shared" si="70"/>
        <v>1</v>
      </c>
      <c r="AD360" s="445">
        <v>200000000</v>
      </c>
      <c r="AE360" s="302" t="s">
        <v>210</v>
      </c>
      <c r="AF360" s="445">
        <v>200000000</v>
      </c>
      <c r="AG360" s="13">
        <f>+AF360/AD360</f>
        <v>1</v>
      </c>
    </row>
    <row r="361" spans="1:33" s="377" customFormat="1" ht="70" customHeight="1" x14ac:dyDescent="0.2">
      <c r="A361" s="302" t="s">
        <v>1192</v>
      </c>
      <c r="B361" s="383" t="s">
        <v>61</v>
      </c>
      <c r="C361" s="383" t="s">
        <v>997</v>
      </c>
      <c r="D361" s="383" t="s">
        <v>1018</v>
      </c>
      <c r="E361" s="383">
        <v>4599</v>
      </c>
      <c r="F361" s="383" t="s">
        <v>1021</v>
      </c>
      <c r="G361" s="383" t="s">
        <v>1007</v>
      </c>
      <c r="H361" s="383">
        <v>352</v>
      </c>
      <c r="I361" s="383" t="s">
        <v>1022</v>
      </c>
      <c r="J361" s="383">
        <v>4599025</v>
      </c>
      <c r="K361" s="383" t="s">
        <v>871</v>
      </c>
      <c r="L361" s="383" t="s">
        <v>872</v>
      </c>
      <c r="M361" s="383" t="s">
        <v>49</v>
      </c>
      <c r="N361" s="383">
        <v>0</v>
      </c>
      <c r="O361" s="300" t="s">
        <v>141</v>
      </c>
      <c r="P361" s="383" t="s">
        <v>141</v>
      </c>
      <c r="Q361" s="497">
        <v>1</v>
      </c>
      <c r="R361" s="302">
        <v>1</v>
      </c>
      <c r="S361" s="302">
        <v>0</v>
      </c>
      <c r="T361" s="251">
        <v>0</v>
      </c>
      <c r="U361" s="302">
        <v>0</v>
      </c>
      <c r="V361" s="383">
        <v>0</v>
      </c>
      <c r="W361" s="302">
        <v>0</v>
      </c>
      <c r="X361" s="302">
        <v>1</v>
      </c>
      <c r="Y361" s="11">
        <f t="shared" si="66"/>
        <v>1</v>
      </c>
      <c r="Z361" s="12">
        <f t="shared" si="67"/>
        <v>1</v>
      </c>
      <c r="AA361" s="11">
        <f t="shared" si="68"/>
        <v>1</v>
      </c>
      <c r="AB361" s="12">
        <f t="shared" si="69"/>
        <v>1</v>
      </c>
      <c r="AC361" s="13">
        <f t="shared" si="70"/>
        <v>1</v>
      </c>
      <c r="AD361" s="445">
        <v>0</v>
      </c>
      <c r="AE361" s="302" t="s">
        <v>141</v>
      </c>
      <c r="AF361" s="445">
        <v>0</v>
      </c>
      <c r="AG361" s="13">
        <v>0</v>
      </c>
    </row>
    <row r="362" spans="1:33" s="377" customFormat="1" ht="70" customHeight="1" x14ac:dyDescent="0.2">
      <c r="A362" s="302" t="s">
        <v>1192</v>
      </c>
      <c r="B362" s="383" t="s">
        <v>61</v>
      </c>
      <c r="C362" s="383" t="s">
        <v>997</v>
      </c>
      <c r="D362" s="383" t="s">
        <v>1018</v>
      </c>
      <c r="E362" s="383">
        <v>3502</v>
      </c>
      <c r="F362" s="383" t="s">
        <v>206</v>
      </c>
      <c r="G362" s="383" t="s">
        <v>1007</v>
      </c>
      <c r="H362" s="383">
        <v>353</v>
      </c>
      <c r="I362" s="383" t="s">
        <v>1023</v>
      </c>
      <c r="J362" s="383">
        <v>1702038</v>
      </c>
      <c r="K362" s="383" t="s">
        <v>212</v>
      </c>
      <c r="L362" s="383" t="s">
        <v>1024</v>
      </c>
      <c r="M362" s="383" t="s">
        <v>49</v>
      </c>
      <c r="N362" s="383">
        <v>0</v>
      </c>
      <c r="O362" s="300" t="s">
        <v>141</v>
      </c>
      <c r="P362" s="383" t="s">
        <v>141</v>
      </c>
      <c r="Q362" s="497">
        <v>2</v>
      </c>
      <c r="R362" s="302">
        <v>6</v>
      </c>
      <c r="S362" s="302">
        <v>3</v>
      </c>
      <c r="T362" s="251">
        <v>0.5</v>
      </c>
      <c r="U362" s="302">
        <v>0</v>
      </c>
      <c r="V362" s="383">
        <v>2</v>
      </c>
      <c r="W362" s="302">
        <v>1</v>
      </c>
      <c r="X362" s="302">
        <v>2</v>
      </c>
      <c r="Y362" s="11">
        <f t="shared" si="66"/>
        <v>5</v>
      </c>
      <c r="Z362" s="12">
        <f t="shared" si="67"/>
        <v>0.83333333333333337</v>
      </c>
      <c r="AA362" s="11">
        <f t="shared" si="68"/>
        <v>8</v>
      </c>
      <c r="AB362" s="12">
        <f t="shared" si="69"/>
        <v>2.5</v>
      </c>
      <c r="AC362" s="13">
        <f t="shared" si="70"/>
        <v>1.3333333333333333</v>
      </c>
      <c r="AD362" s="445">
        <v>200000000</v>
      </c>
      <c r="AE362" s="302" t="s">
        <v>210</v>
      </c>
      <c r="AF362" s="445">
        <v>200000000</v>
      </c>
      <c r="AG362" s="13">
        <f>+AF362/AD362</f>
        <v>1</v>
      </c>
    </row>
    <row r="363" spans="1:33" s="377" customFormat="1" ht="70" customHeight="1" x14ac:dyDescent="0.2">
      <c r="A363" s="302" t="s">
        <v>1192</v>
      </c>
      <c r="B363" s="383" t="s">
        <v>61</v>
      </c>
      <c r="C363" s="383" t="s">
        <v>997</v>
      </c>
      <c r="D363" s="383" t="s">
        <v>1025</v>
      </c>
      <c r="E363" s="383">
        <v>2022</v>
      </c>
      <c r="F363" s="383" t="s">
        <v>1026</v>
      </c>
      <c r="G363" s="383" t="s">
        <v>386</v>
      </c>
      <c r="H363" s="383">
        <v>354</v>
      </c>
      <c r="I363" s="383" t="s">
        <v>1027</v>
      </c>
      <c r="J363" s="383">
        <v>2202067</v>
      </c>
      <c r="K363" s="383" t="s">
        <v>1028</v>
      </c>
      <c r="L363" s="383" t="s">
        <v>1029</v>
      </c>
      <c r="M363" s="383" t="s">
        <v>49</v>
      </c>
      <c r="N363" s="383">
        <v>0</v>
      </c>
      <c r="O363" s="300" t="s">
        <v>141</v>
      </c>
      <c r="P363" s="383" t="s">
        <v>141</v>
      </c>
      <c r="Q363" s="497">
        <v>2</v>
      </c>
      <c r="R363" s="302">
        <v>5</v>
      </c>
      <c r="S363" s="302">
        <v>1</v>
      </c>
      <c r="T363" s="251">
        <v>0.2</v>
      </c>
      <c r="U363" s="302">
        <v>0</v>
      </c>
      <c r="V363" s="383">
        <v>0</v>
      </c>
      <c r="W363" s="11">
        <v>0</v>
      </c>
      <c r="X363" s="11">
        <v>0</v>
      </c>
      <c r="Y363" s="11">
        <f t="shared" si="66"/>
        <v>0</v>
      </c>
      <c r="Z363" s="12">
        <f t="shared" si="67"/>
        <v>0</v>
      </c>
      <c r="AA363" s="11">
        <f t="shared" si="68"/>
        <v>1</v>
      </c>
      <c r="AB363" s="12">
        <f t="shared" si="69"/>
        <v>0</v>
      </c>
      <c r="AC363" s="13">
        <f t="shared" si="70"/>
        <v>0.2</v>
      </c>
      <c r="AD363" s="445">
        <v>0</v>
      </c>
      <c r="AE363" s="302" t="s">
        <v>141</v>
      </c>
      <c r="AF363" s="445">
        <v>0</v>
      </c>
      <c r="AG363" s="13">
        <v>0</v>
      </c>
    </row>
    <row r="364" spans="1:33" s="377" customFormat="1" ht="70" customHeight="1" x14ac:dyDescent="0.2">
      <c r="A364" s="302" t="s">
        <v>1192</v>
      </c>
      <c r="B364" s="383" t="s">
        <v>61</v>
      </c>
      <c r="C364" s="383" t="s">
        <v>997</v>
      </c>
      <c r="D364" s="383" t="s">
        <v>1030</v>
      </c>
      <c r="E364" s="383">
        <v>3502</v>
      </c>
      <c r="F364" s="383" t="s">
        <v>1006</v>
      </c>
      <c r="G364" s="383" t="s">
        <v>1007</v>
      </c>
      <c r="H364" s="383">
        <v>355</v>
      </c>
      <c r="I364" s="383" t="s">
        <v>1031</v>
      </c>
      <c r="J364" s="383">
        <v>3603002</v>
      </c>
      <c r="K364" s="383" t="s">
        <v>1032</v>
      </c>
      <c r="L364" s="383" t="s">
        <v>1033</v>
      </c>
      <c r="M364" s="383" t="s">
        <v>49</v>
      </c>
      <c r="N364" s="383">
        <v>0</v>
      </c>
      <c r="O364" s="300" t="s">
        <v>141</v>
      </c>
      <c r="P364" s="383" t="s">
        <v>141</v>
      </c>
      <c r="Q364" s="497">
        <v>75</v>
      </c>
      <c r="R364" s="302">
        <v>100</v>
      </c>
      <c r="S364" s="302">
        <v>0</v>
      </c>
      <c r="T364" s="251">
        <v>0</v>
      </c>
      <c r="U364" s="302">
        <v>0</v>
      </c>
      <c r="V364" s="383">
        <v>0</v>
      </c>
      <c r="W364" s="11">
        <v>0</v>
      </c>
      <c r="X364" s="302">
        <v>75</v>
      </c>
      <c r="Y364" s="11">
        <f t="shared" si="66"/>
        <v>75</v>
      </c>
      <c r="Z364" s="12">
        <f t="shared" si="67"/>
        <v>0.75</v>
      </c>
      <c r="AA364" s="11">
        <f t="shared" si="68"/>
        <v>75</v>
      </c>
      <c r="AB364" s="12">
        <f t="shared" si="69"/>
        <v>1</v>
      </c>
      <c r="AC364" s="13">
        <f t="shared" si="70"/>
        <v>0.75</v>
      </c>
      <c r="AD364" s="445">
        <v>0</v>
      </c>
      <c r="AE364" s="302" t="s">
        <v>141</v>
      </c>
      <c r="AF364" s="445">
        <v>0</v>
      </c>
      <c r="AG364" s="13">
        <v>0</v>
      </c>
    </row>
    <row r="365" spans="1:33" s="377" customFormat="1" ht="70" customHeight="1" x14ac:dyDescent="0.2">
      <c r="A365" s="302" t="s">
        <v>1192</v>
      </c>
      <c r="B365" s="383" t="s">
        <v>61</v>
      </c>
      <c r="C365" s="383" t="s">
        <v>997</v>
      </c>
      <c r="D365" s="383" t="s">
        <v>1035</v>
      </c>
      <c r="E365" s="383">
        <v>3602</v>
      </c>
      <c r="F365" s="383" t="s">
        <v>999</v>
      </c>
      <c r="G365" s="383" t="s">
        <v>1000</v>
      </c>
      <c r="H365" s="383">
        <v>357</v>
      </c>
      <c r="I365" s="383" t="s">
        <v>1036</v>
      </c>
      <c r="J365" s="383">
        <v>3603002</v>
      </c>
      <c r="K365" s="383" t="s">
        <v>1032</v>
      </c>
      <c r="L365" s="383" t="s">
        <v>1033</v>
      </c>
      <c r="M365" s="383" t="s">
        <v>49</v>
      </c>
      <c r="N365" s="383">
        <v>0</v>
      </c>
      <c r="O365" s="300" t="s">
        <v>141</v>
      </c>
      <c r="P365" s="383" t="s">
        <v>141</v>
      </c>
      <c r="Q365" s="497">
        <v>100</v>
      </c>
      <c r="R365" s="302">
        <v>250</v>
      </c>
      <c r="S365" s="302">
        <v>83</v>
      </c>
      <c r="T365" s="251">
        <v>0.33200000000000002</v>
      </c>
      <c r="U365" s="302">
        <v>0</v>
      </c>
      <c r="V365" s="383">
        <v>86</v>
      </c>
      <c r="W365" s="11">
        <v>0</v>
      </c>
      <c r="X365" s="302">
        <v>58</v>
      </c>
      <c r="Y365" s="11">
        <f t="shared" si="66"/>
        <v>144</v>
      </c>
      <c r="Z365" s="12">
        <f t="shared" si="67"/>
        <v>0.57599999999999996</v>
      </c>
      <c r="AA365" s="11">
        <f t="shared" si="68"/>
        <v>227</v>
      </c>
      <c r="AB365" s="12">
        <f t="shared" si="69"/>
        <v>1.44</v>
      </c>
      <c r="AC365" s="13">
        <f t="shared" si="70"/>
        <v>0.90800000000000003</v>
      </c>
      <c r="AD365" s="445">
        <v>191832034</v>
      </c>
      <c r="AE365" s="302" t="s">
        <v>1459</v>
      </c>
      <c r="AF365" s="445">
        <v>0</v>
      </c>
      <c r="AG365" s="13">
        <f>+AF365/AD365</f>
        <v>0</v>
      </c>
    </row>
    <row r="366" spans="1:33" s="377" customFormat="1" ht="70" customHeight="1" x14ac:dyDescent="0.2">
      <c r="A366" s="302" t="s">
        <v>1192</v>
      </c>
      <c r="B366" s="383" t="s">
        <v>61</v>
      </c>
      <c r="C366" s="383" t="s">
        <v>997</v>
      </c>
      <c r="D366" s="383" t="s">
        <v>1035</v>
      </c>
      <c r="E366" s="383">
        <v>3602</v>
      </c>
      <c r="F366" s="383" t="s">
        <v>999</v>
      </c>
      <c r="G366" s="383" t="s">
        <v>1000</v>
      </c>
      <c r="H366" s="383">
        <v>361</v>
      </c>
      <c r="I366" s="383" t="s">
        <v>1039</v>
      </c>
      <c r="J366" s="383">
        <v>3603002</v>
      </c>
      <c r="K366" s="383" t="s">
        <v>1040</v>
      </c>
      <c r="L366" s="383" t="s">
        <v>1041</v>
      </c>
      <c r="M366" s="383" t="s">
        <v>49</v>
      </c>
      <c r="N366" s="383">
        <v>0</v>
      </c>
      <c r="O366" s="300" t="s">
        <v>141</v>
      </c>
      <c r="P366" s="383" t="s">
        <v>141</v>
      </c>
      <c r="Q366" s="497">
        <v>0.5</v>
      </c>
      <c r="R366" s="302">
        <v>1</v>
      </c>
      <c r="S366" s="302">
        <v>0</v>
      </c>
      <c r="T366" s="251">
        <v>0</v>
      </c>
      <c r="U366" s="302">
        <v>0</v>
      </c>
      <c r="V366" s="383">
        <v>1</v>
      </c>
      <c r="W366" s="11">
        <v>0</v>
      </c>
      <c r="X366" s="302">
        <v>1</v>
      </c>
      <c r="Y366" s="11">
        <f t="shared" si="66"/>
        <v>2</v>
      </c>
      <c r="Z366" s="12">
        <f t="shared" si="67"/>
        <v>2</v>
      </c>
      <c r="AA366" s="11">
        <f t="shared" si="68"/>
        <v>2</v>
      </c>
      <c r="AB366" s="12">
        <f t="shared" si="69"/>
        <v>4</v>
      </c>
      <c r="AC366" s="13">
        <f t="shared" si="70"/>
        <v>2</v>
      </c>
      <c r="AD366" s="445">
        <v>0</v>
      </c>
      <c r="AE366" s="302" t="s">
        <v>141</v>
      </c>
      <c r="AF366" s="445">
        <v>0</v>
      </c>
      <c r="AG366" s="13">
        <v>0</v>
      </c>
    </row>
    <row r="367" spans="1:33" s="377" customFormat="1" ht="70" customHeight="1" x14ac:dyDescent="0.2">
      <c r="A367" s="302" t="s">
        <v>1192</v>
      </c>
      <c r="B367" s="383" t="s">
        <v>61</v>
      </c>
      <c r="C367" s="383" t="s">
        <v>997</v>
      </c>
      <c r="D367" s="383" t="s">
        <v>1042</v>
      </c>
      <c r="E367" s="383">
        <v>3502</v>
      </c>
      <c r="F367" s="383" t="s">
        <v>1006</v>
      </c>
      <c r="G367" s="383" t="s">
        <v>1007</v>
      </c>
      <c r="H367" s="383">
        <v>356</v>
      </c>
      <c r="I367" s="383" t="s">
        <v>1043</v>
      </c>
      <c r="J367" s="383">
        <v>3502015</v>
      </c>
      <c r="K367" s="383" t="s">
        <v>1044</v>
      </c>
      <c r="L367" s="383" t="s">
        <v>1045</v>
      </c>
      <c r="M367" s="383" t="s">
        <v>49</v>
      </c>
      <c r="N367" s="383">
        <v>0</v>
      </c>
      <c r="O367" s="300" t="s">
        <v>141</v>
      </c>
      <c r="P367" s="383" t="s">
        <v>141</v>
      </c>
      <c r="Q367" s="497">
        <v>30</v>
      </c>
      <c r="R367" s="302">
        <v>100</v>
      </c>
      <c r="S367" s="302">
        <v>53</v>
      </c>
      <c r="T367" s="251">
        <v>0.53</v>
      </c>
      <c r="U367" s="302">
        <v>3</v>
      </c>
      <c r="V367" s="383">
        <v>46</v>
      </c>
      <c r="W367" s="11">
        <v>0</v>
      </c>
      <c r="X367" s="11">
        <v>0</v>
      </c>
      <c r="Y367" s="11">
        <f t="shared" si="66"/>
        <v>49</v>
      </c>
      <c r="Z367" s="12">
        <f t="shared" si="67"/>
        <v>0.49</v>
      </c>
      <c r="AA367" s="11">
        <f t="shared" si="68"/>
        <v>102</v>
      </c>
      <c r="AB367" s="12">
        <f t="shared" si="69"/>
        <v>1.6333333333333333</v>
      </c>
      <c r="AC367" s="13">
        <f t="shared" si="70"/>
        <v>1.02</v>
      </c>
      <c r="AD367" s="445">
        <v>0</v>
      </c>
      <c r="AE367" s="302" t="s">
        <v>141</v>
      </c>
      <c r="AF367" s="445">
        <v>0</v>
      </c>
      <c r="AG367" s="13">
        <v>0</v>
      </c>
    </row>
    <row r="368" spans="1:33" s="377" customFormat="1" ht="70" customHeight="1" x14ac:dyDescent="0.2">
      <c r="A368" s="302" t="s">
        <v>1192</v>
      </c>
      <c r="B368" s="387" t="s">
        <v>90</v>
      </c>
      <c r="C368" s="303" t="s">
        <v>1047</v>
      </c>
      <c r="D368" s="303" t="s">
        <v>1048</v>
      </c>
      <c r="E368" s="303">
        <v>4599</v>
      </c>
      <c r="F368" s="303" t="s">
        <v>1021</v>
      </c>
      <c r="G368" s="303" t="s">
        <v>813</v>
      </c>
      <c r="H368" s="303" t="s">
        <v>1049</v>
      </c>
      <c r="I368" s="303" t="s">
        <v>1050</v>
      </c>
      <c r="J368" s="303" t="s">
        <v>1051</v>
      </c>
      <c r="K368" s="303" t="s">
        <v>956</v>
      </c>
      <c r="L368" s="303" t="s">
        <v>1052</v>
      </c>
      <c r="M368" s="303" t="s">
        <v>49</v>
      </c>
      <c r="N368" s="303" t="s">
        <v>142</v>
      </c>
      <c r="O368" s="300" t="s">
        <v>141</v>
      </c>
      <c r="P368" s="303" t="s">
        <v>141</v>
      </c>
      <c r="Q368" s="499">
        <v>1</v>
      </c>
      <c r="R368" s="300">
        <v>1</v>
      </c>
      <c r="S368" s="253">
        <v>0</v>
      </c>
      <c r="T368" s="251">
        <v>0</v>
      </c>
      <c r="U368" s="302">
        <v>0</v>
      </c>
      <c r="V368" s="383">
        <v>0.1</v>
      </c>
      <c r="W368" s="253">
        <v>0</v>
      </c>
      <c r="X368" s="253">
        <v>0</v>
      </c>
      <c r="Y368" s="11">
        <f t="shared" si="66"/>
        <v>0.1</v>
      </c>
      <c r="Z368" s="12">
        <f t="shared" si="67"/>
        <v>0.1</v>
      </c>
      <c r="AA368" s="11">
        <f t="shared" si="68"/>
        <v>0.1</v>
      </c>
      <c r="AB368" s="12">
        <f t="shared" si="69"/>
        <v>0.1</v>
      </c>
      <c r="AC368" s="13">
        <f t="shared" si="70"/>
        <v>0.1</v>
      </c>
      <c r="AD368" s="445">
        <v>0</v>
      </c>
      <c r="AE368" s="302" t="s">
        <v>141</v>
      </c>
      <c r="AF368" s="445">
        <v>0</v>
      </c>
      <c r="AG368" s="13">
        <v>0</v>
      </c>
    </row>
    <row r="369" spans="1:33" s="377" customFormat="1" ht="70" customHeight="1" x14ac:dyDescent="0.2">
      <c r="A369" s="302" t="s">
        <v>1192</v>
      </c>
      <c r="B369" s="387" t="s">
        <v>90</v>
      </c>
      <c r="C369" s="303" t="s">
        <v>1047</v>
      </c>
      <c r="D369" s="303" t="s">
        <v>1048</v>
      </c>
      <c r="E369" s="303">
        <v>4599</v>
      </c>
      <c r="F369" s="303" t="s">
        <v>1021</v>
      </c>
      <c r="G369" s="303" t="s">
        <v>1012</v>
      </c>
      <c r="H369" s="303" t="s">
        <v>1054</v>
      </c>
      <c r="I369" s="303" t="s">
        <v>1055</v>
      </c>
      <c r="J369" s="303" t="s">
        <v>1056</v>
      </c>
      <c r="K369" s="303" t="s">
        <v>1057</v>
      </c>
      <c r="L369" s="303" t="s">
        <v>1058</v>
      </c>
      <c r="M369" s="303" t="s">
        <v>49</v>
      </c>
      <c r="N369" s="303" t="s">
        <v>142</v>
      </c>
      <c r="O369" s="300" t="s">
        <v>141</v>
      </c>
      <c r="P369" s="303" t="s">
        <v>141</v>
      </c>
      <c r="Q369" s="499">
        <v>4</v>
      </c>
      <c r="R369" s="300">
        <v>12</v>
      </c>
      <c r="S369" s="253">
        <v>0</v>
      </c>
      <c r="T369" s="251">
        <v>0</v>
      </c>
      <c r="U369" s="302">
        <v>0</v>
      </c>
      <c r="V369" s="383">
        <v>0.05</v>
      </c>
      <c r="W369" s="302">
        <v>1</v>
      </c>
      <c r="X369" s="302">
        <v>4</v>
      </c>
      <c r="Y369" s="11">
        <f t="shared" si="66"/>
        <v>5.05</v>
      </c>
      <c r="Z369" s="12">
        <f t="shared" si="67"/>
        <v>0.42083333333333334</v>
      </c>
      <c r="AA369" s="11">
        <f t="shared" si="68"/>
        <v>5.05</v>
      </c>
      <c r="AB369" s="12">
        <f t="shared" si="69"/>
        <v>1.2625</v>
      </c>
      <c r="AC369" s="13">
        <f t="shared" si="70"/>
        <v>0.42083333333333334</v>
      </c>
      <c r="AD369" s="445">
        <v>95000000</v>
      </c>
      <c r="AE369" s="302" t="s">
        <v>1059</v>
      </c>
      <c r="AF369" s="445">
        <v>95000000</v>
      </c>
      <c r="AG369" s="13">
        <f>+AF369/AD369</f>
        <v>1</v>
      </c>
    </row>
    <row r="370" spans="1:33" s="377" customFormat="1" ht="70" customHeight="1" x14ac:dyDescent="0.2">
      <c r="A370" s="302" t="s">
        <v>1192</v>
      </c>
      <c r="B370" s="303" t="s">
        <v>75</v>
      </c>
      <c r="C370" s="303" t="s">
        <v>1061</v>
      </c>
      <c r="D370" s="303" t="s">
        <v>1062</v>
      </c>
      <c r="E370" s="303">
        <v>3202</v>
      </c>
      <c r="F370" s="303" t="s">
        <v>1063</v>
      </c>
      <c r="G370" s="303" t="s">
        <v>1064</v>
      </c>
      <c r="H370" s="303" t="s">
        <v>1065</v>
      </c>
      <c r="I370" s="303" t="s">
        <v>1066</v>
      </c>
      <c r="J370" s="303" t="s">
        <v>1067</v>
      </c>
      <c r="K370" s="303" t="s">
        <v>1068</v>
      </c>
      <c r="L370" s="303" t="s">
        <v>1069</v>
      </c>
      <c r="M370" s="303" t="s">
        <v>49</v>
      </c>
      <c r="N370" s="303" t="s">
        <v>1070</v>
      </c>
      <c r="O370" s="303" t="s">
        <v>1071</v>
      </c>
      <c r="P370" s="303" t="s">
        <v>1072</v>
      </c>
      <c r="Q370" s="397">
        <v>75000</v>
      </c>
      <c r="R370" s="264">
        <v>225000</v>
      </c>
      <c r="S370" s="264">
        <v>12800</v>
      </c>
      <c r="T370" s="265">
        <v>5.6888888888888892E-2</v>
      </c>
      <c r="U370" s="368">
        <v>650</v>
      </c>
      <c r="V370" s="301">
        <v>3500</v>
      </c>
      <c r="W370" s="264">
        <v>80</v>
      </c>
      <c r="X370" s="264">
        <v>500</v>
      </c>
      <c r="Y370" s="11">
        <f t="shared" si="66"/>
        <v>4730</v>
      </c>
      <c r="Z370" s="12">
        <f t="shared" si="67"/>
        <v>2.1022222222222223E-2</v>
      </c>
      <c r="AA370" s="11">
        <f t="shared" si="68"/>
        <v>17530</v>
      </c>
      <c r="AB370" s="12">
        <f t="shared" si="69"/>
        <v>6.306666666666666E-2</v>
      </c>
      <c r="AC370" s="13">
        <f t="shared" si="70"/>
        <v>7.7911111111111112E-2</v>
      </c>
      <c r="AD370" s="445">
        <v>0</v>
      </c>
      <c r="AE370" s="304" t="s">
        <v>141</v>
      </c>
      <c r="AF370" s="445">
        <v>0</v>
      </c>
      <c r="AG370" s="13">
        <v>0</v>
      </c>
    </row>
    <row r="371" spans="1:33" s="377" customFormat="1" ht="70" customHeight="1" x14ac:dyDescent="0.2">
      <c r="A371" s="302" t="s">
        <v>1192</v>
      </c>
      <c r="B371" s="303" t="s">
        <v>75</v>
      </c>
      <c r="C371" s="303" t="s">
        <v>1061</v>
      </c>
      <c r="D371" s="303" t="s">
        <v>1062</v>
      </c>
      <c r="E371" s="303">
        <v>3202</v>
      </c>
      <c r="F371" s="303" t="s">
        <v>1063</v>
      </c>
      <c r="G371" s="303" t="s">
        <v>1064</v>
      </c>
      <c r="H371" s="303" t="s">
        <v>1073</v>
      </c>
      <c r="I371" s="303" t="s">
        <v>1074</v>
      </c>
      <c r="J371" s="303" t="s">
        <v>1075</v>
      </c>
      <c r="K371" s="303" t="s">
        <v>1076</v>
      </c>
      <c r="L371" s="303" t="s">
        <v>1077</v>
      </c>
      <c r="M371" s="303" t="s">
        <v>49</v>
      </c>
      <c r="N371" s="303" t="s">
        <v>392</v>
      </c>
      <c r="O371" s="303" t="s">
        <v>1071</v>
      </c>
      <c r="P371" s="303" t="s">
        <v>1078</v>
      </c>
      <c r="Q371" s="397">
        <v>6</v>
      </c>
      <c r="R371" s="396">
        <v>18</v>
      </c>
      <c r="S371" s="264">
        <v>0</v>
      </c>
      <c r="T371" s="265">
        <v>0</v>
      </c>
      <c r="U371" s="264">
        <v>0</v>
      </c>
      <c r="V371" s="301">
        <v>3</v>
      </c>
      <c r="W371" s="301">
        <v>3</v>
      </c>
      <c r="X371" s="264">
        <v>2</v>
      </c>
      <c r="Y371" s="11">
        <f t="shared" si="66"/>
        <v>8</v>
      </c>
      <c r="Z371" s="12">
        <f t="shared" si="67"/>
        <v>0.44444444444444442</v>
      </c>
      <c r="AA371" s="11">
        <f t="shared" si="68"/>
        <v>8</v>
      </c>
      <c r="AB371" s="12">
        <f t="shared" si="69"/>
        <v>1.3333333333333333</v>
      </c>
      <c r="AC371" s="13">
        <f t="shared" si="70"/>
        <v>0.44444444444444442</v>
      </c>
      <c r="AD371" s="445">
        <v>0</v>
      </c>
      <c r="AE371" s="446">
        <v>0</v>
      </c>
      <c r="AF371" s="445">
        <v>0</v>
      </c>
      <c r="AG371" s="13">
        <v>0</v>
      </c>
    </row>
    <row r="372" spans="1:33" s="377" customFormat="1" ht="70" customHeight="1" x14ac:dyDescent="0.2">
      <c r="A372" s="302" t="s">
        <v>1192</v>
      </c>
      <c r="B372" s="303" t="s">
        <v>75</v>
      </c>
      <c r="C372" s="303" t="s">
        <v>1061</v>
      </c>
      <c r="D372" s="303" t="s">
        <v>1062</v>
      </c>
      <c r="E372" s="303">
        <v>3202</v>
      </c>
      <c r="F372" s="303" t="s">
        <v>1063</v>
      </c>
      <c r="G372" s="303" t="s">
        <v>1064</v>
      </c>
      <c r="H372" s="303" t="s">
        <v>1079</v>
      </c>
      <c r="I372" s="303" t="s">
        <v>1080</v>
      </c>
      <c r="J372" s="303" t="s">
        <v>1081</v>
      </c>
      <c r="K372" s="303" t="s">
        <v>1082</v>
      </c>
      <c r="L372" s="303" t="s">
        <v>1083</v>
      </c>
      <c r="M372" s="303" t="s">
        <v>49</v>
      </c>
      <c r="N372" s="303" t="s">
        <v>399</v>
      </c>
      <c r="O372" s="303" t="s">
        <v>1084</v>
      </c>
      <c r="P372" s="303" t="s">
        <v>1085</v>
      </c>
      <c r="Q372" s="397">
        <v>0.33</v>
      </c>
      <c r="R372" s="264">
        <v>1</v>
      </c>
      <c r="S372" s="264">
        <v>0</v>
      </c>
      <c r="T372" s="265">
        <v>0</v>
      </c>
      <c r="U372" s="301">
        <v>0</v>
      </c>
      <c r="V372" s="301">
        <v>0</v>
      </c>
      <c r="W372" s="264">
        <v>0</v>
      </c>
      <c r="X372" s="264">
        <v>0</v>
      </c>
      <c r="Y372" s="11">
        <f t="shared" si="66"/>
        <v>0</v>
      </c>
      <c r="Z372" s="12">
        <f t="shared" si="67"/>
        <v>0</v>
      </c>
      <c r="AA372" s="11">
        <f t="shared" si="68"/>
        <v>0</v>
      </c>
      <c r="AB372" s="12">
        <f t="shared" si="69"/>
        <v>0</v>
      </c>
      <c r="AC372" s="13">
        <f t="shared" si="70"/>
        <v>0</v>
      </c>
      <c r="AD372" s="445">
        <v>0</v>
      </c>
      <c r="AE372" s="278" t="s">
        <v>141</v>
      </c>
      <c r="AF372" s="445">
        <v>0</v>
      </c>
      <c r="AG372" s="13">
        <v>0</v>
      </c>
    </row>
    <row r="373" spans="1:33" s="377" customFormat="1" ht="70" customHeight="1" x14ac:dyDescent="0.2">
      <c r="A373" s="302" t="s">
        <v>1192</v>
      </c>
      <c r="B373" s="303" t="s">
        <v>75</v>
      </c>
      <c r="C373" s="303" t="s">
        <v>1061</v>
      </c>
      <c r="D373" s="303" t="s">
        <v>1062</v>
      </c>
      <c r="E373" s="303">
        <v>3201</v>
      </c>
      <c r="F373" s="303" t="s">
        <v>1086</v>
      </c>
      <c r="G373" s="303" t="s">
        <v>1064</v>
      </c>
      <c r="H373" s="303" t="s">
        <v>1087</v>
      </c>
      <c r="I373" s="303" t="s">
        <v>1088</v>
      </c>
      <c r="J373" s="303" t="s">
        <v>1089</v>
      </c>
      <c r="K373" s="303" t="s">
        <v>1090</v>
      </c>
      <c r="L373" s="303" t="s">
        <v>1091</v>
      </c>
      <c r="M373" s="303" t="s">
        <v>49</v>
      </c>
      <c r="N373" s="303" t="s">
        <v>1092</v>
      </c>
      <c r="O373" s="303" t="s">
        <v>1071</v>
      </c>
      <c r="P373" s="303" t="s">
        <v>1093</v>
      </c>
      <c r="Q373" s="397">
        <v>14</v>
      </c>
      <c r="R373" s="264">
        <v>44</v>
      </c>
      <c r="S373" s="264">
        <v>0</v>
      </c>
      <c r="T373" s="265">
        <v>0</v>
      </c>
      <c r="U373" s="301">
        <v>0</v>
      </c>
      <c r="V373" s="301">
        <v>0</v>
      </c>
      <c r="W373" s="264">
        <v>0</v>
      </c>
      <c r="X373" s="264">
        <v>0</v>
      </c>
      <c r="Y373" s="11">
        <f t="shared" si="66"/>
        <v>0</v>
      </c>
      <c r="Z373" s="12">
        <f t="shared" si="67"/>
        <v>0</v>
      </c>
      <c r="AA373" s="11">
        <f t="shared" si="68"/>
        <v>0</v>
      </c>
      <c r="AB373" s="12">
        <f t="shared" si="69"/>
        <v>0</v>
      </c>
      <c r="AC373" s="13">
        <f t="shared" si="70"/>
        <v>0</v>
      </c>
      <c r="AD373" s="445">
        <v>0</v>
      </c>
      <c r="AE373" s="278" t="s">
        <v>141</v>
      </c>
      <c r="AF373" s="445">
        <v>0</v>
      </c>
      <c r="AG373" s="13">
        <v>0</v>
      </c>
    </row>
    <row r="374" spans="1:33" s="377" customFormat="1" ht="70" customHeight="1" x14ac:dyDescent="0.2">
      <c r="A374" s="302" t="s">
        <v>1192</v>
      </c>
      <c r="B374" s="303" t="s">
        <v>75</v>
      </c>
      <c r="C374" s="303" t="s">
        <v>1061</v>
      </c>
      <c r="D374" s="303" t="s">
        <v>1062</v>
      </c>
      <c r="E374" s="303">
        <v>3201</v>
      </c>
      <c r="F374" s="303" t="s">
        <v>1086</v>
      </c>
      <c r="G374" s="303" t="s">
        <v>1064</v>
      </c>
      <c r="H374" s="303" t="s">
        <v>1094</v>
      </c>
      <c r="I374" s="303" t="s">
        <v>1095</v>
      </c>
      <c r="J374" s="303" t="s">
        <v>1096</v>
      </c>
      <c r="K374" s="303" t="s">
        <v>1097</v>
      </c>
      <c r="L374" s="303" t="s">
        <v>1098</v>
      </c>
      <c r="M374" s="303" t="s">
        <v>49</v>
      </c>
      <c r="N374" s="303" t="s">
        <v>1099</v>
      </c>
      <c r="O374" s="303" t="s">
        <v>1071</v>
      </c>
      <c r="P374" s="303" t="s">
        <v>1093</v>
      </c>
      <c r="Q374" s="397">
        <v>14</v>
      </c>
      <c r="R374" s="395">
        <v>44</v>
      </c>
      <c r="S374" s="395">
        <v>6</v>
      </c>
      <c r="T374" s="265">
        <v>0.13636363636363635</v>
      </c>
      <c r="U374" s="304">
        <v>1</v>
      </c>
      <c r="V374" s="383">
        <v>1</v>
      </c>
      <c r="W374" s="395">
        <v>5</v>
      </c>
      <c r="X374" s="395">
        <v>4</v>
      </c>
      <c r="Y374" s="11">
        <f t="shared" si="66"/>
        <v>11</v>
      </c>
      <c r="Z374" s="12">
        <f t="shared" si="67"/>
        <v>0.25</v>
      </c>
      <c r="AA374" s="11">
        <f t="shared" si="68"/>
        <v>17</v>
      </c>
      <c r="AB374" s="12">
        <f t="shared" si="69"/>
        <v>0.7857142857142857</v>
      </c>
      <c r="AC374" s="13">
        <f t="shared" si="70"/>
        <v>0.38636363636363635</v>
      </c>
      <c r="AD374" s="445">
        <v>200000000</v>
      </c>
      <c r="AE374" s="278" t="s">
        <v>210</v>
      </c>
      <c r="AF374" s="445">
        <v>0</v>
      </c>
      <c r="AG374" s="13">
        <f>+AF374/AD374</f>
        <v>0</v>
      </c>
    </row>
    <row r="375" spans="1:33" s="377" customFormat="1" ht="70" customHeight="1" x14ac:dyDescent="0.2">
      <c r="A375" s="302" t="s">
        <v>1192</v>
      </c>
      <c r="B375" s="303" t="s">
        <v>75</v>
      </c>
      <c r="C375" s="303" t="s">
        <v>1061</v>
      </c>
      <c r="D375" s="303" t="s">
        <v>1062</v>
      </c>
      <c r="E375" s="303">
        <v>3204</v>
      </c>
      <c r="F375" s="303" t="s">
        <v>1101</v>
      </c>
      <c r="G375" s="303" t="s">
        <v>1064</v>
      </c>
      <c r="H375" s="303" t="s">
        <v>1102</v>
      </c>
      <c r="I375" s="303" t="s">
        <v>1103</v>
      </c>
      <c r="J375" s="303" t="s">
        <v>1104</v>
      </c>
      <c r="K375" s="303" t="s">
        <v>1105</v>
      </c>
      <c r="L375" s="303" t="s">
        <v>1106</v>
      </c>
      <c r="M375" s="303" t="s">
        <v>49</v>
      </c>
      <c r="N375" s="303" t="s">
        <v>399</v>
      </c>
      <c r="O375" s="303" t="s">
        <v>1071</v>
      </c>
      <c r="P375" s="303" t="s">
        <v>1078</v>
      </c>
      <c r="Q375" s="397">
        <v>0.33</v>
      </c>
      <c r="R375" s="395">
        <v>1</v>
      </c>
      <c r="S375" s="395">
        <v>0</v>
      </c>
      <c r="T375" s="265">
        <v>0</v>
      </c>
      <c r="U375" s="301">
        <v>0</v>
      </c>
      <c r="V375" s="301">
        <v>0</v>
      </c>
      <c r="W375" s="395">
        <v>0</v>
      </c>
      <c r="X375" s="395">
        <v>0</v>
      </c>
      <c r="Y375" s="11">
        <f t="shared" si="66"/>
        <v>0</v>
      </c>
      <c r="Z375" s="12">
        <f t="shared" si="67"/>
        <v>0</v>
      </c>
      <c r="AA375" s="11">
        <f t="shared" si="68"/>
        <v>0</v>
      </c>
      <c r="AB375" s="12">
        <f t="shared" si="69"/>
        <v>0</v>
      </c>
      <c r="AC375" s="13">
        <f t="shared" si="70"/>
        <v>0</v>
      </c>
      <c r="AD375" s="445">
        <v>0</v>
      </c>
      <c r="AE375" s="278" t="s">
        <v>141</v>
      </c>
      <c r="AF375" s="445">
        <v>0</v>
      </c>
      <c r="AG375" s="13">
        <v>0</v>
      </c>
    </row>
    <row r="376" spans="1:33" s="377" customFormat="1" ht="70" customHeight="1" x14ac:dyDescent="0.2">
      <c r="A376" s="302" t="s">
        <v>1192</v>
      </c>
      <c r="B376" s="303" t="s">
        <v>75</v>
      </c>
      <c r="C376" s="303" t="s">
        <v>1061</v>
      </c>
      <c r="D376" s="303" t="s">
        <v>1107</v>
      </c>
      <c r="E376" s="303">
        <v>3206</v>
      </c>
      <c r="F376" s="303" t="s">
        <v>1108</v>
      </c>
      <c r="G376" s="303" t="s">
        <v>1064</v>
      </c>
      <c r="H376" s="303" t="s">
        <v>1109</v>
      </c>
      <c r="I376" s="303" t="s">
        <v>1110</v>
      </c>
      <c r="J376" s="303" t="s">
        <v>1111</v>
      </c>
      <c r="K376" s="303" t="s">
        <v>1112</v>
      </c>
      <c r="L376" s="303" t="s">
        <v>1113</v>
      </c>
      <c r="M376" s="303" t="s">
        <v>49</v>
      </c>
      <c r="N376" s="303" t="s">
        <v>142</v>
      </c>
      <c r="O376" s="300" t="s">
        <v>141</v>
      </c>
      <c r="P376" s="303" t="s">
        <v>141</v>
      </c>
      <c r="Q376" s="397">
        <v>1</v>
      </c>
      <c r="R376" s="395">
        <v>2</v>
      </c>
      <c r="S376" s="395">
        <v>1</v>
      </c>
      <c r="T376" s="265">
        <v>0.5</v>
      </c>
      <c r="U376" s="301">
        <v>0</v>
      </c>
      <c r="V376" s="301">
        <v>0</v>
      </c>
      <c r="W376" s="395">
        <v>0</v>
      </c>
      <c r="X376" s="395">
        <v>0</v>
      </c>
      <c r="Y376" s="11">
        <f t="shared" si="66"/>
        <v>0</v>
      </c>
      <c r="Z376" s="12">
        <f t="shared" si="67"/>
        <v>0</v>
      </c>
      <c r="AA376" s="11">
        <f t="shared" si="68"/>
        <v>1</v>
      </c>
      <c r="AB376" s="12">
        <f t="shared" si="69"/>
        <v>0</v>
      </c>
      <c r="AC376" s="13">
        <f t="shared" si="70"/>
        <v>0.5</v>
      </c>
      <c r="AD376" s="445">
        <v>0</v>
      </c>
      <c r="AE376" s="278" t="s">
        <v>141</v>
      </c>
      <c r="AF376" s="445">
        <v>0</v>
      </c>
      <c r="AG376" s="13">
        <v>0</v>
      </c>
    </row>
    <row r="377" spans="1:33" s="377" customFormat="1" ht="70" customHeight="1" x14ac:dyDescent="0.2">
      <c r="A377" s="302" t="s">
        <v>1192</v>
      </c>
      <c r="B377" s="303" t="s">
        <v>75</v>
      </c>
      <c r="C377" s="303" t="s">
        <v>1061</v>
      </c>
      <c r="D377" s="303" t="s">
        <v>1107</v>
      </c>
      <c r="E377" s="303">
        <v>3206</v>
      </c>
      <c r="F377" s="303" t="s">
        <v>1108</v>
      </c>
      <c r="G377" s="303" t="s">
        <v>1064</v>
      </c>
      <c r="H377" s="303" t="s">
        <v>1114</v>
      </c>
      <c r="I377" s="303" t="s">
        <v>1115</v>
      </c>
      <c r="J377" s="303" t="s">
        <v>1116</v>
      </c>
      <c r="K377" s="303" t="s">
        <v>1117</v>
      </c>
      <c r="L377" s="303" t="s">
        <v>1118</v>
      </c>
      <c r="M377" s="303" t="s">
        <v>49</v>
      </c>
      <c r="N377" s="303" t="s">
        <v>399</v>
      </c>
      <c r="O377" s="303" t="s">
        <v>1071</v>
      </c>
      <c r="P377" s="303" t="s">
        <v>1093</v>
      </c>
      <c r="Q377" s="397">
        <v>0.66</v>
      </c>
      <c r="R377" s="395">
        <v>2</v>
      </c>
      <c r="S377" s="395">
        <v>0</v>
      </c>
      <c r="T377" s="265">
        <v>0</v>
      </c>
      <c r="U377" s="301">
        <v>0</v>
      </c>
      <c r="V377" s="301">
        <v>0</v>
      </c>
      <c r="W377" s="395">
        <v>0</v>
      </c>
      <c r="X377" s="395">
        <v>0</v>
      </c>
      <c r="Y377" s="11">
        <f t="shared" si="66"/>
        <v>0</v>
      </c>
      <c r="Z377" s="12">
        <f t="shared" si="67"/>
        <v>0</v>
      </c>
      <c r="AA377" s="11">
        <f t="shared" si="68"/>
        <v>0</v>
      </c>
      <c r="AB377" s="12">
        <f t="shared" si="69"/>
        <v>0</v>
      </c>
      <c r="AC377" s="13">
        <f t="shared" si="70"/>
        <v>0</v>
      </c>
      <c r="AD377" s="445">
        <v>0</v>
      </c>
      <c r="AE377" s="278" t="s">
        <v>141</v>
      </c>
      <c r="AF377" s="445">
        <v>0</v>
      </c>
      <c r="AG377" s="13">
        <v>0</v>
      </c>
    </row>
    <row r="378" spans="1:33" s="377" customFormat="1" ht="70" customHeight="1" x14ac:dyDescent="0.2">
      <c r="A378" s="302" t="s">
        <v>1192</v>
      </c>
      <c r="B378" s="303" t="s">
        <v>75</v>
      </c>
      <c r="C378" s="303" t="s">
        <v>1061</v>
      </c>
      <c r="D378" s="303" t="s">
        <v>1107</v>
      </c>
      <c r="E378" s="303">
        <v>3502</v>
      </c>
      <c r="F378" s="303" t="s">
        <v>1006</v>
      </c>
      <c r="G378" s="303" t="s">
        <v>1007</v>
      </c>
      <c r="H378" s="303" t="s">
        <v>1119</v>
      </c>
      <c r="I378" s="303" t="s">
        <v>1120</v>
      </c>
      <c r="J378" s="303" t="s">
        <v>1121</v>
      </c>
      <c r="K378" s="303" t="s">
        <v>1122</v>
      </c>
      <c r="L378" s="303" t="s">
        <v>1123</v>
      </c>
      <c r="M378" s="303" t="s">
        <v>49</v>
      </c>
      <c r="N378" s="303" t="s">
        <v>1124</v>
      </c>
      <c r="O378" s="303" t="s">
        <v>1071</v>
      </c>
      <c r="P378" s="303" t="s">
        <v>1078</v>
      </c>
      <c r="Q378" s="397">
        <v>200</v>
      </c>
      <c r="R378" s="395">
        <v>500</v>
      </c>
      <c r="S378" s="395">
        <v>90</v>
      </c>
      <c r="T378" s="265">
        <v>0.18</v>
      </c>
      <c r="U378" s="301">
        <v>0</v>
      </c>
      <c r="V378" s="301">
        <v>50</v>
      </c>
      <c r="W378" s="395">
        <v>212</v>
      </c>
      <c r="X378" s="395">
        <v>31</v>
      </c>
      <c r="Y378" s="11">
        <f t="shared" si="66"/>
        <v>293</v>
      </c>
      <c r="Z378" s="12">
        <f t="shared" si="67"/>
        <v>0.58599999999999997</v>
      </c>
      <c r="AA378" s="11">
        <f t="shared" si="68"/>
        <v>383</v>
      </c>
      <c r="AB378" s="12">
        <f t="shared" si="69"/>
        <v>1.4650000000000001</v>
      </c>
      <c r="AC378" s="13">
        <f t="shared" si="70"/>
        <v>0.76600000000000001</v>
      </c>
      <c r="AD378" s="445">
        <v>0</v>
      </c>
      <c r="AE378" s="278" t="s">
        <v>141</v>
      </c>
      <c r="AF378" s="445">
        <v>0</v>
      </c>
      <c r="AG378" s="13">
        <v>0</v>
      </c>
    </row>
    <row r="379" spans="1:33" s="377" customFormat="1" ht="70" customHeight="1" x14ac:dyDescent="0.2">
      <c r="A379" s="302" t="s">
        <v>1192</v>
      </c>
      <c r="B379" s="303" t="s">
        <v>75</v>
      </c>
      <c r="C379" s="303" t="s">
        <v>1061</v>
      </c>
      <c r="D379" s="303" t="s">
        <v>1125</v>
      </c>
      <c r="E379" s="303">
        <v>4501</v>
      </c>
      <c r="F379" s="303" t="s">
        <v>1126</v>
      </c>
      <c r="G379" s="303" t="s">
        <v>813</v>
      </c>
      <c r="H379" s="303" t="s">
        <v>1127</v>
      </c>
      <c r="I379" s="303" t="s">
        <v>1128</v>
      </c>
      <c r="J379" s="303" t="s">
        <v>1129</v>
      </c>
      <c r="K379" s="303" t="s">
        <v>1130</v>
      </c>
      <c r="L379" s="303" t="s">
        <v>1131</v>
      </c>
      <c r="M379" s="303" t="s">
        <v>49</v>
      </c>
      <c r="N379" s="303" t="s">
        <v>1132</v>
      </c>
      <c r="O379" s="303" t="s">
        <v>1071</v>
      </c>
      <c r="P379" s="303" t="s">
        <v>1078</v>
      </c>
      <c r="Q379" s="397">
        <v>3000</v>
      </c>
      <c r="R379" s="395">
        <v>12000</v>
      </c>
      <c r="S379" s="395">
        <v>8869</v>
      </c>
      <c r="T379" s="265">
        <v>0.73908333333333331</v>
      </c>
      <c r="U379" s="301">
        <v>815</v>
      </c>
      <c r="V379" s="301">
        <v>910</v>
      </c>
      <c r="W379" s="395">
        <v>1664</v>
      </c>
      <c r="X379" s="395">
        <v>1539</v>
      </c>
      <c r="Y379" s="11">
        <f t="shared" si="66"/>
        <v>4928</v>
      </c>
      <c r="Z379" s="12">
        <f t="shared" si="67"/>
        <v>0.41066666666666668</v>
      </c>
      <c r="AA379" s="11">
        <f t="shared" si="68"/>
        <v>13797</v>
      </c>
      <c r="AB379" s="12">
        <f t="shared" si="69"/>
        <v>1.6426666666666667</v>
      </c>
      <c r="AC379" s="13">
        <f t="shared" si="70"/>
        <v>1.14975</v>
      </c>
      <c r="AD379" s="445">
        <v>1108400000</v>
      </c>
      <c r="AE379" s="278" t="s">
        <v>210</v>
      </c>
      <c r="AF379" s="445">
        <v>1099663580</v>
      </c>
      <c r="AG379" s="13">
        <f>+AF379/AD379</f>
        <v>0.99211798989534461</v>
      </c>
    </row>
    <row r="380" spans="1:33" s="377" customFormat="1" ht="70" customHeight="1" x14ac:dyDescent="0.2">
      <c r="A380" s="302" t="s">
        <v>1192</v>
      </c>
      <c r="B380" s="303" t="s">
        <v>75</v>
      </c>
      <c r="C380" s="303" t="s">
        <v>1061</v>
      </c>
      <c r="D380" s="303" t="s">
        <v>1125</v>
      </c>
      <c r="E380" s="303">
        <v>3208</v>
      </c>
      <c r="F380" s="303" t="s">
        <v>1133</v>
      </c>
      <c r="G380" s="303" t="s">
        <v>1064</v>
      </c>
      <c r="H380" s="303" t="s">
        <v>1134</v>
      </c>
      <c r="I380" s="303" t="s">
        <v>1135</v>
      </c>
      <c r="J380" s="303" t="s">
        <v>1136</v>
      </c>
      <c r="K380" s="303" t="s">
        <v>1137</v>
      </c>
      <c r="L380" s="303" t="s">
        <v>1138</v>
      </c>
      <c r="M380" s="303" t="s">
        <v>49</v>
      </c>
      <c r="N380" s="303" t="s">
        <v>1139</v>
      </c>
      <c r="O380" s="303" t="s">
        <v>1071</v>
      </c>
      <c r="P380" s="303" t="s">
        <v>1093</v>
      </c>
      <c r="Q380" s="397">
        <v>0.33</v>
      </c>
      <c r="R380" s="395">
        <v>1</v>
      </c>
      <c r="S380" s="395">
        <v>0</v>
      </c>
      <c r="T380" s="265">
        <v>0</v>
      </c>
      <c r="U380" s="301">
        <v>0</v>
      </c>
      <c r="V380" s="301">
        <v>2</v>
      </c>
      <c r="W380" s="395">
        <v>0</v>
      </c>
      <c r="X380" s="395">
        <v>6</v>
      </c>
      <c r="Y380" s="11">
        <f t="shared" si="66"/>
        <v>8</v>
      </c>
      <c r="Z380" s="12">
        <f t="shared" si="67"/>
        <v>8</v>
      </c>
      <c r="AA380" s="11">
        <f t="shared" si="68"/>
        <v>8</v>
      </c>
      <c r="AB380" s="12">
        <f t="shared" si="69"/>
        <v>24.242424242424242</v>
      </c>
      <c r="AC380" s="13">
        <f t="shared" si="70"/>
        <v>8</v>
      </c>
      <c r="AD380" s="445">
        <v>40000000</v>
      </c>
      <c r="AE380" s="278" t="s">
        <v>210</v>
      </c>
      <c r="AF380" s="445">
        <v>39994000</v>
      </c>
      <c r="AG380" s="13">
        <f>+AF380/AD380</f>
        <v>0.99985000000000002</v>
      </c>
    </row>
    <row r="381" spans="1:33" ht="70" customHeight="1" x14ac:dyDescent="0.2">
      <c r="A381" s="302" t="s">
        <v>1192</v>
      </c>
      <c r="B381" s="387" t="s">
        <v>90</v>
      </c>
      <c r="C381" s="569" t="s">
        <v>1969</v>
      </c>
      <c r="D381" s="569" t="s">
        <v>1970</v>
      </c>
      <c r="E381" s="569">
        <v>4001</v>
      </c>
      <c r="F381" s="569" t="s">
        <v>1409</v>
      </c>
      <c r="G381" s="569" t="s">
        <v>1971</v>
      </c>
      <c r="H381" s="570" t="s">
        <v>1972</v>
      </c>
      <c r="I381" s="569" t="s">
        <v>1973</v>
      </c>
      <c r="J381" s="569" t="s">
        <v>1974</v>
      </c>
      <c r="K381" s="569" t="s">
        <v>1975</v>
      </c>
      <c r="L381" s="569" t="s">
        <v>1975</v>
      </c>
      <c r="M381" s="569" t="s">
        <v>121</v>
      </c>
      <c r="N381" s="569" t="s">
        <v>142</v>
      </c>
      <c r="O381" s="569" t="s">
        <v>1976</v>
      </c>
      <c r="P381" s="569" t="s">
        <v>141</v>
      </c>
      <c r="Q381" s="569">
        <v>23</v>
      </c>
      <c r="R381" s="569">
        <v>100</v>
      </c>
      <c r="S381" s="571">
        <v>0</v>
      </c>
      <c r="T381" s="572">
        <v>0</v>
      </c>
      <c r="U381" s="573">
        <v>0</v>
      </c>
      <c r="V381" s="574">
        <v>0.17</v>
      </c>
      <c r="W381" s="575">
        <v>0.42</v>
      </c>
      <c r="X381" s="576">
        <v>0.41</v>
      </c>
      <c r="Y381" s="576">
        <f>U381+V381+W381+X381</f>
        <v>1</v>
      </c>
      <c r="Z381" s="576">
        <v>0.23</v>
      </c>
      <c r="AA381" s="576">
        <v>0.23</v>
      </c>
      <c r="AB381" s="576">
        <v>1</v>
      </c>
      <c r="AC381" s="576">
        <f>T381+Z381</f>
        <v>0.23</v>
      </c>
      <c r="AD381" s="577">
        <v>6000000000</v>
      </c>
      <c r="AE381" s="578" t="s">
        <v>1977</v>
      </c>
      <c r="AF381" s="748">
        <v>600000000</v>
      </c>
      <c r="AG381" s="576">
        <f>AF381/AD381</f>
        <v>0.1</v>
      </c>
    </row>
    <row r="382" spans="1:33" ht="70" customHeight="1" x14ac:dyDescent="0.2">
      <c r="A382" s="302" t="s">
        <v>1192</v>
      </c>
      <c r="B382" s="387" t="s">
        <v>90</v>
      </c>
      <c r="C382" s="569" t="s">
        <v>1969</v>
      </c>
      <c r="D382" s="569" t="s">
        <v>1970</v>
      </c>
      <c r="E382" s="569">
        <v>4001</v>
      </c>
      <c r="F382" s="569" t="s">
        <v>1409</v>
      </c>
      <c r="G382" s="569" t="s">
        <v>1971</v>
      </c>
      <c r="H382" s="570" t="s">
        <v>1978</v>
      </c>
      <c r="I382" s="569" t="s">
        <v>1979</v>
      </c>
      <c r="J382" s="569" t="s">
        <v>1980</v>
      </c>
      <c r="K382" s="569" t="s">
        <v>1981</v>
      </c>
      <c r="L382" s="569" t="s">
        <v>1982</v>
      </c>
      <c r="M382" s="569" t="s">
        <v>121</v>
      </c>
      <c r="N382" s="569" t="s">
        <v>142</v>
      </c>
      <c r="O382" s="569" t="s">
        <v>1976</v>
      </c>
      <c r="P382" s="569" t="s">
        <v>141</v>
      </c>
      <c r="Q382" s="569">
        <v>15</v>
      </c>
      <c r="R382" s="569">
        <v>60</v>
      </c>
      <c r="S382" s="576">
        <v>1</v>
      </c>
      <c r="T382" s="576">
        <v>0.25</v>
      </c>
      <c r="U382" s="579">
        <v>0.5</v>
      </c>
      <c r="V382" s="579">
        <v>0.5</v>
      </c>
      <c r="W382" s="576">
        <v>1</v>
      </c>
      <c r="X382" s="576">
        <v>0</v>
      </c>
      <c r="Y382" s="576">
        <v>1</v>
      </c>
      <c r="Z382" s="576">
        <v>0.25</v>
      </c>
      <c r="AA382" s="576">
        <v>0.5</v>
      </c>
      <c r="AB382" s="576">
        <v>1</v>
      </c>
      <c r="AC382" s="576">
        <f>T382+Z382</f>
        <v>0.5</v>
      </c>
      <c r="AD382" s="577">
        <v>499200000</v>
      </c>
      <c r="AE382" s="578" t="s">
        <v>210</v>
      </c>
      <c r="AF382" s="748">
        <v>499200000</v>
      </c>
      <c r="AG382" s="576">
        <f>AF382/AD382</f>
        <v>1</v>
      </c>
    </row>
    <row r="383" spans="1:33" ht="70" customHeight="1" x14ac:dyDescent="0.2">
      <c r="A383" s="302" t="s">
        <v>253</v>
      </c>
      <c r="B383" s="383" t="s">
        <v>61</v>
      </c>
      <c r="C383" s="569" t="s">
        <v>255</v>
      </c>
      <c r="D383" s="569" t="s">
        <v>256</v>
      </c>
      <c r="E383" s="569">
        <v>2409</v>
      </c>
      <c r="F383" s="569" t="s">
        <v>257</v>
      </c>
      <c r="G383" s="569" t="s">
        <v>258</v>
      </c>
      <c r="H383" s="570">
        <v>76</v>
      </c>
      <c r="I383" s="569" t="s">
        <v>259</v>
      </c>
      <c r="J383" s="569">
        <v>2409003</v>
      </c>
      <c r="K383" s="569" t="s">
        <v>260</v>
      </c>
      <c r="L383" s="569" t="s">
        <v>261</v>
      </c>
      <c r="M383" s="569" t="s">
        <v>262</v>
      </c>
      <c r="N383" s="569">
        <v>15</v>
      </c>
      <c r="O383" s="569">
        <v>2023</v>
      </c>
      <c r="P383" s="569" t="s">
        <v>263</v>
      </c>
      <c r="Q383" s="569">
        <v>5</v>
      </c>
      <c r="R383" s="569">
        <v>20</v>
      </c>
      <c r="S383" s="576">
        <v>20</v>
      </c>
      <c r="T383" s="576">
        <f>+S383/R383</f>
        <v>1</v>
      </c>
      <c r="U383" s="579">
        <v>0</v>
      </c>
      <c r="V383" s="579">
        <v>5</v>
      </c>
      <c r="W383" s="576">
        <v>0</v>
      </c>
      <c r="X383" s="576">
        <v>0</v>
      </c>
      <c r="Y383" s="576">
        <f>V383+U383+W383+X383</f>
        <v>5</v>
      </c>
      <c r="Z383" s="576">
        <f>+Y383/R383</f>
        <v>0.25</v>
      </c>
      <c r="AA383" s="576">
        <f>S383+Y383</f>
        <v>25</v>
      </c>
      <c r="AB383" s="576">
        <f>+Y383/Q383</f>
        <v>1</v>
      </c>
      <c r="AC383" s="576">
        <f>AA383/R383</f>
        <v>1.25</v>
      </c>
      <c r="AD383" s="577">
        <v>500000000</v>
      </c>
      <c r="AE383" s="578" t="s">
        <v>210</v>
      </c>
      <c r="AF383" s="748">
        <v>168576694</v>
      </c>
      <c r="AG383" s="576">
        <f>(AF383/AD383)</f>
        <v>0.337153388</v>
      </c>
    </row>
    <row r="384" spans="1:33" ht="70" customHeight="1" x14ac:dyDescent="0.2">
      <c r="A384" s="302" t="s">
        <v>253</v>
      </c>
      <c r="B384" s="383" t="s">
        <v>61</v>
      </c>
      <c r="C384" s="569" t="s">
        <v>255</v>
      </c>
      <c r="D384" s="569" t="s">
        <v>256</v>
      </c>
      <c r="E384" s="569">
        <v>2409</v>
      </c>
      <c r="F384" s="569" t="s">
        <v>257</v>
      </c>
      <c r="G384" s="569" t="s">
        <v>258</v>
      </c>
      <c r="H384" s="570">
        <v>77</v>
      </c>
      <c r="I384" s="569" t="s">
        <v>264</v>
      </c>
      <c r="J384" s="569">
        <v>2409063</v>
      </c>
      <c r="K384" s="569" t="s">
        <v>265</v>
      </c>
      <c r="L384" s="569" t="s">
        <v>266</v>
      </c>
      <c r="M384" s="569" t="s">
        <v>158</v>
      </c>
      <c r="N384" s="569">
        <v>11</v>
      </c>
      <c r="O384" s="569">
        <v>2023</v>
      </c>
      <c r="P384" s="569" t="s">
        <v>263</v>
      </c>
      <c r="Q384" s="569">
        <v>4</v>
      </c>
      <c r="R384" s="569">
        <v>15</v>
      </c>
      <c r="S384" s="576">
        <v>4</v>
      </c>
      <c r="T384" s="576">
        <f>+S384/R384</f>
        <v>0.26666666666666666</v>
      </c>
      <c r="U384" s="579">
        <v>1</v>
      </c>
      <c r="V384" s="579">
        <v>3</v>
      </c>
      <c r="W384" s="576">
        <v>2</v>
      </c>
      <c r="X384" s="576">
        <v>1</v>
      </c>
      <c r="Y384" s="576">
        <f>V384+U384+W384+X384</f>
        <v>7</v>
      </c>
      <c r="Z384" s="576">
        <f>+Y384/R384</f>
        <v>0.46666666666666667</v>
      </c>
      <c r="AA384" s="576">
        <f>S384+Y384</f>
        <v>11</v>
      </c>
      <c r="AB384" s="576">
        <f>+Y384/Q384</f>
        <v>1.75</v>
      </c>
      <c r="AC384" s="576">
        <f>AA384/R384</f>
        <v>0.73333333333333328</v>
      </c>
      <c r="AD384" s="577">
        <v>205000000</v>
      </c>
      <c r="AE384" s="578" t="s">
        <v>210</v>
      </c>
      <c r="AF384" s="748">
        <v>1076592426</v>
      </c>
      <c r="AG384" s="576">
        <f>(AF384/AD384)</f>
        <v>5.2516703707317074</v>
      </c>
    </row>
    <row r="385" spans="1:33" ht="70" customHeight="1" x14ac:dyDescent="0.2">
      <c r="A385" s="302" t="s">
        <v>253</v>
      </c>
      <c r="B385" s="383" t="s">
        <v>61</v>
      </c>
      <c r="C385" s="569" t="s">
        <v>255</v>
      </c>
      <c r="D385" s="569" t="s">
        <v>256</v>
      </c>
      <c r="E385" s="569">
        <v>2409</v>
      </c>
      <c r="F385" s="569" t="s">
        <v>267</v>
      </c>
      <c r="G385" s="569" t="s">
        <v>258</v>
      </c>
      <c r="H385" s="570">
        <v>78</v>
      </c>
      <c r="I385" s="569" t="s">
        <v>268</v>
      </c>
      <c r="J385" s="569">
        <v>2403002</v>
      </c>
      <c r="K385" s="569" t="s">
        <v>269</v>
      </c>
      <c r="L385" s="569" t="s">
        <v>270</v>
      </c>
      <c r="M385" s="569" t="s">
        <v>158</v>
      </c>
      <c r="N385" s="569">
        <v>1</v>
      </c>
      <c r="O385" s="569">
        <v>2023</v>
      </c>
      <c r="P385" s="569" t="s">
        <v>263</v>
      </c>
      <c r="Q385" s="569">
        <v>0</v>
      </c>
      <c r="R385" s="569">
        <v>2</v>
      </c>
      <c r="S385" s="576">
        <v>1</v>
      </c>
      <c r="T385" s="576">
        <f>+S385/R385</f>
        <v>0.5</v>
      </c>
      <c r="U385" s="579">
        <v>0</v>
      </c>
      <c r="V385" s="579">
        <v>0</v>
      </c>
      <c r="W385" s="576">
        <v>0</v>
      </c>
      <c r="X385" s="576">
        <v>0</v>
      </c>
      <c r="Y385" s="576">
        <f>V385+U385+W385+X385</f>
        <v>0</v>
      </c>
      <c r="Z385" s="576">
        <f>+Y385/R385</f>
        <v>0</v>
      </c>
      <c r="AA385" s="576">
        <f>S385+Y385</f>
        <v>1</v>
      </c>
      <c r="AB385" s="576">
        <v>0</v>
      </c>
      <c r="AC385" s="576">
        <f>AA385/R385</f>
        <v>0.5</v>
      </c>
      <c r="AD385" s="577">
        <v>500000000</v>
      </c>
      <c r="AE385" s="578" t="s">
        <v>210</v>
      </c>
      <c r="AF385" s="748">
        <v>0</v>
      </c>
      <c r="AG385" s="576">
        <f>(AF385/AD385)</f>
        <v>0</v>
      </c>
    </row>
    <row r="386" spans="1:33" ht="70" customHeight="1" x14ac:dyDescent="0.2">
      <c r="A386" s="302" t="s">
        <v>253</v>
      </c>
      <c r="B386" s="383" t="s">
        <v>61</v>
      </c>
      <c r="C386" s="569" t="s">
        <v>255</v>
      </c>
      <c r="D386" s="569" t="s">
        <v>256</v>
      </c>
      <c r="E386" s="569">
        <v>2409</v>
      </c>
      <c r="F386" s="569" t="s">
        <v>271</v>
      </c>
      <c r="G386" s="569" t="s">
        <v>258</v>
      </c>
      <c r="H386" s="570">
        <v>79</v>
      </c>
      <c r="I386" s="569" t="s">
        <v>272</v>
      </c>
      <c r="J386" s="569">
        <v>2406060</v>
      </c>
      <c r="K386" s="569" t="s">
        <v>273</v>
      </c>
      <c r="L386" s="569" t="s">
        <v>273</v>
      </c>
      <c r="M386" s="569" t="s">
        <v>274</v>
      </c>
      <c r="N386" s="569" t="s">
        <v>275</v>
      </c>
      <c r="O386" s="569">
        <v>2023</v>
      </c>
      <c r="P386" s="569" t="s">
        <v>263</v>
      </c>
      <c r="Q386" s="569">
        <v>0</v>
      </c>
      <c r="R386" s="569">
        <v>1</v>
      </c>
      <c r="S386" s="576">
        <v>0</v>
      </c>
      <c r="T386" s="576">
        <f>+S386/R386</f>
        <v>0</v>
      </c>
      <c r="U386" s="579">
        <v>0</v>
      </c>
      <c r="V386" s="579">
        <v>0</v>
      </c>
      <c r="W386" s="576">
        <v>0</v>
      </c>
      <c r="X386" s="576">
        <v>0</v>
      </c>
      <c r="Y386" s="576">
        <f>V386+U386+W386+X386</f>
        <v>0</v>
      </c>
      <c r="Z386" s="576">
        <f>+Y386/R386</f>
        <v>0</v>
      </c>
      <c r="AA386" s="576">
        <f>S386+Y386</f>
        <v>0</v>
      </c>
      <c r="AB386" s="576">
        <v>0</v>
      </c>
      <c r="AC386" s="576">
        <f>AA386/R386</f>
        <v>0</v>
      </c>
      <c r="AD386" s="577">
        <v>0</v>
      </c>
      <c r="AE386" s="578" t="s">
        <v>210</v>
      </c>
      <c r="AF386" s="748">
        <v>0</v>
      </c>
      <c r="AG386" s="576" t="e">
        <f>(AF386/AD386)</f>
        <v>#DIV/0!</v>
      </c>
    </row>
    <row r="387" spans="1:33" ht="70" customHeight="1" x14ac:dyDescent="0.2">
      <c r="A387" s="302" t="s">
        <v>253</v>
      </c>
      <c r="B387" s="383" t="s">
        <v>61</v>
      </c>
      <c r="C387" s="569" t="s">
        <v>255</v>
      </c>
      <c r="D387" s="569" t="s">
        <v>256</v>
      </c>
      <c r="E387" s="569">
        <v>2409</v>
      </c>
      <c r="F387" s="569" t="s">
        <v>257</v>
      </c>
      <c r="G387" s="569" t="s">
        <v>258</v>
      </c>
      <c r="H387" s="570">
        <v>80</v>
      </c>
      <c r="I387" s="569" t="s">
        <v>276</v>
      </c>
      <c r="J387" s="569">
        <v>4103057</v>
      </c>
      <c r="K387" s="569" t="s">
        <v>277</v>
      </c>
      <c r="L387" s="569" t="s">
        <v>278</v>
      </c>
      <c r="M387" s="569" t="s">
        <v>279</v>
      </c>
      <c r="N387" s="569" t="s">
        <v>275</v>
      </c>
      <c r="O387" s="569">
        <v>2023</v>
      </c>
      <c r="P387" s="569" t="s">
        <v>263</v>
      </c>
      <c r="Q387" s="569">
        <v>0</v>
      </c>
      <c r="R387" s="569">
        <v>17</v>
      </c>
      <c r="S387" s="576">
        <v>0</v>
      </c>
      <c r="T387" s="576">
        <f>+S387/R387</f>
        <v>0</v>
      </c>
      <c r="U387" s="579">
        <v>0</v>
      </c>
      <c r="V387" s="579">
        <v>0</v>
      </c>
      <c r="W387" s="576">
        <v>0</v>
      </c>
      <c r="X387" s="576">
        <v>0</v>
      </c>
      <c r="Y387" s="576">
        <f>V387+U387+W387+X387</f>
        <v>0</v>
      </c>
      <c r="Z387" s="576">
        <f>+Y387/R387</f>
        <v>0</v>
      </c>
      <c r="AA387" s="576">
        <f>S387+Y387</f>
        <v>0</v>
      </c>
      <c r="AB387" s="576">
        <v>0</v>
      </c>
      <c r="AC387" s="576">
        <f>AA387/R387</f>
        <v>0</v>
      </c>
      <c r="AD387" s="577">
        <v>125000000</v>
      </c>
      <c r="AE387" s="578" t="s">
        <v>210</v>
      </c>
      <c r="AF387" s="748">
        <v>0</v>
      </c>
      <c r="AG387" s="576">
        <f>(AF387/AD387)</f>
        <v>0</v>
      </c>
    </row>
    <row r="388" spans="1:33" x14ac:dyDescent="0.2">
      <c r="AD388" s="607">
        <f>SUM(AD2:AD387)</f>
        <v>2581474945230.1899</v>
      </c>
      <c r="AF388" s="607">
        <f>SUM(AF2:AF387)</f>
        <v>1991802068351.9702</v>
      </c>
    </row>
  </sheetData>
  <autoFilter ref="A1:AG388"/>
  <mergeCells count="1">
    <mergeCell ref="AE207:AE209"/>
  </mergeCell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9"/>
  <sheetViews>
    <sheetView topLeftCell="Q8" workbookViewId="0">
      <selection activeCell="AD8" sqref="AD8"/>
    </sheetView>
  </sheetViews>
  <sheetFormatPr baseColWidth="10" defaultRowHeight="16" x14ac:dyDescent="0.2"/>
  <cols>
    <col min="30" max="30" width="15" bestFit="1" customWidth="1"/>
    <col min="32" max="32" width="42.5" customWidth="1"/>
    <col min="34" max="34" width="15" bestFit="1" customWidth="1"/>
  </cols>
  <sheetData>
    <row r="1" spans="1:34" ht="154" x14ac:dyDescent="0.2">
      <c r="A1" s="7" t="s">
        <v>38</v>
      </c>
      <c r="B1" s="7" t="s">
        <v>2</v>
      </c>
      <c r="C1" s="7" t="s">
        <v>4</v>
      </c>
      <c r="D1" s="7" t="s">
        <v>5</v>
      </c>
      <c r="E1" s="7" t="s">
        <v>6</v>
      </c>
      <c r="F1" s="7" t="s">
        <v>7</v>
      </c>
      <c r="G1" s="7" t="s">
        <v>8</v>
      </c>
      <c r="H1" s="7" t="s">
        <v>9</v>
      </c>
      <c r="I1" s="7" t="s">
        <v>10</v>
      </c>
      <c r="J1" s="7" t="s">
        <v>11</v>
      </c>
      <c r="K1" s="7" t="s">
        <v>12</v>
      </c>
      <c r="L1" s="7" t="s">
        <v>13</v>
      </c>
      <c r="M1" s="7" t="s">
        <v>14</v>
      </c>
      <c r="N1" s="7" t="s">
        <v>15</v>
      </c>
      <c r="O1" s="7" t="s">
        <v>16</v>
      </c>
      <c r="P1" s="7" t="s">
        <v>17</v>
      </c>
      <c r="Q1" s="7" t="s">
        <v>39</v>
      </c>
      <c r="R1" s="7" t="s">
        <v>19</v>
      </c>
      <c r="S1" s="7" t="s">
        <v>20</v>
      </c>
      <c r="T1" s="7" t="s">
        <v>40</v>
      </c>
      <c r="U1" s="7" t="s">
        <v>22</v>
      </c>
      <c r="V1" s="7" t="s">
        <v>23</v>
      </c>
      <c r="W1" s="7" t="s">
        <v>24</v>
      </c>
      <c r="X1" s="7" t="s">
        <v>25</v>
      </c>
      <c r="Y1" s="7" t="s">
        <v>41</v>
      </c>
      <c r="Z1" s="7" t="s">
        <v>42</v>
      </c>
      <c r="AA1" s="7" t="s">
        <v>43</v>
      </c>
      <c r="AB1" s="7" t="s">
        <v>30</v>
      </c>
      <c r="AC1" s="7" t="s">
        <v>31</v>
      </c>
      <c r="AD1" s="7" t="s">
        <v>44</v>
      </c>
      <c r="AE1" s="7" t="s">
        <v>33</v>
      </c>
      <c r="AF1" s="7" t="s">
        <v>45</v>
      </c>
      <c r="AG1" s="7" t="s">
        <v>46</v>
      </c>
    </row>
    <row r="2" spans="1:34" ht="196" x14ac:dyDescent="0.2">
      <c r="A2" s="8" t="s">
        <v>173</v>
      </c>
      <c r="B2" s="19" t="s">
        <v>61</v>
      </c>
      <c r="C2" s="21" t="s">
        <v>174</v>
      </c>
      <c r="D2" s="21" t="s">
        <v>175</v>
      </c>
      <c r="E2" s="21" t="s">
        <v>176</v>
      </c>
      <c r="F2" s="20" t="s">
        <v>177</v>
      </c>
      <c r="G2" s="23" t="s">
        <v>178</v>
      </c>
      <c r="H2" s="21">
        <v>11</v>
      </c>
      <c r="I2" s="21" t="s">
        <v>179</v>
      </c>
      <c r="J2" s="21">
        <v>1702022</v>
      </c>
      <c r="K2" s="21" t="s">
        <v>180</v>
      </c>
      <c r="L2" s="21" t="s">
        <v>181</v>
      </c>
      <c r="M2" s="10" t="s">
        <v>121</v>
      </c>
      <c r="N2" s="8">
        <v>0</v>
      </c>
      <c r="O2" s="8" t="s">
        <v>141</v>
      </c>
      <c r="P2" s="8" t="s">
        <v>141</v>
      </c>
      <c r="Q2" s="8">
        <v>1</v>
      </c>
      <c r="R2" s="8">
        <v>1</v>
      </c>
      <c r="S2" s="11">
        <v>0</v>
      </c>
      <c r="T2" s="12">
        <v>0</v>
      </c>
      <c r="U2" s="11" t="s">
        <v>142</v>
      </c>
      <c r="V2" s="11">
        <v>1</v>
      </c>
      <c r="W2" s="30">
        <v>0</v>
      </c>
      <c r="X2" s="11">
        <v>0</v>
      </c>
      <c r="Y2" s="11">
        <v>1</v>
      </c>
      <c r="Z2" s="12">
        <v>1</v>
      </c>
      <c r="AA2" s="11">
        <v>1</v>
      </c>
      <c r="AB2" s="12">
        <v>1</v>
      </c>
      <c r="AC2" s="13">
        <v>1</v>
      </c>
      <c r="AD2" s="14">
        <v>0</v>
      </c>
      <c r="AE2" s="24" t="s">
        <v>141</v>
      </c>
      <c r="AF2" s="14">
        <v>0</v>
      </c>
      <c r="AG2" s="12">
        <v>0</v>
      </c>
    </row>
    <row r="3" spans="1:34" ht="154" x14ac:dyDescent="0.2">
      <c r="A3" s="8" t="s">
        <v>173</v>
      </c>
      <c r="B3" s="19" t="s">
        <v>61</v>
      </c>
      <c r="C3" s="21" t="s">
        <v>174</v>
      </c>
      <c r="D3" s="21" t="s">
        <v>175</v>
      </c>
      <c r="E3" s="21" t="s">
        <v>176</v>
      </c>
      <c r="F3" s="20" t="s">
        <v>182</v>
      </c>
      <c r="G3" s="20" t="s">
        <v>178</v>
      </c>
      <c r="H3" s="20">
        <v>12</v>
      </c>
      <c r="I3" s="20" t="s">
        <v>183</v>
      </c>
      <c r="J3" s="21">
        <v>1702022</v>
      </c>
      <c r="K3" s="21" t="s">
        <v>184</v>
      </c>
      <c r="L3" s="21" t="s">
        <v>185</v>
      </c>
      <c r="M3" s="8" t="s">
        <v>133</v>
      </c>
      <c r="N3" s="31">
        <v>6900</v>
      </c>
      <c r="O3" s="8">
        <v>2023</v>
      </c>
      <c r="P3" s="8" t="s">
        <v>186</v>
      </c>
      <c r="Q3" s="8">
        <v>250</v>
      </c>
      <c r="R3" s="8">
        <v>1000</v>
      </c>
      <c r="S3" s="11">
        <v>0</v>
      </c>
      <c r="T3" s="12">
        <v>0</v>
      </c>
      <c r="U3" s="11" t="s">
        <v>142</v>
      </c>
      <c r="V3" s="11">
        <v>0</v>
      </c>
      <c r="W3" s="30">
        <v>0</v>
      </c>
      <c r="X3" s="11">
        <v>0</v>
      </c>
      <c r="Y3" s="11">
        <v>0</v>
      </c>
      <c r="Z3" s="12">
        <v>0</v>
      </c>
      <c r="AA3" s="11">
        <v>0</v>
      </c>
      <c r="AB3" s="12">
        <v>0</v>
      </c>
      <c r="AC3" s="13">
        <v>0</v>
      </c>
      <c r="AD3" s="14">
        <v>4550000001</v>
      </c>
      <c r="AE3" s="24" t="s">
        <v>187</v>
      </c>
      <c r="AF3" s="14">
        <v>0</v>
      </c>
      <c r="AG3" s="12">
        <v>0</v>
      </c>
    </row>
    <row r="4" spans="1:34" ht="126" x14ac:dyDescent="0.2">
      <c r="A4" s="8" t="s">
        <v>173</v>
      </c>
      <c r="B4" s="19" t="s">
        <v>61</v>
      </c>
      <c r="C4" s="21" t="s">
        <v>174</v>
      </c>
      <c r="D4" s="21" t="s">
        <v>175</v>
      </c>
      <c r="E4" s="21" t="s">
        <v>176</v>
      </c>
      <c r="F4" s="20" t="s">
        <v>177</v>
      </c>
      <c r="G4" s="20" t="s">
        <v>178</v>
      </c>
      <c r="H4" s="20">
        <v>13</v>
      </c>
      <c r="I4" s="20" t="s">
        <v>188</v>
      </c>
      <c r="J4" s="21">
        <v>1702014</v>
      </c>
      <c r="K4" s="21" t="s">
        <v>189</v>
      </c>
      <c r="L4" s="21" t="s">
        <v>190</v>
      </c>
      <c r="M4" s="10" t="s">
        <v>121</v>
      </c>
      <c r="N4" s="32" t="s">
        <v>141</v>
      </c>
      <c r="O4" s="8" t="s">
        <v>141</v>
      </c>
      <c r="P4" s="8" t="s">
        <v>141</v>
      </c>
      <c r="Q4" s="8">
        <v>2</v>
      </c>
      <c r="R4" s="8">
        <v>5</v>
      </c>
      <c r="S4" s="11">
        <v>0</v>
      </c>
      <c r="T4" s="12">
        <v>0</v>
      </c>
      <c r="U4" s="11" t="s">
        <v>142</v>
      </c>
      <c r="V4" s="11">
        <v>0</v>
      </c>
      <c r="W4" s="30">
        <v>0</v>
      </c>
      <c r="X4" s="11">
        <v>0</v>
      </c>
      <c r="Y4" s="11">
        <v>0</v>
      </c>
      <c r="Z4" s="12">
        <v>0</v>
      </c>
      <c r="AA4" s="11">
        <v>0</v>
      </c>
      <c r="AB4" s="12">
        <v>0</v>
      </c>
      <c r="AC4" s="13">
        <v>0</v>
      </c>
      <c r="AD4" s="14">
        <v>0</v>
      </c>
      <c r="AE4" s="24" t="s">
        <v>141</v>
      </c>
      <c r="AF4" s="14">
        <v>0</v>
      </c>
      <c r="AG4" s="12">
        <v>0</v>
      </c>
    </row>
    <row r="5" spans="1:34" ht="140" x14ac:dyDescent="0.2">
      <c r="A5" s="8" t="s">
        <v>173</v>
      </c>
      <c r="B5" s="19" t="s">
        <v>61</v>
      </c>
      <c r="C5" s="21" t="s">
        <v>174</v>
      </c>
      <c r="D5" s="21" t="s">
        <v>175</v>
      </c>
      <c r="E5" s="21" t="s">
        <v>176</v>
      </c>
      <c r="F5" s="20" t="s">
        <v>177</v>
      </c>
      <c r="G5" s="20" t="s">
        <v>178</v>
      </c>
      <c r="H5" s="20">
        <v>14</v>
      </c>
      <c r="I5" s="20" t="s">
        <v>191</v>
      </c>
      <c r="J5" s="21">
        <v>1702016</v>
      </c>
      <c r="K5" s="21" t="s">
        <v>192</v>
      </c>
      <c r="L5" s="21" t="s">
        <v>193</v>
      </c>
      <c r="M5" s="10" t="s">
        <v>121</v>
      </c>
      <c r="N5" s="8">
        <v>1</v>
      </c>
      <c r="O5" s="8">
        <v>2023</v>
      </c>
      <c r="P5" s="8" t="s">
        <v>186</v>
      </c>
      <c r="Q5" s="8">
        <v>7</v>
      </c>
      <c r="R5" s="8">
        <v>20</v>
      </c>
      <c r="S5" s="11">
        <v>0</v>
      </c>
      <c r="T5" s="12">
        <v>0</v>
      </c>
      <c r="U5" s="11" t="s">
        <v>142</v>
      </c>
      <c r="V5" s="11">
        <v>8</v>
      </c>
      <c r="W5" s="30">
        <v>0</v>
      </c>
      <c r="X5" s="11">
        <v>0</v>
      </c>
      <c r="Y5" s="11">
        <v>8</v>
      </c>
      <c r="Z5" s="12">
        <v>0.4</v>
      </c>
      <c r="AA5" s="11">
        <v>8</v>
      </c>
      <c r="AB5" s="12">
        <v>1.1428571428571428</v>
      </c>
      <c r="AC5" s="13">
        <v>0.4</v>
      </c>
      <c r="AD5" s="14">
        <v>0</v>
      </c>
      <c r="AE5" s="24" t="s">
        <v>141</v>
      </c>
      <c r="AF5" s="14">
        <v>0</v>
      </c>
      <c r="AG5" s="12">
        <v>0</v>
      </c>
    </row>
    <row r="6" spans="1:34" ht="140" x14ac:dyDescent="0.2">
      <c r="A6" s="8" t="s">
        <v>173</v>
      </c>
      <c r="B6" s="19" t="s">
        <v>61</v>
      </c>
      <c r="C6" s="8" t="s">
        <v>174</v>
      </c>
      <c r="D6" s="21" t="s">
        <v>194</v>
      </c>
      <c r="E6" s="21" t="s">
        <v>195</v>
      </c>
      <c r="F6" s="20" t="s">
        <v>177</v>
      </c>
      <c r="G6" s="21" t="s">
        <v>178</v>
      </c>
      <c r="H6" s="20">
        <v>15</v>
      </c>
      <c r="I6" s="21" t="s">
        <v>196</v>
      </c>
      <c r="J6" s="21">
        <v>1708052</v>
      </c>
      <c r="K6" s="21" t="s">
        <v>197</v>
      </c>
      <c r="L6" s="21" t="s">
        <v>198</v>
      </c>
      <c r="M6" s="10" t="s">
        <v>121</v>
      </c>
      <c r="N6" s="8">
        <v>1</v>
      </c>
      <c r="O6" s="8">
        <v>2023</v>
      </c>
      <c r="P6" s="8" t="s">
        <v>186</v>
      </c>
      <c r="Q6" s="8">
        <v>0</v>
      </c>
      <c r="R6" s="8">
        <v>1</v>
      </c>
      <c r="S6" s="11">
        <v>1</v>
      </c>
      <c r="T6" s="12">
        <v>1</v>
      </c>
      <c r="U6" s="11" t="s">
        <v>142</v>
      </c>
      <c r="V6" s="11">
        <v>0</v>
      </c>
      <c r="W6" s="30">
        <v>0</v>
      </c>
      <c r="X6" s="11">
        <v>0</v>
      </c>
      <c r="Y6" s="11">
        <v>0</v>
      </c>
      <c r="Z6" s="12">
        <v>0</v>
      </c>
      <c r="AA6" s="11">
        <v>1</v>
      </c>
      <c r="AB6" s="12">
        <v>0</v>
      </c>
      <c r="AC6" s="13">
        <v>1</v>
      </c>
      <c r="AD6" s="14">
        <v>0</v>
      </c>
      <c r="AE6" s="24" t="s">
        <v>141</v>
      </c>
      <c r="AF6" s="14">
        <v>0</v>
      </c>
      <c r="AG6" s="12">
        <v>0</v>
      </c>
    </row>
    <row r="7" spans="1:34" ht="182" x14ac:dyDescent="0.2">
      <c r="A7" s="8" t="s">
        <v>173</v>
      </c>
      <c r="B7" s="19" t="s">
        <v>61</v>
      </c>
      <c r="C7" s="8" t="s">
        <v>174</v>
      </c>
      <c r="D7" s="21" t="s">
        <v>194</v>
      </c>
      <c r="E7" s="22" t="s">
        <v>176</v>
      </c>
      <c r="F7" s="20" t="s">
        <v>199</v>
      </c>
      <c r="G7" s="20" t="s">
        <v>178</v>
      </c>
      <c r="H7" s="20">
        <v>16</v>
      </c>
      <c r="I7" s="20" t="s">
        <v>200</v>
      </c>
      <c r="J7" s="21">
        <v>1708041</v>
      </c>
      <c r="K7" s="21" t="s">
        <v>201</v>
      </c>
      <c r="L7" s="33" t="s">
        <v>202</v>
      </c>
      <c r="M7" s="10" t="s">
        <v>121</v>
      </c>
      <c r="N7" s="31">
        <v>11565</v>
      </c>
      <c r="O7" s="8">
        <v>2023</v>
      </c>
      <c r="P7" s="8" t="s">
        <v>203</v>
      </c>
      <c r="Q7" s="8">
        <v>1000</v>
      </c>
      <c r="R7" s="34">
        <v>4000</v>
      </c>
      <c r="S7" s="11">
        <v>0</v>
      </c>
      <c r="T7" s="12">
        <v>0</v>
      </c>
      <c r="U7" s="11" t="s">
        <v>142</v>
      </c>
      <c r="V7" s="11">
        <v>0</v>
      </c>
      <c r="W7" s="35">
        <v>5568</v>
      </c>
      <c r="X7" s="11">
        <v>0</v>
      </c>
      <c r="Y7" s="11">
        <f>U7+V7+W7+X7</f>
        <v>5568</v>
      </c>
      <c r="Z7" s="13">
        <v>1.3919999999999999</v>
      </c>
      <c r="AA7" s="36">
        <v>5568</v>
      </c>
      <c r="AB7" s="13">
        <v>1.3919999999999999</v>
      </c>
      <c r="AC7" s="13">
        <v>1.3919999999999999</v>
      </c>
      <c r="AD7" s="14">
        <v>0</v>
      </c>
      <c r="AE7" s="24" t="s">
        <v>204</v>
      </c>
      <c r="AF7" s="14">
        <v>6346929808</v>
      </c>
      <c r="AG7" s="12"/>
      <c r="AH7" s="606">
        <v>6346929808</v>
      </c>
    </row>
    <row r="8" spans="1:34" ht="126" x14ac:dyDescent="0.2">
      <c r="A8" s="8" t="s">
        <v>173</v>
      </c>
      <c r="B8" s="19" t="s">
        <v>61</v>
      </c>
      <c r="C8" s="8" t="s">
        <v>174</v>
      </c>
      <c r="D8" s="8" t="s">
        <v>205</v>
      </c>
      <c r="E8" s="21" t="s">
        <v>176</v>
      </c>
      <c r="F8" s="20" t="s">
        <v>206</v>
      </c>
      <c r="G8" s="20" t="s">
        <v>178</v>
      </c>
      <c r="H8" s="20">
        <v>17</v>
      </c>
      <c r="I8" s="37" t="s">
        <v>207</v>
      </c>
      <c r="J8" s="21">
        <v>1702007</v>
      </c>
      <c r="K8" s="21" t="s">
        <v>208</v>
      </c>
      <c r="L8" s="21" t="s">
        <v>209</v>
      </c>
      <c r="M8" s="10" t="s">
        <v>121</v>
      </c>
      <c r="N8" s="8">
        <v>30</v>
      </c>
      <c r="O8" s="8">
        <v>2023</v>
      </c>
      <c r="P8" s="8" t="s">
        <v>186</v>
      </c>
      <c r="Q8" s="8">
        <v>7</v>
      </c>
      <c r="R8" s="8">
        <v>20</v>
      </c>
      <c r="S8" s="11">
        <v>1</v>
      </c>
      <c r="T8" s="12">
        <v>0.05</v>
      </c>
      <c r="U8" s="11">
        <v>0</v>
      </c>
      <c r="V8" s="11">
        <v>0</v>
      </c>
      <c r="W8" s="30">
        <v>0</v>
      </c>
      <c r="X8" s="11">
        <v>1</v>
      </c>
      <c r="Y8" s="11">
        <v>1</v>
      </c>
      <c r="Z8" s="12">
        <v>0.05</v>
      </c>
      <c r="AA8" s="11">
        <v>2</v>
      </c>
      <c r="AB8" s="12">
        <v>0.14000000000000001</v>
      </c>
      <c r="AC8" s="13">
        <v>0.1</v>
      </c>
      <c r="AD8" s="14">
        <v>456000000</v>
      </c>
      <c r="AE8" s="8" t="s">
        <v>210</v>
      </c>
      <c r="AF8" s="14">
        <v>156000000</v>
      </c>
      <c r="AG8" s="12">
        <v>0.34</v>
      </c>
      <c r="AH8" s="606">
        <v>156000000</v>
      </c>
    </row>
    <row r="9" spans="1:34" ht="126" x14ac:dyDescent="0.2">
      <c r="A9" s="8" t="s">
        <v>173</v>
      </c>
      <c r="B9" s="19" t="s">
        <v>61</v>
      </c>
      <c r="C9" s="8" t="s">
        <v>174</v>
      </c>
      <c r="D9" s="8" t="s">
        <v>205</v>
      </c>
      <c r="E9" s="21" t="s">
        <v>176</v>
      </c>
      <c r="F9" s="20" t="s">
        <v>206</v>
      </c>
      <c r="G9" s="20" t="s">
        <v>178</v>
      </c>
      <c r="H9" s="20">
        <v>18</v>
      </c>
      <c r="I9" s="20" t="s">
        <v>211</v>
      </c>
      <c r="J9" s="21">
        <v>1702038</v>
      </c>
      <c r="K9" s="21" t="s">
        <v>212</v>
      </c>
      <c r="L9" s="21" t="s">
        <v>213</v>
      </c>
      <c r="M9" s="10" t="s">
        <v>121</v>
      </c>
      <c r="N9" s="8">
        <v>10</v>
      </c>
      <c r="O9" s="8">
        <v>2023</v>
      </c>
      <c r="P9" s="8" t="s">
        <v>186</v>
      </c>
      <c r="Q9" s="8">
        <v>5</v>
      </c>
      <c r="R9" s="8">
        <v>15</v>
      </c>
      <c r="S9" s="11">
        <v>2</v>
      </c>
      <c r="T9" s="12">
        <v>0.13333333333333333</v>
      </c>
      <c r="U9" s="11">
        <v>1</v>
      </c>
      <c r="V9" s="11">
        <v>1</v>
      </c>
      <c r="W9" s="30">
        <v>1</v>
      </c>
      <c r="X9" s="11">
        <v>2</v>
      </c>
      <c r="Y9" s="11">
        <v>5</v>
      </c>
      <c r="Z9" s="12">
        <v>0.33</v>
      </c>
      <c r="AA9" s="11">
        <v>7</v>
      </c>
      <c r="AB9" s="12">
        <v>1</v>
      </c>
      <c r="AC9" s="13">
        <v>0.46666600000000003</v>
      </c>
      <c r="AD9" s="14">
        <v>340000000</v>
      </c>
      <c r="AE9" s="24" t="s">
        <v>210</v>
      </c>
      <c r="AF9" s="14">
        <v>253410000</v>
      </c>
      <c r="AG9" s="12">
        <v>1</v>
      </c>
      <c r="AH9" s="606">
        <v>253410000</v>
      </c>
    </row>
    <row r="10" spans="1:34" ht="126" x14ac:dyDescent="0.2">
      <c r="A10" s="8" t="s">
        <v>173</v>
      </c>
      <c r="B10" s="19" t="s">
        <v>61</v>
      </c>
      <c r="C10" s="8" t="s">
        <v>174</v>
      </c>
      <c r="D10" s="8" t="s">
        <v>205</v>
      </c>
      <c r="E10" s="21" t="s">
        <v>176</v>
      </c>
      <c r="F10" s="20" t="s">
        <v>206</v>
      </c>
      <c r="G10" s="20" t="s">
        <v>178</v>
      </c>
      <c r="H10" s="20">
        <v>19</v>
      </c>
      <c r="I10" s="20" t="s">
        <v>214</v>
      </c>
      <c r="J10" s="21">
        <v>1702038</v>
      </c>
      <c r="K10" s="21" t="s">
        <v>212</v>
      </c>
      <c r="L10" s="21" t="s">
        <v>215</v>
      </c>
      <c r="M10" s="10" t="s">
        <v>121</v>
      </c>
      <c r="N10" s="8">
        <v>4</v>
      </c>
      <c r="O10" s="8">
        <v>2023</v>
      </c>
      <c r="P10" s="8" t="s">
        <v>186</v>
      </c>
      <c r="Q10" s="8">
        <v>2</v>
      </c>
      <c r="R10" s="8">
        <v>7</v>
      </c>
      <c r="S10" s="11">
        <v>2</v>
      </c>
      <c r="T10" s="12">
        <v>0.2857142857142857</v>
      </c>
      <c r="U10" s="11" t="s">
        <v>142</v>
      </c>
      <c r="V10" s="11">
        <v>1</v>
      </c>
      <c r="W10" s="30">
        <v>0</v>
      </c>
      <c r="X10" s="11">
        <v>1</v>
      </c>
      <c r="Y10" s="11">
        <v>2</v>
      </c>
      <c r="Z10" s="12">
        <v>0.28571428599999998</v>
      </c>
      <c r="AA10" s="11">
        <v>4</v>
      </c>
      <c r="AB10" s="12">
        <v>1</v>
      </c>
      <c r="AC10" s="13">
        <v>0.571428571</v>
      </c>
      <c r="AD10" s="14">
        <v>0</v>
      </c>
      <c r="AE10" s="24" t="s">
        <v>141</v>
      </c>
      <c r="AF10" s="14">
        <v>17430000</v>
      </c>
      <c r="AG10" s="12">
        <v>1</v>
      </c>
      <c r="AH10" s="606">
        <v>17430000</v>
      </c>
    </row>
    <row r="11" spans="1:34" ht="126" x14ac:dyDescent="0.2">
      <c r="A11" s="8" t="s">
        <v>173</v>
      </c>
      <c r="B11" s="19" t="s">
        <v>61</v>
      </c>
      <c r="C11" s="8" t="s">
        <v>174</v>
      </c>
      <c r="D11" s="8" t="s">
        <v>205</v>
      </c>
      <c r="E11" s="21" t="s">
        <v>176</v>
      </c>
      <c r="F11" s="20" t="s">
        <v>206</v>
      </c>
      <c r="G11" s="20" t="s">
        <v>178</v>
      </c>
      <c r="H11" s="20">
        <v>20</v>
      </c>
      <c r="I11" s="20" t="s">
        <v>216</v>
      </c>
      <c r="J11" s="21">
        <v>1709001</v>
      </c>
      <c r="K11" s="21" t="s">
        <v>217</v>
      </c>
      <c r="L11" s="21" t="s">
        <v>218</v>
      </c>
      <c r="M11" s="10" t="s">
        <v>121</v>
      </c>
      <c r="N11" s="31">
        <v>4000000</v>
      </c>
      <c r="O11" s="8">
        <v>2023</v>
      </c>
      <c r="P11" s="8" t="s">
        <v>219</v>
      </c>
      <c r="Q11" s="31">
        <v>1500000</v>
      </c>
      <c r="R11" s="31">
        <v>5000000</v>
      </c>
      <c r="S11" s="11">
        <v>400000</v>
      </c>
      <c r="T11" s="12">
        <v>0.08</v>
      </c>
      <c r="U11" s="11" t="s">
        <v>142</v>
      </c>
      <c r="V11" s="11">
        <v>0</v>
      </c>
      <c r="W11" s="30">
        <v>0</v>
      </c>
      <c r="X11" s="11" t="s">
        <v>220</v>
      </c>
      <c r="Y11" s="11" t="s">
        <v>220</v>
      </c>
      <c r="Z11" s="12">
        <v>0.34599999999999997</v>
      </c>
      <c r="AA11" s="11" t="s">
        <v>221</v>
      </c>
      <c r="AB11" s="12">
        <v>1.1533333299999999</v>
      </c>
      <c r="AC11" s="13">
        <v>0.42599999999999999</v>
      </c>
      <c r="AD11" s="14">
        <v>0</v>
      </c>
      <c r="AE11" s="24" t="s">
        <v>141</v>
      </c>
      <c r="AF11" s="14">
        <v>0</v>
      </c>
      <c r="AG11" s="12">
        <v>0</v>
      </c>
    </row>
    <row r="12" spans="1:34" ht="140" x14ac:dyDescent="0.2">
      <c r="A12" s="8" t="s">
        <v>173</v>
      </c>
      <c r="B12" s="9" t="s">
        <v>107</v>
      </c>
      <c r="C12" s="20" t="s">
        <v>222</v>
      </c>
      <c r="D12" s="20" t="s">
        <v>223</v>
      </c>
      <c r="E12" s="20" t="s">
        <v>224</v>
      </c>
      <c r="F12" s="20" t="s">
        <v>225</v>
      </c>
      <c r="G12" s="20" t="s">
        <v>226</v>
      </c>
      <c r="H12" s="20">
        <v>124</v>
      </c>
      <c r="I12" s="20" t="s">
        <v>227</v>
      </c>
      <c r="J12" s="38">
        <v>4103005</v>
      </c>
      <c r="K12" s="21" t="s">
        <v>228</v>
      </c>
      <c r="L12" s="37" t="s">
        <v>229</v>
      </c>
      <c r="M12" s="10" t="s">
        <v>121</v>
      </c>
      <c r="N12" s="8">
        <v>1365</v>
      </c>
      <c r="O12" s="8">
        <v>2023</v>
      </c>
      <c r="P12" s="8" t="s">
        <v>230</v>
      </c>
      <c r="Q12" s="23">
        <v>50</v>
      </c>
      <c r="R12" s="23">
        <v>200</v>
      </c>
      <c r="S12" s="11">
        <v>0</v>
      </c>
      <c r="T12" s="12">
        <v>0</v>
      </c>
      <c r="U12" s="11" t="s">
        <v>142</v>
      </c>
      <c r="V12" s="11">
        <v>0</v>
      </c>
      <c r="W12" s="30">
        <v>0</v>
      </c>
      <c r="X12" s="11">
        <v>57</v>
      </c>
      <c r="Y12" s="11">
        <v>57</v>
      </c>
      <c r="Z12" s="12">
        <v>0.25</v>
      </c>
      <c r="AA12" s="11">
        <v>0.25</v>
      </c>
      <c r="AB12" s="12">
        <v>1.1399999999999999</v>
      </c>
      <c r="AC12" s="13">
        <v>0.28499999999999998</v>
      </c>
      <c r="AD12" s="14">
        <v>408000</v>
      </c>
      <c r="AE12" s="24" t="s">
        <v>210</v>
      </c>
      <c r="AF12" s="14">
        <v>394916667</v>
      </c>
      <c r="AG12" s="12">
        <v>1.05</v>
      </c>
      <c r="AH12" s="606">
        <v>394916667</v>
      </c>
    </row>
    <row r="13" spans="1:34" ht="140" x14ac:dyDescent="0.2">
      <c r="A13" s="8" t="s">
        <v>173</v>
      </c>
      <c r="B13" s="9" t="s">
        <v>107</v>
      </c>
      <c r="C13" s="20" t="s">
        <v>222</v>
      </c>
      <c r="D13" s="20" t="s">
        <v>223</v>
      </c>
      <c r="E13" s="20" t="s">
        <v>110</v>
      </c>
      <c r="F13" s="20" t="s">
        <v>225</v>
      </c>
      <c r="G13" s="20" t="s">
        <v>226</v>
      </c>
      <c r="H13" s="20">
        <v>125</v>
      </c>
      <c r="I13" s="20" t="s">
        <v>231</v>
      </c>
      <c r="J13" s="38" t="s">
        <v>232</v>
      </c>
      <c r="K13" s="21" t="s">
        <v>233</v>
      </c>
      <c r="L13" s="37" t="s">
        <v>234</v>
      </c>
      <c r="M13" s="10" t="s">
        <v>121</v>
      </c>
      <c r="N13" s="8">
        <v>10</v>
      </c>
      <c r="O13" s="8">
        <v>2023</v>
      </c>
      <c r="P13" s="8" t="s">
        <v>230</v>
      </c>
      <c r="Q13" s="23">
        <v>20</v>
      </c>
      <c r="R13" s="23">
        <v>50</v>
      </c>
      <c r="S13" s="11">
        <v>0</v>
      </c>
      <c r="T13" s="12">
        <v>0</v>
      </c>
      <c r="U13" s="11" t="s">
        <v>142</v>
      </c>
      <c r="V13" s="11">
        <v>0</v>
      </c>
      <c r="W13" s="30">
        <v>0</v>
      </c>
      <c r="X13" s="11">
        <v>90</v>
      </c>
      <c r="Y13" s="11">
        <v>90</v>
      </c>
      <c r="Z13" s="12">
        <v>1.8</v>
      </c>
      <c r="AA13" s="11">
        <v>90</v>
      </c>
      <c r="AB13" s="12">
        <v>4.5</v>
      </c>
      <c r="AC13" s="13">
        <v>1.8</v>
      </c>
      <c r="AD13" s="14">
        <v>0</v>
      </c>
      <c r="AE13" s="24" t="s">
        <v>141</v>
      </c>
      <c r="AF13" s="14">
        <v>0</v>
      </c>
      <c r="AG13" s="12">
        <v>0</v>
      </c>
    </row>
    <row r="14" spans="1:34" ht="126" x14ac:dyDescent="0.2">
      <c r="A14" s="8" t="s">
        <v>173</v>
      </c>
      <c r="B14" s="9" t="s">
        <v>107</v>
      </c>
      <c r="C14" s="20" t="s">
        <v>222</v>
      </c>
      <c r="D14" s="20" t="s">
        <v>223</v>
      </c>
      <c r="E14" s="20" t="s">
        <v>224</v>
      </c>
      <c r="F14" s="20" t="s">
        <v>225</v>
      </c>
      <c r="G14" s="20" t="s">
        <v>116</v>
      </c>
      <c r="H14" s="20">
        <v>130</v>
      </c>
      <c r="I14" s="20" t="s">
        <v>235</v>
      </c>
      <c r="J14" s="38">
        <v>4101042</v>
      </c>
      <c r="K14" s="21" t="s">
        <v>236</v>
      </c>
      <c r="L14" s="20" t="s">
        <v>237</v>
      </c>
      <c r="M14" s="10" t="s">
        <v>121</v>
      </c>
      <c r="N14" s="8">
        <v>926</v>
      </c>
      <c r="O14" s="8">
        <v>2023</v>
      </c>
      <c r="P14" s="8" t="s">
        <v>230</v>
      </c>
      <c r="Q14" s="23">
        <v>500</v>
      </c>
      <c r="R14" s="23">
        <v>1500</v>
      </c>
      <c r="S14" s="11">
        <v>0</v>
      </c>
      <c r="T14" s="12">
        <v>0</v>
      </c>
      <c r="U14" s="11" t="s">
        <v>142</v>
      </c>
      <c r="V14" s="11">
        <v>0</v>
      </c>
      <c r="W14" s="30">
        <v>0</v>
      </c>
      <c r="X14" s="11">
        <v>0</v>
      </c>
      <c r="Y14" s="11">
        <v>0</v>
      </c>
      <c r="Z14" s="12">
        <v>0</v>
      </c>
      <c r="AA14" s="11">
        <v>0</v>
      </c>
      <c r="AB14" s="12">
        <v>0</v>
      </c>
      <c r="AC14" s="13">
        <v>0</v>
      </c>
      <c r="AD14" s="14">
        <v>0</v>
      </c>
      <c r="AE14" s="24" t="s">
        <v>141</v>
      </c>
      <c r="AF14" s="14">
        <v>0</v>
      </c>
      <c r="AG14" s="12">
        <v>0</v>
      </c>
    </row>
    <row r="15" spans="1:34" ht="154" x14ac:dyDescent="0.2">
      <c r="A15" s="8" t="s">
        <v>173</v>
      </c>
      <c r="B15" s="9" t="s">
        <v>107</v>
      </c>
      <c r="C15" s="20" t="s">
        <v>222</v>
      </c>
      <c r="D15" s="20" t="s">
        <v>238</v>
      </c>
      <c r="E15" s="21">
        <v>1704</v>
      </c>
      <c r="F15" s="21" t="s">
        <v>239</v>
      </c>
      <c r="G15" s="21" t="s">
        <v>178</v>
      </c>
      <c r="H15" s="20">
        <v>290</v>
      </c>
      <c r="I15" s="21" t="s">
        <v>240</v>
      </c>
      <c r="J15" s="38" t="s">
        <v>241</v>
      </c>
      <c r="K15" s="21" t="s">
        <v>242</v>
      </c>
      <c r="L15" s="20" t="s">
        <v>243</v>
      </c>
      <c r="M15" s="10" t="s">
        <v>121</v>
      </c>
      <c r="N15" s="32" t="s">
        <v>141</v>
      </c>
      <c r="O15" s="8" t="s">
        <v>141</v>
      </c>
      <c r="P15" s="8" t="s">
        <v>141</v>
      </c>
      <c r="Q15" s="8">
        <v>1</v>
      </c>
      <c r="R15" s="8">
        <v>4</v>
      </c>
      <c r="S15" s="11">
        <v>0</v>
      </c>
      <c r="T15" s="12">
        <v>0</v>
      </c>
      <c r="U15" s="11" t="s">
        <v>142</v>
      </c>
      <c r="V15" s="11">
        <v>0</v>
      </c>
      <c r="W15" s="30">
        <v>2</v>
      </c>
      <c r="X15" s="11">
        <v>0</v>
      </c>
      <c r="Y15" s="11">
        <v>2</v>
      </c>
      <c r="Z15" s="12">
        <v>0.5</v>
      </c>
      <c r="AA15" s="11">
        <v>2</v>
      </c>
      <c r="AB15" s="12">
        <v>2</v>
      </c>
      <c r="AC15" s="13">
        <v>0.5</v>
      </c>
      <c r="AD15" s="14">
        <v>0</v>
      </c>
      <c r="AE15" s="24" t="s">
        <v>141</v>
      </c>
      <c r="AF15" s="14">
        <v>0</v>
      </c>
      <c r="AG15" s="12">
        <v>0</v>
      </c>
    </row>
    <row r="16" spans="1:34" ht="126" x14ac:dyDescent="0.2">
      <c r="A16" s="8" t="s">
        <v>173</v>
      </c>
      <c r="B16" s="9" t="s">
        <v>107</v>
      </c>
      <c r="C16" s="20" t="s">
        <v>222</v>
      </c>
      <c r="D16" s="20" t="s">
        <v>238</v>
      </c>
      <c r="E16" s="22" t="s">
        <v>244</v>
      </c>
      <c r="F16" s="21" t="s">
        <v>239</v>
      </c>
      <c r="G16" s="21" t="s">
        <v>178</v>
      </c>
      <c r="H16" s="20">
        <v>291</v>
      </c>
      <c r="I16" s="21" t="s">
        <v>245</v>
      </c>
      <c r="J16" s="38" t="s">
        <v>246</v>
      </c>
      <c r="K16" s="21" t="s">
        <v>247</v>
      </c>
      <c r="L16" s="20" t="s">
        <v>248</v>
      </c>
      <c r="M16" s="10" t="s">
        <v>121</v>
      </c>
      <c r="N16" s="32" t="s">
        <v>141</v>
      </c>
      <c r="O16" s="8" t="s">
        <v>141</v>
      </c>
      <c r="P16" s="8" t="s">
        <v>141</v>
      </c>
      <c r="Q16" s="8">
        <v>50</v>
      </c>
      <c r="R16" s="8">
        <v>150</v>
      </c>
      <c r="S16" s="11">
        <v>0</v>
      </c>
      <c r="T16" s="12">
        <v>0</v>
      </c>
      <c r="U16" s="11" t="s">
        <v>142</v>
      </c>
      <c r="V16" s="11">
        <v>0</v>
      </c>
      <c r="W16" s="30">
        <v>0</v>
      </c>
      <c r="X16" s="11">
        <v>146</v>
      </c>
      <c r="Y16" s="11">
        <v>146</v>
      </c>
      <c r="Z16" s="12">
        <v>0.97299999999999998</v>
      </c>
      <c r="AA16" s="11">
        <v>146</v>
      </c>
      <c r="AB16" s="12">
        <v>2.92</v>
      </c>
      <c r="AC16" s="13">
        <v>0.97</v>
      </c>
      <c r="AD16" s="14">
        <v>0</v>
      </c>
      <c r="AE16" s="24" t="s">
        <v>141</v>
      </c>
      <c r="AF16" s="14">
        <v>0</v>
      </c>
      <c r="AG16" s="12">
        <v>0</v>
      </c>
    </row>
    <row r="17" spans="1:33" ht="126" x14ac:dyDescent="0.2">
      <c r="A17" s="8" t="s">
        <v>173</v>
      </c>
      <c r="B17" s="9" t="s">
        <v>107</v>
      </c>
      <c r="C17" s="20" t="s">
        <v>222</v>
      </c>
      <c r="D17" s="20" t="s">
        <v>238</v>
      </c>
      <c r="E17" s="22" t="s">
        <v>244</v>
      </c>
      <c r="F17" s="21" t="s">
        <v>239</v>
      </c>
      <c r="G17" s="21" t="s">
        <v>178</v>
      </c>
      <c r="H17" s="20">
        <v>336</v>
      </c>
      <c r="I17" s="21" t="s">
        <v>245</v>
      </c>
      <c r="J17" s="21" t="s">
        <v>249</v>
      </c>
      <c r="K17" s="21" t="s">
        <v>250</v>
      </c>
      <c r="L17" s="21" t="s">
        <v>251</v>
      </c>
      <c r="M17" s="10" t="s">
        <v>121</v>
      </c>
      <c r="N17" s="32" t="s">
        <v>141</v>
      </c>
      <c r="O17" s="8" t="s">
        <v>141</v>
      </c>
      <c r="P17" s="8" t="s">
        <v>141</v>
      </c>
      <c r="Q17" s="8">
        <v>130</v>
      </c>
      <c r="R17" s="8">
        <v>400</v>
      </c>
      <c r="S17" s="11">
        <v>0</v>
      </c>
      <c r="T17" s="12">
        <v>0</v>
      </c>
      <c r="U17" s="11">
        <v>152</v>
      </c>
      <c r="V17" s="11">
        <v>0</v>
      </c>
      <c r="W17" s="30">
        <v>0</v>
      </c>
      <c r="X17" s="11">
        <v>0</v>
      </c>
      <c r="Y17" s="11">
        <v>152</v>
      </c>
      <c r="Z17" s="12">
        <v>0.38</v>
      </c>
      <c r="AA17" s="11">
        <v>152</v>
      </c>
      <c r="AB17" s="12">
        <v>1.1692307692307693</v>
      </c>
      <c r="AC17" s="13">
        <v>0.38</v>
      </c>
      <c r="AD17" s="14">
        <v>0</v>
      </c>
      <c r="AE17" s="24" t="s">
        <v>141</v>
      </c>
      <c r="AF17" s="14">
        <v>0</v>
      </c>
      <c r="AG17" s="12">
        <v>0</v>
      </c>
    </row>
    <row r="19" spans="1:33" x14ac:dyDescent="0.2">
      <c r="AD19" s="479">
        <f>SUM(AD2:AD17)</f>
        <v>5346408001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6"/>
  <sheetViews>
    <sheetView topLeftCell="W52" workbookViewId="0">
      <selection activeCell="AE56" sqref="AE56"/>
    </sheetView>
  </sheetViews>
  <sheetFormatPr baseColWidth="10" defaultRowHeight="16" x14ac:dyDescent="0.2"/>
  <cols>
    <col min="31" max="31" width="22.83203125" customWidth="1"/>
    <col min="33" max="33" width="22.83203125" customWidth="1"/>
  </cols>
  <sheetData>
    <row r="1" spans="1:34" ht="96" x14ac:dyDescent="0.2">
      <c r="A1" s="405" t="s">
        <v>38</v>
      </c>
      <c r="B1" s="405" t="s">
        <v>2</v>
      </c>
      <c r="C1" s="405" t="s">
        <v>4</v>
      </c>
      <c r="D1" s="405" t="s">
        <v>5</v>
      </c>
      <c r="E1" s="405" t="s">
        <v>6</v>
      </c>
      <c r="F1" s="405" t="s">
        <v>7</v>
      </c>
      <c r="G1" s="405" t="s">
        <v>8</v>
      </c>
      <c r="H1" s="405" t="s">
        <v>9</v>
      </c>
      <c r="I1" s="405" t="s">
        <v>10</v>
      </c>
      <c r="J1" s="405" t="s">
        <v>11</v>
      </c>
      <c r="K1" s="405" t="s">
        <v>1460</v>
      </c>
      <c r="L1" s="405" t="s">
        <v>12</v>
      </c>
      <c r="M1" s="405" t="s">
        <v>13</v>
      </c>
      <c r="N1" s="405" t="s">
        <v>14</v>
      </c>
      <c r="O1" s="405" t="s">
        <v>15</v>
      </c>
      <c r="P1" s="405" t="s">
        <v>16</v>
      </c>
      <c r="Q1" s="405" t="s">
        <v>17</v>
      </c>
      <c r="R1" s="405" t="s">
        <v>39</v>
      </c>
      <c r="S1" s="405" t="s">
        <v>19</v>
      </c>
      <c r="T1" s="405" t="s">
        <v>20</v>
      </c>
      <c r="U1" s="405" t="s">
        <v>40</v>
      </c>
      <c r="V1" s="405" t="s">
        <v>22</v>
      </c>
      <c r="W1" s="405" t="s">
        <v>23</v>
      </c>
      <c r="X1" s="405" t="s">
        <v>24</v>
      </c>
      <c r="Y1" s="405" t="s">
        <v>25</v>
      </c>
      <c r="Z1" s="405" t="s">
        <v>41</v>
      </c>
      <c r="AA1" s="405" t="s">
        <v>42</v>
      </c>
      <c r="AB1" s="405" t="s">
        <v>43</v>
      </c>
      <c r="AC1" s="405" t="s">
        <v>30</v>
      </c>
      <c r="AD1" s="405" t="s">
        <v>31</v>
      </c>
      <c r="AE1" s="405" t="s">
        <v>44</v>
      </c>
      <c r="AF1" s="405" t="s">
        <v>33</v>
      </c>
      <c r="AG1" s="405" t="s">
        <v>45</v>
      </c>
      <c r="AH1" s="405" t="s">
        <v>46</v>
      </c>
    </row>
    <row r="2" spans="1:34" ht="231" x14ac:dyDescent="0.2">
      <c r="A2" s="356" t="s">
        <v>1461</v>
      </c>
      <c r="B2" s="324" t="s">
        <v>1462</v>
      </c>
      <c r="C2" s="324" t="s">
        <v>1463</v>
      </c>
      <c r="D2" s="326" t="s">
        <v>1464</v>
      </c>
      <c r="E2" s="406" t="s">
        <v>1465</v>
      </c>
      <c r="F2" s="406" t="s">
        <v>1466</v>
      </c>
      <c r="G2" s="406" t="s">
        <v>1467</v>
      </c>
      <c r="H2" s="406" t="s">
        <v>1468</v>
      </c>
      <c r="I2" s="407" t="s">
        <v>1469</v>
      </c>
      <c r="J2" s="406" t="s">
        <v>1470</v>
      </c>
      <c r="K2" s="408" t="s">
        <v>1471</v>
      </c>
      <c r="L2" s="406" t="s">
        <v>956</v>
      </c>
      <c r="M2" s="357" t="s">
        <v>1472</v>
      </c>
      <c r="N2" s="357" t="s">
        <v>158</v>
      </c>
      <c r="O2" s="409">
        <v>180</v>
      </c>
      <c r="P2" s="409">
        <v>2023</v>
      </c>
      <c r="Q2" s="409" t="s">
        <v>1473</v>
      </c>
      <c r="R2" s="410">
        <v>90</v>
      </c>
      <c r="S2" s="357">
        <v>360</v>
      </c>
      <c r="T2" s="411">
        <v>90</v>
      </c>
      <c r="U2" s="412">
        <f>+T2/S2</f>
        <v>0.25</v>
      </c>
      <c r="V2" s="413">
        <v>15</v>
      </c>
      <c r="W2" s="414">
        <v>17</v>
      </c>
      <c r="X2" s="411">
        <v>33</v>
      </c>
      <c r="Y2" s="414">
        <v>25</v>
      </c>
      <c r="Z2" s="411">
        <f>+V2+W2+X2+Y2</f>
        <v>90</v>
      </c>
      <c r="AA2" s="412">
        <f>+Z2/S2</f>
        <v>0.25</v>
      </c>
      <c r="AB2" s="411">
        <f>T2+Z2</f>
        <v>180</v>
      </c>
      <c r="AC2" s="412">
        <f>+Z2/R2</f>
        <v>1</v>
      </c>
      <c r="AD2" s="415">
        <f>AB2/S2</f>
        <v>0.5</v>
      </c>
      <c r="AE2" s="416">
        <v>518598267</v>
      </c>
      <c r="AF2" s="356" t="s">
        <v>1474</v>
      </c>
      <c r="AG2" s="417">
        <v>518598267</v>
      </c>
      <c r="AH2" s="418">
        <f t="shared" ref="AH2:AH55" si="0">AG2/AE2</f>
        <v>1</v>
      </c>
    </row>
    <row r="3" spans="1:34" ht="187" x14ac:dyDescent="0.2">
      <c r="A3" s="356" t="s">
        <v>1461</v>
      </c>
      <c r="B3" s="324" t="s">
        <v>1462</v>
      </c>
      <c r="C3" s="324" t="s">
        <v>1463</v>
      </c>
      <c r="D3" s="326" t="s">
        <v>1464</v>
      </c>
      <c r="E3" s="419" t="s">
        <v>1465</v>
      </c>
      <c r="F3" s="419" t="s">
        <v>1466</v>
      </c>
      <c r="G3" s="419" t="s">
        <v>1467</v>
      </c>
      <c r="H3" s="419" t="s">
        <v>1475</v>
      </c>
      <c r="I3" s="420" t="s">
        <v>1476</v>
      </c>
      <c r="J3" s="419" t="s">
        <v>1477</v>
      </c>
      <c r="K3" s="421" t="s">
        <v>1478</v>
      </c>
      <c r="L3" s="419" t="s">
        <v>1479</v>
      </c>
      <c r="M3" s="357" t="s">
        <v>1480</v>
      </c>
      <c r="N3" s="357" t="s">
        <v>158</v>
      </c>
      <c r="O3" s="409">
        <v>938220</v>
      </c>
      <c r="P3" s="409">
        <v>2023</v>
      </c>
      <c r="Q3" s="409" t="s">
        <v>1481</v>
      </c>
      <c r="R3" s="410">
        <v>940420</v>
      </c>
      <c r="S3" s="422">
        <v>947522</v>
      </c>
      <c r="T3" s="423">
        <v>942164</v>
      </c>
      <c r="U3" s="412">
        <f t="shared" ref="U3:U55" si="1">+T3/S3</f>
        <v>0.99434525003113383</v>
      </c>
      <c r="V3" s="413">
        <v>240193</v>
      </c>
      <c r="W3" s="200">
        <v>213465</v>
      </c>
      <c r="X3" s="423">
        <v>634000</v>
      </c>
      <c r="Y3" s="414">
        <v>300</v>
      </c>
      <c r="Z3" s="411">
        <v>932027</v>
      </c>
      <c r="AA3" s="412">
        <f t="shared" ref="AA3:AA55" si="2">+Z3/S3</f>
        <v>0.98364681769921969</v>
      </c>
      <c r="AB3" s="411">
        <f t="shared" ref="AB3:AB55" si="3">T3+Z3</f>
        <v>1874191</v>
      </c>
      <c r="AC3" s="412">
        <f t="shared" ref="AC3:AC55" si="4">+Z3/R3</f>
        <v>0.99107526424363579</v>
      </c>
      <c r="AD3" s="415">
        <f t="shared" ref="AD3:AD55" si="5">AB3/S3</f>
        <v>1.9779920677303535</v>
      </c>
      <c r="AE3" s="416">
        <v>83107356230</v>
      </c>
      <c r="AF3" s="356" t="s">
        <v>1474</v>
      </c>
      <c r="AG3" s="424">
        <v>52528032184.659988</v>
      </c>
      <c r="AH3" s="418">
        <f t="shared" si="0"/>
        <v>0.63205033305702096</v>
      </c>
    </row>
    <row r="4" spans="1:34" ht="121" x14ac:dyDescent="0.2">
      <c r="A4" s="356" t="s">
        <v>1461</v>
      </c>
      <c r="B4" s="324" t="s">
        <v>1462</v>
      </c>
      <c r="C4" s="324" t="s">
        <v>1463</v>
      </c>
      <c r="D4" s="326" t="s">
        <v>1464</v>
      </c>
      <c r="E4" s="419" t="s">
        <v>1482</v>
      </c>
      <c r="F4" s="419" t="s">
        <v>1466</v>
      </c>
      <c r="G4" s="419" t="s">
        <v>1467</v>
      </c>
      <c r="H4" s="419" t="s">
        <v>1483</v>
      </c>
      <c r="I4" s="420" t="s">
        <v>1484</v>
      </c>
      <c r="J4" s="419" t="s">
        <v>1485</v>
      </c>
      <c r="K4" s="421" t="s">
        <v>1486</v>
      </c>
      <c r="L4" s="419" t="s">
        <v>1487</v>
      </c>
      <c r="M4" s="357" t="s">
        <v>1488</v>
      </c>
      <c r="N4" s="357" t="s">
        <v>158</v>
      </c>
      <c r="O4" s="409">
        <v>15</v>
      </c>
      <c r="P4" s="409">
        <v>2023</v>
      </c>
      <c r="Q4" s="409" t="s">
        <v>1473</v>
      </c>
      <c r="R4" s="410">
        <v>5</v>
      </c>
      <c r="S4" s="357">
        <v>15</v>
      </c>
      <c r="T4" s="423">
        <v>1</v>
      </c>
      <c r="U4" s="412">
        <f t="shared" si="1"/>
        <v>6.6666666666666666E-2</v>
      </c>
      <c r="V4" s="413">
        <v>1</v>
      </c>
      <c r="W4" s="414">
        <v>0</v>
      </c>
      <c r="X4" s="423">
        <v>0</v>
      </c>
      <c r="Y4" s="414">
        <v>0</v>
      </c>
      <c r="Z4" s="411">
        <f t="shared" ref="Z4:Z55" si="6">+V4+W4+X4+Y4</f>
        <v>1</v>
      </c>
      <c r="AA4" s="412">
        <f t="shared" si="2"/>
        <v>6.6666666666666666E-2</v>
      </c>
      <c r="AB4" s="411">
        <f t="shared" si="3"/>
        <v>2</v>
      </c>
      <c r="AC4" s="412">
        <f t="shared" si="4"/>
        <v>0.2</v>
      </c>
      <c r="AD4" s="415">
        <f t="shared" si="5"/>
        <v>0.13333333333333333</v>
      </c>
      <c r="AE4" s="416">
        <v>83107356230</v>
      </c>
      <c r="AF4" s="356" t="s">
        <v>1489</v>
      </c>
      <c r="AG4" s="424">
        <v>52528032184.659988</v>
      </c>
      <c r="AH4" s="418">
        <f t="shared" si="0"/>
        <v>0.63205033305702096</v>
      </c>
    </row>
    <row r="5" spans="1:34" ht="242" x14ac:dyDescent="0.2">
      <c r="A5" s="356" t="s">
        <v>1461</v>
      </c>
      <c r="B5" s="324" t="s">
        <v>1462</v>
      </c>
      <c r="C5" s="324" t="s">
        <v>1463</v>
      </c>
      <c r="D5" s="326" t="s">
        <v>1464</v>
      </c>
      <c r="E5" s="419" t="s">
        <v>1490</v>
      </c>
      <c r="F5" s="419" t="s">
        <v>1466</v>
      </c>
      <c r="G5" s="419" t="s">
        <v>1467</v>
      </c>
      <c r="H5" s="419" t="s">
        <v>1491</v>
      </c>
      <c r="I5" s="420" t="s">
        <v>1492</v>
      </c>
      <c r="J5" s="419" t="s">
        <v>1470</v>
      </c>
      <c r="K5" s="421" t="s">
        <v>1493</v>
      </c>
      <c r="L5" s="419" t="s">
        <v>956</v>
      </c>
      <c r="M5" s="637" t="s">
        <v>726</v>
      </c>
      <c r="N5" s="357" t="s">
        <v>158</v>
      </c>
      <c r="O5" s="409">
        <v>180</v>
      </c>
      <c r="P5" s="409">
        <v>2023</v>
      </c>
      <c r="Q5" s="409" t="s">
        <v>1473</v>
      </c>
      <c r="R5" s="410">
        <v>90</v>
      </c>
      <c r="S5" s="357">
        <v>360</v>
      </c>
      <c r="T5" s="423">
        <v>90</v>
      </c>
      <c r="U5" s="412">
        <f t="shared" si="1"/>
        <v>0.25</v>
      </c>
      <c r="V5" s="413">
        <v>15</v>
      </c>
      <c r="W5" s="414">
        <v>17</v>
      </c>
      <c r="X5" s="423">
        <v>33</v>
      </c>
      <c r="Y5" s="414">
        <v>25</v>
      </c>
      <c r="Z5" s="411">
        <f t="shared" si="6"/>
        <v>90</v>
      </c>
      <c r="AA5" s="412">
        <f t="shared" si="2"/>
        <v>0.25</v>
      </c>
      <c r="AB5" s="411">
        <f t="shared" si="3"/>
        <v>180</v>
      </c>
      <c r="AC5" s="412">
        <f t="shared" si="4"/>
        <v>1</v>
      </c>
      <c r="AD5" s="415">
        <f t="shared" si="5"/>
        <v>0.5</v>
      </c>
      <c r="AE5" s="416">
        <v>483500000</v>
      </c>
      <c r="AF5" s="356" t="s">
        <v>1474</v>
      </c>
      <c r="AG5" s="424">
        <v>483500000</v>
      </c>
      <c r="AH5" s="418">
        <f t="shared" si="0"/>
        <v>1</v>
      </c>
    </row>
    <row r="6" spans="1:34" ht="242" x14ac:dyDescent="0.2">
      <c r="A6" s="356" t="s">
        <v>1461</v>
      </c>
      <c r="B6" s="324" t="s">
        <v>1462</v>
      </c>
      <c r="C6" s="324" t="s">
        <v>1463</v>
      </c>
      <c r="D6" s="326" t="s">
        <v>1464</v>
      </c>
      <c r="E6" s="419" t="s">
        <v>1494</v>
      </c>
      <c r="F6" s="419" t="s">
        <v>1466</v>
      </c>
      <c r="G6" s="419" t="s">
        <v>1467</v>
      </c>
      <c r="H6" s="419" t="s">
        <v>1495</v>
      </c>
      <c r="I6" s="420" t="s">
        <v>1492</v>
      </c>
      <c r="J6" s="419" t="s">
        <v>1470</v>
      </c>
      <c r="K6" s="421" t="s">
        <v>1493</v>
      </c>
      <c r="L6" s="419" t="s">
        <v>956</v>
      </c>
      <c r="M6" s="638"/>
      <c r="N6" s="357" t="s">
        <v>158</v>
      </c>
      <c r="O6" s="409">
        <v>180</v>
      </c>
      <c r="P6" s="409">
        <v>2023</v>
      </c>
      <c r="Q6" s="409" t="s">
        <v>1473</v>
      </c>
      <c r="R6" s="410">
        <v>135</v>
      </c>
      <c r="S6" s="357">
        <v>540</v>
      </c>
      <c r="T6" s="423">
        <v>135</v>
      </c>
      <c r="U6" s="412">
        <f t="shared" si="1"/>
        <v>0.25</v>
      </c>
      <c r="V6" s="413">
        <v>3</v>
      </c>
      <c r="W6" s="414">
        <v>66</v>
      </c>
      <c r="X6" s="423">
        <v>54</v>
      </c>
      <c r="Y6" s="414">
        <v>12</v>
      </c>
      <c r="Z6" s="411">
        <f t="shared" si="6"/>
        <v>135</v>
      </c>
      <c r="AA6" s="412">
        <f t="shared" si="2"/>
        <v>0.25</v>
      </c>
      <c r="AB6" s="411">
        <f t="shared" si="3"/>
        <v>270</v>
      </c>
      <c r="AC6" s="412">
        <f t="shared" si="4"/>
        <v>1</v>
      </c>
      <c r="AD6" s="415">
        <f t="shared" si="5"/>
        <v>0.5</v>
      </c>
      <c r="AE6" s="416">
        <v>483500000</v>
      </c>
      <c r="AF6" s="356" t="s">
        <v>1474</v>
      </c>
      <c r="AG6" s="424">
        <v>483500000</v>
      </c>
      <c r="AH6" s="418">
        <f t="shared" si="0"/>
        <v>1</v>
      </c>
    </row>
    <row r="7" spans="1:34" ht="121" x14ac:dyDescent="0.2">
      <c r="A7" s="356" t="s">
        <v>1461</v>
      </c>
      <c r="B7" s="324" t="s">
        <v>1462</v>
      </c>
      <c r="C7" s="324" t="s">
        <v>1463</v>
      </c>
      <c r="D7" s="326" t="s">
        <v>1464</v>
      </c>
      <c r="E7" s="419" t="s">
        <v>1496</v>
      </c>
      <c r="F7" s="419" t="s">
        <v>1497</v>
      </c>
      <c r="G7" s="419" t="s">
        <v>1498</v>
      </c>
      <c r="H7" s="419" t="s">
        <v>1499</v>
      </c>
      <c r="I7" s="420" t="s">
        <v>1500</v>
      </c>
      <c r="J7" s="419" t="s">
        <v>1501</v>
      </c>
      <c r="K7" s="421" t="s">
        <v>1502</v>
      </c>
      <c r="L7" s="419" t="s">
        <v>1503</v>
      </c>
      <c r="M7" s="357" t="s">
        <v>1504</v>
      </c>
      <c r="N7" s="357" t="s">
        <v>158</v>
      </c>
      <c r="O7" s="409">
        <v>100</v>
      </c>
      <c r="P7" s="409">
        <v>2023</v>
      </c>
      <c r="Q7" s="409" t="s">
        <v>1505</v>
      </c>
      <c r="R7" s="410">
        <v>90</v>
      </c>
      <c r="S7" s="357">
        <v>360</v>
      </c>
      <c r="T7" s="423">
        <v>507</v>
      </c>
      <c r="U7" s="412">
        <f t="shared" si="1"/>
        <v>1.4083333333333334</v>
      </c>
      <c r="V7" s="413">
        <v>31</v>
      </c>
      <c r="W7" s="414">
        <v>30</v>
      </c>
      <c r="X7" s="423">
        <v>35</v>
      </c>
      <c r="Y7" s="414">
        <v>15</v>
      </c>
      <c r="Z7" s="411">
        <f t="shared" si="6"/>
        <v>111</v>
      </c>
      <c r="AA7" s="412">
        <f t="shared" si="2"/>
        <v>0.30833333333333335</v>
      </c>
      <c r="AB7" s="411">
        <f t="shared" si="3"/>
        <v>618</v>
      </c>
      <c r="AC7" s="412">
        <f t="shared" si="4"/>
        <v>1.2333333333333334</v>
      </c>
      <c r="AD7" s="415">
        <f t="shared" si="5"/>
        <v>1.7166666666666666</v>
      </c>
      <c r="AE7" s="416">
        <v>4332003280</v>
      </c>
      <c r="AF7" s="356" t="s">
        <v>1474</v>
      </c>
      <c r="AG7" s="424">
        <v>4332003280</v>
      </c>
      <c r="AH7" s="425">
        <f t="shared" si="0"/>
        <v>1</v>
      </c>
    </row>
    <row r="8" spans="1:34" ht="176" x14ac:dyDescent="0.2">
      <c r="A8" s="356" t="s">
        <v>1461</v>
      </c>
      <c r="B8" s="324" t="s">
        <v>1462</v>
      </c>
      <c r="C8" s="324" t="s">
        <v>1463</v>
      </c>
      <c r="D8" s="326" t="s">
        <v>1464</v>
      </c>
      <c r="E8" s="419" t="s">
        <v>1496</v>
      </c>
      <c r="F8" s="419" t="s">
        <v>1497</v>
      </c>
      <c r="G8" s="419" t="s">
        <v>1506</v>
      </c>
      <c r="H8" s="419" t="s">
        <v>1507</v>
      </c>
      <c r="I8" s="420" t="s">
        <v>1508</v>
      </c>
      <c r="J8" s="419" t="s">
        <v>1509</v>
      </c>
      <c r="K8" s="421" t="s">
        <v>1510</v>
      </c>
      <c r="L8" s="419" t="s">
        <v>1511</v>
      </c>
      <c r="M8" s="357" t="s">
        <v>726</v>
      </c>
      <c r="N8" s="357" t="s">
        <v>158</v>
      </c>
      <c r="O8" s="409">
        <v>44880</v>
      </c>
      <c r="P8" s="409">
        <v>2023</v>
      </c>
      <c r="Q8" s="409" t="s">
        <v>1512</v>
      </c>
      <c r="R8" s="426">
        <v>14000</v>
      </c>
      <c r="S8" s="357">
        <v>56000</v>
      </c>
      <c r="T8" s="423">
        <v>11732</v>
      </c>
      <c r="U8" s="412">
        <f t="shared" si="1"/>
        <v>0.20949999999999999</v>
      </c>
      <c r="V8" s="427">
        <v>2780</v>
      </c>
      <c r="W8" s="414">
        <v>2987</v>
      </c>
      <c r="X8" s="423">
        <v>2536</v>
      </c>
      <c r="Y8" s="414">
        <v>5032</v>
      </c>
      <c r="Z8" s="411">
        <f t="shared" si="6"/>
        <v>13335</v>
      </c>
      <c r="AA8" s="412">
        <f t="shared" si="2"/>
        <v>0.238125</v>
      </c>
      <c r="AB8" s="411">
        <f t="shared" si="3"/>
        <v>25067</v>
      </c>
      <c r="AC8" s="412">
        <f t="shared" si="4"/>
        <v>0.95250000000000001</v>
      </c>
      <c r="AD8" s="415">
        <f t="shared" si="5"/>
        <v>0.447625</v>
      </c>
      <c r="AE8" s="416">
        <v>3100000000</v>
      </c>
      <c r="AF8" s="356" t="s">
        <v>1489</v>
      </c>
      <c r="AG8" s="424">
        <v>3100000000</v>
      </c>
      <c r="AH8" s="425">
        <f t="shared" si="0"/>
        <v>1</v>
      </c>
    </row>
    <row r="9" spans="1:34" ht="110" x14ac:dyDescent="0.2">
      <c r="A9" s="356" t="s">
        <v>1461</v>
      </c>
      <c r="B9" s="324" t="s">
        <v>1462</v>
      </c>
      <c r="C9" s="324" t="s">
        <v>1463</v>
      </c>
      <c r="D9" s="326" t="s">
        <v>1464</v>
      </c>
      <c r="E9" s="419" t="s">
        <v>1513</v>
      </c>
      <c r="F9" s="419" t="s">
        <v>1514</v>
      </c>
      <c r="G9" s="419" t="s">
        <v>1515</v>
      </c>
      <c r="H9" s="419" t="s">
        <v>1516</v>
      </c>
      <c r="I9" s="420" t="s">
        <v>1517</v>
      </c>
      <c r="J9" s="419" t="s">
        <v>1518</v>
      </c>
      <c r="K9" s="421" t="s">
        <v>1519</v>
      </c>
      <c r="L9" s="419" t="s">
        <v>956</v>
      </c>
      <c r="M9" s="357" t="s">
        <v>726</v>
      </c>
      <c r="N9" s="357" t="s">
        <v>158</v>
      </c>
      <c r="O9" s="409">
        <v>1215</v>
      </c>
      <c r="P9" s="409">
        <v>2023</v>
      </c>
      <c r="Q9" s="409" t="s">
        <v>1520</v>
      </c>
      <c r="R9" s="428">
        <v>945</v>
      </c>
      <c r="S9" s="409">
        <v>3780</v>
      </c>
      <c r="T9" s="409">
        <v>550</v>
      </c>
      <c r="U9" s="412">
        <f t="shared" si="1"/>
        <v>0.14550264550264549</v>
      </c>
      <c r="V9" s="414">
        <v>230</v>
      </c>
      <c r="W9" s="414">
        <v>245</v>
      </c>
      <c r="X9" s="423">
        <v>0</v>
      </c>
      <c r="Y9" s="414">
        <v>137</v>
      </c>
      <c r="Z9" s="411">
        <f t="shared" si="6"/>
        <v>612</v>
      </c>
      <c r="AA9" s="412">
        <f t="shared" si="2"/>
        <v>0.16190476190476191</v>
      </c>
      <c r="AB9" s="411">
        <f t="shared" si="3"/>
        <v>1162</v>
      </c>
      <c r="AC9" s="412">
        <f t="shared" si="4"/>
        <v>0.64761904761904765</v>
      </c>
      <c r="AD9" s="415">
        <f t="shared" si="5"/>
        <v>0.30740740740740741</v>
      </c>
      <c r="AE9" s="416">
        <v>2920000000</v>
      </c>
      <c r="AF9" s="356" t="s">
        <v>1489</v>
      </c>
      <c r="AG9" s="424">
        <v>2920000000</v>
      </c>
      <c r="AH9" s="425">
        <f t="shared" si="0"/>
        <v>1</v>
      </c>
    </row>
    <row r="10" spans="1:34" ht="121" x14ac:dyDescent="0.2">
      <c r="A10" s="356" t="s">
        <v>1461</v>
      </c>
      <c r="B10" s="324" t="s">
        <v>1462</v>
      </c>
      <c r="C10" s="324" t="s">
        <v>1463</v>
      </c>
      <c r="D10" s="326" t="s">
        <v>1521</v>
      </c>
      <c r="E10" s="419" t="s">
        <v>1513</v>
      </c>
      <c r="F10" s="419" t="s">
        <v>1514</v>
      </c>
      <c r="G10" s="419" t="s">
        <v>1515</v>
      </c>
      <c r="H10" s="419" t="s">
        <v>1522</v>
      </c>
      <c r="I10" s="420" t="s">
        <v>1523</v>
      </c>
      <c r="J10" s="419" t="s">
        <v>1524</v>
      </c>
      <c r="K10" s="421" t="s">
        <v>1525</v>
      </c>
      <c r="L10" s="419" t="s">
        <v>1526</v>
      </c>
      <c r="M10" s="357" t="s">
        <v>1527</v>
      </c>
      <c r="N10" s="357" t="s">
        <v>158</v>
      </c>
      <c r="O10" s="409">
        <v>48</v>
      </c>
      <c r="P10" s="409">
        <v>2023</v>
      </c>
      <c r="Q10" s="409" t="s">
        <v>1520</v>
      </c>
      <c r="R10" s="428">
        <v>12</v>
      </c>
      <c r="S10" s="409">
        <v>48</v>
      </c>
      <c r="T10" s="409">
        <v>12</v>
      </c>
      <c r="U10" s="412">
        <f t="shared" si="1"/>
        <v>0.25</v>
      </c>
      <c r="V10" s="414">
        <v>2</v>
      </c>
      <c r="W10" s="414">
        <v>3</v>
      </c>
      <c r="X10" s="423">
        <v>7</v>
      </c>
      <c r="Y10" s="414">
        <v>0</v>
      </c>
      <c r="Z10" s="411">
        <f t="shared" si="6"/>
        <v>12</v>
      </c>
      <c r="AA10" s="412">
        <f t="shared" si="2"/>
        <v>0.25</v>
      </c>
      <c r="AB10" s="411">
        <f t="shared" si="3"/>
        <v>24</v>
      </c>
      <c r="AC10" s="412">
        <f t="shared" si="4"/>
        <v>1</v>
      </c>
      <c r="AD10" s="415">
        <f t="shared" si="5"/>
        <v>0.5</v>
      </c>
      <c r="AE10" s="416">
        <v>2920000000</v>
      </c>
      <c r="AF10" s="356" t="s">
        <v>1489</v>
      </c>
      <c r="AG10" s="424">
        <v>2920000000</v>
      </c>
      <c r="AH10" s="425">
        <f t="shared" si="0"/>
        <v>1</v>
      </c>
    </row>
    <row r="11" spans="1:34" ht="143" x14ac:dyDescent="0.2">
      <c r="A11" s="356" t="s">
        <v>1461</v>
      </c>
      <c r="B11" s="324" t="s">
        <v>1462</v>
      </c>
      <c r="C11" s="324" t="s">
        <v>1463</v>
      </c>
      <c r="D11" s="326" t="s">
        <v>1521</v>
      </c>
      <c r="E11" s="419" t="s">
        <v>1513</v>
      </c>
      <c r="F11" s="419" t="s">
        <v>1514</v>
      </c>
      <c r="G11" s="419" t="s">
        <v>1528</v>
      </c>
      <c r="H11" s="419" t="s">
        <v>1529</v>
      </c>
      <c r="I11" s="420" t="s">
        <v>1530</v>
      </c>
      <c r="J11" s="419" t="s">
        <v>1518</v>
      </c>
      <c r="K11" s="421" t="s">
        <v>1531</v>
      </c>
      <c r="L11" s="419" t="s">
        <v>956</v>
      </c>
      <c r="M11" s="357" t="s">
        <v>1532</v>
      </c>
      <c r="N11" s="357" t="s">
        <v>158</v>
      </c>
      <c r="O11" s="409">
        <v>40</v>
      </c>
      <c r="P11" s="409">
        <v>2023</v>
      </c>
      <c r="Q11" s="409" t="s">
        <v>1520</v>
      </c>
      <c r="R11" s="428">
        <v>80</v>
      </c>
      <c r="S11" s="409">
        <v>320</v>
      </c>
      <c r="T11" s="409">
        <v>80</v>
      </c>
      <c r="U11" s="412">
        <f t="shared" si="1"/>
        <v>0.25</v>
      </c>
      <c r="V11" s="414">
        <v>20</v>
      </c>
      <c r="W11" s="414">
        <v>25</v>
      </c>
      <c r="X11" s="423">
        <v>20</v>
      </c>
      <c r="Y11" s="414">
        <v>15</v>
      </c>
      <c r="Z11" s="411">
        <f t="shared" si="6"/>
        <v>80</v>
      </c>
      <c r="AA11" s="412">
        <f t="shared" si="2"/>
        <v>0.25</v>
      </c>
      <c r="AB11" s="411">
        <f t="shared" si="3"/>
        <v>160</v>
      </c>
      <c r="AC11" s="412">
        <f t="shared" si="4"/>
        <v>1</v>
      </c>
      <c r="AD11" s="415">
        <f t="shared" si="5"/>
        <v>0.5</v>
      </c>
      <c r="AE11" s="429">
        <v>8898102243</v>
      </c>
      <c r="AF11" s="356" t="s">
        <v>1489</v>
      </c>
      <c r="AG11" s="424">
        <v>8898102243</v>
      </c>
      <c r="AH11" s="425">
        <f t="shared" si="0"/>
        <v>1</v>
      </c>
    </row>
    <row r="12" spans="1:34" ht="110" x14ac:dyDescent="0.2">
      <c r="A12" s="356" t="s">
        <v>1461</v>
      </c>
      <c r="B12" s="324" t="s">
        <v>1462</v>
      </c>
      <c r="C12" s="324" t="s">
        <v>1463</v>
      </c>
      <c r="D12" s="639" t="s">
        <v>1533</v>
      </c>
      <c r="E12" s="419" t="s">
        <v>1513</v>
      </c>
      <c r="F12" s="419" t="s">
        <v>1514</v>
      </c>
      <c r="G12" s="419" t="s">
        <v>1534</v>
      </c>
      <c r="H12" s="419" t="s">
        <v>1535</v>
      </c>
      <c r="I12" s="420" t="s">
        <v>1536</v>
      </c>
      <c r="J12" s="419" t="s">
        <v>1537</v>
      </c>
      <c r="K12" s="421" t="s">
        <v>1538</v>
      </c>
      <c r="L12" s="419" t="s">
        <v>1539</v>
      </c>
      <c r="M12" s="357" t="s">
        <v>726</v>
      </c>
      <c r="N12" s="357" t="s">
        <v>158</v>
      </c>
      <c r="O12" s="409">
        <v>18</v>
      </c>
      <c r="P12" s="409">
        <v>2023</v>
      </c>
      <c r="Q12" s="409" t="s">
        <v>1540</v>
      </c>
      <c r="R12" s="428">
        <v>6</v>
      </c>
      <c r="S12" s="409">
        <v>20</v>
      </c>
      <c r="T12" s="409">
        <v>3</v>
      </c>
      <c r="U12" s="412">
        <f t="shared" si="1"/>
        <v>0.15</v>
      </c>
      <c r="V12" s="414" t="s">
        <v>142</v>
      </c>
      <c r="W12" s="414">
        <v>2</v>
      </c>
      <c r="X12" s="423">
        <v>4</v>
      </c>
      <c r="Y12" s="414">
        <v>0</v>
      </c>
      <c r="Z12" s="411">
        <f t="shared" si="6"/>
        <v>6</v>
      </c>
      <c r="AA12" s="412">
        <f t="shared" si="2"/>
        <v>0.3</v>
      </c>
      <c r="AB12" s="411">
        <f t="shared" si="3"/>
        <v>9</v>
      </c>
      <c r="AC12" s="412">
        <f t="shared" si="4"/>
        <v>1</v>
      </c>
      <c r="AD12" s="415">
        <f t="shared" si="5"/>
        <v>0.45</v>
      </c>
      <c r="AE12" s="429">
        <v>1992274506</v>
      </c>
      <c r="AF12" s="324" t="s">
        <v>1541</v>
      </c>
      <c r="AG12" s="424">
        <v>1992274506</v>
      </c>
      <c r="AH12" s="425">
        <f t="shared" si="0"/>
        <v>1</v>
      </c>
    </row>
    <row r="13" spans="1:34" ht="143" x14ac:dyDescent="0.2">
      <c r="A13" s="356" t="s">
        <v>1461</v>
      </c>
      <c r="B13" s="324" t="s">
        <v>1462</v>
      </c>
      <c r="C13" s="324" t="s">
        <v>1463</v>
      </c>
      <c r="D13" s="639"/>
      <c r="E13" s="419" t="s">
        <v>1513</v>
      </c>
      <c r="F13" s="419" t="s">
        <v>1514</v>
      </c>
      <c r="G13" s="419" t="s">
        <v>1534</v>
      </c>
      <c r="H13" s="419" t="s">
        <v>1542</v>
      </c>
      <c r="I13" s="420" t="s">
        <v>1543</v>
      </c>
      <c r="J13" s="419" t="s">
        <v>1544</v>
      </c>
      <c r="K13" s="421" t="s">
        <v>1545</v>
      </c>
      <c r="L13" s="419" t="s">
        <v>1546</v>
      </c>
      <c r="M13" s="357" t="s">
        <v>1547</v>
      </c>
      <c r="N13" s="357" t="s">
        <v>158</v>
      </c>
      <c r="O13" s="409" t="s">
        <v>1548</v>
      </c>
      <c r="P13" s="409">
        <v>2023</v>
      </c>
      <c r="Q13" s="409" t="s">
        <v>1520</v>
      </c>
      <c r="R13" s="428">
        <v>528</v>
      </c>
      <c r="S13" s="409">
        <v>2112</v>
      </c>
      <c r="T13" s="409">
        <v>528</v>
      </c>
      <c r="U13" s="412">
        <f t="shared" si="1"/>
        <v>0.25</v>
      </c>
      <c r="V13" s="414">
        <v>88</v>
      </c>
      <c r="W13" s="414">
        <v>132</v>
      </c>
      <c r="X13" s="423">
        <v>132</v>
      </c>
      <c r="Y13" s="414">
        <v>176</v>
      </c>
      <c r="Z13" s="411">
        <f t="shared" si="6"/>
        <v>528</v>
      </c>
      <c r="AA13" s="412">
        <f t="shared" si="2"/>
        <v>0.25</v>
      </c>
      <c r="AB13" s="411">
        <f t="shared" si="3"/>
        <v>1056</v>
      </c>
      <c r="AC13" s="412">
        <f t="shared" si="4"/>
        <v>1</v>
      </c>
      <c r="AD13" s="415">
        <f t="shared" si="5"/>
        <v>0.5</v>
      </c>
      <c r="AE13" s="429">
        <v>1070428963</v>
      </c>
      <c r="AF13" s="324" t="s">
        <v>1270</v>
      </c>
      <c r="AG13" s="424">
        <v>1070428963</v>
      </c>
      <c r="AH13" s="425">
        <f t="shared" si="0"/>
        <v>1</v>
      </c>
    </row>
    <row r="14" spans="1:34" ht="110" x14ac:dyDescent="0.2">
      <c r="A14" s="356" t="s">
        <v>1461</v>
      </c>
      <c r="B14" s="324" t="s">
        <v>1462</v>
      </c>
      <c r="C14" s="324" t="s">
        <v>1463</v>
      </c>
      <c r="D14" s="326" t="s">
        <v>1533</v>
      </c>
      <c r="E14" s="419" t="s">
        <v>1513</v>
      </c>
      <c r="F14" s="419" t="s">
        <v>1514</v>
      </c>
      <c r="G14" s="419" t="s">
        <v>1534</v>
      </c>
      <c r="H14" s="419" t="s">
        <v>1549</v>
      </c>
      <c r="I14" s="420" t="s">
        <v>1543</v>
      </c>
      <c r="J14" s="419" t="s">
        <v>1537</v>
      </c>
      <c r="K14" s="421" t="s">
        <v>1545</v>
      </c>
      <c r="L14" s="419" t="s">
        <v>1539</v>
      </c>
      <c r="M14" s="357" t="s">
        <v>1547</v>
      </c>
      <c r="N14" s="357" t="s">
        <v>158</v>
      </c>
      <c r="O14" s="409">
        <v>7</v>
      </c>
      <c r="P14" s="409">
        <v>2023</v>
      </c>
      <c r="Q14" s="409" t="s">
        <v>1540</v>
      </c>
      <c r="R14" s="428">
        <v>2</v>
      </c>
      <c r="S14" s="409">
        <v>8</v>
      </c>
      <c r="T14" s="409">
        <v>2</v>
      </c>
      <c r="U14" s="412">
        <f t="shared" si="1"/>
        <v>0.25</v>
      </c>
      <c r="V14" s="414" t="s">
        <v>142</v>
      </c>
      <c r="W14" s="414">
        <v>1</v>
      </c>
      <c r="X14" s="423">
        <v>1</v>
      </c>
      <c r="Y14" s="414">
        <v>0</v>
      </c>
      <c r="Z14" s="411">
        <f t="shared" si="6"/>
        <v>2</v>
      </c>
      <c r="AA14" s="412">
        <f t="shared" si="2"/>
        <v>0.25</v>
      </c>
      <c r="AB14" s="411">
        <f t="shared" si="3"/>
        <v>4</v>
      </c>
      <c r="AC14" s="412">
        <f t="shared" si="4"/>
        <v>1</v>
      </c>
      <c r="AD14" s="415">
        <f t="shared" si="5"/>
        <v>0.5</v>
      </c>
      <c r="AE14" s="429">
        <v>1070428963</v>
      </c>
      <c r="AF14" s="324" t="s">
        <v>1270</v>
      </c>
      <c r="AG14" s="424">
        <v>1070428963</v>
      </c>
      <c r="AH14" s="425">
        <f t="shared" si="0"/>
        <v>1</v>
      </c>
    </row>
    <row r="15" spans="1:34" ht="84" x14ac:dyDescent="0.2">
      <c r="A15" s="356" t="s">
        <v>1461</v>
      </c>
      <c r="B15" s="324" t="s">
        <v>1462</v>
      </c>
      <c r="C15" s="324" t="s">
        <v>1463</v>
      </c>
      <c r="D15" s="326" t="s">
        <v>1533</v>
      </c>
      <c r="E15" s="419" t="s">
        <v>1513</v>
      </c>
      <c r="F15" s="419" t="s">
        <v>1514</v>
      </c>
      <c r="G15" s="419" t="s">
        <v>104</v>
      </c>
      <c r="H15" s="419" t="s">
        <v>1550</v>
      </c>
      <c r="I15" s="420" t="s">
        <v>1551</v>
      </c>
      <c r="J15" s="419" t="s">
        <v>1552</v>
      </c>
      <c r="K15" s="421" t="s">
        <v>1553</v>
      </c>
      <c r="L15" s="419" t="s">
        <v>1554</v>
      </c>
      <c r="M15" s="357" t="s">
        <v>1555</v>
      </c>
      <c r="N15" s="357" t="s">
        <v>158</v>
      </c>
      <c r="O15" s="409">
        <v>0</v>
      </c>
      <c r="P15" s="409">
        <v>2023</v>
      </c>
      <c r="Q15" s="409" t="s">
        <v>1520</v>
      </c>
      <c r="R15" s="428">
        <v>135</v>
      </c>
      <c r="S15" s="409">
        <v>540</v>
      </c>
      <c r="T15" s="409">
        <v>135</v>
      </c>
      <c r="U15" s="412">
        <f t="shared" si="1"/>
        <v>0.25</v>
      </c>
      <c r="V15" s="414" t="s">
        <v>142</v>
      </c>
      <c r="W15" s="414">
        <v>65</v>
      </c>
      <c r="X15" s="423">
        <v>43</v>
      </c>
      <c r="Y15" s="414">
        <v>27</v>
      </c>
      <c r="Z15" s="411">
        <f t="shared" si="6"/>
        <v>135</v>
      </c>
      <c r="AA15" s="412">
        <f t="shared" si="2"/>
        <v>0.25</v>
      </c>
      <c r="AB15" s="411">
        <f t="shared" si="3"/>
        <v>270</v>
      </c>
      <c r="AC15" s="412">
        <f t="shared" si="4"/>
        <v>1</v>
      </c>
      <c r="AD15" s="415">
        <f t="shared" si="5"/>
        <v>0.5</v>
      </c>
      <c r="AE15" s="429">
        <v>1293680320</v>
      </c>
      <c r="AF15" s="324" t="s">
        <v>1270</v>
      </c>
      <c r="AG15" s="424">
        <v>1293680320</v>
      </c>
      <c r="AH15" s="425">
        <f t="shared" si="0"/>
        <v>1</v>
      </c>
    </row>
    <row r="16" spans="1:34" ht="231" x14ac:dyDescent="0.2">
      <c r="A16" s="356" t="s">
        <v>1461</v>
      </c>
      <c r="B16" s="324" t="s">
        <v>1462</v>
      </c>
      <c r="C16" s="324" t="s">
        <v>1463</v>
      </c>
      <c r="D16" s="326" t="s">
        <v>1533</v>
      </c>
      <c r="E16" s="419" t="s">
        <v>1513</v>
      </c>
      <c r="F16" s="419" t="s">
        <v>1514</v>
      </c>
      <c r="G16" s="419" t="s">
        <v>1556</v>
      </c>
      <c r="H16" s="419" t="s">
        <v>1557</v>
      </c>
      <c r="I16" s="420" t="s">
        <v>1558</v>
      </c>
      <c r="J16" s="419" t="s">
        <v>1518</v>
      </c>
      <c r="K16" s="421" t="s">
        <v>1559</v>
      </c>
      <c r="L16" s="419" t="s">
        <v>956</v>
      </c>
      <c r="M16" s="357" t="s">
        <v>1547</v>
      </c>
      <c r="N16" s="357" t="s">
        <v>158</v>
      </c>
      <c r="O16" s="409">
        <v>160</v>
      </c>
      <c r="P16" s="409">
        <v>2023</v>
      </c>
      <c r="Q16" s="409" t="s">
        <v>1520</v>
      </c>
      <c r="R16" s="428">
        <v>80</v>
      </c>
      <c r="S16" s="409">
        <v>300</v>
      </c>
      <c r="T16" s="409">
        <v>70</v>
      </c>
      <c r="U16" s="412">
        <f t="shared" si="1"/>
        <v>0.23333333333333334</v>
      </c>
      <c r="V16" s="414">
        <v>2</v>
      </c>
      <c r="W16" s="414">
        <v>26</v>
      </c>
      <c r="X16" s="423">
        <v>48</v>
      </c>
      <c r="Y16" s="414">
        <v>8</v>
      </c>
      <c r="Z16" s="411">
        <f t="shared" si="6"/>
        <v>84</v>
      </c>
      <c r="AA16" s="412">
        <f t="shared" si="2"/>
        <v>0.28000000000000003</v>
      </c>
      <c r="AB16" s="411">
        <f t="shared" si="3"/>
        <v>154</v>
      </c>
      <c r="AC16" s="412">
        <f t="shared" si="4"/>
        <v>1.05</v>
      </c>
      <c r="AD16" s="415">
        <f t="shared" si="5"/>
        <v>0.51333333333333331</v>
      </c>
      <c r="AE16" s="429">
        <v>1293680320</v>
      </c>
      <c r="AF16" s="324" t="s">
        <v>1270</v>
      </c>
      <c r="AG16" s="424">
        <v>1293680320</v>
      </c>
      <c r="AH16" s="425">
        <f t="shared" si="0"/>
        <v>1</v>
      </c>
    </row>
    <row r="17" spans="1:34" ht="154" x14ac:dyDescent="0.2">
      <c r="A17" s="356" t="s">
        <v>1461</v>
      </c>
      <c r="B17" s="324" t="s">
        <v>1462</v>
      </c>
      <c r="C17" s="324" t="s">
        <v>1463</v>
      </c>
      <c r="D17" s="326" t="s">
        <v>1533</v>
      </c>
      <c r="E17" s="419" t="s">
        <v>1513</v>
      </c>
      <c r="F17" s="419" t="s">
        <v>1514</v>
      </c>
      <c r="G17" s="419" t="s">
        <v>1560</v>
      </c>
      <c r="H17" s="419" t="s">
        <v>1561</v>
      </c>
      <c r="I17" s="420" t="s">
        <v>1562</v>
      </c>
      <c r="J17" s="419" t="s">
        <v>1518</v>
      </c>
      <c r="K17" s="421" t="s">
        <v>1563</v>
      </c>
      <c r="L17" s="419" t="s">
        <v>956</v>
      </c>
      <c r="M17" s="357" t="s">
        <v>726</v>
      </c>
      <c r="N17" s="357" t="s">
        <v>158</v>
      </c>
      <c r="O17" s="409">
        <v>360</v>
      </c>
      <c r="P17" s="409">
        <v>2023</v>
      </c>
      <c r="Q17" s="409" t="s">
        <v>1520</v>
      </c>
      <c r="R17" s="428">
        <v>135</v>
      </c>
      <c r="S17" s="409">
        <v>540</v>
      </c>
      <c r="T17" s="409">
        <v>135</v>
      </c>
      <c r="U17" s="412">
        <f t="shared" si="1"/>
        <v>0.25</v>
      </c>
      <c r="V17" s="414">
        <v>10</v>
      </c>
      <c r="W17" s="414">
        <v>25</v>
      </c>
      <c r="X17" s="423">
        <v>62</v>
      </c>
      <c r="Y17" s="414">
        <v>38</v>
      </c>
      <c r="Z17" s="411">
        <f t="shared" si="6"/>
        <v>135</v>
      </c>
      <c r="AA17" s="412">
        <f t="shared" si="2"/>
        <v>0.25</v>
      </c>
      <c r="AB17" s="411">
        <f t="shared" si="3"/>
        <v>270</v>
      </c>
      <c r="AC17" s="412">
        <f t="shared" si="4"/>
        <v>1</v>
      </c>
      <c r="AD17" s="415">
        <f t="shared" si="5"/>
        <v>0.5</v>
      </c>
      <c r="AE17" s="429">
        <v>949241129</v>
      </c>
      <c r="AF17" s="324" t="s">
        <v>1541</v>
      </c>
      <c r="AG17" s="424">
        <v>949241129</v>
      </c>
      <c r="AH17" s="425">
        <f t="shared" si="0"/>
        <v>1</v>
      </c>
    </row>
    <row r="18" spans="1:34" ht="121" x14ac:dyDescent="0.2">
      <c r="A18" s="356" t="s">
        <v>1461</v>
      </c>
      <c r="B18" s="324" t="s">
        <v>1462</v>
      </c>
      <c r="C18" s="324" t="s">
        <v>1463</v>
      </c>
      <c r="D18" s="326" t="s">
        <v>1533</v>
      </c>
      <c r="E18" s="419" t="s">
        <v>1513</v>
      </c>
      <c r="F18" s="419" t="s">
        <v>1514</v>
      </c>
      <c r="G18" s="419" t="s">
        <v>1560</v>
      </c>
      <c r="H18" s="419" t="s">
        <v>1564</v>
      </c>
      <c r="I18" s="420" t="s">
        <v>1565</v>
      </c>
      <c r="J18" s="419" t="s">
        <v>1566</v>
      </c>
      <c r="K18" s="421" t="s">
        <v>1567</v>
      </c>
      <c r="L18" s="419" t="s">
        <v>1568</v>
      </c>
      <c r="M18" s="357" t="s">
        <v>1569</v>
      </c>
      <c r="N18" s="357" t="s">
        <v>158</v>
      </c>
      <c r="O18" s="409">
        <v>14</v>
      </c>
      <c r="P18" s="409">
        <v>2023</v>
      </c>
      <c r="Q18" s="409" t="s">
        <v>1520</v>
      </c>
      <c r="R18" s="428">
        <v>7</v>
      </c>
      <c r="S18" s="409">
        <v>28</v>
      </c>
      <c r="T18" s="409">
        <v>7</v>
      </c>
      <c r="U18" s="412">
        <f t="shared" si="1"/>
        <v>0.25</v>
      </c>
      <c r="V18" s="414" t="s">
        <v>142</v>
      </c>
      <c r="W18" s="414">
        <v>1</v>
      </c>
      <c r="X18" s="423">
        <v>4</v>
      </c>
      <c r="Y18" s="414">
        <v>2</v>
      </c>
      <c r="Z18" s="411">
        <f t="shared" si="6"/>
        <v>7</v>
      </c>
      <c r="AA18" s="412">
        <f t="shared" si="2"/>
        <v>0.25</v>
      </c>
      <c r="AB18" s="411">
        <f t="shared" si="3"/>
        <v>14</v>
      </c>
      <c r="AC18" s="412">
        <f t="shared" si="4"/>
        <v>1</v>
      </c>
      <c r="AD18" s="415">
        <f t="shared" si="5"/>
        <v>0.5</v>
      </c>
      <c r="AE18" s="429">
        <v>2770939207</v>
      </c>
      <c r="AF18" s="324" t="s">
        <v>1541</v>
      </c>
      <c r="AG18" s="424">
        <v>2770939207</v>
      </c>
      <c r="AH18" s="425">
        <f t="shared" si="0"/>
        <v>1</v>
      </c>
    </row>
    <row r="19" spans="1:34" ht="121" x14ac:dyDescent="0.2">
      <c r="A19" s="356" t="s">
        <v>1461</v>
      </c>
      <c r="B19" s="324" t="s">
        <v>1462</v>
      </c>
      <c r="C19" s="324" t="s">
        <v>1463</v>
      </c>
      <c r="D19" s="326" t="s">
        <v>1533</v>
      </c>
      <c r="E19" s="419" t="s">
        <v>1513</v>
      </c>
      <c r="F19" s="419" t="s">
        <v>1514</v>
      </c>
      <c r="G19" s="419" t="s">
        <v>1570</v>
      </c>
      <c r="H19" s="419" t="s">
        <v>1571</v>
      </c>
      <c r="I19" s="420" t="s">
        <v>1565</v>
      </c>
      <c r="J19" s="419" t="s">
        <v>1566</v>
      </c>
      <c r="K19" s="421" t="s">
        <v>1567</v>
      </c>
      <c r="L19" s="419" t="s">
        <v>1568</v>
      </c>
      <c r="M19" s="357" t="s">
        <v>726</v>
      </c>
      <c r="N19" s="357" t="s">
        <v>158</v>
      </c>
      <c r="O19" s="409">
        <v>60</v>
      </c>
      <c r="P19" s="409">
        <v>2023</v>
      </c>
      <c r="Q19" s="409" t="s">
        <v>1572</v>
      </c>
      <c r="R19" s="428">
        <v>15</v>
      </c>
      <c r="S19" s="409">
        <v>62</v>
      </c>
      <c r="T19" s="409">
        <v>13</v>
      </c>
      <c r="U19" s="412">
        <f t="shared" si="1"/>
        <v>0.20967741935483872</v>
      </c>
      <c r="V19" s="414">
        <v>3</v>
      </c>
      <c r="W19" s="414">
        <v>6</v>
      </c>
      <c r="X19" s="423">
        <v>4</v>
      </c>
      <c r="Y19" s="414">
        <v>2</v>
      </c>
      <c r="Z19" s="411">
        <f t="shared" si="6"/>
        <v>15</v>
      </c>
      <c r="AA19" s="412">
        <f t="shared" si="2"/>
        <v>0.24193548387096775</v>
      </c>
      <c r="AB19" s="411">
        <f t="shared" si="3"/>
        <v>28</v>
      </c>
      <c r="AC19" s="412">
        <f t="shared" si="4"/>
        <v>1</v>
      </c>
      <c r="AD19" s="415">
        <f t="shared" si="5"/>
        <v>0.45161290322580644</v>
      </c>
      <c r="AE19" s="429">
        <v>2770939207</v>
      </c>
      <c r="AF19" s="324" t="s">
        <v>1541</v>
      </c>
      <c r="AG19" s="424">
        <v>2770939207</v>
      </c>
      <c r="AH19" s="425">
        <f t="shared" si="0"/>
        <v>1</v>
      </c>
    </row>
    <row r="20" spans="1:34" ht="165" x14ac:dyDescent="0.2">
      <c r="A20" s="356" t="s">
        <v>1461</v>
      </c>
      <c r="B20" s="324" t="s">
        <v>1462</v>
      </c>
      <c r="C20" s="324" t="s">
        <v>1463</v>
      </c>
      <c r="D20" s="326" t="s">
        <v>1533</v>
      </c>
      <c r="E20" s="419" t="s">
        <v>1513</v>
      </c>
      <c r="F20" s="419" t="s">
        <v>1514</v>
      </c>
      <c r="G20" s="419" t="s">
        <v>1570</v>
      </c>
      <c r="H20" s="419" t="s">
        <v>1573</v>
      </c>
      <c r="I20" s="420" t="s">
        <v>1574</v>
      </c>
      <c r="J20" s="419" t="s">
        <v>1518</v>
      </c>
      <c r="K20" s="421" t="s">
        <v>1575</v>
      </c>
      <c r="L20" s="419" t="s">
        <v>956</v>
      </c>
      <c r="M20" s="357" t="s">
        <v>342</v>
      </c>
      <c r="N20" s="357" t="s">
        <v>158</v>
      </c>
      <c r="O20" s="409">
        <v>120</v>
      </c>
      <c r="P20" s="409">
        <v>2023</v>
      </c>
      <c r="Q20" s="409" t="s">
        <v>1572</v>
      </c>
      <c r="R20" s="428">
        <v>110</v>
      </c>
      <c r="S20" s="409">
        <v>460</v>
      </c>
      <c r="T20" s="409">
        <v>100</v>
      </c>
      <c r="U20" s="412">
        <f t="shared" si="1"/>
        <v>0.21739130434782608</v>
      </c>
      <c r="V20" s="414">
        <v>5</v>
      </c>
      <c r="W20" s="414">
        <v>25</v>
      </c>
      <c r="X20" s="423">
        <v>42</v>
      </c>
      <c r="Y20" s="414">
        <v>38</v>
      </c>
      <c r="Z20" s="411">
        <f t="shared" si="6"/>
        <v>110</v>
      </c>
      <c r="AA20" s="412">
        <f t="shared" si="2"/>
        <v>0.2391304347826087</v>
      </c>
      <c r="AB20" s="411">
        <f t="shared" si="3"/>
        <v>210</v>
      </c>
      <c r="AC20" s="412">
        <f t="shared" si="4"/>
        <v>1</v>
      </c>
      <c r="AD20" s="415">
        <f t="shared" si="5"/>
        <v>0.45652173913043476</v>
      </c>
      <c r="AE20" s="429">
        <v>2770939207</v>
      </c>
      <c r="AF20" s="324" t="s">
        <v>1270</v>
      </c>
      <c r="AG20" s="424">
        <v>2770939207</v>
      </c>
      <c r="AH20" s="425">
        <f t="shared" si="0"/>
        <v>1</v>
      </c>
    </row>
    <row r="21" spans="1:34" ht="132" x14ac:dyDescent="0.2">
      <c r="A21" s="356" t="s">
        <v>1461</v>
      </c>
      <c r="B21" s="324" t="s">
        <v>1462</v>
      </c>
      <c r="C21" s="324" t="s">
        <v>1463</v>
      </c>
      <c r="D21" s="326" t="s">
        <v>1533</v>
      </c>
      <c r="E21" s="419" t="s">
        <v>1513</v>
      </c>
      <c r="F21" s="419" t="s">
        <v>1514</v>
      </c>
      <c r="G21" s="419" t="s">
        <v>1570</v>
      </c>
      <c r="H21" s="419" t="s">
        <v>1576</v>
      </c>
      <c r="I21" s="420" t="s">
        <v>1577</v>
      </c>
      <c r="J21" s="419" t="s">
        <v>1578</v>
      </c>
      <c r="K21" s="421" t="s">
        <v>1579</v>
      </c>
      <c r="L21" s="419" t="s">
        <v>1580</v>
      </c>
      <c r="M21" s="357" t="s">
        <v>726</v>
      </c>
      <c r="N21" s="357" t="s">
        <v>158</v>
      </c>
      <c r="O21" s="409">
        <v>3</v>
      </c>
      <c r="P21" s="409">
        <v>2023</v>
      </c>
      <c r="Q21" s="409" t="s">
        <v>1581</v>
      </c>
      <c r="R21" s="428">
        <v>3</v>
      </c>
      <c r="S21" s="409">
        <v>12</v>
      </c>
      <c r="T21" s="409">
        <v>3</v>
      </c>
      <c r="U21" s="412">
        <f t="shared" si="1"/>
        <v>0.25</v>
      </c>
      <c r="V21" s="414" t="s">
        <v>142</v>
      </c>
      <c r="W21" s="414">
        <v>2</v>
      </c>
      <c r="X21" s="423">
        <v>1</v>
      </c>
      <c r="Y21" s="414">
        <v>0</v>
      </c>
      <c r="Z21" s="411">
        <f t="shared" si="6"/>
        <v>3</v>
      </c>
      <c r="AA21" s="412">
        <f t="shared" si="2"/>
        <v>0.25</v>
      </c>
      <c r="AB21" s="411">
        <f t="shared" si="3"/>
        <v>6</v>
      </c>
      <c r="AC21" s="412">
        <f t="shared" si="4"/>
        <v>1</v>
      </c>
      <c r="AD21" s="415">
        <f t="shared" si="5"/>
        <v>0.5</v>
      </c>
      <c r="AE21" s="429">
        <v>350000000</v>
      </c>
      <c r="AF21" s="324" t="s">
        <v>1270</v>
      </c>
      <c r="AG21" s="424">
        <v>350000000</v>
      </c>
      <c r="AH21" s="425">
        <f t="shared" si="0"/>
        <v>1</v>
      </c>
    </row>
    <row r="22" spans="1:34" ht="132" x14ac:dyDescent="0.2">
      <c r="A22" s="356" t="s">
        <v>1461</v>
      </c>
      <c r="B22" s="324" t="s">
        <v>1462</v>
      </c>
      <c r="C22" s="324" t="s">
        <v>1463</v>
      </c>
      <c r="D22" s="326" t="s">
        <v>1533</v>
      </c>
      <c r="E22" s="419" t="s">
        <v>1513</v>
      </c>
      <c r="F22" s="419" t="s">
        <v>1514</v>
      </c>
      <c r="G22" s="419" t="s">
        <v>1570</v>
      </c>
      <c r="H22" s="419" t="s">
        <v>1582</v>
      </c>
      <c r="I22" s="420" t="s">
        <v>1583</v>
      </c>
      <c r="J22" s="419" t="s">
        <v>1518</v>
      </c>
      <c r="K22" s="421" t="s">
        <v>1584</v>
      </c>
      <c r="L22" s="419" t="s">
        <v>956</v>
      </c>
      <c r="M22" s="357" t="s">
        <v>726</v>
      </c>
      <c r="N22" s="357" t="s">
        <v>158</v>
      </c>
      <c r="O22" s="409">
        <v>120</v>
      </c>
      <c r="P22" s="409">
        <v>2023</v>
      </c>
      <c r="Q22" s="409" t="s">
        <v>1581</v>
      </c>
      <c r="R22" s="428">
        <v>90</v>
      </c>
      <c r="S22" s="409">
        <v>360</v>
      </c>
      <c r="T22" s="409">
        <v>90</v>
      </c>
      <c r="U22" s="412">
        <f t="shared" si="1"/>
        <v>0.25</v>
      </c>
      <c r="V22" s="414">
        <v>0</v>
      </c>
      <c r="W22" s="414">
        <v>40</v>
      </c>
      <c r="X22" s="423">
        <v>40</v>
      </c>
      <c r="Y22" s="414">
        <v>10</v>
      </c>
      <c r="Z22" s="411">
        <f t="shared" si="6"/>
        <v>90</v>
      </c>
      <c r="AA22" s="412">
        <f t="shared" si="2"/>
        <v>0.25</v>
      </c>
      <c r="AB22" s="411">
        <f t="shared" si="3"/>
        <v>180</v>
      </c>
      <c r="AC22" s="412">
        <f t="shared" si="4"/>
        <v>1</v>
      </c>
      <c r="AD22" s="415">
        <f t="shared" si="5"/>
        <v>0.5</v>
      </c>
      <c r="AE22" s="429">
        <v>181000000</v>
      </c>
      <c r="AF22" s="324" t="s">
        <v>1270</v>
      </c>
      <c r="AG22" s="424">
        <v>181000000</v>
      </c>
      <c r="AH22" s="425">
        <f t="shared" si="0"/>
        <v>1</v>
      </c>
    </row>
    <row r="23" spans="1:34" ht="198" x14ac:dyDescent="0.2">
      <c r="A23" s="356" t="s">
        <v>1461</v>
      </c>
      <c r="B23" s="324" t="s">
        <v>1462</v>
      </c>
      <c r="C23" s="324" t="s">
        <v>1463</v>
      </c>
      <c r="D23" s="326" t="s">
        <v>1533</v>
      </c>
      <c r="E23" s="419" t="s">
        <v>1513</v>
      </c>
      <c r="F23" s="419" t="s">
        <v>1514</v>
      </c>
      <c r="G23" s="419" t="s">
        <v>1570</v>
      </c>
      <c r="H23" s="419" t="s">
        <v>1585</v>
      </c>
      <c r="I23" s="420" t="s">
        <v>1586</v>
      </c>
      <c r="J23" s="419" t="s">
        <v>1518</v>
      </c>
      <c r="K23" s="421" t="s">
        <v>1587</v>
      </c>
      <c r="L23" s="419" t="s">
        <v>956</v>
      </c>
      <c r="M23" s="357" t="s">
        <v>726</v>
      </c>
      <c r="N23" s="357" t="s">
        <v>158</v>
      </c>
      <c r="O23" s="409">
        <v>120</v>
      </c>
      <c r="P23" s="409">
        <v>2023</v>
      </c>
      <c r="Q23" s="409" t="s">
        <v>1572</v>
      </c>
      <c r="R23" s="428">
        <v>110</v>
      </c>
      <c r="S23" s="409">
        <v>460</v>
      </c>
      <c r="T23" s="409">
        <v>100</v>
      </c>
      <c r="U23" s="412">
        <f t="shared" si="1"/>
        <v>0.21739130434782608</v>
      </c>
      <c r="V23" s="414">
        <v>13</v>
      </c>
      <c r="W23" s="414">
        <v>25</v>
      </c>
      <c r="X23" s="423">
        <v>35</v>
      </c>
      <c r="Y23" s="414">
        <v>37</v>
      </c>
      <c r="Z23" s="411">
        <f t="shared" si="6"/>
        <v>110</v>
      </c>
      <c r="AA23" s="412">
        <f t="shared" si="2"/>
        <v>0.2391304347826087</v>
      </c>
      <c r="AB23" s="411">
        <f t="shared" si="3"/>
        <v>210</v>
      </c>
      <c r="AC23" s="412">
        <f t="shared" si="4"/>
        <v>1</v>
      </c>
      <c r="AD23" s="415">
        <f t="shared" si="5"/>
        <v>0.45652173913043476</v>
      </c>
      <c r="AE23" s="429">
        <v>2770939207</v>
      </c>
      <c r="AF23" s="324" t="s">
        <v>1541</v>
      </c>
      <c r="AG23" s="424">
        <v>2770939207</v>
      </c>
      <c r="AH23" s="425">
        <f t="shared" si="0"/>
        <v>1</v>
      </c>
    </row>
    <row r="24" spans="1:34" ht="132" x14ac:dyDescent="0.2">
      <c r="A24" s="356" t="s">
        <v>1461</v>
      </c>
      <c r="B24" s="324" t="s">
        <v>1462</v>
      </c>
      <c r="C24" s="324" t="s">
        <v>1463</v>
      </c>
      <c r="D24" s="326" t="s">
        <v>1533</v>
      </c>
      <c r="E24" s="419" t="s">
        <v>1513</v>
      </c>
      <c r="F24" s="419" t="s">
        <v>1514</v>
      </c>
      <c r="G24" s="419" t="s">
        <v>1570</v>
      </c>
      <c r="H24" s="419" t="s">
        <v>1588</v>
      </c>
      <c r="I24" s="420" t="s">
        <v>1589</v>
      </c>
      <c r="J24" s="419" t="s">
        <v>1566</v>
      </c>
      <c r="K24" s="421" t="s">
        <v>1590</v>
      </c>
      <c r="L24" s="419" t="s">
        <v>1568</v>
      </c>
      <c r="M24" s="357" t="s">
        <v>1591</v>
      </c>
      <c r="N24" s="357" t="s">
        <v>158</v>
      </c>
      <c r="O24" s="409">
        <v>45</v>
      </c>
      <c r="P24" s="409">
        <v>2023</v>
      </c>
      <c r="Q24" s="409" t="s">
        <v>1572</v>
      </c>
      <c r="R24" s="428">
        <v>20</v>
      </c>
      <c r="S24" s="409">
        <v>90</v>
      </c>
      <c r="T24" s="409">
        <v>30</v>
      </c>
      <c r="U24" s="412">
        <f t="shared" si="1"/>
        <v>0.33333333333333331</v>
      </c>
      <c r="V24" s="414">
        <v>5</v>
      </c>
      <c r="W24" s="414">
        <v>8</v>
      </c>
      <c r="X24" s="423">
        <v>7</v>
      </c>
      <c r="Y24" s="414">
        <v>0</v>
      </c>
      <c r="Z24" s="411">
        <f t="shared" si="6"/>
        <v>20</v>
      </c>
      <c r="AA24" s="412">
        <f t="shared" si="2"/>
        <v>0.22222222222222221</v>
      </c>
      <c r="AB24" s="411">
        <f t="shared" si="3"/>
        <v>50</v>
      </c>
      <c r="AC24" s="412">
        <f t="shared" si="4"/>
        <v>1</v>
      </c>
      <c r="AD24" s="415">
        <f t="shared" si="5"/>
        <v>0.55555555555555558</v>
      </c>
      <c r="AE24" s="429">
        <v>2770939207</v>
      </c>
      <c r="AF24" s="324" t="s">
        <v>1541</v>
      </c>
      <c r="AG24" s="424">
        <v>2770939207</v>
      </c>
      <c r="AH24" s="425">
        <f t="shared" si="0"/>
        <v>1</v>
      </c>
    </row>
    <row r="25" spans="1:34" ht="242" x14ac:dyDescent="0.2">
      <c r="A25" s="356" t="s">
        <v>1461</v>
      </c>
      <c r="B25" s="324" t="s">
        <v>1462</v>
      </c>
      <c r="C25" s="324" t="s">
        <v>1463</v>
      </c>
      <c r="D25" s="326" t="s">
        <v>1533</v>
      </c>
      <c r="E25" s="419" t="s">
        <v>1513</v>
      </c>
      <c r="F25" s="419" t="s">
        <v>1514</v>
      </c>
      <c r="G25" s="419" t="s">
        <v>1592</v>
      </c>
      <c r="H25" s="419" t="s">
        <v>1593</v>
      </c>
      <c r="I25" s="420" t="s">
        <v>1492</v>
      </c>
      <c r="J25" s="419" t="s">
        <v>1470</v>
      </c>
      <c r="K25" s="421" t="s">
        <v>1493</v>
      </c>
      <c r="L25" s="419" t="s">
        <v>956</v>
      </c>
      <c r="M25" s="357" t="s">
        <v>342</v>
      </c>
      <c r="N25" s="357" t="s">
        <v>158</v>
      </c>
      <c r="O25" s="409">
        <v>180</v>
      </c>
      <c r="P25" s="409">
        <v>2023</v>
      </c>
      <c r="Q25" s="409" t="s">
        <v>1520</v>
      </c>
      <c r="R25" s="428">
        <v>90</v>
      </c>
      <c r="S25" s="409">
        <v>360</v>
      </c>
      <c r="T25" s="409">
        <v>90</v>
      </c>
      <c r="U25" s="412">
        <f t="shared" si="1"/>
        <v>0.25</v>
      </c>
      <c r="V25" s="414">
        <v>0</v>
      </c>
      <c r="W25" s="414">
        <v>30</v>
      </c>
      <c r="X25" s="423">
        <v>40</v>
      </c>
      <c r="Y25" s="414">
        <v>20</v>
      </c>
      <c r="Z25" s="411">
        <f t="shared" si="6"/>
        <v>90</v>
      </c>
      <c r="AA25" s="412">
        <f t="shared" si="2"/>
        <v>0.25</v>
      </c>
      <c r="AB25" s="411">
        <f t="shared" si="3"/>
        <v>180</v>
      </c>
      <c r="AC25" s="412">
        <f t="shared" si="4"/>
        <v>1</v>
      </c>
      <c r="AD25" s="415">
        <f t="shared" si="5"/>
        <v>0.5</v>
      </c>
      <c r="AE25" s="429">
        <v>1891479453</v>
      </c>
      <c r="AF25" s="324" t="s">
        <v>1541</v>
      </c>
      <c r="AG25" s="424">
        <v>1891479453</v>
      </c>
      <c r="AH25" s="425">
        <f t="shared" si="0"/>
        <v>1</v>
      </c>
    </row>
    <row r="26" spans="1:34" ht="110" x14ac:dyDescent="0.2">
      <c r="A26" s="356" t="s">
        <v>1461</v>
      </c>
      <c r="B26" s="324" t="s">
        <v>1462</v>
      </c>
      <c r="C26" s="324" t="s">
        <v>1463</v>
      </c>
      <c r="D26" s="326" t="s">
        <v>1533</v>
      </c>
      <c r="E26" s="419" t="s">
        <v>1513</v>
      </c>
      <c r="F26" s="419" t="s">
        <v>1514</v>
      </c>
      <c r="G26" s="419" t="s">
        <v>1592</v>
      </c>
      <c r="H26" s="419" t="s">
        <v>1415</v>
      </c>
      <c r="I26" s="420" t="s">
        <v>1594</v>
      </c>
      <c r="J26" s="419" t="s">
        <v>1595</v>
      </c>
      <c r="K26" s="421" t="s">
        <v>1596</v>
      </c>
      <c r="L26" s="419" t="s">
        <v>1597</v>
      </c>
      <c r="M26" s="357" t="s">
        <v>726</v>
      </c>
      <c r="N26" s="357" t="s">
        <v>158</v>
      </c>
      <c r="O26" s="409">
        <v>9805</v>
      </c>
      <c r="P26" s="409">
        <v>2023</v>
      </c>
      <c r="Q26" s="409" t="s">
        <v>1520</v>
      </c>
      <c r="R26" s="428">
        <v>9000</v>
      </c>
      <c r="S26" s="409">
        <v>36000</v>
      </c>
      <c r="T26" s="409">
        <v>11238</v>
      </c>
      <c r="U26" s="412">
        <f t="shared" si="1"/>
        <v>0.31216666666666665</v>
      </c>
      <c r="V26" s="414">
        <v>2230</v>
      </c>
      <c r="W26" s="414">
        <v>2245</v>
      </c>
      <c r="X26" s="423">
        <v>3442</v>
      </c>
      <c r="Y26" s="414">
        <v>1730</v>
      </c>
      <c r="Z26" s="411">
        <f t="shared" si="6"/>
        <v>9647</v>
      </c>
      <c r="AA26" s="412">
        <f t="shared" si="2"/>
        <v>0.26797222222222222</v>
      </c>
      <c r="AB26" s="411">
        <f t="shared" si="3"/>
        <v>20885</v>
      </c>
      <c r="AC26" s="412">
        <v>1</v>
      </c>
      <c r="AD26" s="415">
        <f t="shared" si="5"/>
        <v>0.58013888888888887</v>
      </c>
      <c r="AE26" s="429">
        <v>895200000</v>
      </c>
      <c r="AF26" s="324" t="s">
        <v>1598</v>
      </c>
      <c r="AG26" s="424">
        <v>895200000</v>
      </c>
      <c r="AH26" s="425">
        <f t="shared" si="0"/>
        <v>1</v>
      </c>
    </row>
    <row r="27" spans="1:34" ht="110" x14ac:dyDescent="0.2">
      <c r="A27" s="356" t="s">
        <v>1461</v>
      </c>
      <c r="B27" s="324" t="s">
        <v>1462</v>
      </c>
      <c r="C27" s="324" t="s">
        <v>1463</v>
      </c>
      <c r="D27" s="326" t="s">
        <v>1533</v>
      </c>
      <c r="E27" s="419" t="s">
        <v>1513</v>
      </c>
      <c r="F27" s="419" t="s">
        <v>1514</v>
      </c>
      <c r="G27" s="419" t="s">
        <v>1599</v>
      </c>
      <c r="H27" s="419" t="s">
        <v>1600</v>
      </c>
      <c r="I27" s="420" t="s">
        <v>1601</v>
      </c>
      <c r="J27" s="419" t="s">
        <v>1518</v>
      </c>
      <c r="K27" s="421" t="s">
        <v>1602</v>
      </c>
      <c r="L27" s="419" t="s">
        <v>956</v>
      </c>
      <c r="M27" s="430" t="s">
        <v>726</v>
      </c>
      <c r="N27" s="430" t="s">
        <v>158</v>
      </c>
      <c r="O27" s="409">
        <v>135</v>
      </c>
      <c r="P27" s="409">
        <v>2023</v>
      </c>
      <c r="Q27" s="409" t="s">
        <v>1603</v>
      </c>
      <c r="R27" s="428">
        <v>135</v>
      </c>
      <c r="S27" s="409">
        <v>540</v>
      </c>
      <c r="T27" s="409">
        <v>135</v>
      </c>
      <c r="U27" s="412">
        <f t="shared" si="1"/>
        <v>0.25</v>
      </c>
      <c r="V27" s="414">
        <v>20</v>
      </c>
      <c r="W27" s="414">
        <v>31</v>
      </c>
      <c r="X27" s="423">
        <v>61</v>
      </c>
      <c r="Y27" s="414">
        <v>23</v>
      </c>
      <c r="Z27" s="411">
        <f t="shared" si="6"/>
        <v>135</v>
      </c>
      <c r="AA27" s="412">
        <f t="shared" si="2"/>
        <v>0.25</v>
      </c>
      <c r="AB27" s="411">
        <f t="shared" si="3"/>
        <v>270</v>
      </c>
      <c r="AC27" s="412">
        <f t="shared" si="4"/>
        <v>1</v>
      </c>
      <c r="AD27" s="415">
        <f t="shared" si="5"/>
        <v>0.5</v>
      </c>
      <c r="AE27" s="429">
        <v>1269315629</v>
      </c>
      <c r="AF27" s="324" t="s">
        <v>1604</v>
      </c>
      <c r="AG27" s="424">
        <v>1269315629</v>
      </c>
      <c r="AH27" s="425">
        <f t="shared" si="0"/>
        <v>1</v>
      </c>
    </row>
    <row r="28" spans="1:34" ht="110" x14ac:dyDescent="0.2">
      <c r="A28" s="356" t="s">
        <v>1461</v>
      </c>
      <c r="B28" s="324" t="s">
        <v>1462</v>
      </c>
      <c r="C28" s="324" t="s">
        <v>1463</v>
      </c>
      <c r="D28" s="326" t="s">
        <v>1533</v>
      </c>
      <c r="E28" s="419" t="s">
        <v>1513</v>
      </c>
      <c r="F28" s="419" t="s">
        <v>1514</v>
      </c>
      <c r="G28" s="419" t="s">
        <v>1605</v>
      </c>
      <c r="H28" s="419" t="s">
        <v>1606</v>
      </c>
      <c r="I28" s="420" t="s">
        <v>1601</v>
      </c>
      <c r="J28" s="419" t="s">
        <v>1518</v>
      </c>
      <c r="K28" s="421" t="s">
        <v>1602</v>
      </c>
      <c r="L28" s="419" t="s">
        <v>956</v>
      </c>
      <c r="M28" s="357" t="s">
        <v>1607</v>
      </c>
      <c r="N28" s="357" t="s">
        <v>158</v>
      </c>
      <c r="O28" s="409">
        <v>135</v>
      </c>
      <c r="P28" s="409">
        <v>2023</v>
      </c>
      <c r="Q28" s="409" t="s">
        <v>1603</v>
      </c>
      <c r="R28" s="428">
        <v>135</v>
      </c>
      <c r="S28" s="409">
        <v>540</v>
      </c>
      <c r="T28" s="409">
        <v>135</v>
      </c>
      <c r="U28" s="412">
        <f t="shared" si="1"/>
        <v>0.25</v>
      </c>
      <c r="V28" s="414">
        <v>20</v>
      </c>
      <c r="W28" s="414">
        <v>31</v>
      </c>
      <c r="X28" s="423">
        <v>61</v>
      </c>
      <c r="Y28" s="414">
        <v>23</v>
      </c>
      <c r="Z28" s="411">
        <f t="shared" si="6"/>
        <v>135</v>
      </c>
      <c r="AA28" s="412">
        <f t="shared" si="2"/>
        <v>0.25</v>
      </c>
      <c r="AB28" s="411">
        <f t="shared" si="3"/>
        <v>270</v>
      </c>
      <c r="AC28" s="412">
        <f t="shared" si="4"/>
        <v>1</v>
      </c>
      <c r="AD28" s="415">
        <f t="shared" si="5"/>
        <v>0.5</v>
      </c>
      <c r="AE28" s="429">
        <v>1269315629</v>
      </c>
      <c r="AF28" s="324" t="s">
        <v>1604</v>
      </c>
      <c r="AG28" s="424">
        <v>1269315629</v>
      </c>
      <c r="AH28" s="425">
        <f t="shared" si="0"/>
        <v>1</v>
      </c>
    </row>
    <row r="29" spans="1:34" ht="143" x14ac:dyDescent="0.2">
      <c r="A29" s="356" t="s">
        <v>1461</v>
      </c>
      <c r="B29" s="324" t="s">
        <v>1462</v>
      </c>
      <c r="C29" s="324" t="s">
        <v>1463</v>
      </c>
      <c r="D29" s="326" t="s">
        <v>1533</v>
      </c>
      <c r="E29" s="419" t="s">
        <v>1513</v>
      </c>
      <c r="F29" s="419" t="s">
        <v>1514</v>
      </c>
      <c r="G29" s="419" t="s">
        <v>1608</v>
      </c>
      <c r="H29" s="419" t="s">
        <v>1609</v>
      </c>
      <c r="I29" s="420" t="s">
        <v>1610</v>
      </c>
      <c r="J29" s="419" t="s">
        <v>1611</v>
      </c>
      <c r="K29" s="421" t="s">
        <v>1612</v>
      </c>
      <c r="L29" s="419" t="s">
        <v>1613</v>
      </c>
      <c r="M29" s="357" t="s">
        <v>726</v>
      </c>
      <c r="N29" s="357" t="s">
        <v>158</v>
      </c>
      <c r="O29" s="409">
        <v>31</v>
      </c>
      <c r="P29" s="409">
        <v>2023</v>
      </c>
      <c r="Q29" s="409" t="s">
        <v>1614</v>
      </c>
      <c r="R29" s="428">
        <v>18</v>
      </c>
      <c r="S29" s="409">
        <v>72</v>
      </c>
      <c r="T29" s="409">
        <v>18</v>
      </c>
      <c r="U29" s="412">
        <f t="shared" si="1"/>
        <v>0.25</v>
      </c>
      <c r="V29" s="414">
        <v>4</v>
      </c>
      <c r="W29" s="414">
        <v>5</v>
      </c>
      <c r="X29" s="423">
        <v>8</v>
      </c>
      <c r="Y29" s="414">
        <v>3</v>
      </c>
      <c r="Z29" s="411">
        <f t="shared" si="6"/>
        <v>20</v>
      </c>
      <c r="AA29" s="412">
        <f t="shared" si="2"/>
        <v>0.27777777777777779</v>
      </c>
      <c r="AB29" s="411">
        <f t="shared" si="3"/>
        <v>38</v>
      </c>
      <c r="AC29" s="412">
        <f t="shared" si="4"/>
        <v>1.1111111111111112</v>
      </c>
      <c r="AD29" s="415">
        <f t="shared" si="5"/>
        <v>0.52777777777777779</v>
      </c>
      <c r="AE29" s="429">
        <v>914000000</v>
      </c>
      <c r="AF29" s="324" t="s">
        <v>1270</v>
      </c>
      <c r="AG29" s="424">
        <v>914000000</v>
      </c>
      <c r="AH29" s="425">
        <f t="shared" si="0"/>
        <v>1</v>
      </c>
    </row>
    <row r="30" spans="1:34" ht="84" x14ac:dyDescent="0.2">
      <c r="A30" s="356" t="s">
        <v>1461</v>
      </c>
      <c r="B30" s="324" t="s">
        <v>1462</v>
      </c>
      <c r="C30" s="324" t="s">
        <v>1463</v>
      </c>
      <c r="D30" s="326" t="s">
        <v>1533</v>
      </c>
      <c r="E30" s="419" t="s">
        <v>1513</v>
      </c>
      <c r="F30" s="419" t="s">
        <v>1514</v>
      </c>
      <c r="G30" s="419" t="s">
        <v>1608</v>
      </c>
      <c r="H30" s="419" t="s">
        <v>1615</v>
      </c>
      <c r="I30" s="420" t="s">
        <v>1616</v>
      </c>
      <c r="J30" s="419" t="s">
        <v>1518</v>
      </c>
      <c r="K30" s="421" t="s">
        <v>1617</v>
      </c>
      <c r="L30" s="419" t="s">
        <v>956</v>
      </c>
      <c r="M30" s="357" t="s">
        <v>1618</v>
      </c>
      <c r="N30" s="357" t="s">
        <v>158</v>
      </c>
      <c r="O30" s="409">
        <v>360</v>
      </c>
      <c r="P30" s="409">
        <v>2023</v>
      </c>
      <c r="Q30" s="409" t="s">
        <v>1614</v>
      </c>
      <c r="R30" s="428">
        <v>135</v>
      </c>
      <c r="S30" s="409">
        <v>540</v>
      </c>
      <c r="T30" s="409">
        <v>135</v>
      </c>
      <c r="U30" s="412">
        <f t="shared" si="1"/>
        <v>0.25</v>
      </c>
      <c r="V30" s="414">
        <v>30</v>
      </c>
      <c r="W30" s="414">
        <v>36</v>
      </c>
      <c r="X30" s="423">
        <v>44</v>
      </c>
      <c r="Y30" s="414">
        <v>25</v>
      </c>
      <c r="Z30" s="411">
        <f t="shared" si="6"/>
        <v>135</v>
      </c>
      <c r="AA30" s="412">
        <f t="shared" si="2"/>
        <v>0.25</v>
      </c>
      <c r="AB30" s="411">
        <f t="shared" si="3"/>
        <v>270</v>
      </c>
      <c r="AC30" s="412">
        <f t="shared" si="4"/>
        <v>1</v>
      </c>
      <c r="AD30" s="415">
        <f t="shared" si="5"/>
        <v>0.5</v>
      </c>
      <c r="AE30" s="429">
        <v>1715041129</v>
      </c>
      <c r="AF30" s="324" t="s">
        <v>1619</v>
      </c>
      <c r="AG30" s="424">
        <v>1715041129</v>
      </c>
      <c r="AH30" s="425">
        <f t="shared" si="0"/>
        <v>1</v>
      </c>
    </row>
    <row r="31" spans="1:34" ht="187" x14ac:dyDescent="0.2">
      <c r="A31" s="356" t="s">
        <v>1461</v>
      </c>
      <c r="B31" s="324" t="s">
        <v>1462</v>
      </c>
      <c r="C31" s="324" t="s">
        <v>1463</v>
      </c>
      <c r="D31" s="326" t="s">
        <v>1533</v>
      </c>
      <c r="E31" s="419" t="s">
        <v>1513</v>
      </c>
      <c r="F31" s="419" t="s">
        <v>1514</v>
      </c>
      <c r="G31" s="419" t="s">
        <v>1556</v>
      </c>
      <c r="H31" s="419" t="s">
        <v>1620</v>
      </c>
      <c r="I31" s="420" t="s">
        <v>1621</v>
      </c>
      <c r="J31" s="419" t="s">
        <v>1518</v>
      </c>
      <c r="K31" s="421" t="s">
        <v>1622</v>
      </c>
      <c r="L31" s="419" t="s">
        <v>956</v>
      </c>
      <c r="M31" s="357" t="s">
        <v>726</v>
      </c>
      <c r="N31" s="357" t="s">
        <v>158</v>
      </c>
      <c r="O31" s="409">
        <v>90</v>
      </c>
      <c r="P31" s="409">
        <v>2023</v>
      </c>
      <c r="Q31" s="409" t="s">
        <v>1520</v>
      </c>
      <c r="R31" s="428">
        <v>90</v>
      </c>
      <c r="S31" s="409">
        <v>360</v>
      </c>
      <c r="T31" s="409">
        <v>90</v>
      </c>
      <c r="U31" s="412">
        <f t="shared" si="1"/>
        <v>0.25</v>
      </c>
      <c r="V31" s="414">
        <v>3</v>
      </c>
      <c r="W31" s="414">
        <v>30</v>
      </c>
      <c r="X31" s="423">
        <v>0</v>
      </c>
      <c r="Y31" s="414">
        <v>57</v>
      </c>
      <c r="Z31" s="411">
        <f t="shared" si="6"/>
        <v>90</v>
      </c>
      <c r="AA31" s="412">
        <f t="shared" si="2"/>
        <v>0.25</v>
      </c>
      <c r="AB31" s="411">
        <f t="shared" si="3"/>
        <v>180</v>
      </c>
      <c r="AC31" s="412">
        <f t="shared" si="4"/>
        <v>1</v>
      </c>
      <c r="AD31" s="415">
        <f t="shared" si="5"/>
        <v>0.5</v>
      </c>
      <c r="AE31" s="429">
        <v>2925549055</v>
      </c>
      <c r="AF31" s="324" t="s">
        <v>1541</v>
      </c>
      <c r="AG31" s="424">
        <v>2925549055</v>
      </c>
      <c r="AH31" s="425">
        <f t="shared" si="0"/>
        <v>1</v>
      </c>
    </row>
    <row r="32" spans="1:34" ht="99" x14ac:dyDescent="0.2">
      <c r="A32" s="356" t="s">
        <v>1461</v>
      </c>
      <c r="B32" s="324" t="s">
        <v>1462</v>
      </c>
      <c r="C32" s="324" t="s">
        <v>1463</v>
      </c>
      <c r="D32" s="326" t="s">
        <v>1533</v>
      </c>
      <c r="E32" s="419" t="s">
        <v>1465</v>
      </c>
      <c r="F32" s="419" t="s">
        <v>1514</v>
      </c>
      <c r="G32" s="419" t="s">
        <v>1623</v>
      </c>
      <c r="H32" s="419" t="s">
        <v>1624</v>
      </c>
      <c r="I32" s="420" t="s">
        <v>1625</v>
      </c>
      <c r="J32" s="419" t="s">
        <v>1626</v>
      </c>
      <c r="K32" s="421" t="s">
        <v>1627</v>
      </c>
      <c r="L32" s="419" t="s">
        <v>1628</v>
      </c>
      <c r="M32" s="357" t="s">
        <v>1607</v>
      </c>
      <c r="N32" s="357" t="s">
        <v>158</v>
      </c>
      <c r="O32" s="409">
        <v>0</v>
      </c>
      <c r="P32" s="409">
        <v>2023</v>
      </c>
      <c r="Q32" s="409" t="s">
        <v>1629</v>
      </c>
      <c r="R32" s="428">
        <v>0</v>
      </c>
      <c r="S32" s="409">
        <v>1</v>
      </c>
      <c r="T32" s="409">
        <v>0</v>
      </c>
      <c r="U32" s="412">
        <f t="shared" si="1"/>
        <v>0</v>
      </c>
      <c r="V32" s="414" t="s">
        <v>142</v>
      </c>
      <c r="W32" s="414">
        <v>0</v>
      </c>
      <c r="X32" s="423">
        <v>0</v>
      </c>
      <c r="Y32" s="414">
        <v>0</v>
      </c>
      <c r="Z32" s="411">
        <f t="shared" si="6"/>
        <v>0</v>
      </c>
      <c r="AA32" s="412">
        <f t="shared" si="2"/>
        <v>0</v>
      </c>
      <c r="AB32" s="411">
        <f t="shared" si="3"/>
        <v>0</v>
      </c>
      <c r="AC32" s="412" t="e">
        <f t="shared" si="4"/>
        <v>#DIV/0!</v>
      </c>
      <c r="AD32" s="415">
        <f t="shared" si="5"/>
        <v>0</v>
      </c>
      <c r="AE32" s="429">
        <v>0</v>
      </c>
      <c r="AF32" s="324"/>
      <c r="AG32" s="424">
        <v>0</v>
      </c>
      <c r="AH32" s="425" t="e">
        <f t="shared" si="0"/>
        <v>#DIV/0!</v>
      </c>
    </row>
    <row r="33" spans="1:34" ht="242" x14ac:dyDescent="0.2">
      <c r="A33" s="356" t="s">
        <v>1461</v>
      </c>
      <c r="B33" s="324" t="s">
        <v>1462</v>
      </c>
      <c r="C33" s="324" t="s">
        <v>1463</v>
      </c>
      <c r="D33" s="326" t="s">
        <v>1533</v>
      </c>
      <c r="E33" s="419" t="s">
        <v>1465</v>
      </c>
      <c r="F33" s="419" t="s">
        <v>1514</v>
      </c>
      <c r="G33" s="419" t="s">
        <v>1623</v>
      </c>
      <c r="H33" s="419" t="s">
        <v>1630</v>
      </c>
      <c r="I33" s="420" t="s">
        <v>1492</v>
      </c>
      <c r="J33" s="419" t="s">
        <v>1518</v>
      </c>
      <c r="K33" s="421" t="s">
        <v>1493</v>
      </c>
      <c r="L33" s="419" t="s">
        <v>956</v>
      </c>
      <c r="M33" s="357" t="s">
        <v>1591</v>
      </c>
      <c r="N33" s="357" t="s">
        <v>158</v>
      </c>
      <c r="O33" s="409">
        <v>140</v>
      </c>
      <c r="P33" s="409">
        <v>2023</v>
      </c>
      <c r="Q33" s="409" t="s">
        <v>1629</v>
      </c>
      <c r="R33" s="428">
        <v>48</v>
      </c>
      <c r="S33" s="409">
        <v>192</v>
      </c>
      <c r="T33" s="409">
        <v>48</v>
      </c>
      <c r="U33" s="412">
        <f t="shared" si="1"/>
        <v>0.25</v>
      </c>
      <c r="V33" s="414">
        <v>0</v>
      </c>
      <c r="W33" s="414">
        <v>0</v>
      </c>
      <c r="X33" s="423">
        <v>54</v>
      </c>
      <c r="Y33" s="414">
        <v>0</v>
      </c>
      <c r="Z33" s="411">
        <f t="shared" si="6"/>
        <v>54</v>
      </c>
      <c r="AA33" s="412">
        <f t="shared" si="2"/>
        <v>0.28125</v>
      </c>
      <c r="AB33" s="411">
        <f t="shared" si="3"/>
        <v>102</v>
      </c>
      <c r="AC33" s="412">
        <f t="shared" si="4"/>
        <v>1.125</v>
      </c>
      <c r="AD33" s="415">
        <f t="shared" si="5"/>
        <v>0.53125</v>
      </c>
      <c r="AE33" s="429">
        <v>1891479453</v>
      </c>
      <c r="AF33" s="324" t="s">
        <v>1541</v>
      </c>
      <c r="AG33" s="424">
        <v>1891479453</v>
      </c>
      <c r="AH33" s="425">
        <f t="shared" si="0"/>
        <v>1</v>
      </c>
    </row>
    <row r="34" spans="1:34" ht="187" x14ac:dyDescent="0.2">
      <c r="A34" s="356" t="s">
        <v>1461</v>
      </c>
      <c r="B34" s="324" t="s">
        <v>1462</v>
      </c>
      <c r="C34" s="324" t="s">
        <v>1463</v>
      </c>
      <c r="D34" s="326" t="s">
        <v>1533</v>
      </c>
      <c r="E34" s="419" t="s">
        <v>1465</v>
      </c>
      <c r="F34" s="419" t="s">
        <v>1514</v>
      </c>
      <c r="G34" s="419" t="s">
        <v>1623</v>
      </c>
      <c r="H34" s="419" t="s">
        <v>1631</v>
      </c>
      <c r="I34" s="420" t="s">
        <v>1632</v>
      </c>
      <c r="J34" s="419" t="s">
        <v>1518</v>
      </c>
      <c r="K34" s="421" t="s">
        <v>1633</v>
      </c>
      <c r="L34" s="419" t="s">
        <v>956</v>
      </c>
      <c r="M34" s="357" t="s">
        <v>726</v>
      </c>
      <c r="N34" s="357" t="s">
        <v>158</v>
      </c>
      <c r="O34" s="409">
        <v>400</v>
      </c>
      <c r="P34" s="409">
        <v>2023</v>
      </c>
      <c r="Q34" s="409" t="s">
        <v>1634</v>
      </c>
      <c r="R34" s="428">
        <v>150</v>
      </c>
      <c r="S34" s="409">
        <v>600</v>
      </c>
      <c r="T34" s="409">
        <v>150</v>
      </c>
      <c r="U34" s="412">
        <f t="shared" si="1"/>
        <v>0.25</v>
      </c>
      <c r="V34" s="414">
        <v>37</v>
      </c>
      <c r="W34" s="414">
        <v>39</v>
      </c>
      <c r="X34" s="423">
        <v>55</v>
      </c>
      <c r="Y34" s="414">
        <v>19</v>
      </c>
      <c r="Z34" s="411">
        <f t="shared" si="6"/>
        <v>150</v>
      </c>
      <c r="AA34" s="412">
        <f t="shared" si="2"/>
        <v>0.25</v>
      </c>
      <c r="AB34" s="411">
        <f t="shared" si="3"/>
        <v>300</v>
      </c>
      <c r="AC34" s="412">
        <f t="shared" si="4"/>
        <v>1</v>
      </c>
      <c r="AD34" s="415">
        <f t="shared" si="5"/>
        <v>0.5</v>
      </c>
      <c r="AE34" s="429">
        <v>4019120547</v>
      </c>
      <c r="AF34" s="324" t="s">
        <v>1270</v>
      </c>
      <c r="AG34" s="424">
        <v>3617208492</v>
      </c>
      <c r="AH34" s="425">
        <f t="shared" si="0"/>
        <v>0.89999999992535684</v>
      </c>
    </row>
    <row r="35" spans="1:34" ht="143" x14ac:dyDescent="0.2">
      <c r="A35" s="356" t="s">
        <v>1461</v>
      </c>
      <c r="B35" s="324" t="s">
        <v>1462</v>
      </c>
      <c r="C35" s="324" t="s">
        <v>1463</v>
      </c>
      <c r="D35" s="326" t="s">
        <v>1533</v>
      </c>
      <c r="E35" s="419" t="s">
        <v>1513</v>
      </c>
      <c r="F35" s="419" t="s">
        <v>1514</v>
      </c>
      <c r="G35" s="419" t="s">
        <v>1623</v>
      </c>
      <c r="H35" s="419" t="s">
        <v>1635</v>
      </c>
      <c r="I35" s="420" t="s">
        <v>1636</v>
      </c>
      <c r="J35" s="419" t="s">
        <v>1637</v>
      </c>
      <c r="K35" s="421" t="s">
        <v>1638</v>
      </c>
      <c r="L35" s="419" t="s">
        <v>1639</v>
      </c>
      <c r="M35" s="357" t="s">
        <v>726</v>
      </c>
      <c r="N35" s="357" t="s">
        <v>158</v>
      </c>
      <c r="O35" s="409">
        <v>40</v>
      </c>
      <c r="P35" s="409">
        <v>2023</v>
      </c>
      <c r="Q35" s="409" t="s">
        <v>1640</v>
      </c>
      <c r="R35" s="428">
        <v>30</v>
      </c>
      <c r="S35" s="409">
        <v>46</v>
      </c>
      <c r="T35" s="409">
        <v>20</v>
      </c>
      <c r="U35" s="412">
        <f t="shared" si="1"/>
        <v>0.43478260869565216</v>
      </c>
      <c r="V35" s="414">
        <v>7</v>
      </c>
      <c r="W35" s="414">
        <v>11</v>
      </c>
      <c r="X35" s="423">
        <v>15</v>
      </c>
      <c r="Y35" s="414">
        <v>1</v>
      </c>
      <c r="Z35" s="411">
        <f t="shared" si="6"/>
        <v>34</v>
      </c>
      <c r="AA35" s="412">
        <f t="shared" si="2"/>
        <v>0.73913043478260865</v>
      </c>
      <c r="AB35" s="411">
        <f t="shared" si="3"/>
        <v>54</v>
      </c>
      <c r="AC35" s="412">
        <f t="shared" si="4"/>
        <v>1.1333333333333333</v>
      </c>
      <c r="AD35" s="415">
        <f t="shared" si="5"/>
        <v>1.173913043478261</v>
      </c>
      <c r="AE35" s="429">
        <v>1891479453</v>
      </c>
      <c r="AF35" s="324" t="s">
        <v>1541</v>
      </c>
      <c r="AG35" s="424">
        <v>1891479453</v>
      </c>
      <c r="AH35" s="425">
        <f t="shared" si="0"/>
        <v>1</v>
      </c>
    </row>
    <row r="36" spans="1:34" ht="242" x14ac:dyDescent="0.2">
      <c r="A36" s="356" t="s">
        <v>1461</v>
      </c>
      <c r="B36" s="324" t="s">
        <v>1462</v>
      </c>
      <c r="C36" s="324" t="s">
        <v>1463</v>
      </c>
      <c r="D36" s="326" t="s">
        <v>1533</v>
      </c>
      <c r="E36" s="419" t="s">
        <v>1513</v>
      </c>
      <c r="F36" s="419" t="s">
        <v>1514</v>
      </c>
      <c r="G36" s="419" t="s">
        <v>1623</v>
      </c>
      <c r="H36" s="419" t="s">
        <v>1641</v>
      </c>
      <c r="I36" s="420" t="s">
        <v>1492</v>
      </c>
      <c r="J36" s="419" t="s">
        <v>1518</v>
      </c>
      <c r="K36" s="421" t="s">
        <v>1493</v>
      </c>
      <c r="L36" s="419" t="s">
        <v>956</v>
      </c>
      <c r="M36" s="357" t="s">
        <v>726</v>
      </c>
      <c r="N36" s="357" t="s">
        <v>158</v>
      </c>
      <c r="O36" s="409">
        <v>45</v>
      </c>
      <c r="P36" s="409">
        <v>2023</v>
      </c>
      <c r="Q36" s="409" t="s">
        <v>1520</v>
      </c>
      <c r="R36" s="428">
        <v>20</v>
      </c>
      <c r="S36" s="409">
        <v>90</v>
      </c>
      <c r="T36" s="409">
        <v>30</v>
      </c>
      <c r="U36" s="412">
        <f t="shared" si="1"/>
        <v>0.33333333333333331</v>
      </c>
      <c r="V36" s="414">
        <v>5</v>
      </c>
      <c r="W36" s="414">
        <v>8</v>
      </c>
      <c r="X36" s="423">
        <v>6</v>
      </c>
      <c r="Y36" s="414">
        <v>2</v>
      </c>
      <c r="Z36" s="411">
        <f t="shared" si="6"/>
        <v>21</v>
      </c>
      <c r="AA36" s="412">
        <f t="shared" si="2"/>
        <v>0.23333333333333334</v>
      </c>
      <c r="AB36" s="411">
        <f t="shared" si="3"/>
        <v>51</v>
      </c>
      <c r="AC36" s="412">
        <f t="shared" si="4"/>
        <v>1.05</v>
      </c>
      <c r="AD36" s="415">
        <f t="shared" si="5"/>
        <v>0.56666666666666665</v>
      </c>
      <c r="AE36" s="429">
        <v>1891479453</v>
      </c>
      <c r="AF36" s="324" t="s">
        <v>1541</v>
      </c>
      <c r="AG36" s="424">
        <v>1891479453</v>
      </c>
      <c r="AH36" s="425">
        <f t="shared" si="0"/>
        <v>1</v>
      </c>
    </row>
    <row r="37" spans="1:34" ht="176" x14ac:dyDescent="0.2">
      <c r="A37" s="356" t="s">
        <v>1461</v>
      </c>
      <c r="B37" s="324" t="s">
        <v>1462</v>
      </c>
      <c r="C37" s="324" t="s">
        <v>1463</v>
      </c>
      <c r="D37" s="326" t="s">
        <v>1533</v>
      </c>
      <c r="E37" s="419" t="s">
        <v>1513</v>
      </c>
      <c r="F37" s="419" t="s">
        <v>1514</v>
      </c>
      <c r="G37" s="419" t="s">
        <v>1623</v>
      </c>
      <c r="H37" s="419" t="s">
        <v>1642</v>
      </c>
      <c r="I37" s="420" t="s">
        <v>1643</v>
      </c>
      <c r="J37" s="419" t="s">
        <v>1644</v>
      </c>
      <c r="K37" s="421" t="s">
        <v>1645</v>
      </c>
      <c r="L37" s="419" t="s">
        <v>197</v>
      </c>
      <c r="M37" s="357" t="s">
        <v>1646</v>
      </c>
      <c r="N37" s="357" t="s">
        <v>158</v>
      </c>
      <c r="O37" s="409">
        <v>92</v>
      </c>
      <c r="P37" s="409">
        <v>2023</v>
      </c>
      <c r="Q37" s="409" t="s">
        <v>1481</v>
      </c>
      <c r="R37" s="428">
        <v>35</v>
      </c>
      <c r="S37" s="409">
        <v>151</v>
      </c>
      <c r="T37" s="409">
        <v>30</v>
      </c>
      <c r="U37" s="412">
        <f t="shared" si="1"/>
        <v>0.19867549668874171</v>
      </c>
      <c r="V37" s="414">
        <v>8</v>
      </c>
      <c r="W37" s="414">
        <v>12</v>
      </c>
      <c r="X37" s="423">
        <v>12</v>
      </c>
      <c r="Y37" s="414">
        <v>3</v>
      </c>
      <c r="Z37" s="411">
        <f t="shared" si="6"/>
        <v>35</v>
      </c>
      <c r="AA37" s="412">
        <f t="shared" si="2"/>
        <v>0.23178807947019867</v>
      </c>
      <c r="AB37" s="411">
        <f t="shared" si="3"/>
        <v>65</v>
      </c>
      <c r="AC37" s="412">
        <f t="shared" si="4"/>
        <v>1</v>
      </c>
      <c r="AD37" s="415">
        <f t="shared" si="5"/>
        <v>0.43046357615894038</v>
      </c>
      <c r="AE37" s="429">
        <v>1891479453</v>
      </c>
      <c r="AF37" s="324" t="s">
        <v>1541</v>
      </c>
      <c r="AG37" s="424">
        <v>1891479453</v>
      </c>
      <c r="AH37" s="425">
        <f t="shared" si="0"/>
        <v>1</v>
      </c>
    </row>
    <row r="38" spans="1:34" ht="121" x14ac:dyDescent="0.2">
      <c r="A38" s="356" t="s">
        <v>1461</v>
      </c>
      <c r="B38" s="324" t="s">
        <v>1462</v>
      </c>
      <c r="C38" s="324" t="s">
        <v>1463</v>
      </c>
      <c r="D38" s="326" t="s">
        <v>1533</v>
      </c>
      <c r="E38" s="419" t="s">
        <v>1513</v>
      </c>
      <c r="F38" s="419" t="s">
        <v>1514</v>
      </c>
      <c r="G38" s="419" t="s">
        <v>1623</v>
      </c>
      <c r="H38" s="419" t="s">
        <v>1647</v>
      </c>
      <c r="I38" s="420" t="s">
        <v>1648</v>
      </c>
      <c r="J38" s="419" t="s">
        <v>1518</v>
      </c>
      <c r="K38" s="421" t="s">
        <v>1649</v>
      </c>
      <c r="L38" s="419" t="s">
        <v>956</v>
      </c>
      <c r="M38" s="357" t="s">
        <v>491</v>
      </c>
      <c r="N38" s="357" t="s">
        <v>158</v>
      </c>
      <c r="O38" s="409">
        <v>135</v>
      </c>
      <c r="P38" s="409">
        <v>2023</v>
      </c>
      <c r="Q38" s="409" t="s">
        <v>1520</v>
      </c>
      <c r="R38" s="428">
        <v>135</v>
      </c>
      <c r="S38" s="409">
        <v>540</v>
      </c>
      <c r="T38" s="409">
        <v>135</v>
      </c>
      <c r="U38" s="412">
        <f t="shared" si="1"/>
        <v>0.25</v>
      </c>
      <c r="V38" s="414">
        <v>6</v>
      </c>
      <c r="W38" s="414">
        <v>25</v>
      </c>
      <c r="X38" s="423">
        <v>52</v>
      </c>
      <c r="Y38" s="414">
        <v>52</v>
      </c>
      <c r="Z38" s="411">
        <f t="shared" si="6"/>
        <v>135</v>
      </c>
      <c r="AA38" s="412">
        <f t="shared" si="2"/>
        <v>0.25</v>
      </c>
      <c r="AB38" s="411">
        <f t="shared" si="3"/>
        <v>270</v>
      </c>
      <c r="AC38" s="412">
        <f t="shared" si="4"/>
        <v>1</v>
      </c>
      <c r="AD38" s="415">
        <f t="shared" si="5"/>
        <v>0.5</v>
      </c>
      <c r="AE38" s="429">
        <v>1891479454</v>
      </c>
      <c r="AF38" s="324" t="s">
        <v>1541</v>
      </c>
      <c r="AG38" s="429">
        <v>1891479454</v>
      </c>
      <c r="AH38" s="425">
        <f t="shared" si="0"/>
        <v>1</v>
      </c>
    </row>
    <row r="39" spans="1:34" ht="110" x14ac:dyDescent="0.2">
      <c r="A39" s="356" t="s">
        <v>1461</v>
      </c>
      <c r="B39" s="324" t="s">
        <v>1462</v>
      </c>
      <c r="C39" s="324" t="s">
        <v>1463</v>
      </c>
      <c r="D39" s="326" t="s">
        <v>1533</v>
      </c>
      <c r="E39" s="419" t="s">
        <v>1513</v>
      </c>
      <c r="F39" s="419" t="s">
        <v>1514</v>
      </c>
      <c r="G39" s="419" t="s">
        <v>1623</v>
      </c>
      <c r="H39" s="419" t="s">
        <v>1650</v>
      </c>
      <c r="I39" s="420" t="s">
        <v>1651</v>
      </c>
      <c r="J39" s="419" t="s">
        <v>1637</v>
      </c>
      <c r="K39" s="421" t="s">
        <v>1652</v>
      </c>
      <c r="L39" s="419" t="s">
        <v>1639</v>
      </c>
      <c r="M39" s="357" t="s">
        <v>726</v>
      </c>
      <c r="N39" s="357" t="s">
        <v>158</v>
      </c>
      <c r="O39" s="409">
        <v>188</v>
      </c>
      <c r="P39" s="409">
        <v>2023</v>
      </c>
      <c r="Q39" s="409" t="s">
        <v>1520</v>
      </c>
      <c r="R39" s="428">
        <v>50</v>
      </c>
      <c r="S39" s="409">
        <v>200</v>
      </c>
      <c r="T39" s="409">
        <v>50</v>
      </c>
      <c r="U39" s="412">
        <f t="shared" si="1"/>
        <v>0.25</v>
      </c>
      <c r="V39" s="414">
        <v>10</v>
      </c>
      <c r="W39" s="414">
        <v>16</v>
      </c>
      <c r="X39" s="423">
        <v>18</v>
      </c>
      <c r="Y39" s="414">
        <v>6</v>
      </c>
      <c r="Z39" s="411">
        <f t="shared" si="6"/>
        <v>50</v>
      </c>
      <c r="AA39" s="412">
        <f t="shared" si="2"/>
        <v>0.25</v>
      </c>
      <c r="AB39" s="411">
        <f t="shared" si="3"/>
        <v>100</v>
      </c>
      <c r="AC39" s="412">
        <f t="shared" si="4"/>
        <v>1</v>
      </c>
      <c r="AD39" s="415">
        <f t="shared" si="5"/>
        <v>0.5</v>
      </c>
      <c r="AE39" s="429">
        <v>1891479453</v>
      </c>
      <c r="AF39" s="324" t="s">
        <v>1541</v>
      </c>
      <c r="AG39" s="429">
        <v>1891479453</v>
      </c>
      <c r="AH39" s="425">
        <f t="shared" si="0"/>
        <v>1</v>
      </c>
    </row>
    <row r="40" spans="1:34" ht="110" x14ac:dyDescent="0.2">
      <c r="A40" s="356" t="s">
        <v>1461</v>
      </c>
      <c r="B40" s="324" t="s">
        <v>1462</v>
      </c>
      <c r="C40" s="324" t="s">
        <v>1463</v>
      </c>
      <c r="D40" s="326" t="s">
        <v>1533</v>
      </c>
      <c r="E40" s="419" t="s">
        <v>1513</v>
      </c>
      <c r="F40" s="419" t="s">
        <v>1514</v>
      </c>
      <c r="G40" s="419" t="s">
        <v>1534</v>
      </c>
      <c r="H40" s="419" t="s">
        <v>1653</v>
      </c>
      <c r="I40" s="420" t="s">
        <v>1536</v>
      </c>
      <c r="J40" s="419" t="s">
        <v>1518</v>
      </c>
      <c r="K40" s="421" t="s">
        <v>1538</v>
      </c>
      <c r="L40" s="419" t="s">
        <v>956</v>
      </c>
      <c r="M40" s="357" t="s">
        <v>726</v>
      </c>
      <c r="N40" s="357" t="s">
        <v>158</v>
      </c>
      <c r="O40" s="409">
        <v>180</v>
      </c>
      <c r="P40" s="409">
        <v>2023</v>
      </c>
      <c r="Q40" s="409" t="s">
        <v>1654</v>
      </c>
      <c r="R40" s="428">
        <v>135</v>
      </c>
      <c r="S40" s="409">
        <v>540</v>
      </c>
      <c r="T40" s="409">
        <v>135</v>
      </c>
      <c r="U40" s="412">
        <f t="shared" si="1"/>
        <v>0.25</v>
      </c>
      <c r="V40" s="414">
        <v>6</v>
      </c>
      <c r="W40" s="414">
        <v>25</v>
      </c>
      <c r="X40" s="423">
        <v>52</v>
      </c>
      <c r="Y40" s="414">
        <v>52</v>
      </c>
      <c r="Z40" s="411">
        <f t="shared" si="6"/>
        <v>135</v>
      </c>
      <c r="AA40" s="412">
        <f t="shared" si="2"/>
        <v>0.25</v>
      </c>
      <c r="AB40" s="411">
        <f t="shared" si="3"/>
        <v>270</v>
      </c>
      <c r="AC40" s="412">
        <f t="shared" si="4"/>
        <v>1</v>
      </c>
      <c r="AD40" s="415">
        <f t="shared" si="5"/>
        <v>0.5</v>
      </c>
      <c r="AE40" s="429">
        <v>1992274506</v>
      </c>
      <c r="AF40" s="324" t="s">
        <v>1541</v>
      </c>
      <c r="AG40" s="429">
        <v>1992274506</v>
      </c>
      <c r="AH40" s="425">
        <f>AG40/AE40</f>
        <v>1</v>
      </c>
    </row>
    <row r="41" spans="1:34" ht="110" x14ac:dyDescent="0.2">
      <c r="A41" s="356" t="s">
        <v>1461</v>
      </c>
      <c r="B41" s="324" t="s">
        <v>1462</v>
      </c>
      <c r="C41" s="324" t="s">
        <v>1463</v>
      </c>
      <c r="D41" s="326" t="s">
        <v>1533</v>
      </c>
      <c r="E41" s="419" t="s">
        <v>1513</v>
      </c>
      <c r="F41" s="419" t="s">
        <v>1514</v>
      </c>
      <c r="G41" s="419" t="s">
        <v>1534</v>
      </c>
      <c r="H41" s="419" t="s">
        <v>1655</v>
      </c>
      <c r="I41" s="420" t="s">
        <v>1536</v>
      </c>
      <c r="J41" s="419" t="s">
        <v>1518</v>
      </c>
      <c r="K41" s="421" t="s">
        <v>1538</v>
      </c>
      <c r="L41" s="419" t="s">
        <v>956</v>
      </c>
      <c r="M41" s="357" t="s">
        <v>1656</v>
      </c>
      <c r="N41" s="357" t="s">
        <v>158</v>
      </c>
      <c r="O41" s="409">
        <v>180</v>
      </c>
      <c r="P41" s="409">
        <v>2023</v>
      </c>
      <c r="Q41" s="409" t="s">
        <v>1657</v>
      </c>
      <c r="R41" s="428">
        <v>135</v>
      </c>
      <c r="S41" s="409">
        <v>540</v>
      </c>
      <c r="T41" s="409">
        <v>135</v>
      </c>
      <c r="U41" s="412">
        <f t="shared" si="1"/>
        <v>0.25</v>
      </c>
      <c r="V41" s="414">
        <v>35</v>
      </c>
      <c r="W41" s="414">
        <v>40</v>
      </c>
      <c r="X41" s="423">
        <v>50</v>
      </c>
      <c r="Y41" s="414">
        <v>12</v>
      </c>
      <c r="Z41" s="411">
        <f t="shared" si="6"/>
        <v>137</v>
      </c>
      <c r="AA41" s="412">
        <f t="shared" si="2"/>
        <v>0.25370370370370371</v>
      </c>
      <c r="AB41" s="411">
        <f t="shared" si="3"/>
        <v>272</v>
      </c>
      <c r="AC41" s="412">
        <f t="shared" si="4"/>
        <v>1.0148148148148148</v>
      </c>
      <c r="AD41" s="415">
        <f t="shared" si="5"/>
        <v>0.50370370370370365</v>
      </c>
      <c r="AE41" s="429">
        <v>1992274506</v>
      </c>
      <c r="AF41" s="324" t="s">
        <v>1541</v>
      </c>
      <c r="AG41" s="429">
        <v>1992274506</v>
      </c>
      <c r="AH41" s="425">
        <f>AG41/AE41</f>
        <v>1</v>
      </c>
    </row>
    <row r="42" spans="1:34" ht="165" x14ac:dyDescent="0.2">
      <c r="A42" s="356" t="s">
        <v>1461</v>
      </c>
      <c r="B42" s="324" t="s">
        <v>1462</v>
      </c>
      <c r="C42" s="324" t="s">
        <v>1463</v>
      </c>
      <c r="D42" s="326" t="s">
        <v>1533</v>
      </c>
      <c r="E42" s="419" t="s">
        <v>1513</v>
      </c>
      <c r="F42" s="419" t="s">
        <v>1514</v>
      </c>
      <c r="G42" s="419" t="s">
        <v>1528</v>
      </c>
      <c r="H42" s="419" t="s">
        <v>1658</v>
      </c>
      <c r="I42" s="420" t="s">
        <v>1659</v>
      </c>
      <c r="J42" s="419" t="s">
        <v>1518</v>
      </c>
      <c r="K42" s="421" t="s">
        <v>1660</v>
      </c>
      <c r="L42" s="419" t="s">
        <v>956</v>
      </c>
      <c r="M42" s="357" t="s">
        <v>726</v>
      </c>
      <c r="N42" s="357" t="s">
        <v>158</v>
      </c>
      <c r="O42" s="409">
        <v>12</v>
      </c>
      <c r="P42" s="409">
        <v>2023</v>
      </c>
      <c r="Q42" s="409" t="s">
        <v>1520</v>
      </c>
      <c r="R42" s="428">
        <v>18</v>
      </c>
      <c r="S42" s="409">
        <v>60</v>
      </c>
      <c r="T42" s="409">
        <v>18</v>
      </c>
      <c r="U42" s="412">
        <f t="shared" si="1"/>
        <v>0.3</v>
      </c>
      <c r="V42" s="414" t="s">
        <v>142</v>
      </c>
      <c r="W42" s="414">
        <v>4</v>
      </c>
      <c r="X42" s="423">
        <v>15</v>
      </c>
      <c r="Y42" s="414">
        <v>2</v>
      </c>
      <c r="Z42" s="411">
        <f t="shared" si="6"/>
        <v>21</v>
      </c>
      <c r="AA42" s="412">
        <f t="shared" si="2"/>
        <v>0.35</v>
      </c>
      <c r="AB42" s="411">
        <f t="shared" si="3"/>
        <v>39</v>
      </c>
      <c r="AC42" s="412">
        <f t="shared" si="4"/>
        <v>1.1666666666666667</v>
      </c>
      <c r="AD42" s="415">
        <f t="shared" si="5"/>
        <v>0.65</v>
      </c>
      <c r="AE42" s="429">
        <v>1230000000</v>
      </c>
      <c r="AF42" s="324" t="s">
        <v>1619</v>
      </c>
      <c r="AG42" s="429">
        <v>1230000000</v>
      </c>
      <c r="AH42" s="425">
        <f t="shared" si="0"/>
        <v>1</v>
      </c>
    </row>
    <row r="43" spans="1:34" ht="409" x14ac:dyDescent="0.2">
      <c r="A43" s="356" t="s">
        <v>1461</v>
      </c>
      <c r="B43" s="324" t="s">
        <v>1462</v>
      </c>
      <c r="C43" s="324" t="s">
        <v>1463</v>
      </c>
      <c r="D43" s="326" t="s">
        <v>1533</v>
      </c>
      <c r="E43" s="419" t="s">
        <v>1513</v>
      </c>
      <c r="F43" s="419" t="s">
        <v>1514</v>
      </c>
      <c r="G43" s="419" t="s">
        <v>1528</v>
      </c>
      <c r="H43" s="419" t="s">
        <v>1661</v>
      </c>
      <c r="I43" s="420" t="s">
        <v>1662</v>
      </c>
      <c r="J43" s="419" t="s">
        <v>1663</v>
      </c>
      <c r="K43" s="421" t="s">
        <v>1664</v>
      </c>
      <c r="L43" s="419" t="s">
        <v>1580</v>
      </c>
      <c r="M43" s="357" t="s">
        <v>476</v>
      </c>
      <c r="N43" s="357" t="s">
        <v>158</v>
      </c>
      <c r="O43" s="409">
        <v>20</v>
      </c>
      <c r="P43" s="409">
        <v>2023</v>
      </c>
      <c r="Q43" s="409" t="s">
        <v>1665</v>
      </c>
      <c r="R43" s="428">
        <v>5</v>
      </c>
      <c r="S43" s="409">
        <v>20</v>
      </c>
      <c r="T43" s="409">
        <v>5</v>
      </c>
      <c r="U43" s="412">
        <f t="shared" si="1"/>
        <v>0.25</v>
      </c>
      <c r="V43" s="414" t="s">
        <v>142</v>
      </c>
      <c r="W43" s="414">
        <v>2</v>
      </c>
      <c r="X43" s="423">
        <v>3</v>
      </c>
      <c r="Y43" s="414">
        <v>0</v>
      </c>
      <c r="Z43" s="411">
        <f t="shared" si="6"/>
        <v>5</v>
      </c>
      <c r="AA43" s="412">
        <f t="shared" si="2"/>
        <v>0.25</v>
      </c>
      <c r="AB43" s="411">
        <f t="shared" si="3"/>
        <v>10</v>
      </c>
      <c r="AC43" s="412">
        <f t="shared" si="4"/>
        <v>1</v>
      </c>
      <c r="AD43" s="415">
        <f t="shared" si="5"/>
        <v>0.5</v>
      </c>
      <c r="AE43" s="429">
        <v>3062703469</v>
      </c>
      <c r="AF43" s="324" t="s">
        <v>1541</v>
      </c>
      <c r="AG43" s="429">
        <v>3062703469</v>
      </c>
      <c r="AH43" s="425">
        <f>AG43/AE43</f>
        <v>1</v>
      </c>
    </row>
    <row r="44" spans="1:34" ht="363" x14ac:dyDescent="0.2">
      <c r="A44" s="356" t="s">
        <v>1461</v>
      </c>
      <c r="B44" s="324" t="s">
        <v>1462</v>
      </c>
      <c r="C44" s="324" t="s">
        <v>1463</v>
      </c>
      <c r="D44" s="326" t="s">
        <v>1533</v>
      </c>
      <c r="E44" s="419" t="s">
        <v>1513</v>
      </c>
      <c r="F44" s="419" t="s">
        <v>1514</v>
      </c>
      <c r="G44" s="419" t="s">
        <v>1666</v>
      </c>
      <c r="H44" s="419" t="s">
        <v>1667</v>
      </c>
      <c r="I44" s="420" t="s">
        <v>1668</v>
      </c>
      <c r="J44" s="419" t="s">
        <v>1669</v>
      </c>
      <c r="K44" s="421" t="s">
        <v>1670</v>
      </c>
      <c r="L44" s="419" t="s">
        <v>1671</v>
      </c>
      <c r="M44" s="357" t="s">
        <v>726</v>
      </c>
      <c r="N44" s="357" t="s">
        <v>158</v>
      </c>
      <c r="O44" s="409">
        <v>90</v>
      </c>
      <c r="P44" s="409">
        <v>2023</v>
      </c>
      <c r="Q44" s="409" t="s">
        <v>1672</v>
      </c>
      <c r="R44" s="428">
        <v>75</v>
      </c>
      <c r="S44" s="409">
        <v>225</v>
      </c>
      <c r="T44" s="409">
        <v>50</v>
      </c>
      <c r="U44" s="412">
        <f t="shared" si="1"/>
        <v>0.22222222222222221</v>
      </c>
      <c r="V44" s="414">
        <v>5</v>
      </c>
      <c r="W44" s="414">
        <v>22.222222222222221</v>
      </c>
      <c r="X44" s="423">
        <v>16</v>
      </c>
      <c r="Y44" s="414">
        <v>32</v>
      </c>
      <c r="Z44" s="411">
        <f t="shared" si="6"/>
        <v>75.222222222222229</v>
      </c>
      <c r="AA44" s="412">
        <f t="shared" si="2"/>
        <v>0.334320987654321</v>
      </c>
      <c r="AB44" s="411">
        <f t="shared" si="3"/>
        <v>125.22222222222223</v>
      </c>
      <c r="AC44" s="412">
        <f t="shared" si="4"/>
        <v>1.0029629629629631</v>
      </c>
      <c r="AD44" s="415">
        <f t="shared" si="5"/>
        <v>0.55654320987654327</v>
      </c>
      <c r="AE44" s="429">
        <v>461900000</v>
      </c>
      <c r="AF44" s="324" t="s">
        <v>1270</v>
      </c>
      <c r="AG44" s="429">
        <v>459300000</v>
      </c>
      <c r="AH44" s="425">
        <f t="shared" si="0"/>
        <v>0.99437107599047414</v>
      </c>
    </row>
    <row r="45" spans="1:34" ht="154" x14ac:dyDescent="0.2">
      <c r="A45" s="356" t="s">
        <v>1461</v>
      </c>
      <c r="B45" s="324" t="s">
        <v>1462</v>
      </c>
      <c r="C45" s="324" t="s">
        <v>1463</v>
      </c>
      <c r="D45" s="326" t="s">
        <v>1533</v>
      </c>
      <c r="E45" s="419" t="s">
        <v>1513</v>
      </c>
      <c r="F45" s="419" t="s">
        <v>1514</v>
      </c>
      <c r="G45" s="419" t="s">
        <v>1673</v>
      </c>
      <c r="H45" s="419" t="s">
        <v>1674</v>
      </c>
      <c r="I45" s="420" t="s">
        <v>1675</v>
      </c>
      <c r="J45" s="419" t="s">
        <v>1518</v>
      </c>
      <c r="K45" s="421" t="s">
        <v>1676</v>
      </c>
      <c r="L45" s="419" t="s">
        <v>956</v>
      </c>
      <c r="M45" s="357" t="s">
        <v>1677</v>
      </c>
      <c r="N45" s="357" t="s">
        <v>158</v>
      </c>
      <c r="O45" s="409">
        <v>60</v>
      </c>
      <c r="P45" s="409">
        <v>2023</v>
      </c>
      <c r="Q45" s="409" t="s">
        <v>1678</v>
      </c>
      <c r="R45" s="428">
        <v>60</v>
      </c>
      <c r="S45" s="409">
        <v>240</v>
      </c>
      <c r="T45" s="409">
        <v>60</v>
      </c>
      <c r="U45" s="412">
        <f t="shared" si="1"/>
        <v>0.25</v>
      </c>
      <c r="V45" s="414" t="s">
        <v>142</v>
      </c>
      <c r="W45" s="414">
        <v>25</v>
      </c>
      <c r="X45" s="423">
        <v>20</v>
      </c>
      <c r="Y45" s="414">
        <v>15</v>
      </c>
      <c r="Z45" s="411">
        <f t="shared" si="6"/>
        <v>60</v>
      </c>
      <c r="AA45" s="412">
        <f t="shared" si="2"/>
        <v>0.25</v>
      </c>
      <c r="AB45" s="411">
        <f t="shared" si="3"/>
        <v>120</v>
      </c>
      <c r="AC45" s="412">
        <f t="shared" si="4"/>
        <v>1</v>
      </c>
      <c r="AD45" s="415">
        <f t="shared" si="5"/>
        <v>0.5</v>
      </c>
      <c r="AE45" s="429">
        <v>1525995247</v>
      </c>
      <c r="AF45" s="324" t="s">
        <v>1270</v>
      </c>
      <c r="AG45" s="424">
        <v>1393195247</v>
      </c>
      <c r="AH45" s="425">
        <f t="shared" si="0"/>
        <v>0.91297482724072998</v>
      </c>
    </row>
    <row r="46" spans="1:34" ht="154" x14ac:dyDescent="0.2">
      <c r="A46" s="431" t="s">
        <v>1461</v>
      </c>
      <c r="B46" s="432" t="s">
        <v>1462</v>
      </c>
      <c r="C46" s="432" t="s">
        <v>1463</v>
      </c>
      <c r="D46" s="433" t="s">
        <v>1533</v>
      </c>
      <c r="E46" s="434" t="s">
        <v>1513</v>
      </c>
      <c r="F46" s="434" t="s">
        <v>1514</v>
      </c>
      <c r="G46" s="434" t="s">
        <v>1679</v>
      </c>
      <c r="H46" s="434" t="s">
        <v>1680</v>
      </c>
      <c r="I46" s="435" t="s">
        <v>1681</v>
      </c>
      <c r="J46" s="434" t="s">
        <v>1518</v>
      </c>
      <c r="K46" s="421" t="s">
        <v>1682</v>
      </c>
      <c r="L46" s="434" t="s">
        <v>956</v>
      </c>
      <c r="M46" s="436" t="s">
        <v>726</v>
      </c>
      <c r="N46" s="436" t="s">
        <v>158</v>
      </c>
      <c r="O46" s="437">
        <v>340</v>
      </c>
      <c r="P46" s="437">
        <v>2023</v>
      </c>
      <c r="Q46" s="437" t="s">
        <v>1683</v>
      </c>
      <c r="R46" s="428">
        <v>90</v>
      </c>
      <c r="S46" s="437">
        <v>350</v>
      </c>
      <c r="T46" s="437">
        <v>70</v>
      </c>
      <c r="U46" s="438">
        <f t="shared" si="1"/>
        <v>0.2</v>
      </c>
      <c r="V46" s="439">
        <v>2</v>
      </c>
      <c r="W46" s="439">
        <v>50</v>
      </c>
      <c r="X46" s="440">
        <v>31</v>
      </c>
      <c r="Y46" s="414">
        <v>7</v>
      </c>
      <c r="Z46" s="411">
        <f t="shared" si="6"/>
        <v>90</v>
      </c>
      <c r="AA46" s="438">
        <f t="shared" si="2"/>
        <v>0.25714285714285712</v>
      </c>
      <c r="AB46" s="441">
        <f t="shared" si="3"/>
        <v>160</v>
      </c>
      <c r="AC46" s="412">
        <f t="shared" si="4"/>
        <v>1</v>
      </c>
      <c r="AD46" s="442">
        <f t="shared" si="5"/>
        <v>0.45714285714285713</v>
      </c>
      <c r="AE46" s="443">
        <v>1525995247</v>
      </c>
      <c r="AF46" s="432" t="s">
        <v>1270</v>
      </c>
      <c r="AG46" s="443">
        <v>1525995247</v>
      </c>
      <c r="AH46" s="444">
        <f t="shared" si="0"/>
        <v>1</v>
      </c>
    </row>
    <row r="47" spans="1:34" ht="154" x14ac:dyDescent="0.2">
      <c r="A47" s="356" t="s">
        <v>1461</v>
      </c>
      <c r="B47" s="324" t="s">
        <v>1462</v>
      </c>
      <c r="C47" s="324" t="s">
        <v>1463</v>
      </c>
      <c r="D47" s="326" t="s">
        <v>1533</v>
      </c>
      <c r="E47" s="419" t="s">
        <v>1513</v>
      </c>
      <c r="F47" s="419" t="s">
        <v>1514</v>
      </c>
      <c r="G47" s="419" t="s">
        <v>1679</v>
      </c>
      <c r="H47" s="419" t="s">
        <v>1684</v>
      </c>
      <c r="I47" s="420" t="s">
        <v>1681</v>
      </c>
      <c r="J47" s="419" t="s">
        <v>1685</v>
      </c>
      <c r="K47" s="421" t="s">
        <v>1682</v>
      </c>
      <c r="L47" s="419" t="s">
        <v>1686</v>
      </c>
      <c r="M47" s="357" t="s">
        <v>1687</v>
      </c>
      <c r="N47" s="357" t="s">
        <v>158</v>
      </c>
      <c r="O47" s="409">
        <v>15</v>
      </c>
      <c r="P47" s="409">
        <v>2023</v>
      </c>
      <c r="Q47" s="409" t="s">
        <v>1688</v>
      </c>
      <c r="R47" s="428">
        <v>4</v>
      </c>
      <c r="S47" s="409">
        <v>16</v>
      </c>
      <c r="T47" s="409">
        <v>4</v>
      </c>
      <c r="U47" s="412">
        <f t="shared" si="1"/>
        <v>0.25</v>
      </c>
      <c r="V47" s="414" t="s">
        <v>142</v>
      </c>
      <c r="W47" s="414">
        <v>1</v>
      </c>
      <c r="X47" s="423">
        <v>3</v>
      </c>
      <c r="Y47" s="414">
        <v>0</v>
      </c>
      <c r="Z47" s="411">
        <f t="shared" si="6"/>
        <v>4</v>
      </c>
      <c r="AA47" s="412">
        <f t="shared" si="2"/>
        <v>0.25</v>
      </c>
      <c r="AB47" s="411">
        <f t="shared" si="3"/>
        <v>8</v>
      </c>
      <c r="AC47" s="412">
        <f t="shared" si="4"/>
        <v>1</v>
      </c>
      <c r="AD47" s="415">
        <f t="shared" si="5"/>
        <v>0.5</v>
      </c>
      <c r="AE47" s="429">
        <v>1525995247</v>
      </c>
      <c r="AF47" s="324" t="s">
        <v>1270</v>
      </c>
      <c r="AG47" s="424">
        <v>1525995247</v>
      </c>
      <c r="AH47" s="425">
        <f t="shared" si="0"/>
        <v>1</v>
      </c>
    </row>
    <row r="48" spans="1:34" ht="187" x14ac:dyDescent="0.2">
      <c r="A48" s="356" t="s">
        <v>1461</v>
      </c>
      <c r="B48" s="324" t="s">
        <v>1462</v>
      </c>
      <c r="C48" s="324" t="s">
        <v>1463</v>
      </c>
      <c r="D48" s="326" t="s">
        <v>1533</v>
      </c>
      <c r="E48" s="419" t="s">
        <v>1513</v>
      </c>
      <c r="F48" s="419" t="s">
        <v>1514</v>
      </c>
      <c r="G48" s="419" t="s">
        <v>1689</v>
      </c>
      <c r="H48" s="419" t="s">
        <v>1690</v>
      </c>
      <c r="I48" s="420" t="s">
        <v>1691</v>
      </c>
      <c r="J48" s="419" t="s">
        <v>1552</v>
      </c>
      <c r="K48" s="421" t="s">
        <v>1692</v>
      </c>
      <c r="L48" s="419" t="s">
        <v>1554</v>
      </c>
      <c r="M48" s="357" t="s">
        <v>726</v>
      </c>
      <c r="N48" s="357" t="s">
        <v>158</v>
      </c>
      <c r="O48" s="409">
        <v>175</v>
      </c>
      <c r="P48" s="409">
        <v>2023</v>
      </c>
      <c r="Q48" s="409" t="s">
        <v>1693</v>
      </c>
      <c r="R48" s="428">
        <v>150</v>
      </c>
      <c r="S48" s="409">
        <v>600</v>
      </c>
      <c r="T48" s="409">
        <v>150</v>
      </c>
      <c r="U48" s="412">
        <f t="shared" si="1"/>
        <v>0.25</v>
      </c>
      <c r="V48" s="414" t="s">
        <v>142</v>
      </c>
      <c r="W48" s="414">
        <v>37</v>
      </c>
      <c r="X48" s="423">
        <v>3</v>
      </c>
      <c r="Y48" s="414">
        <v>110</v>
      </c>
      <c r="Z48" s="411">
        <f t="shared" si="6"/>
        <v>150</v>
      </c>
      <c r="AA48" s="412">
        <f t="shared" si="2"/>
        <v>0.25</v>
      </c>
      <c r="AB48" s="411">
        <f t="shared" si="3"/>
        <v>300</v>
      </c>
      <c r="AC48" s="412">
        <f t="shared" si="4"/>
        <v>1</v>
      </c>
      <c r="AD48" s="415">
        <f t="shared" si="5"/>
        <v>0.5</v>
      </c>
      <c r="AE48" s="429">
        <v>2084122795</v>
      </c>
      <c r="AF48" s="324" t="s">
        <v>1694</v>
      </c>
      <c r="AG48" s="424">
        <v>2084122795</v>
      </c>
      <c r="AH48" s="425">
        <f t="shared" si="0"/>
        <v>1</v>
      </c>
    </row>
    <row r="49" spans="1:34" ht="165" x14ac:dyDescent="0.2">
      <c r="A49" s="356" t="s">
        <v>1461</v>
      </c>
      <c r="B49" s="324" t="s">
        <v>1462</v>
      </c>
      <c r="C49" s="324" t="s">
        <v>1463</v>
      </c>
      <c r="D49" s="326" t="s">
        <v>1533</v>
      </c>
      <c r="E49" s="419" t="s">
        <v>1513</v>
      </c>
      <c r="F49" s="419" t="s">
        <v>1514</v>
      </c>
      <c r="G49" s="419" t="s">
        <v>1695</v>
      </c>
      <c r="H49" s="419" t="s">
        <v>1696</v>
      </c>
      <c r="I49" s="420" t="s">
        <v>1697</v>
      </c>
      <c r="J49" s="419" t="s">
        <v>1518</v>
      </c>
      <c r="K49" s="421" t="s">
        <v>1698</v>
      </c>
      <c r="L49" s="419" t="s">
        <v>956</v>
      </c>
      <c r="M49" s="357" t="s">
        <v>726</v>
      </c>
      <c r="N49" s="357" t="s">
        <v>158</v>
      </c>
      <c r="O49" s="409">
        <v>210</v>
      </c>
      <c r="P49" s="409">
        <v>2023</v>
      </c>
      <c r="Q49" s="409" t="s">
        <v>1699</v>
      </c>
      <c r="R49" s="428">
        <v>115</v>
      </c>
      <c r="S49" s="409">
        <v>460</v>
      </c>
      <c r="T49" s="409">
        <v>115</v>
      </c>
      <c r="U49" s="412">
        <f t="shared" si="1"/>
        <v>0.25</v>
      </c>
      <c r="V49" s="414">
        <v>15</v>
      </c>
      <c r="W49" s="414">
        <v>39</v>
      </c>
      <c r="X49" s="423">
        <v>41</v>
      </c>
      <c r="Y49" s="414">
        <v>20</v>
      </c>
      <c r="Z49" s="411">
        <f t="shared" si="6"/>
        <v>115</v>
      </c>
      <c r="AA49" s="412">
        <f t="shared" si="2"/>
        <v>0.25</v>
      </c>
      <c r="AB49" s="411">
        <f t="shared" si="3"/>
        <v>230</v>
      </c>
      <c r="AC49" s="412">
        <f t="shared" si="4"/>
        <v>1</v>
      </c>
      <c r="AD49" s="415">
        <f t="shared" si="5"/>
        <v>0.5</v>
      </c>
      <c r="AE49" s="429">
        <v>1209000000</v>
      </c>
      <c r="AF49" s="324" t="s">
        <v>1700</v>
      </c>
      <c r="AG49" s="424">
        <v>1209000000</v>
      </c>
      <c r="AH49" s="425">
        <f t="shared" si="0"/>
        <v>1</v>
      </c>
    </row>
    <row r="50" spans="1:34" ht="143" x14ac:dyDescent="0.2">
      <c r="A50" s="356" t="s">
        <v>1461</v>
      </c>
      <c r="B50" s="324" t="s">
        <v>1462</v>
      </c>
      <c r="C50" s="324" t="s">
        <v>1463</v>
      </c>
      <c r="D50" s="326" t="s">
        <v>1533</v>
      </c>
      <c r="E50" s="419" t="s">
        <v>1513</v>
      </c>
      <c r="F50" s="419" t="s">
        <v>1514</v>
      </c>
      <c r="G50" s="419" t="s">
        <v>1701</v>
      </c>
      <c r="H50" s="419" t="s">
        <v>1702</v>
      </c>
      <c r="I50" s="420" t="s">
        <v>1703</v>
      </c>
      <c r="J50" s="419" t="s">
        <v>1518</v>
      </c>
      <c r="K50" s="421" t="s">
        <v>1704</v>
      </c>
      <c r="L50" s="419" t="s">
        <v>956</v>
      </c>
      <c r="M50" s="357" t="s">
        <v>1705</v>
      </c>
      <c r="N50" s="357" t="s">
        <v>158</v>
      </c>
      <c r="O50" s="409">
        <v>135</v>
      </c>
      <c r="P50" s="409">
        <v>2023</v>
      </c>
      <c r="Q50" s="409" t="s">
        <v>1540</v>
      </c>
      <c r="R50" s="428">
        <v>135</v>
      </c>
      <c r="S50" s="409">
        <v>540</v>
      </c>
      <c r="T50" s="409">
        <v>135</v>
      </c>
      <c r="U50" s="412">
        <f t="shared" si="1"/>
        <v>0.25</v>
      </c>
      <c r="V50" s="414">
        <v>6</v>
      </c>
      <c r="W50" s="414">
        <v>25</v>
      </c>
      <c r="X50" s="423">
        <v>52</v>
      </c>
      <c r="Y50" s="414">
        <v>52</v>
      </c>
      <c r="Z50" s="411">
        <f t="shared" si="6"/>
        <v>135</v>
      </c>
      <c r="AA50" s="412">
        <f t="shared" si="2"/>
        <v>0.25</v>
      </c>
      <c r="AB50" s="411">
        <f t="shared" si="3"/>
        <v>270</v>
      </c>
      <c r="AC50" s="412">
        <f t="shared" si="4"/>
        <v>1</v>
      </c>
      <c r="AD50" s="415">
        <f t="shared" si="5"/>
        <v>0.5</v>
      </c>
      <c r="AE50" s="429">
        <v>1824565547</v>
      </c>
      <c r="AF50" s="324" t="s">
        <v>1700</v>
      </c>
      <c r="AG50" s="429">
        <v>1824565547</v>
      </c>
      <c r="AH50" s="425">
        <f t="shared" si="0"/>
        <v>1</v>
      </c>
    </row>
    <row r="51" spans="1:34" ht="308" x14ac:dyDescent="0.2">
      <c r="A51" s="356" t="s">
        <v>1461</v>
      </c>
      <c r="B51" s="324" t="s">
        <v>1462</v>
      </c>
      <c r="C51" s="324" t="s">
        <v>1463</v>
      </c>
      <c r="D51" s="326" t="s">
        <v>1533</v>
      </c>
      <c r="E51" s="419" t="s">
        <v>1513</v>
      </c>
      <c r="F51" s="419" t="s">
        <v>1514</v>
      </c>
      <c r="G51" s="419" t="s">
        <v>1706</v>
      </c>
      <c r="H51" s="419" t="s">
        <v>1707</v>
      </c>
      <c r="I51" s="420" t="s">
        <v>1708</v>
      </c>
      <c r="J51" s="419" t="s">
        <v>1709</v>
      </c>
      <c r="K51" s="421" t="s">
        <v>1710</v>
      </c>
      <c r="L51" s="419" t="s">
        <v>1706</v>
      </c>
      <c r="M51" s="357" t="s">
        <v>726</v>
      </c>
      <c r="N51" s="357" t="s">
        <v>158</v>
      </c>
      <c r="O51" s="409">
        <v>20</v>
      </c>
      <c r="P51" s="409">
        <v>2023</v>
      </c>
      <c r="Q51" s="409" t="s">
        <v>1711</v>
      </c>
      <c r="R51" s="428">
        <v>12</v>
      </c>
      <c r="S51" s="409">
        <v>45</v>
      </c>
      <c r="T51" s="409">
        <v>12</v>
      </c>
      <c r="U51" s="412">
        <f t="shared" si="1"/>
        <v>0.26666666666666666</v>
      </c>
      <c r="V51" s="414" t="s">
        <v>142</v>
      </c>
      <c r="W51" s="414">
        <v>4</v>
      </c>
      <c r="X51" s="423">
        <v>6</v>
      </c>
      <c r="Y51" s="414">
        <v>2</v>
      </c>
      <c r="Z51" s="411">
        <f t="shared" si="6"/>
        <v>12</v>
      </c>
      <c r="AA51" s="412">
        <f t="shared" si="2"/>
        <v>0.26666666666666666</v>
      </c>
      <c r="AB51" s="411">
        <f t="shared" si="3"/>
        <v>24</v>
      </c>
      <c r="AC51" s="412">
        <f t="shared" si="4"/>
        <v>1</v>
      </c>
      <c r="AD51" s="415">
        <f t="shared" si="5"/>
        <v>0.53333333333333333</v>
      </c>
      <c r="AE51" s="429">
        <v>561600000</v>
      </c>
      <c r="AF51" s="324" t="s">
        <v>1619</v>
      </c>
      <c r="AG51" s="429">
        <v>561600000</v>
      </c>
      <c r="AH51" s="425">
        <f t="shared" si="0"/>
        <v>1</v>
      </c>
    </row>
    <row r="52" spans="1:34" ht="198" x14ac:dyDescent="0.2">
      <c r="A52" s="356" t="s">
        <v>1461</v>
      </c>
      <c r="B52" s="324" t="s">
        <v>1462</v>
      </c>
      <c r="C52" s="324" t="s">
        <v>1463</v>
      </c>
      <c r="D52" s="326" t="s">
        <v>1533</v>
      </c>
      <c r="E52" s="419" t="s">
        <v>1513</v>
      </c>
      <c r="F52" s="419" t="s">
        <v>1514</v>
      </c>
      <c r="G52" s="419" t="s">
        <v>1712</v>
      </c>
      <c r="H52" s="419" t="s">
        <v>1713</v>
      </c>
      <c r="I52" s="420" t="s">
        <v>1714</v>
      </c>
      <c r="J52" s="419" t="s">
        <v>1518</v>
      </c>
      <c r="K52" s="421" t="s">
        <v>1715</v>
      </c>
      <c r="L52" s="419" t="s">
        <v>956</v>
      </c>
      <c r="M52" s="357" t="s">
        <v>726</v>
      </c>
      <c r="N52" s="357" t="s">
        <v>158</v>
      </c>
      <c r="O52" s="409">
        <v>180</v>
      </c>
      <c r="P52" s="409">
        <v>2023</v>
      </c>
      <c r="Q52" s="409" t="s">
        <v>1716</v>
      </c>
      <c r="R52" s="428">
        <v>135</v>
      </c>
      <c r="S52" s="409">
        <v>540</v>
      </c>
      <c r="T52" s="409">
        <v>135</v>
      </c>
      <c r="U52" s="412">
        <f t="shared" si="1"/>
        <v>0.25</v>
      </c>
      <c r="V52" s="414">
        <v>14</v>
      </c>
      <c r="W52" s="414">
        <v>53</v>
      </c>
      <c r="X52" s="423">
        <v>52</v>
      </c>
      <c r="Y52" s="414">
        <v>16</v>
      </c>
      <c r="Z52" s="411">
        <f t="shared" si="6"/>
        <v>135</v>
      </c>
      <c r="AA52" s="412">
        <f t="shared" si="2"/>
        <v>0.25</v>
      </c>
      <c r="AB52" s="411">
        <f t="shared" si="3"/>
        <v>270</v>
      </c>
      <c r="AC52" s="412">
        <f t="shared" si="4"/>
        <v>1</v>
      </c>
      <c r="AD52" s="415">
        <f t="shared" si="5"/>
        <v>0.5</v>
      </c>
      <c r="AE52" s="429">
        <v>1206680717</v>
      </c>
      <c r="AF52" s="324" t="s">
        <v>1270</v>
      </c>
      <c r="AG52" s="424">
        <v>1198880717</v>
      </c>
      <c r="AH52" s="425">
        <f t="shared" si="0"/>
        <v>0.99353598686867883</v>
      </c>
    </row>
    <row r="53" spans="1:34" ht="198" x14ac:dyDescent="0.2">
      <c r="A53" s="356" t="s">
        <v>1461</v>
      </c>
      <c r="B53" s="324" t="s">
        <v>1462</v>
      </c>
      <c r="C53" s="324" t="s">
        <v>1463</v>
      </c>
      <c r="D53" s="326" t="s">
        <v>1533</v>
      </c>
      <c r="E53" s="419" t="s">
        <v>1513</v>
      </c>
      <c r="F53" s="419" t="s">
        <v>1514</v>
      </c>
      <c r="G53" s="419" t="s">
        <v>1712</v>
      </c>
      <c r="H53" s="419" t="s">
        <v>1717</v>
      </c>
      <c r="I53" s="420" t="s">
        <v>1718</v>
      </c>
      <c r="J53" s="419" t="s">
        <v>1719</v>
      </c>
      <c r="K53" s="421" t="s">
        <v>1720</v>
      </c>
      <c r="L53" s="419" t="s">
        <v>1721</v>
      </c>
      <c r="M53" s="357" t="s">
        <v>1722</v>
      </c>
      <c r="N53" s="357" t="s">
        <v>158</v>
      </c>
      <c r="O53" s="409">
        <v>10</v>
      </c>
      <c r="P53" s="409">
        <v>2023</v>
      </c>
      <c r="Q53" s="409" t="s">
        <v>1723</v>
      </c>
      <c r="R53" s="428">
        <v>10</v>
      </c>
      <c r="S53" s="409">
        <v>10</v>
      </c>
      <c r="T53" s="409">
        <v>10</v>
      </c>
      <c r="U53" s="412">
        <f t="shared" si="1"/>
        <v>1</v>
      </c>
      <c r="V53" s="414">
        <v>3</v>
      </c>
      <c r="W53" s="414">
        <v>2</v>
      </c>
      <c r="X53" s="423">
        <v>5</v>
      </c>
      <c r="Y53" s="414">
        <v>0</v>
      </c>
      <c r="Z53" s="411">
        <f t="shared" si="6"/>
        <v>10</v>
      </c>
      <c r="AA53" s="412">
        <f t="shared" si="2"/>
        <v>1</v>
      </c>
      <c r="AB53" s="411">
        <f t="shared" si="3"/>
        <v>20</v>
      </c>
      <c r="AC53" s="412">
        <f t="shared" si="4"/>
        <v>1</v>
      </c>
      <c r="AD53" s="415">
        <f t="shared" si="5"/>
        <v>2</v>
      </c>
      <c r="AE53" s="429">
        <v>1206680717</v>
      </c>
      <c r="AF53" s="324" t="s">
        <v>1270</v>
      </c>
      <c r="AG53" s="424">
        <v>1198880717</v>
      </c>
      <c r="AH53" s="425">
        <f t="shared" si="0"/>
        <v>0.99353598686867883</v>
      </c>
    </row>
    <row r="54" spans="1:34" ht="154" x14ac:dyDescent="0.2">
      <c r="A54" s="356" t="s">
        <v>1461</v>
      </c>
      <c r="B54" s="324" t="s">
        <v>1462</v>
      </c>
      <c r="C54" s="324" t="s">
        <v>1463</v>
      </c>
      <c r="D54" s="326" t="s">
        <v>1533</v>
      </c>
      <c r="E54" s="419" t="s">
        <v>1513</v>
      </c>
      <c r="F54" s="419" t="s">
        <v>1514</v>
      </c>
      <c r="G54" s="419" t="s">
        <v>1712</v>
      </c>
      <c r="H54" s="419" t="s">
        <v>1724</v>
      </c>
      <c r="I54" s="420" t="s">
        <v>1725</v>
      </c>
      <c r="J54" s="419" t="s">
        <v>1719</v>
      </c>
      <c r="K54" s="421" t="s">
        <v>1726</v>
      </c>
      <c r="L54" s="419" t="s">
        <v>1721</v>
      </c>
      <c r="M54" s="357" t="s">
        <v>1722</v>
      </c>
      <c r="N54" s="357" t="s">
        <v>158</v>
      </c>
      <c r="O54" s="409">
        <v>176</v>
      </c>
      <c r="P54" s="409">
        <v>2023</v>
      </c>
      <c r="Q54" s="409" t="s">
        <v>1723</v>
      </c>
      <c r="R54" s="428">
        <v>44</v>
      </c>
      <c r="S54" s="409">
        <v>176</v>
      </c>
      <c r="T54" s="409">
        <v>44</v>
      </c>
      <c r="U54" s="412">
        <f t="shared" si="1"/>
        <v>0.25</v>
      </c>
      <c r="V54" s="414">
        <v>10</v>
      </c>
      <c r="W54" s="414">
        <v>16</v>
      </c>
      <c r="X54" s="423">
        <v>15</v>
      </c>
      <c r="Y54" s="414">
        <v>3</v>
      </c>
      <c r="Z54" s="411">
        <f t="shared" si="6"/>
        <v>44</v>
      </c>
      <c r="AA54" s="412">
        <f t="shared" si="2"/>
        <v>0.25</v>
      </c>
      <c r="AB54" s="411">
        <f t="shared" si="3"/>
        <v>88</v>
      </c>
      <c r="AC54" s="412">
        <f t="shared" si="4"/>
        <v>1</v>
      </c>
      <c r="AD54" s="415">
        <f t="shared" si="5"/>
        <v>0.5</v>
      </c>
      <c r="AE54" s="429">
        <v>1206680717</v>
      </c>
      <c r="AF54" s="324" t="s">
        <v>1270</v>
      </c>
      <c r="AG54" s="424">
        <v>1198880717</v>
      </c>
      <c r="AH54" s="425">
        <f t="shared" si="0"/>
        <v>0.99353598686867883</v>
      </c>
    </row>
    <row r="55" spans="1:34" ht="88" x14ac:dyDescent="0.2">
      <c r="A55" s="356" t="s">
        <v>1461</v>
      </c>
      <c r="B55" s="324" t="s">
        <v>1462</v>
      </c>
      <c r="C55" s="324" t="s">
        <v>1463</v>
      </c>
      <c r="D55" s="326" t="s">
        <v>1533</v>
      </c>
      <c r="E55" s="419" t="s">
        <v>1513</v>
      </c>
      <c r="F55" s="419" t="s">
        <v>1514</v>
      </c>
      <c r="G55" s="419" t="s">
        <v>1592</v>
      </c>
      <c r="H55" s="419" t="s">
        <v>1727</v>
      </c>
      <c r="I55" s="420" t="s">
        <v>1728</v>
      </c>
      <c r="J55" s="419" t="s">
        <v>1595</v>
      </c>
      <c r="K55" s="421" t="s">
        <v>1729</v>
      </c>
      <c r="L55" s="419" t="s">
        <v>1597</v>
      </c>
      <c r="M55" s="357" t="s">
        <v>1730</v>
      </c>
      <c r="N55" s="357" t="s">
        <v>158</v>
      </c>
      <c r="O55" s="409">
        <v>9805</v>
      </c>
      <c r="P55" s="409">
        <v>2023</v>
      </c>
      <c r="Q55" s="409" t="s">
        <v>1731</v>
      </c>
      <c r="R55" s="428">
        <v>9000</v>
      </c>
      <c r="S55" s="409">
        <v>36000</v>
      </c>
      <c r="T55" s="409">
        <v>11238</v>
      </c>
      <c r="U55" s="412">
        <f t="shared" si="1"/>
        <v>0.31216666666666665</v>
      </c>
      <c r="V55" s="414">
        <v>2780</v>
      </c>
      <c r="W55" s="414">
        <v>2797</v>
      </c>
      <c r="X55" s="423">
        <v>2340</v>
      </c>
      <c r="Y55" s="414">
        <v>2838</v>
      </c>
      <c r="Z55" s="411">
        <f t="shared" si="6"/>
        <v>10755</v>
      </c>
      <c r="AA55" s="412">
        <f t="shared" si="2"/>
        <v>0.29875000000000002</v>
      </c>
      <c r="AB55" s="411">
        <f t="shared" si="3"/>
        <v>21993</v>
      </c>
      <c r="AC55" s="412">
        <f t="shared" si="4"/>
        <v>1.1950000000000001</v>
      </c>
      <c r="AD55" s="415">
        <f t="shared" si="5"/>
        <v>0.61091666666666666</v>
      </c>
      <c r="AE55" s="429">
        <v>646000000</v>
      </c>
      <c r="AF55" s="324" t="s">
        <v>1619</v>
      </c>
      <c r="AG55" s="429">
        <v>646000000</v>
      </c>
      <c r="AH55" s="425">
        <f t="shared" si="0"/>
        <v>1</v>
      </c>
    </row>
    <row r="56" spans="1:34" x14ac:dyDescent="0.2">
      <c r="AE56" s="749">
        <f>SUM(AE2:AE55)</f>
        <v>261436213362</v>
      </c>
    </row>
  </sheetData>
  <mergeCells count="2">
    <mergeCell ref="M5:M6"/>
    <mergeCell ref="D12:D1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6"/>
  <sheetViews>
    <sheetView topLeftCell="Q10" workbookViewId="0">
      <selection activeCell="AD16" sqref="AD16"/>
    </sheetView>
  </sheetViews>
  <sheetFormatPr baseColWidth="10" defaultRowHeight="16" x14ac:dyDescent="0.2"/>
  <cols>
    <col min="30" max="30" width="13.5" bestFit="1" customWidth="1"/>
  </cols>
  <sheetData>
    <row r="1" spans="1:33" ht="42" x14ac:dyDescent="0.2">
      <c r="A1" s="640" t="s">
        <v>38</v>
      </c>
      <c r="B1" s="642" t="s">
        <v>2</v>
      </c>
      <c r="C1" s="642" t="s">
        <v>4</v>
      </c>
      <c r="D1" s="642" t="s">
        <v>5</v>
      </c>
      <c r="E1" s="640" t="s">
        <v>6</v>
      </c>
      <c r="F1" s="640" t="s">
        <v>7</v>
      </c>
      <c r="G1" s="640" t="s">
        <v>8</v>
      </c>
      <c r="H1" s="640" t="s">
        <v>9</v>
      </c>
      <c r="I1" s="640" t="s">
        <v>10</v>
      </c>
      <c r="J1" s="640" t="s">
        <v>11</v>
      </c>
      <c r="K1" s="640" t="s">
        <v>12</v>
      </c>
      <c r="L1" s="640" t="s">
        <v>13</v>
      </c>
      <c r="M1" s="640" t="s">
        <v>14</v>
      </c>
      <c r="N1" s="640" t="s">
        <v>15</v>
      </c>
      <c r="O1" s="640" t="s">
        <v>16</v>
      </c>
      <c r="P1" s="640" t="s">
        <v>17</v>
      </c>
      <c r="Q1" s="281" t="s">
        <v>1140</v>
      </c>
      <c r="R1" s="640" t="s">
        <v>19</v>
      </c>
      <c r="S1" s="640" t="s">
        <v>20</v>
      </c>
      <c r="T1" s="640" t="s">
        <v>40</v>
      </c>
      <c r="U1" s="640" t="s">
        <v>22</v>
      </c>
      <c r="V1" s="640" t="s">
        <v>23</v>
      </c>
      <c r="W1" s="640" t="s">
        <v>24</v>
      </c>
      <c r="X1" s="640" t="s">
        <v>25</v>
      </c>
      <c r="Y1" s="281" t="s">
        <v>1141</v>
      </c>
      <c r="Z1" s="640" t="s">
        <v>42</v>
      </c>
      <c r="AA1" s="281" t="s">
        <v>1143</v>
      </c>
      <c r="AB1" s="640" t="s">
        <v>30</v>
      </c>
      <c r="AC1" s="640" t="s">
        <v>31</v>
      </c>
      <c r="AD1" s="640" t="s">
        <v>44</v>
      </c>
      <c r="AE1" s="640" t="s">
        <v>33</v>
      </c>
      <c r="AF1" s="640" t="s">
        <v>45</v>
      </c>
      <c r="AG1" s="281" t="s">
        <v>1144</v>
      </c>
    </row>
    <row r="2" spans="1:33" ht="112" x14ac:dyDescent="0.2">
      <c r="A2" s="641"/>
      <c r="B2" s="643"/>
      <c r="C2" s="643"/>
      <c r="D2" s="643"/>
      <c r="E2" s="641"/>
      <c r="F2" s="641"/>
      <c r="G2" s="641"/>
      <c r="H2" s="641"/>
      <c r="I2" s="641"/>
      <c r="J2" s="641"/>
      <c r="K2" s="641"/>
      <c r="L2" s="641"/>
      <c r="M2" s="641"/>
      <c r="N2" s="641"/>
      <c r="O2" s="641"/>
      <c r="P2" s="641"/>
      <c r="Q2" s="282">
        <v>2025</v>
      </c>
      <c r="R2" s="641"/>
      <c r="S2" s="641"/>
      <c r="T2" s="641"/>
      <c r="U2" s="641"/>
      <c r="V2" s="641"/>
      <c r="W2" s="641"/>
      <c r="X2" s="641"/>
      <c r="Y2" s="282" t="s">
        <v>1142</v>
      </c>
      <c r="Z2" s="641"/>
      <c r="AA2" s="282" t="s">
        <v>1142</v>
      </c>
      <c r="AB2" s="641"/>
      <c r="AC2" s="641"/>
      <c r="AD2" s="641"/>
      <c r="AE2" s="641"/>
      <c r="AF2" s="641"/>
      <c r="AG2" s="282" t="s">
        <v>1145</v>
      </c>
    </row>
    <row r="3" spans="1:33" ht="144" x14ac:dyDescent="0.2">
      <c r="A3" s="346" t="s">
        <v>1396</v>
      </c>
      <c r="B3" s="347" t="s">
        <v>866</v>
      </c>
      <c r="C3" s="348" t="s">
        <v>1397</v>
      </c>
      <c r="D3" s="349" t="s">
        <v>1398</v>
      </c>
      <c r="E3" s="348">
        <v>4002</v>
      </c>
      <c r="F3" s="348" t="s">
        <v>1400</v>
      </c>
      <c r="G3" s="348" t="s">
        <v>1401</v>
      </c>
      <c r="H3" s="348">
        <v>400201602</v>
      </c>
      <c r="I3" s="348"/>
      <c r="J3" s="348">
        <v>4002016</v>
      </c>
      <c r="K3" s="348" t="s">
        <v>197</v>
      </c>
      <c r="L3" s="349" t="s">
        <v>1405</v>
      </c>
      <c r="M3" s="349" t="s">
        <v>1406</v>
      </c>
      <c r="N3" s="350">
        <v>0</v>
      </c>
      <c r="O3" s="350" t="s">
        <v>141</v>
      </c>
      <c r="P3" s="350" t="s">
        <v>210</v>
      </c>
      <c r="Q3" s="350">
        <v>1</v>
      </c>
      <c r="R3" s="350">
        <v>1</v>
      </c>
      <c r="S3" s="350">
        <v>0</v>
      </c>
      <c r="T3" s="351">
        <v>0</v>
      </c>
      <c r="U3" s="350">
        <v>1</v>
      </c>
      <c r="V3" s="350">
        <v>0</v>
      </c>
      <c r="W3" s="347">
        <v>0</v>
      </c>
      <c r="X3" s="337">
        <v>0</v>
      </c>
      <c r="Y3" s="337">
        <v>1</v>
      </c>
      <c r="Z3" s="351">
        <v>1</v>
      </c>
      <c r="AA3" s="352">
        <v>1</v>
      </c>
      <c r="AB3" s="338">
        <v>1</v>
      </c>
      <c r="AC3" s="341">
        <v>1</v>
      </c>
      <c r="AD3" s="353" t="s">
        <v>1160</v>
      </c>
      <c r="AE3" s="347" t="s">
        <v>210</v>
      </c>
      <c r="AF3" s="354" t="s">
        <v>1384</v>
      </c>
      <c r="AG3" s="338">
        <v>0</v>
      </c>
    </row>
    <row r="4" spans="1:33" ht="108" x14ac:dyDescent="0.2">
      <c r="A4" s="346" t="s">
        <v>1396</v>
      </c>
      <c r="B4" s="347" t="s">
        <v>866</v>
      </c>
      <c r="C4" s="348" t="s">
        <v>1397</v>
      </c>
      <c r="D4" s="349" t="s">
        <v>1398</v>
      </c>
      <c r="E4" s="348">
        <v>4002</v>
      </c>
      <c r="F4" s="348" t="s">
        <v>1400</v>
      </c>
      <c r="G4" s="348" t="s">
        <v>1401</v>
      </c>
      <c r="H4" s="348">
        <v>400201603</v>
      </c>
      <c r="I4" s="348"/>
      <c r="J4" s="348">
        <v>4002016</v>
      </c>
      <c r="K4" s="348" t="s">
        <v>197</v>
      </c>
      <c r="L4" s="349" t="s">
        <v>1407</v>
      </c>
      <c r="M4" s="349" t="s">
        <v>1406</v>
      </c>
      <c r="N4" s="350">
        <v>0</v>
      </c>
      <c r="O4" s="350" t="s">
        <v>141</v>
      </c>
      <c r="P4" s="350" t="s">
        <v>210</v>
      </c>
      <c r="Q4" s="350">
        <v>1</v>
      </c>
      <c r="R4" s="350">
        <v>1</v>
      </c>
      <c r="S4" s="350">
        <v>0</v>
      </c>
      <c r="T4" s="351">
        <v>0</v>
      </c>
      <c r="U4" s="350">
        <v>1</v>
      </c>
      <c r="V4" s="350">
        <v>0</v>
      </c>
      <c r="W4" s="347">
        <v>0</v>
      </c>
      <c r="X4" s="337">
        <v>0</v>
      </c>
      <c r="Y4" s="337">
        <v>1</v>
      </c>
      <c r="Z4" s="351">
        <v>1</v>
      </c>
      <c r="AA4" s="352">
        <v>1</v>
      </c>
      <c r="AB4" s="338">
        <v>1</v>
      </c>
      <c r="AC4" s="341">
        <v>1</v>
      </c>
      <c r="AD4" s="353">
        <v>111500000</v>
      </c>
      <c r="AE4" s="347" t="s">
        <v>210</v>
      </c>
      <c r="AF4" s="355">
        <v>111500000</v>
      </c>
      <c r="AG4" s="338">
        <v>1</v>
      </c>
    </row>
    <row r="5" spans="1:33" ht="96" x14ac:dyDescent="0.2">
      <c r="A5" s="346" t="s">
        <v>1396</v>
      </c>
      <c r="B5" s="334" t="s">
        <v>90</v>
      </c>
      <c r="C5" s="348" t="s">
        <v>402</v>
      </c>
      <c r="D5" s="349" t="s">
        <v>1408</v>
      </c>
      <c r="E5" s="348">
        <v>4001</v>
      </c>
      <c r="F5" s="348" t="s">
        <v>1409</v>
      </c>
      <c r="G5" s="348" t="s">
        <v>1410</v>
      </c>
      <c r="H5" s="348">
        <v>400100700</v>
      </c>
      <c r="I5" s="348"/>
      <c r="J5" s="348">
        <v>4001007</v>
      </c>
      <c r="K5" s="348" t="s">
        <v>1413</v>
      </c>
      <c r="L5" s="349" t="s">
        <v>1414</v>
      </c>
      <c r="M5" s="349" t="s">
        <v>1406</v>
      </c>
      <c r="N5" s="350">
        <v>0</v>
      </c>
      <c r="O5" s="350" t="s">
        <v>141</v>
      </c>
      <c r="P5" s="350" t="s">
        <v>210</v>
      </c>
      <c r="Q5" s="350">
        <v>250</v>
      </c>
      <c r="R5" s="350">
        <v>1000</v>
      </c>
      <c r="S5" s="350">
        <v>470</v>
      </c>
      <c r="T5" s="351">
        <v>0.47</v>
      </c>
      <c r="U5" s="350">
        <v>0</v>
      </c>
      <c r="V5" s="350">
        <v>39</v>
      </c>
      <c r="W5" s="347">
        <v>0</v>
      </c>
      <c r="X5" s="337">
        <v>0</v>
      </c>
      <c r="Y5" s="337">
        <v>39</v>
      </c>
      <c r="Z5" s="351">
        <v>0.04</v>
      </c>
      <c r="AA5" s="352">
        <v>509</v>
      </c>
      <c r="AB5" s="338">
        <v>0.16</v>
      </c>
      <c r="AC5" s="341">
        <v>0.50900000000000001</v>
      </c>
      <c r="AD5" s="353">
        <v>100000000</v>
      </c>
      <c r="AE5" s="347" t="s">
        <v>210</v>
      </c>
      <c r="AF5" s="355">
        <v>100000000</v>
      </c>
      <c r="AG5" s="338">
        <v>1</v>
      </c>
    </row>
    <row r="6" spans="1:33" ht="144" x14ac:dyDescent="0.2">
      <c r="A6" s="346" t="s">
        <v>1396</v>
      </c>
      <c r="B6" s="347" t="s">
        <v>866</v>
      </c>
      <c r="C6" s="348" t="s">
        <v>1416</v>
      </c>
      <c r="D6" s="349" t="s">
        <v>1417</v>
      </c>
      <c r="E6" s="348">
        <v>4501</v>
      </c>
      <c r="F6" s="348" t="s">
        <v>1126</v>
      </c>
      <c r="G6" s="348" t="s">
        <v>1419</v>
      </c>
      <c r="H6" s="348">
        <v>459903101</v>
      </c>
      <c r="I6" s="348"/>
      <c r="J6" s="348">
        <v>4599031</v>
      </c>
      <c r="K6" s="348" t="s">
        <v>956</v>
      </c>
      <c r="L6" s="349" t="s">
        <v>1422</v>
      </c>
      <c r="M6" s="349" t="s">
        <v>1406</v>
      </c>
      <c r="N6" s="350">
        <v>45</v>
      </c>
      <c r="O6" s="350" t="s">
        <v>141</v>
      </c>
      <c r="P6" s="350" t="s">
        <v>210</v>
      </c>
      <c r="Q6" s="350">
        <v>5</v>
      </c>
      <c r="R6" s="350">
        <v>20</v>
      </c>
      <c r="S6" s="350">
        <v>5</v>
      </c>
      <c r="T6" s="351">
        <v>0.25</v>
      </c>
      <c r="U6" s="350">
        <v>0</v>
      </c>
      <c r="V6" s="350">
        <v>9</v>
      </c>
      <c r="W6" s="347">
        <v>0</v>
      </c>
      <c r="X6" s="337">
        <v>0</v>
      </c>
      <c r="Y6" s="337">
        <v>9</v>
      </c>
      <c r="Z6" s="351">
        <v>0.45</v>
      </c>
      <c r="AA6" s="352">
        <v>14</v>
      </c>
      <c r="AB6" s="338">
        <v>1.8</v>
      </c>
      <c r="AC6" s="341">
        <v>0.7</v>
      </c>
      <c r="AD6" s="353">
        <v>237500000</v>
      </c>
      <c r="AE6" s="347" t="s">
        <v>210</v>
      </c>
      <c r="AF6" s="355">
        <v>237500000</v>
      </c>
      <c r="AG6" s="338">
        <v>1</v>
      </c>
    </row>
    <row r="7" spans="1:33" ht="96" x14ac:dyDescent="0.2">
      <c r="A7" s="346" t="s">
        <v>1396</v>
      </c>
      <c r="B7" s="347" t="s">
        <v>866</v>
      </c>
      <c r="C7" s="348" t="s">
        <v>1425</v>
      </c>
      <c r="D7" s="349" t="s">
        <v>1426</v>
      </c>
      <c r="E7" s="348">
        <v>4502</v>
      </c>
      <c r="F7" s="348" t="s">
        <v>1234</v>
      </c>
      <c r="G7" s="348" t="s">
        <v>1427</v>
      </c>
      <c r="H7" s="348"/>
      <c r="I7" s="348"/>
      <c r="J7" s="348">
        <v>4502001</v>
      </c>
      <c r="K7" s="348" t="s">
        <v>1257</v>
      </c>
      <c r="L7" s="349" t="s">
        <v>1429</v>
      </c>
      <c r="M7" s="349" t="s">
        <v>1406</v>
      </c>
      <c r="N7" s="350">
        <v>0</v>
      </c>
      <c r="O7" s="350" t="s">
        <v>141</v>
      </c>
      <c r="P7" s="350" t="s">
        <v>210</v>
      </c>
      <c r="Q7" s="350">
        <v>1</v>
      </c>
      <c r="R7" s="350">
        <v>4</v>
      </c>
      <c r="S7" s="350">
        <v>0</v>
      </c>
      <c r="T7" s="351">
        <v>0</v>
      </c>
      <c r="U7" s="350">
        <v>1</v>
      </c>
      <c r="V7" s="350">
        <v>0</v>
      </c>
      <c r="W7" s="347">
        <v>0</v>
      </c>
      <c r="X7" s="337">
        <v>0</v>
      </c>
      <c r="Y7" s="337">
        <v>1</v>
      </c>
      <c r="Z7" s="351">
        <v>0.25</v>
      </c>
      <c r="AA7" s="352">
        <v>1</v>
      </c>
      <c r="AB7" s="338">
        <v>1</v>
      </c>
      <c r="AC7" s="341">
        <v>0.25</v>
      </c>
      <c r="AD7" s="353">
        <v>50000000</v>
      </c>
      <c r="AE7" s="347" t="s">
        <v>210</v>
      </c>
      <c r="AF7" s="355">
        <v>50000000</v>
      </c>
      <c r="AG7" s="338">
        <v>1</v>
      </c>
    </row>
    <row r="8" spans="1:33" ht="96" x14ac:dyDescent="0.2">
      <c r="A8" s="346" t="s">
        <v>1396</v>
      </c>
      <c r="B8" s="347" t="s">
        <v>866</v>
      </c>
      <c r="C8" s="348" t="s">
        <v>1425</v>
      </c>
      <c r="D8" s="349" t="s">
        <v>1430</v>
      </c>
      <c r="E8" s="348">
        <v>4599</v>
      </c>
      <c r="F8" s="348" t="s">
        <v>1021</v>
      </c>
      <c r="G8" s="348" t="s">
        <v>813</v>
      </c>
      <c r="H8" s="348">
        <v>459902500</v>
      </c>
      <c r="I8" s="348"/>
      <c r="J8" s="348">
        <v>4599025</v>
      </c>
      <c r="K8" s="348" t="s">
        <v>871</v>
      </c>
      <c r="L8" s="349" t="s">
        <v>872</v>
      </c>
      <c r="M8" s="349" t="s">
        <v>1406</v>
      </c>
      <c r="N8" s="350">
        <v>0</v>
      </c>
      <c r="O8" s="350" t="s">
        <v>141</v>
      </c>
      <c r="P8" s="350" t="s">
        <v>210</v>
      </c>
      <c r="Q8" s="350">
        <v>1</v>
      </c>
      <c r="R8" s="350">
        <v>3</v>
      </c>
      <c r="S8" s="350">
        <v>0</v>
      </c>
      <c r="T8" s="351">
        <v>0</v>
      </c>
      <c r="U8" s="350">
        <v>0</v>
      </c>
      <c r="V8" s="350">
        <v>1</v>
      </c>
      <c r="W8" s="347">
        <v>0</v>
      </c>
      <c r="X8" s="337">
        <v>0</v>
      </c>
      <c r="Y8" s="337">
        <v>1</v>
      </c>
      <c r="Z8" s="351">
        <v>0.33</v>
      </c>
      <c r="AA8" s="352">
        <v>1</v>
      </c>
      <c r="AB8" s="338">
        <v>1</v>
      </c>
      <c r="AC8" s="341">
        <v>0.33329999999999999</v>
      </c>
      <c r="AD8" s="353">
        <v>140000000</v>
      </c>
      <c r="AE8" s="347" t="s">
        <v>210</v>
      </c>
      <c r="AF8" s="355">
        <v>140000000</v>
      </c>
      <c r="AG8" s="338">
        <v>1</v>
      </c>
    </row>
    <row r="9" spans="1:33" ht="96" x14ac:dyDescent="0.2">
      <c r="A9" s="346" t="s">
        <v>1396</v>
      </c>
      <c r="B9" s="347" t="s">
        <v>866</v>
      </c>
      <c r="C9" s="348" t="s">
        <v>1425</v>
      </c>
      <c r="D9" s="349" t="s">
        <v>878</v>
      </c>
      <c r="E9" s="348">
        <v>4599</v>
      </c>
      <c r="F9" s="348" t="s">
        <v>1021</v>
      </c>
      <c r="G9" s="348" t="s">
        <v>813</v>
      </c>
      <c r="H9" s="348">
        <v>459903100</v>
      </c>
      <c r="I9" s="348"/>
      <c r="J9" s="348">
        <v>4599031</v>
      </c>
      <c r="K9" s="348" t="s">
        <v>956</v>
      </c>
      <c r="L9" s="349" t="s">
        <v>1172</v>
      </c>
      <c r="M9" s="349" t="s">
        <v>1406</v>
      </c>
      <c r="N9" s="350">
        <v>45</v>
      </c>
      <c r="O9" s="350">
        <v>2023</v>
      </c>
      <c r="P9" s="350" t="s">
        <v>210</v>
      </c>
      <c r="Q9" s="350">
        <v>45</v>
      </c>
      <c r="R9" s="350">
        <v>45</v>
      </c>
      <c r="S9" s="350">
        <v>45</v>
      </c>
      <c r="T9" s="351">
        <v>1</v>
      </c>
      <c r="U9" s="350">
        <v>10</v>
      </c>
      <c r="V9" s="350">
        <v>15</v>
      </c>
      <c r="W9" s="347">
        <v>0</v>
      </c>
      <c r="X9" s="337">
        <v>0</v>
      </c>
      <c r="Y9" s="337">
        <v>25</v>
      </c>
      <c r="Z9" s="338">
        <v>0.56000000000000005</v>
      </c>
      <c r="AA9" s="352">
        <v>70</v>
      </c>
      <c r="AB9" s="338">
        <v>0.56000000000000005</v>
      </c>
      <c r="AC9" s="341">
        <v>1.5556000000000001</v>
      </c>
      <c r="AD9" s="353">
        <v>97500000</v>
      </c>
      <c r="AE9" s="347" t="s">
        <v>210</v>
      </c>
      <c r="AF9" s="355">
        <v>97500000</v>
      </c>
      <c r="AG9" s="338">
        <v>1</v>
      </c>
    </row>
    <row r="10" spans="1:33" ht="144" x14ac:dyDescent="0.2">
      <c r="A10" s="346" t="s">
        <v>1396</v>
      </c>
      <c r="B10" s="334" t="s">
        <v>90</v>
      </c>
      <c r="C10" s="348" t="s">
        <v>1435</v>
      </c>
      <c r="D10" s="349" t="s">
        <v>1436</v>
      </c>
      <c r="E10" s="348">
        <v>3906</v>
      </c>
      <c r="F10" s="348" t="s">
        <v>1438</v>
      </c>
      <c r="G10" s="348" t="s">
        <v>818</v>
      </c>
      <c r="H10" s="348"/>
      <c r="I10" s="348"/>
      <c r="J10" s="348">
        <v>3906011</v>
      </c>
      <c r="K10" s="348" t="s">
        <v>1440</v>
      </c>
      <c r="L10" s="349" t="s">
        <v>1441</v>
      </c>
      <c r="M10" s="349" t="s">
        <v>1406</v>
      </c>
      <c r="N10" s="350">
        <v>0</v>
      </c>
      <c r="O10" s="350" t="s">
        <v>141</v>
      </c>
      <c r="P10" s="350" t="s">
        <v>210</v>
      </c>
      <c r="Q10" s="350">
        <v>1</v>
      </c>
      <c r="R10" s="350">
        <v>3</v>
      </c>
      <c r="S10" s="350">
        <v>0</v>
      </c>
      <c r="T10" s="351">
        <v>0</v>
      </c>
      <c r="U10" s="350">
        <v>0</v>
      </c>
      <c r="V10" s="350">
        <v>2</v>
      </c>
      <c r="W10" s="347">
        <v>0</v>
      </c>
      <c r="X10" s="337">
        <v>0</v>
      </c>
      <c r="Y10" s="337">
        <v>2</v>
      </c>
      <c r="Z10" s="338">
        <v>0.67</v>
      </c>
      <c r="AA10" s="352">
        <v>2</v>
      </c>
      <c r="AB10" s="338">
        <v>2</v>
      </c>
      <c r="AC10" s="341">
        <v>0.66669999999999996</v>
      </c>
      <c r="AD10" s="353">
        <v>15000000</v>
      </c>
      <c r="AE10" s="347" t="s">
        <v>210</v>
      </c>
      <c r="AF10" s="355">
        <v>15000000</v>
      </c>
      <c r="AG10" s="338">
        <v>1</v>
      </c>
    </row>
    <row r="11" spans="1:33" ht="96" x14ac:dyDescent="0.2">
      <c r="A11" s="346" t="s">
        <v>1396</v>
      </c>
      <c r="B11" s="334" t="s">
        <v>90</v>
      </c>
      <c r="C11" s="348" t="s">
        <v>1435</v>
      </c>
      <c r="D11" s="349" t="s">
        <v>1436</v>
      </c>
      <c r="E11" s="348">
        <v>3999</v>
      </c>
      <c r="F11" s="348" t="s">
        <v>1443</v>
      </c>
      <c r="G11" s="348" t="s">
        <v>818</v>
      </c>
      <c r="H11" s="348"/>
      <c r="I11" s="348"/>
      <c r="J11" s="348">
        <v>3999054</v>
      </c>
      <c r="K11" s="348" t="s">
        <v>197</v>
      </c>
      <c r="L11" s="349" t="s">
        <v>1445</v>
      </c>
      <c r="M11" s="349" t="s">
        <v>1406</v>
      </c>
      <c r="N11" s="350">
        <v>0</v>
      </c>
      <c r="O11" s="350" t="s">
        <v>141</v>
      </c>
      <c r="P11" s="350" t="s">
        <v>210</v>
      </c>
      <c r="Q11" s="350">
        <v>1</v>
      </c>
      <c r="R11" s="350">
        <v>4</v>
      </c>
      <c r="S11" s="350">
        <v>1</v>
      </c>
      <c r="T11" s="351">
        <v>0.25</v>
      </c>
      <c r="U11" s="350">
        <v>0</v>
      </c>
      <c r="V11" s="350">
        <v>1</v>
      </c>
      <c r="W11" s="347">
        <v>0</v>
      </c>
      <c r="X11" s="337">
        <v>0</v>
      </c>
      <c r="Y11" s="337">
        <v>1</v>
      </c>
      <c r="Z11" s="338">
        <v>0.25</v>
      </c>
      <c r="AA11" s="352">
        <v>2</v>
      </c>
      <c r="AB11" s="338">
        <v>1</v>
      </c>
      <c r="AC11" s="341">
        <v>0.5</v>
      </c>
      <c r="AD11" s="353">
        <v>22500000</v>
      </c>
      <c r="AE11" s="347" t="s">
        <v>210</v>
      </c>
      <c r="AF11" s="355">
        <v>22500000</v>
      </c>
      <c r="AG11" s="338">
        <v>1</v>
      </c>
    </row>
    <row r="12" spans="1:33" ht="96" x14ac:dyDescent="0.2">
      <c r="A12" s="346" t="s">
        <v>1396</v>
      </c>
      <c r="B12" s="334" t="s">
        <v>90</v>
      </c>
      <c r="C12" s="348" t="s">
        <v>1435</v>
      </c>
      <c r="D12" s="349" t="s">
        <v>1436</v>
      </c>
      <c r="E12" s="348">
        <v>3999</v>
      </c>
      <c r="F12" s="348" t="s">
        <v>1443</v>
      </c>
      <c r="G12" s="348" t="s">
        <v>818</v>
      </c>
      <c r="H12" s="348"/>
      <c r="I12" s="348"/>
      <c r="J12" s="348">
        <v>3999065</v>
      </c>
      <c r="K12" s="348" t="s">
        <v>1227</v>
      </c>
      <c r="L12" s="349" t="s">
        <v>1228</v>
      </c>
      <c r="M12" s="349" t="s">
        <v>1406</v>
      </c>
      <c r="N12" s="350">
        <v>0</v>
      </c>
      <c r="O12" s="350" t="s">
        <v>141</v>
      </c>
      <c r="P12" s="350" t="s">
        <v>210</v>
      </c>
      <c r="Q12" s="350">
        <v>1</v>
      </c>
      <c r="R12" s="350">
        <v>1</v>
      </c>
      <c r="S12" s="350">
        <v>0</v>
      </c>
      <c r="T12" s="351">
        <v>0</v>
      </c>
      <c r="U12" s="350">
        <v>0</v>
      </c>
      <c r="V12" s="350">
        <v>0</v>
      </c>
      <c r="W12" s="347">
        <v>0</v>
      </c>
      <c r="X12" s="337">
        <v>0</v>
      </c>
      <c r="Y12" s="337">
        <v>0</v>
      </c>
      <c r="Z12" s="338">
        <v>0</v>
      </c>
      <c r="AA12" s="352">
        <v>0</v>
      </c>
      <c r="AB12" s="338">
        <v>0</v>
      </c>
      <c r="AC12" s="341">
        <v>0</v>
      </c>
      <c r="AD12" s="353">
        <v>60000000</v>
      </c>
      <c r="AE12" s="347" t="s">
        <v>210</v>
      </c>
      <c r="AF12" s="355">
        <v>60000000</v>
      </c>
      <c r="AG12" s="338">
        <v>1</v>
      </c>
    </row>
    <row r="13" spans="1:33" ht="120" x14ac:dyDescent="0.2">
      <c r="A13" s="346" t="s">
        <v>1396</v>
      </c>
      <c r="B13" s="334" t="s">
        <v>90</v>
      </c>
      <c r="C13" s="348" t="s">
        <v>1435</v>
      </c>
      <c r="D13" s="349" t="s">
        <v>1436</v>
      </c>
      <c r="E13" s="348">
        <v>3999</v>
      </c>
      <c r="F13" s="348" t="s">
        <v>1443</v>
      </c>
      <c r="G13" s="348" t="s">
        <v>818</v>
      </c>
      <c r="H13" s="348"/>
      <c r="I13" s="348"/>
      <c r="J13" s="348">
        <v>2301034</v>
      </c>
      <c r="K13" s="348" t="s">
        <v>1448</v>
      </c>
      <c r="L13" s="349" t="s">
        <v>1449</v>
      </c>
      <c r="M13" s="349" t="s">
        <v>1406</v>
      </c>
      <c r="N13" s="350">
        <v>0</v>
      </c>
      <c r="O13" s="350" t="s">
        <v>141</v>
      </c>
      <c r="P13" s="350" t="s">
        <v>210</v>
      </c>
      <c r="Q13" s="350">
        <v>25</v>
      </c>
      <c r="R13" s="350">
        <v>100</v>
      </c>
      <c r="S13" s="350">
        <v>68</v>
      </c>
      <c r="T13" s="351">
        <v>0.68</v>
      </c>
      <c r="U13" s="350">
        <v>0</v>
      </c>
      <c r="V13" s="350">
        <v>0</v>
      </c>
      <c r="W13" s="347">
        <v>0</v>
      </c>
      <c r="X13" s="337">
        <v>0</v>
      </c>
      <c r="Y13" s="337">
        <v>0</v>
      </c>
      <c r="Z13" s="338">
        <v>0</v>
      </c>
      <c r="AA13" s="352">
        <v>68</v>
      </c>
      <c r="AB13" s="338">
        <v>0</v>
      </c>
      <c r="AC13" s="341">
        <v>0.68</v>
      </c>
      <c r="AD13" s="353" t="s">
        <v>1160</v>
      </c>
      <c r="AE13" s="347" t="s">
        <v>141</v>
      </c>
      <c r="AF13" s="354" t="s">
        <v>1384</v>
      </c>
      <c r="AG13" s="338">
        <v>0</v>
      </c>
    </row>
    <row r="14" spans="1:33" ht="180" x14ac:dyDescent="0.2">
      <c r="A14" s="346" t="s">
        <v>1396</v>
      </c>
      <c r="B14" s="334" t="s">
        <v>90</v>
      </c>
      <c r="C14" s="348" t="s">
        <v>1435</v>
      </c>
      <c r="D14" s="349" t="s">
        <v>1436</v>
      </c>
      <c r="E14" s="348">
        <v>3999</v>
      </c>
      <c r="F14" s="348" t="s">
        <v>1443</v>
      </c>
      <c r="G14" s="348" t="s">
        <v>818</v>
      </c>
      <c r="H14" s="348"/>
      <c r="I14" s="348"/>
      <c r="J14" s="348">
        <v>2301062</v>
      </c>
      <c r="K14" s="348" t="s">
        <v>1452</v>
      </c>
      <c r="L14" s="349" t="s">
        <v>1453</v>
      </c>
      <c r="M14" s="349" t="s">
        <v>1406</v>
      </c>
      <c r="N14" s="350">
        <v>0</v>
      </c>
      <c r="O14" s="350" t="s">
        <v>141</v>
      </c>
      <c r="P14" s="350" t="s">
        <v>210</v>
      </c>
      <c r="Q14" s="350">
        <v>150</v>
      </c>
      <c r="R14" s="350">
        <v>500</v>
      </c>
      <c r="S14" s="350">
        <v>0</v>
      </c>
      <c r="T14" s="351">
        <v>0</v>
      </c>
      <c r="U14" s="350">
        <v>0</v>
      </c>
      <c r="V14" s="350">
        <v>2035</v>
      </c>
      <c r="W14" s="347">
        <v>0</v>
      </c>
      <c r="X14" s="337">
        <v>0</v>
      </c>
      <c r="Y14" s="337">
        <v>2035</v>
      </c>
      <c r="Z14" s="338">
        <v>4.07</v>
      </c>
      <c r="AA14" s="352">
        <v>2035</v>
      </c>
      <c r="AB14" s="338">
        <v>13.57</v>
      </c>
      <c r="AC14" s="341">
        <v>4.07</v>
      </c>
      <c r="AD14" s="353">
        <v>22000000</v>
      </c>
      <c r="AE14" s="347" t="s">
        <v>210</v>
      </c>
      <c r="AF14" s="355">
        <v>22000000</v>
      </c>
      <c r="AG14" s="338">
        <v>1</v>
      </c>
    </row>
    <row r="15" spans="1:33" ht="96" x14ac:dyDescent="0.2">
      <c r="A15" s="346" t="s">
        <v>1396</v>
      </c>
      <c r="B15" s="334" t="s">
        <v>90</v>
      </c>
      <c r="C15" s="348" t="s">
        <v>1435</v>
      </c>
      <c r="D15" s="349" t="s">
        <v>1436</v>
      </c>
      <c r="E15" s="348">
        <v>3905</v>
      </c>
      <c r="F15" s="348" t="s">
        <v>1455</v>
      </c>
      <c r="G15" s="348" t="s">
        <v>818</v>
      </c>
      <c r="H15" s="348"/>
      <c r="I15" s="348"/>
      <c r="J15" s="348">
        <v>3905007</v>
      </c>
      <c r="K15" s="348" t="s">
        <v>1057</v>
      </c>
      <c r="L15" s="349" t="s">
        <v>1457</v>
      </c>
      <c r="M15" s="349" t="s">
        <v>1406</v>
      </c>
      <c r="N15" s="350">
        <v>0</v>
      </c>
      <c r="O15" s="350" t="s">
        <v>141</v>
      </c>
      <c r="P15" s="350" t="s">
        <v>210</v>
      </c>
      <c r="Q15" s="350">
        <v>1</v>
      </c>
      <c r="R15" s="350">
        <v>3</v>
      </c>
      <c r="S15" s="350">
        <v>0</v>
      </c>
      <c r="T15" s="351">
        <v>0</v>
      </c>
      <c r="U15" s="350">
        <v>0</v>
      </c>
      <c r="V15" s="350">
        <v>3</v>
      </c>
      <c r="W15" s="347">
        <v>0</v>
      </c>
      <c r="X15" s="337">
        <v>0</v>
      </c>
      <c r="Y15" s="337">
        <v>3</v>
      </c>
      <c r="Z15" s="338">
        <v>1</v>
      </c>
      <c r="AA15" s="352">
        <v>3</v>
      </c>
      <c r="AB15" s="338">
        <v>3</v>
      </c>
      <c r="AC15" s="341">
        <v>1</v>
      </c>
      <c r="AD15" s="353" t="s">
        <v>1160</v>
      </c>
      <c r="AE15" s="347" t="s">
        <v>141</v>
      </c>
      <c r="AF15" s="354" t="s">
        <v>1384</v>
      </c>
      <c r="AG15" s="338">
        <v>0</v>
      </c>
    </row>
    <row r="16" spans="1:33" x14ac:dyDescent="0.2">
      <c r="AD16" s="479">
        <f>SUM(AD3:AD14)</f>
        <v>856000000</v>
      </c>
    </row>
  </sheetData>
  <mergeCells count="29">
    <mergeCell ref="E1:E2"/>
    <mergeCell ref="D1:D2"/>
    <mergeCell ref="C1:C2"/>
    <mergeCell ref="B1:B2"/>
    <mergeCell ref="A1:A2"/>
    <mergeCell ref="F1:F2"/>
    <mergeCell ref="R1:R2"/>
    <mergeCell ref="P1:P2"/>
    <mergeCell ref="O1:O2"/>
    <mergeCell ref="N1:N2"/>
    <mergeCell ref="M1:M2"/>
    <mergeCell ref="L1:L2"/>
    <mergeCell ref="K1:K2"/>
    <mergeCell ref="J1:J2"/>
    <mergeCell ref="I1:I2"/>
    <mergeCell ref="H1:H2"/>
    <mergeCell ref="G1:G2"/>
    <mergeCell ref="S1:S2"/>
    <mergeCell ref="AF1:AF2"/>
    <mergeCell ref="AE1:AE2"/>
    <mergeCell ref="AD1:AD2"/>
    <mergeCell ref="AC1:AC2"/>
    <mergeCell ref="AB1:AB2"/>
    <mergeCell ref="Z1:Z2"/>
    <mergeCell ref="X1:X2"/>
    <mergeCell ref="W1:W2"/>
    <mergeCell ref="V1:V2"/>
    <mergeCell ref="U1:U2"/>
    <mergeCell ref="T1:T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2"/>
  <sheetViews>
    <sheetView topLeftCell="Q3" workbookViewId="0">
      <selection activeCell="AD12" sqref="AD12"/>
    </sheetView>
  </sheetViews>
  <sheetFormatPr baseColWidth="10" defaultRowHeight="16" x14ac:dyDescent="0.2"/>
  <cols>
    <col min="30" max="30" width="15.6640625" customWidth="1"/>
    <col min="32" max="32" width="18" customWidth="1"/>
  </cols>
  <sheetData>
    <row r="1" spans="1:33" ht="42" x14ac:dyDescent="0.2">
      <c r="A1" s="640" t="s">
        <v>38</v>
      </c>
      <c r="B1" s="640" t="s">
        <v>2</v>
      </c>
      <c r="C1" s="640" t="s">
        <v>4</v>
      </c>
      <c r="D1" s="640" t="s">
        <v>5</v>
      </c>
      <c r="E1" s="640" t="s">
        <v>6</v>
      </c>
      <c r="F1" s="640" t="s">
        <v>7</v>
      </c>
      <c r="G1" s="640" t="s">
        <v>8</v>
      </c>
      <c r="H1" s="640" t="s">
        <v>9</v>
      </c>
      <c r="I1" s="640" t="s">
        <v>10</v>
      </c>
      <c r="J1" s="640" t="s">
        <v>11</v>
      </c>
      <c r="K1" s="640" t="s">
        <v>12</v>
      </c>
      <c r="L1" s="640" t="s">
        <v>13</v>
      </c>
      <c r="M1" s="640" t="s">
        <v>14</v>
      </c>
      <c r="N1" s="640" t="s">
        <v>15</v>
      </c>
      <c r="O1" s="640" t="s">
        <v>16</v>
      </c>
      <c r="P1" s="640" t="s">
        <v>17</v>
      </c>
      <c r="Q1" s="281" t="s">
        <v>1140</v>
      </c>
      <c r="R1" s="640" t="s">
        <v>19</v>
      </c>
      <c r="S1" s="640" t="s">
        <v>20</v>
      </c>
      <c r="T1" s="640" t="s">
        <v>40</v>
      </c>
      <c r="U1" s="640" t="s">
        <v>22</v>
      </c>
      <c r="V1" s="640" t="s">
        <v>23</v>
      </c>
      <c r="W1" s="640" t="s">
        <v>24</v>
      </c>
      <c r="X1" s="640" t="s">
        <v>25</v>
      </c>
      <c r="Y1" s="281" t="s">
        <v>1141</v>
      </c>
      <c r="Z1" s="640" t="s">
        <v>42</v>
      </c>
      <c r="AA1" s="281" t="s">
        <v>1143</v>
      </c>
      <c r="AB1" s="640" t="s">
        <v>30</v>
      </c>
      <c r="AC1" s="640" t="s">
        <v>31</v>
      </c>
      <c r="AD1" s="640" t="s">
        <v>44</v>
      </c>
      <c r="AE1" s="640" t="s">
        <v>33</v>
      </c>
      <c r="AF1" s="640" t="s">
        <v>45</v>
      </c>
      <c r="AG1" s="281" t="s">
        <v>1144</v>
      </c>
    </row>
    <row r="2" spans="1:33" ht="112" x14ac:dyDescent="0.2">
      <c r="A2" s="641"/>
      <c r="B2" s="641"/>
      <c r="C2" s="641"/>
      <c r="D2" s="641"/>
      <c r="E2" s="641"/>
      <c r="F2" s="641"/>
      <c r="G2" s="641"/>
      <c r="H2" s="641"/>
      <c r="I2" s="641"/>
      <c r="J2" s="641"/>
      <c r="K2" s="641"/>
      <c r="L2" s="641"/>
      <c r="M2" s="641"/>
      <c r="N2" s="641"/>
      <c r="O2" s="641"/>
      <c r="P2" s="641"/>
      <c r="Q2" s="282">
        <v>2025</v>
      </c>
      <c r="R2" s="641"/>
      <c r="S2" s="641"/>
      <c r="T2" s="641"/>
      <c r="U2" s="641"/>
      <c r="V2" s="641"/>
      <c r="W2" s="641"/>
      <c r="X2" s="641"/>
      <c r="Y2" s="282" t="s">
        <v>1142</v>
      </c>
      <c r="Z2" s="641"/>
      <c r="AA2" s="282" t="s">
        <v>1142</v>
      </c>
      <c r="AB2" s="641"/>
      <c r="AC2" s="641"/>
      <c r="AD2" s="641"/>
      <c r="AE2" s="641"/>
      <c r="AF2" s="641"/>
      <c r="AG2" s="282" t="s">
        <v>1145</v>
      </c>
    </row>
    <row r="3" spans="1:33" ht="132" x14ac:dyDescent="0.2">
      <c r="A3" s="333" t="s">
        <v>1359</v>
      </c>
      <c r="B3" s="334" t="s">
        <v>90</v>
      </c>
      <c r="C3" s="335" t="s">
        <v>108</v>
      </c>
      <c r="D3" s="336" t="s">
        <v>1026</v>
      </c>
      <c r="E3" s="335">
        <v>2202</v>
      </c>
      <c r="F3" s="335" t="s">
        <v>1026</v>
      </c>
      <c r="G3" s="335" t="s">
        <v>551</v>
      </c>
      <c r="H3" s="335">
        <v>123</v>
      </c>
      <c r="I3" s="335" t="s">
        <v>1360</v>
      </c>
      <c r="J3" s="335">
        <v>2202061</v>
      </c>
      <c r="K3" s="335" t="s">
        <v>1361</v>
      </c>
      <c r="L3" s="336" t="s">
        <v>1362</v>
      </c>
      <c r="M3" s="336" t="s">
        <v>121</v>
      </c>
      <c r="N3" s="337">
        <v>321</v>
      </c>
      <c r="O3" s="337">
        <v>2023</v>
      </c>
      <c r="P3" s="337" t="s">
        <v>1363</v>
      </c>
      <c r="Q3" s="337">
        <v>100</v>
      </c>
      <c r="R3" s="337">
        <v>400</v>
      </c>
      <c r="S3" s="337">
        <v>203</v>
      </c>
      <c r="T3" s="338">
        <v>0.51</v>
      </c>
      <c r="U3" s="337">
        <v>96</v>
      </c>
      <c r="V3" s="337">
        <v>0</v>
      </c>
      <c r="W3" s="337">
        <v>0</v>
      </c>
      <c r="X3" s="339">
        <v>54</v>
      </c>
      <c r="Y3" s="339">
        <v>150</v>
      </c>
      <c r="Z3" s="338">
        <v>0.24</v>
      </c>
      <c r="AA3" s="340">
        <v>299</v>
      </c>
      <c r="AB3" s="338">
        <v>1</v>
      </c>
      <c r="AC3" s="341">
        <v>0.74750000000000005</v>
      </c>
      <c r="AD3" s="342" t="s">
        <v>1383</v>
      </c>
      <c r="AE3" s="334" t="s">
        <v>1364</v>
      </c>
      <c r="AF3" s="343" t="s">
        <v>1384</v>
      </c>
      <c r="AG3" s="338">
        <v>0</v>
      </c>
    </row>
    <row r="4" spans="1:33" ht="96" x14ac:dyDescent="0.2">
      <c r="A4" s="333" t="s">
        <v>1359</v>
      </c>
      <c r="B4" s="334" t="s">
        <v>866</v>
      </c>
      <c r="C4" s="335" t="s">
        <v>1365</v>
      </c>
      <c r="D4" s="336" t="s">
        <v>1366</v>
      </c>
      <c r="E4" s="335">
        <v>4502</v>
      </c>
      <c r="F4" s="335" t="s">
        <v>1234</v>
      </c>
      <c r="G4" s="335" t="s">
        <v>791</v>
      </c>
      <c r="H4" s="335">
        <v>326</v>
      </c>
      <c r="I4" s="335" t="s">
        <v>1367</v>
      </c>
      <c r="J4" s="335">
        <v>4502001</v>
      </c>
      <c r="K4" s="335" t="s">
        <v>1257</v>
      </c>
      <c r="L4" s="336" t="s">
        <v>1368</v>
      </c>
      <c r="M4" s="336" t="s">
        <v>121</v>
      </c>
      <c r="N4" s="337">
        <v>1</v>
      </c>
      <c r="O4" s="337">
        <v>2023</v>
      </c>
      <c r="P4" s="337" t="s">
        <v>1369</v>
      </c>
      <c r="Q4" s="337">
        <v>1</v>
      </c>
      <c r="R4" s="337">
        <v>4</v>
      </c>
      <c r="S4" s="337">
        <v>1</v>
      </c>
      <c r="T4" s="338">
        <v>0.25</v>
      </c>
      <c r="U4" s="337">
        <v>0</v>
      </c>
      <c r="V4" s="337">
        <v>0</v>
      </c>
      <c r="W4" s="337">
        <v>1</v>
      </c>
      <c r="X4" s="339">
        <v>0</v>
      </c>
      <c r="Y4" s="339">
        <v>1</v>
      </c>
      <c r="Z4" s="338">
        <v>0.25</v>
      </c>
      <c r="AA4" s="340">
        <v>2</v>
      </c>
      <c r="AB4" s="338">
        <v>1</v>
      </c>
      <c r="AC4" s="341">
        <v>0.5</v>
      </c>
      <c r="AD4" s="342" t="s">
        <v>1383</v>
      </c>
      <c r="AE4" s="334" t="s">
        <v>1364</v>
      </c>
      <c r="AF4" s="343" t="s">
        <v>1384</v>
      </c>
      <c r="AG4" s="338">
        <v>0</v>
      </c>
    </row>
    <row r="5" spans="1:33" ht="96" x14ac:dyDescent="0.2">
      <c r="A5" s="333" t="s">
        <v>1359</v>
      </c>
      <c r="B5" s="334" t="s">
        <v>866</v>
      </c>
      <c r="C5" s="335" t="s">
        <v>1365</v>
      </c>
      <c r="D5" s="336" t="s">
        <v>1370</v>
      </c>
      <c r="E5" s="335">
        <v>4599</v>
      </c>
      <c r="F5" s="335" t="s">
        <v>1021</v>
      </c>
      <c r="G5" s="335" t="s">
        <v>1371</v>
      </c>
      <c r="H5" s="335">
        <v>327</v>
      </c>
      <c r="I5" s="335" t="s">
        <v>1372</v>
      </c>
      <c r="J5" s="335">
        <v>4599029</v>
      </c>
      <c r="K5" s="335" t="s">
        <v>875</v>
      </c>
      <c r="L5" s="336" t="s">
        <v>876</v>
      </c>
      <c r="M5" s="336" t="s">
        <v>121</v>
      </c>
      <c r="N5" s="337">
        <v>1</v>
      </c>
      <c r="O5" s="337">
        <v>2023</v>
      </c>
      <c r="P5" s="337" t="s">
        <v>1369</v>
      </c>
      <c r="Q5" s="337">
        <v>1</v>
      </c>
      <c r="R5" s="337">
        <v>4</v>
      </c>
      <c r="S5" s="337">
        <v>1</v>
      </c>
      <c r="T5" s="338">
        <v>0.25</v>
      </c>
      <c r="U5" s="337">
        <v>0</v>
      </c>
      <c r="V5" s="337">
        <v>0</v>
      </c>
      <c r="W5" s="337">
        <v>0</v>
      </c>
      <c r="X5" s="339">
        <v>0</v>
      </c>
      <c r="Y5" s="339">
        <v>0</v>
      </c>
      <c r="Z5" s="338">
        <v>0</v>
      </c>
      <c r="AA5" s="340">
        <v>1</v>
      </c>
      <c r="AB5" s="338">
        <v>0</v>
      </c>
      <c r="AC5" s="341">
        <v>0.25</v>
      </c>
      <c r="AD5" s="342" t="s">
        <v>1383</v>
      </c>
      <c r="AE5" s="334" t="s">
        <v>1364</v>
      </c>
      <c r="AF5" s="343" t="s">
        <v>1384</v>
      </c>
      <c r="AG5" s="338">
        <v>0</v>
      </c>
    </row>
    <row r="6" spans="1:33" ht="96" x14ac:dyDescent="0.2">
      <c r="A6" s="333" t="s">
        <v>1359</v>
      </c>
      <c r="B6" s="334" t="s">
        <v>866</v>
      </c>
      <c r="C6" s="335" t="s">
        <v>1365</v>
      </c>
      <c r="D6" s="336" t="s">
        <v>1370</v>
      </c>
      <c r="E6" s="335">
        <v>4502</v>
      </c>
      <c r="F6" s="335" t="s">
        <v>1234</v>
      </c>
      <c r="G6" s="335" t="s">
        <v>1371</v>
      </c>
      <c r="H6" s="335">
        <v>328</v>
      </c>
      <c r="I6" s="335" t="s">
        <v>1373</v>
      </c>
      <c r="J6" s="335">
        <v>4502001</v>
      </c>
      <c r="K6" s="335" t="s">
        <v>1257</v>
      </c>
      <c r="L6" s="336" t="s">
        <v>1374</v>
      </c>
      <c r="M6" s="336" t="s">
        <v>121</v>
      </c>
      <c r="N6" s="337">
        <v>0</v>
      </c>
      <c r="O6" s="337">
        <v>2023</v>
      </c>
      <c r="P6" s="337" t="s">
        <v>1369</v>
      </c>
      <c r="Q6" s="337">
        <v>5</v>
      </c>
      <c r="R6" s="337">
        <v>20</v>
      </c>
      <c r="S6" s="337">
        <v>6</v>
      </c>
      <c r="T6" s="338">
        <v>0.3</v>
      </c>
      <c r="U6" s="337">
        <v>2</v>
      </c>
      <c r="V6" s="337">
        <v>2</v>
      </c>
      <c r="W6" s="337">
        <v>0</v>
      </c>
      <c r="X6" s="339">
        <v>2</v>
      </c>
      <c r="Y6" s="339">
        <v>6</v>
      </c>
      <c r="Z6" s="338">
        <v>0.25</v>
      </c>
      <c r="AA6" s="340">
        <v>12</v>
      </c>
      <c r="AB6" s="338">
        <v>1</v>
      </c>
      <c r="AC6" s="337">
        <v>60</v>
      </c>
      <c r="AD6" s="342">
        <v>1261000000</v>
      </c>
      <c r="AE6" s="334" t="s">
        <v>1364</v>
      </c>
      <c r="AF6" s="343">
        <v>1258300000</v>
      </c>
      <c r="AG6" s="338">
        <v>1</v>
      </c>
    </row>
    <row r="7" spans="1:33" ht="144" x14ac:dyDescent="0.2">
      <c r="A7" s="514" t="s">
        <v>1359</v>
      </c>
      <c r="B7" s="515" t="s">
        <v>866</v>
      </c>
      <c r="C7" s="516" t="s">
        <v>1365</v>
      </c>
      <c r="D7" s="517" t="s">
        <v>1375</v>
      </c>
      <c r="E7" s="516">
        <v>4502</v>
      </c>
      <c r="F7" s="516" t="s">
        <v>1234</v>
      </c>
      <c r="G7" s="516" t="s">
        <v>370</v>
      </c>
      <c r="H7" s="516">
        <v>367</v>
      </c>
      <c r="I7" s="516" t="s">
        <v>1376</v>
      </c>
      <c r="J7" s="516">
        <v>4502001</v>
      </c>
      <c r="K7" s="516" t="s">
        <v>1257</v>
      </c>
      <c r="L7" s="517" t="s">
        <v>1377</v>
      </c>
      <c r="M7" s="517" t="s">
        <v>121</v>
      </c>
      <c r="N7" s="513">
        <v>0</v>
      </c>
      <c r="O7" s="513">
        <v>2023</v>
      </c>
      <c r="P7" s="513" t="s">
        <v>1378</v>
      </c>
      <c r="Q7" s="513">
        <v>15</v>
      </c>
      <c r="R7" s="513">
        <v>45</v>
      </c>
      <c r="S7" s="513">
        <v>6</v>
      </c>
      <c r="T7" s="518">
        <v>0.13</v>
      </c>
      <c r="U7" s="513">
        <v>0</v>
      </c>
      <c r="V7" s="513">
        <v>2</v>
      </c>
      <c r="W7" s="513">
        <v>13</v>
      </c>
      <c r="X7" s="519">
        <v>15</v>
      </c>
      <c r="Y7" s="519">
        <v>30</v>
      </c>
      <c r="Z7" s="518">
        <v>0.25</v>
      </c>
      <c r="AA7" s="520">
        <v>36</v>
      </c>
      <c r="AB7" s="518">
        <v>1</v>
      </c>
      <c r="AC7" s="521">
        <v>0.8</v>
      </c>
      <c r="AD7" s="522">
        <v>7426300000</v>
      </c>
      <c r="AE7" s="515" t="s">
        <v>1364</v>
      </c>
      <c r="AF7" s="523">
        <v>14173098127</v>
      </c>
      <c r="AG7" s="518">
        <v>1</v>
      </c>
    </row>
    <row r="8" spans="1:33" ht="60" x14ac:dyDescent="0.2">
      <c r="A8" s="659" t="s">
        <v>1359</v>
      </c>
      <c r="B8" s="650" t="s">
        <v>61</v>
      </c>
      <c r="C8" s="671" t="s">
        <v>997</v>
      </c>
      <c r="D8" s="668" t="s">
        <v>1379</v>
      </c>
      <c r="E8" s="671">
        <v>3502</v>
      </c>
      <c r="F8" s="671" t="s">
        <v>1006</v>
      </c>
      <c r="G8" s="671" t="s">
        <v>1007</v>
      </c>
      <c r="H8" s="671">
        <v>329</v>
      </c>
      <c r="I8" s="344" t="s">
        <v>1385</v>
      </c>
      <c r="J8" s="671">
        <v>3502024</v>
      </c>
      <c r="K8" s="344" t="s">
        <v>956</v>
      </c>
      <c r="L8" s="345" t="s">
        <v>1391</v>
      </c>
      <c r="M8" s="668" t="s">
        <v>121</v>
      </c>
      <c r="N8" s="659">
        <v>0</v>
      </c>
      <c r="O8" s="659">
        <v>2023</v>
      </c>
      <c r="P8" s="659" t="s">
        <v>1369</v>
      </c>
      <c r="Q8" s="659">
        <v>1</v>
      </c>
      <c r="R8" s="659">
        <v>4</v>
      </c>
      <c r="S8" s="659">
        <v>1</v>
      </c>
      <c r="T8" s="644">
        <v>0.25</v>
      </c>
      <c r="U8" s="659">
        <v>1</v>
      </c>
      <c r="V8" s="659">
        <v>0</v>
      </c>
      <c r="W8" s="659">
        <v>0</v>
      </c>
      <c r="X8" s="665">
        <v>0</v>
      </c>
      <c r="Y8" s="665">
        <v>1</v>
      </c>
      <c r="Z8" s="644">
        <v>0.25</v>
      </c>
      <c r="AA8" s="662">
        <v>2</v>
      </c>
      <c r="AB8" s="644">
        <v>1</v>
      </c>
      <c r="AC8" s="656">
        <v>0.5</v>
      </c>
      <c r="AD8" s="653">
        <v>2000000000</v>
      </c>
      <c r="AE8" s="650" t="s">
        <v>1364</v>
      </c>
      <c r="AF8" s="647">
        <v>2170000000</v>
      </c>
      <c r="AG8" s="644">
        <v>1</v>
      </c>
    </row>
    <row r="9" spans="1:33" ht="24" x14ac:dyDescent="0.2">
      <c r="A9" s="660"/>
      <c r="B9" s="651"/>
      <c r="C9" s="672"/>
      <c r="D9" s="669"/>
      <c r="E9" s="672"/>
      <c r="F9" s="672"/>
      <c r="G9" s="672"/>
      <c r="H9" s="672"/>
      <c r="I9" s="344" t="s">
        <v>1386</v>
      </c>
      <c r="J9" s="672"/>
      <c r="K9" s="344" t="s">
        <v>1389</v>
      </c>
      <c r="L9" s="345" t="s">
        <v>1392</v>
      </c>
      <c r="M9" s="669"/>
      <c r="N9" s="660"/>
      <c r="O9" s="660"/>
      <c r="P9" s="660"/>
      <c r="Q9" s="660"/>
      <c r="R9" s="660"/>
      <c r="S9" s="660"/>
      <c r="T9" s="645"/>
      <c r="U9" s="660"/>
      <c r="V9" s="660"/>
      <c r="W9" s="660"/>
      <c r="X9" s="666"/>
      <c r="Y9" s="666"/>
      <c r="Z9" s="645"/>
      <c r="AA9" s="663"/>
      <c r="AB9" s="645"/>
      <c r="AC9" s="657"/>
      <c r="AD9" s="654"/>
      <c r="AE9" s="651"/>
      <c r="AF9" s="648"/>
      <c r="AG9" s="645"/>
    </row>
    <row r="10" spans="1:33" x14ac:dyDescent="0.2">
      <c r="A10" s="660"/>
      <c r="B10" s="651"/>
      <c r="C10" s="672"/>
      <c r="D10" s="669"/>
      <c r="E10" s="672"/>
      <c r="F10" s="672"/>
      <c r="G10" s="672"/>
      <c r="H10" s="672"/>
      <c r="I10" s="344" t="s">
        <v>1387</v>
      </c>
      <c r="J10" s="672"/>
      <c r="K10" s="344" t="s">
        <v>1390</v>
      </c>
      <c r="L10" s="345" t="s">
        <v>1393</v>
      </c>
      <c r="M10" s="669"/>
      <c r="N10" s="660"/>
      <c r="O10" s="660"/>
      <c r="P10" s="660"/>
      <c r="Q10" s="660"/>
      <c r="R10" s="660"/>
      <c r="S10" s="660"/>
      <c r="T10" s="645"/>
      <c r="U10" s="660"/>
      <c r="V10" s="660"/>
      <c r="W10" s="660"/>
      <c r="X10" s="666"/>
      <c r="Y10" s="666"/>
      <c r="Z10" s="645"/>
      <c r="AA10" s="663"/>
      <c r="AB10" s="645"/>
      <c r="AC10" s="657"/>
      <c r="AD10" s="654"/>
      <c r="AE10" s="651"/>
      <c r="AF10" s="648"/>
      <c r="AG10" s="645"/>
    </row>
    <row r="11" spans="1:33" ht="24" x14ac:dyDescent="0.2">
      <c r="A11" s="661"/>
      <c r="B11" s="652"/>
      <c r="C11" s="673"/>
      <c r="D11" s="670"/>
      <c r="E11" s="673"/>
      <c r="F11" s="673"/>
      <c r="G11" s="673"/>
      <c r="H11" s="673"/>
      <c r="I11" s="335" t="s">
        <v>1388</v>
      </c>
      <c r="J11" s="673"/>
      <c r="K11" s="335"/>
      <c r="L11" s="336" t="s">
        <v>1394</v>
      </c>
      <c r="M11" s="670"/>
      <c r="N11" s="661"/>
      <c r="O11" s="661"/>
      <c r="P11" s="661"/>
      <c r="Q11" s="661"/>
      <c r="R11" s="661"/>
      <c r="S11" s="661"/>
      <c r="T11" s="646"/>
      <c r="U11" s="661"/>
      <c r="V11" s="661"/>
      <c r="W11" s="661"/>
      <c r="X11" s="667"/>
      <c r="Y11" s="667"/>
      <c r="Z11" s="646"/>
      <c r="AA11" s="664"/>
      <c r="AB11" s="646"/>
      <c r="AC11" s="658"/>
      <c r="AD11" s="655"/>
      <c r="AE11" s="652"/>
      <c r="AF11" s="649"/>
      <c r="AG11" s="646"/>
    </row>
    <row r="12" spans="1:33" x14ac:dyDescent="0.2">
      <c r="AD12" s="479">
        <f>SUM(AD3:AD11)</f>
        <v>10687300000</v>
      </c>
    </row>
  </sheetData>
  <mergeCells count="59">
    <mergeCell ref="E1:E2"/>
    <mergeCell ref="D1:D2"/>
    <mergeCell ref="C1:C2"/>
    <mergeCell ref="B1:B2"/>
    <mergeCell ref="A1:A2"/>
    <mergeCell ref="F1:F2"/>
    <mergeCell ref="R1:R2"/>
    <mergeCell ref="P1:P2"/>
    <mergeCell ref="O1:O2"/>
    <mergeCell ref="N1:N2"/>
    <mergeCell ref="M1:M2"/>
    <mergeCell ref="L1:L2"/>
    <mergeCell ref="K1:K2"/>
    <mergeCell ref="J1:J2"/>
    <mergeCell ref="I1:I2"/>
    <mergeCell ref="H1:H2"/>
    <mergeCell ref="G1:G2"/>
    <mergeCell ref="S1:S2"/>
    <mergeCell ref="AF1:AF2"/>
    <mergeCell ref="AE1:AE2"/>
    <mergeCell ref="AD1:AD2"/>
    <mergeCell ref="AC1:AC2"/>
    <mergeCell ref="AB1:AB2"/>
    <mergeCell ref="Z1:Z2"/>
    <mergeCell ref="X1:X2"/>
    <mergeCell ref="W1:W2"/>
    <mergeCell ref="V1:V2"/>
    <mergeCell ref="U1:U2"/>
    <mergeCell ref="T1:T2"/>
    <mergeCell ref="A8:A11"/>
    <mergeCell ref="O8:O11"/>
    <mergeCell ref="N8:N11"/>
    <mergeCell ref="M8:M11"/>
    <mergeCell ref="J8:J11"/>
    <mergeCell ref="H8:H11"/>
    <mergeCell ref="G8:G11"/>
    <mergeCell ref="F8:F11"/>
    <mergeCell ref="E8:E11"/>
    <mergeCell ref="D8:D11"/>
    <mergeCell ref="C8:C11"/>
    <mergeCell ref="B8:B11"/>
    <mergeCell ref="P8:P11"/>
    <mergeCell ref="AA8:AA11"/>
    <mergeCell ref="Z8:Z11"/>
    <mergeCell ref="Y8:Y11"/>
    <mergeCell ref="X8:X11"/>
    <mergeCell ref="W8:W11"/>
    <mergeCell ref="V8:V11"/>
    <mergeCell ref="U8:U11"/>
    <mergeCell ref="T8:T11"/>
    <mergeCell ref="S8:S11"/>
    <mergeCell ref="R8:R11"/>
    <mergeCell ref="Q8:Q11"/>
    <mergeCell ref="AB8:AB11"/>
    <mergeCell ref="AG8:AG11"/>
    <mergeCell ref="AF8:AF11"/>
    <mergeCell ref="AE8:AE11"/>
    <mergeCell ref="AD8:AD11"/>
    <mergeCell ref="AC8:AC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28</vt:i4>
      </vt:variant>
    </vt:vector>
  </HeadingPairs>
  <TitlesOfParts>
    <vt:vector size="28" baseType="lpstr">
      <vt:lpstr>INSTRUCTIVO</vt:lpstr>
      <vt:lpstr>TABLAS DINAM</vt:lpstr>
      <vt:lpstr>TABLAS SEMAFORO</vt:lpstr>
      <vt:lpstr>SEMAFORO</vt:lpstr>
      <vt:lpstr>CONSOLIDADO</vt:lpstr>
      <vt:lpstr>AGRICULTURA</vt:lpstr>
      <vt:lpstr>SALUD</vt:lpstr>
      <vt:lpstr>PLANEACION</vt:lpstr>
      <vt:lpstr>PRIVADA</vt:lpstr>
      <vt:lpstr>MUJER</vt:lpstr>
      <vt:lpstr>EDUCACION</vt:lpstr>
      <vt:lpstr>AGUAS DE BOLIVAR</vt:lpstr>
      <vt:lpstr>RIESGOS</vt:lpstr>
      <vt:lpstr>INFRAESTRUCTURA</vt:lpstr>
      <vt:lpstr>HACIENDA</vt:lpstr>
      <vt:lpstr>DESARROLLO ECONOMICO</vt:lpstr>
      <vt:lpstr>MOVILIDAD</vt:lpstr>
      <vt:lpstr>IDERBOL</vt:lpstr>
      <vt:lpstr>UNIBAC</vt:lpstr>
      <vt:lpstr>SERVICIOS PUBLICOS</vt:lpstr>
      <vt:lpstr>ICULTUR</vt:lpstr>
      <vt:lpstr>VICTIMAS</vt:lpstr>
      <vt:lpstr>MINAS</vt:lpstr>
      <vt:lpstr>TIC</vt:lpstr>
      <vt:lpstr>GENERAL</vt:lpstr>
      <vt:lpstr>IGUALDAD</vt:lpstr>
      <vt:lpstr>SEGURIDAD</vt:lpstr>
      <vt:lpstr>INTERIOR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cesardelaespriella@gmail.com</dc:creator>
  <cp:lastModifiedBy>cesardelaespriella@gmail.com</cp:lastModifiedBy>
  <dcterms:created xsi:type="dcterms:W3CDTF">2026-01-06T18:55:51Z</dcterms:created>
  <dcterms:modified xsi:type="dcterms:W3CDTF">2026-05-15T22:12:37Z</dcterms:modified>
</cp:coreProperties>
</file>