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908"/>
  <workbookPr hidePivotFieldList="1"/>
  <mc:AlternateContent xmlns:mc="http://schemas.openxmlformats.org/markup-compatibility/2006">
    <mc:Choice Requires="x15">
      <x15ac:absPath xmlns:x15ac="http://schemas.microsoft.com/office/spreadsheetml/2010/11/ac" url="/Users/CESAR/Library/Mobile Documents/com~apple~CloudDocs/SEGUIMIENTO PDD SEPTIEMBRE/"/>
    </mc:Choice>
  </mc:AlternateContent>
  <bookViews>
    <workbookView xWindow="0" yWindow="860" windowWidth="34200" windowHeight="21380" tabRatio="500"/>
  </bookViews>
  <sheets>
    <sheet name="CALCULOS" sheetId="1" r:id="rId1"/>
    <sheet name="CONTROL" sheetId="2" r:id="rId2"/>
  </sheets>
  <externalReferences>
    <externalReference r:id="rId3"/>
  </externalReferences>
  <definedNames>
    <definedName name="_xlnm._FilterDatabase" localSheetId="1" hidden="1">CONTROL!$A$1:$AG$398</definedName>
    <definedName name="SegmentaciónDeDatos_DEPENDENCIA">#N/A</definedName>
  </definedNames>
  <calcPr calcId="150000" concurrentCalc="0"/>
  <pivotCaches>
    <pivotCache cacheId="39" r:id="rId4"/>
  </pivotCaches>
  <extLst>
    <ext xmlns:x14="http://schemas.microsoft.com/office/spreadsheetml/2009/9/main" uri="{BBE1A952-AA13-448e-AADC-164F8A28A991}">
      <x14:slicerCaches>
        <x14:slicerCache r:id="rId5"/>
      </x14:slicerCaches>
    </ex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F152" i="2" l="1"/>
  <c r="AF260" i="2"/>
  <c r="AF261" i="2"/>
  <c r="AF398" i="2"/>
  <c r="Y397" i="2"/>
  <c r="Y396" i="2"/>
  <c r="Y395" i="2"/>
  <c r="Y394" i="2"/>
  <c r="Y393" i="2"/>
  <c r="Y392" i="2"/>
  <c r="T391" i="2"/>
  <c r="AA391" i="2"/>
  <c r="Y391" i="2"/>
  <c r="T390" i="2"/>
  <c r="AA390" i="2"/>
  <c r="Y390" i="2"/>
  <c r="T389" i="2"/>
  <c r="AA389" i="2"/>
  <c r="AC389" i="2"/>
  <c r="Y389" i="2"/>
  <c r="AB389" i="2"/>
  <c r="Z389" i="2"/>
  <c r="T388" i="2"/>
  <c r="AA388" i="2"/>
  <c r="AC388" i="2"/>
  <c r="Y388" i="2"/>
  <c r="AB388" i="2"/>
  <c r="Z388" i="2"/>
  <c r="T387" i="2"/>
  <c r="AA387" i="2"/>
  <c r="AC387" i="2"/>
  <c r="Y387" i="2"/>
  <c r="AB387" i="2"/>
  <c r="Z387" i="2"/>
  <c r="T386" i="2"/>
  <c r="AA386" i="2"/>
  <c r="AC386" i="2"/>
  <c r="Y386" i="2"/>
  <c r="AB386" i="2"/>
  <c r="Z386" i="2"/>
  <c r="T385" i="2"/>
  <c r="AA385" i="2"/>
  <c r="AC385" i="2"/>
  <c r="Y385" i="2"/>
  <c r="AB385" i="2"/>
  <c r="Z385" i="2"/>
  <c r="T384" i="2"/>
  <c r="AA384" i="2"/>
  <c r="AC384" i="2"/>
  <c r="Y384" i="2"/>
  <c r="AB384" i="2"/>
  <c r="Z384" i="2"/>
  <c r="T383" i="2"/>
  <c r="AA383" i="2"/>
  <c r="AC383" i="2"/>
  <c r="Y383" i="2"/>
  <c r="AB383" i="2"/>
  <c r="Z383" i="2"/>
  <c r="T382" i="2"/>
  <c r="AA382" i="2"/>
  <c r="AC382" i="2"/>
  <c r="Y382" i="2"/>
  <c r="AB382" i="2"/>
  <c r="Z382" i="2"/>
  <c r="T381" i="2"/>
  <c r="AA381" i="2"/>
  <c r="AC381" i="2"/>
  <c r="Y381" i="2"/>
  <c r="AB381" i="2"/>
  <c r="Z381" i="2"/>
  <c r="T380" i="2"/>
  <c r="AA380" i="2"/>
  <c r="AC380" i="2"/>
  <c r="Y380" i="2"/>
  <c r="AB380" i="2"/>
  <c r="Z380" i="2"/>
  <c r="T379" i="2"/>
  <c r="AA379" i="2"/>
  <c r="AC379" i="2"/>
  <c r="Y379" i="2"/>
  <c r="AB379" i="2"/>
  <c r="Z379" i="2"/>
  <c r="T378" i="2"/>
  <c r="AA378" i="2"/>
  <c r="AC378" i="2"/>
  <c r="Y378" i="2"/>
  <c r="AB378" i="2"/>
  <c r="Z378" i="2"/>
  <c r="T377" i="2"/>
  <c r="AA377" i="2"/>
  <c r="Y377" i="2"/>
  <c r="Z377" i="2"/>
  <c r="T376" i="2"/>
  <c r="AA376" i="2"/>
  <c r="AC376" i="2"/>
  <c r="Y376" i="2"/>
  <c r="AB376" i="2"/>
  <c r="Z376" i="2"/>
  <c r="Y375" i="2"/>
  <c r="AB375" i="2"/>
  <c r="T375" i="2"/>
  <c r="AA375" i="2"/>
  <c r="Z375" i="2"/>
  <c r="Y374" i="2"/>
  <c r="AB374" i="2"/>
  <c r="T374" i="2"/>
  <c r="AA374" i="2"/>
  <c r="Z374" i="2"/>
  <c r="T373" i="2"/>
  <c r="AA373" i="2"/>
  <c r="AC373" i="2"/>
  <c r="Y373" i="2"/>
  <c r="AB373" i="2"/>
  <c r="Z373" i="2"/>
  <c r="T372" i="2"/>
  <c r="AA372" i="2"/>
  <c r="Y372" i="2"/>
  <c r="Z372" i="2"/>
  <c r="T371" i="2"/>
  <c r="AA371" i="2"/>
  <c r="AC371" i="2"/>
  <c r="Y371" i="2"/>
  <c r="AB371" i="2"/>
  <c r="Z371" i="2"/>
  <c r="T370" i="2"/>
  <c r="AA370" i="2"/>
  <c r="AC370" i="2"/>
  <c r="Y370" i="2"/>
  <c r="AB370" i="2"/>
  <c r="Z370" i="2"/>
  <c r="Y369" i="2"/>
  <c r="AB369" i="2"/>
  <c r="T369" i="2"/>
  <c r="AA369" i="2"/>
  <c r="Z369" i="2"/>
  <c r="Y368" i="2"/>
  <c r="Z368" i="2"/>
  <c r="T368" i="2"/>
  <c r="AG367" i="2"/>
  <c r="Y367" i="2"/>
  <c r="Z367" i="2"/>
  <c r="T367" i="2"/>
  <c r="AG366" i="2"/>
  <c r="Y366" i="2"/>
  <c r="Z366" i="2"/>
  <c r="T366" i="2"/>
  <c r="AG365" i="2"/>
  <c r="Y365" i="2"/>
  <c r="Z365" i="2"/>
  <c r="T365" i="2"/>
  <c r="AG364" i="2"/>
  <c r="Y364" i="2"/>
  <c r="Z364" i="2"/>
  <c r="T364" i="2"/>
  <c r="AG363" i="2"/>
  <c r="Y363" i="2"/>
  <c r="Z363" i="2"/>
  <c r="T363" i="2"/>
  <c r="AG362" i="2"/>
  <c r="Y362" i="2"/>
  <c r="Z362" i="2"/>
  <c r="T362" i="2"/>
  <c r="AG361" i="2"/>
  <c r="Y361" i="2"/>
  <c r="Z361" i="2"/>
  <c r="T361" i="2"/>
  <c r="AG360" i="2"/>
  <c r="Y360" i="2"/>
  <c r="Z360" i="2"/>
  <c r="T360" i="2"/>
  <c r="AG359" i="2"/>
  <c r="Y359" i="2"/>
  <c r="Z359" i="2"/>
  <c r="T359" i="2"/>
  <c r="AG358" i="2"/>
  <c r="Y358" i="2"/>
  <c r="Z358" i="2"/>
  <c r="T358" i="2"/>
  <c r="AG357" i="2"/>
  <c r="Y357" i="2"/>
  <c r="Z357" i="2"/>
  <c r="T357" i="2"/>
  <c r="AG356" i="2"/>
  <c r="Y356" i="2"/>
  <c r="Z356" i="2"/>
  <c r="T356" i="2"/>
  <c r="AG355" i="2"/>
  <c r="Y355" i="2"/>
  <c r="Z355" i="2"/>
  <c r="T355" i="2"/>
  <c r="AG354" i="2"/>
  <c r="Y354" i="2"/>
  <c r="Z354" i="2"/>
  <c r="T354" i="2"/>
  <c r="AG353" i="2"/>
  <c r="Y353" i="2"/>
  <c r="Z353" i="2"/>
  <c r="T353" i="2"/>
  <c r="AG352" i="2"/>
  <c r="Y352" i="2"/>
  <c r="Z352" i="2"/>
  <c r="T352" i="2"/>
  <c r="AG351" i="2"/>
  <c r="Y351" i="2"/>
  <c r="Z351" i="2"/>
  <c r="T351" i="2"/>
  <c r="AG350" i="2"/>
  <c r="Y350" i="2"/>
  <c r="Z350" i="2"/>
  <c r="T350" i="2"/>
  <c r="AG349" i="2"/>
  <c r="Y349" i="2"/>
  <c r="Z349" i="2"/>
  <c r="T349" i="2"/>
  <c r="AG348" i="2"/>
  <c r="Y348" i="2"/>
  <c r="Z348" i="2"/>
  <c r="T348" i="2"/>
  <c r="AG347" i="2"/>
  <c r="Y347" i="2"/>
  <c r="Z347" i="2"/>
  <c r="T347" i="2"/>
  <c r="AG346" i="2"/>
  <c r="Y346" i="2"/>
  <c r="Z346" i="2"/>
  <c r="T346" i="2"/>
  <c r="AG345" i="2"/>
  <c r="Y345" i="2"/>
  <c r="Z345" i="2"/>
  <c r="T345" i="2"/>
  <c r="AG344" i="2"/>
  <c r="Y344" i="2"/>
  <c r="Z344" i="2"/>
  <c r="T344" i="2"/>
  <c r="AG343" i="2"/>
  <c r="Y343" i="2"/>
  <c r="Z343" i="2"/>
  <c r="T343" i="2"/>
  <c r="AG342" i="2"/>
  <c r="Y342" i="2"/>
  <c r="Z342" i="2"/>
  <c r="T342" i="2"/>
  <c r="AG341" i="2"/>
  <c r="Y341" i="2"/>
  <c r="Z341" i="2"/>
  <c r="T341" i="2"/>
  <c r="AG340" i="2"/>
  <c r="Y340" i="2"/>
  <c r="Z340" i="2"/>
  <c r="T340" i="2"/>
  <c r="AG339" i="2"/>
  <c r="Y339" i="2"/>
  <c r="Z339" i="2"/>
  <c r="T339" i="2"/>
  <c r="AG338" i="2"/>
  <c r="Y338" i="2"/>
  <c r="Z338" i="2"/>
  <c r="T338" i="2"/>
  <c r="AG337" i="2"/>
  <c r="Y337" i="2"/>
  <c r="Z337" i="2"/>
  <c r="T337" i="2"/>
  <c r="Y336" i="2"/>
  <c r="AA336" i="2"/>
  <c r="AC336" i="2"/>
  <c r="AB336" i="2"/>
  <c r="Z336" i="2"/>
  <c r="T336" i="2"/>
  <c r="Y335" i="2"/>
  <c r="AA335" i="2"/>
  <c r="AC335" i="2"/>
  <c r="AB335" i="2"/>
  <c r="Z335" i="2"/>
  <c r="T335" i="2"/>
  <c r="Y334" i="2"/>
  <c r="AA334" i="2"/>
  <c r="AC334" i="2"/>
  <c r="AB334" i="2"/>
  <c r="Z334" i="2"/>
  <c r="T334" i="2"/>
  <c r="Y333" i="2"/>
  <c r="AA333" i="2"/>
  <c r="AC333" i="2"/>
  <c r="AB333" i="2"/>
  <c r="Z333" i="2"/>
  <c r="T333" i="2"/>
  <c r="Y332" i="2"/>
  <c r="AA332" i="2"/>
  <c r="AC332" i="2"/>
  <c r="AB332" i="2"/>
  <c r="Z332" i="2"/>
  <c r="T332" i="2"/>
  <c r="Y331" i="2"/>
  <c r="AA331" i="2"/>
  <c r="AC331" i="2"/>
  <c r="AB331" i="2"/>
  <c r="Z331" i="2"/>
  <c r="T331" i="2"/>
  <c r="Y330" i="2"/>
  <c r="AA330" i="2"/>
  <c r="AC330" i="2"/>
  <c r="AB330" i="2"/>
  <c r="Z330" i="2"/>
  <c r="T330" i="2"/>
  <c r="Y329" i="2"/>
  <c r="AA329" i="2"/>
  <c r="AC329" i="2"/>
  <c r="AB329" i="2"/>
  <c r="Z329" i="2"/>
  <c r="T329" i="2"/>
  <c r="Y328" i="2"/>
  <c r="AA328" i="2"/>
  <c r="AC328" i="2"/>
  <c r="AB328" i="2"/>
  <c r="Z328" i="2"/>
  <c r="T328" i="2"/>
  <c r="Y327" i="2"/>
  <c r="AA327" i="2"/>
  <c r="AC327" i="2"/>
  <c r="AB327" i="2"/>
  <c r="Z327" i="2"/>
  <c r="T327" i="2"/>
  <c r="Y326" i="2"/>
  <c r="AA326" i="2"/>
  <c r="AC326" i="2"/>
  <c r="AB326" i="2"/>
  <c r="Z326" i="2"/>
  <c r="T326" i="2"/>
  <c r="Y325" i="2"/>
  <c r="AA325" i="2"/>
  <c r="AC325" i="2"/>
  <c r="AB325" i="2"/>
  <c r="Z325" i="2"/>
  <c r="T325" i="2"/>
  <c r="AG324" i="2"/>
  <c r="Y324" i="2"/>
  <c r="AA324" i="2"/>
  <c r="AC324" i="2"/>
  <c r="AB324" i="2"/>
  <c r="Z324" i="2"/>
  <c r="T324" i="2"/>
  <c r="AG323" i="2"/>
  <c r="Y323" i="2"/>
  <c r="AA323" i="2"/>
  <c r="AC323" i="2"/>
  <c r="AB323" i="2"/>
  <c r="Z323" i="2"/>
  <c r="T323" i="2"/>
  <c r="AG322" i="2"/>
  <c r="Y322" i="2"/>
  <c r="AA322" i="2"/>
  <c r="AC322" i="2"/>
  <c r="AB322" i="2"/>
  <c r="Z322" i="2"/>
  <c r="T322" i="2"/>
  <c r="AG321" i="2"/>
  <c r="Y321" i="2"/>
  <c r="AA321" i="2"/>
  <c r="AC321" i="2"/>
  <c r="AB321" i="2"/>
  <c r="Z321" i="2"/>
  <c r="T321" i="2"/>
  <c r="AG320" i="2"/>
  <c r="Y320" i="2"/>
  <c r="AA320" i="2"/>
  <c r="AC320" i="2"/>
  <c r="Z320" i="2"/>
  <c r="T320" i="2"/>
  <c r="AG319" i="2"/>
  <c r="Y319" i="2"/>
  <c r="AA319" i="2"/>
  <c r="AC319" i="2"/>
  <c r="AB319" i="2"/>
  <c r="Z319" i="2"/>
  <c r="T319" i="2"/>
  <c r="AG318" i="2"/>
  <c r="Y318" i="2"/>
  <c r="AA318" i="2"/>
  <c r="AC318" i="2"/>
  <c r="AB318" i="2"/>
  <c r="Z318" i="2"/>
  <c r="T318" i="2"/>
  <c r="Y317" i="2"/>
  <c r="AA317" i="2"/>
  <c r="AC317" i="2"/>
  <c r="Z317" i="2"/>
  <c r="T317" i="2"/>
  <c r="AG316" i="2"/>
  <c r="Y316" i="2"/>
  <c r="AA316" i="2"/>
  <c r="AC316" i="2"/>
  <c r="AB316" i="2"/>
  <c r="Z316" i="2"/>
  <c r="T316" i="2"/>
  <c r="AG315" i="2"/>
  <c r="Y315" i="2"/>
  <c r="AA315" i="2"/>
  <c r="AC315" i="2"/>
  <c r="Z315" i="2"/>
  <c r="T315" i="2"/>
  <c r="Y314" i="2"/>
  <c r="AA314" i="2"/>
  <c r="AC314" i="2"/>
  <c r="Z314" i="2"/>
  <c r="T314" i="2"/>
  <c r="Y313" i="2"/>
  <c r="AA313" i="2"/>
  <c r="AC313" i="2"/>
  <c r="AB313" i="2"/>
  <c r="Z313" i="2"/>
  <c r="T313" i="2"/>
  <c r="Y312" i="2"/>
  <c r="AA312" i="2"/>
  <c r="AC312" i="2"/>
  <c r="AB312" i="2"/>
  <c r="Z312" i="2"/>
  <c r="T312" i="2"/>
  <c r="Y311" i="2"/>
  <c r="AA311" i="2"/>
  <c r="AC311" i="2"/>
  <c r="AB311" i="2"/>
  <c r="Z311" i="2"/>
  <c r="T311" i="2"/>
  <c r="Y310" i="2"/>
  <c r="AA310" i="2"/>
  <c r="AC310" i="2"/>
  <c r="AB310" i="2"/>
  <c r="Z310" i="2"/>
  <c r="T310" i="2"/>
  <c r="Y309" i="2"/>
  <c r="AA309" i="2"/>
  <c r="AC309" i="2"/>
  <c r="AB309" i="2"/>
  <c r="Z309" i="2"/>
  <c r="T309" i="2"/>
  <c r="AG308" i="2"/>
  <c r="Y308" i="2"/>
  <c r="AA308" i="2"/>
  <c r="AC308" i="2"/>
  <c r="AB308" i="2"/>
  <c r="Z308" i="2"/>
  <c r="T308" i="2"/>
  <c r="AG307" i="2"/>
  <c r="Y307" i="2"/>
  <c r="AA307" i="2"/>
  <c r="AC307" i="2"/>
  <c r="AB307" i="2"/>
  <c r="Z307" i="2"/>
  <c r="T307" i="2"/>
  <c r="AG306" i="2"/>
  <c r="Y306" i="2"/>
  <c r="AA306" i="2"/>
  <c r="AC306" i="2"/>
  <c r="AB306" i="2"/>
  <c r="Z306" i="2"/>
  <c r="T306" i="2"/>
  <c r="Y305" i="2"/>
  <c r="AA305" i="2"/>
  <c r="AC305" i="2"/>
  <c r="AB305" i="2"/>
  <c r="Z305" i="2"/>
  <c r="T305" i="2"/>
  <c r="Y304" i="2"/>
  <c r="AA304" i="2"/>
  <c r="AC304" i="2"/>
  <c r="AB304" i="2"/>
  <c r="Z304" i="2"/>
  <c r="T304" i="2"/>
  <c r="Y303" i="2"/>
  <c r="AA303" i="2"/>
  <c r="AC303" i="2"/>
  <c r="AB303" i="2"/>
  <c r="Z303" i="2"/>
  <c r="T303" i="2"/>
  <c r="Y302" i="2"/>
  <c r="AA302" i="2"/>
  <c r="AC302" i="2"/>
  <c r="AB302" i="2"/>
  <c r="Z302" i="2"/>
  <c r="T302" i="2"/>
  <c r="Y301" i="2"/>
  <c r="AA301" i="2"/>
  <c r="AC301" i="2"/>
  <c r="AB301" i="2"/>
  <c r="Z301" i="2"/>
  <c r="T301" i="2"/>
  <c r="Y300" i="2"/>
  <c r="AA300" i="2"/>
  <c r="AC300" i="2"/>
  <c r="AB300" i="2"/>
  <c r="Z300" i="2"/>
  <c r="T300" i="2"/>
  <c r="Y299" i="2"/>
  <c r="AA299" i="2"/>
  <c r="AC299" i="2"/>
  <c r="AB299" i="2"/>
  <c r="Z299" i="2"/>
  <c r="T299" i="2"/>
  <c r="AG298" i="2"/>
  <c r="Y298" i="2"/>
  <c r="AA298" i="2"/>
  <c r="AC298" i="2"/>
  <c r="AB298" i="2"/>
  <c r="Z298" i="2"/>
  <c r="T298" i="2"/>
  <c r="AG297" i="2"/>
  <c r="Y297" i="2"/>
  <c r="AA297" i="2"/>
  <c r="AC297" i="2"/>
  <c r="AB297" i="2"/>
  <c r="Z297" i="2"/>
  <c r="T297" i="2"/>
  <c r="AG296" i="2"/>
  <c r="Y296" i="2"/>
  <c r="AA296" i="2"/>
  <c r="AC296" i="2"/>
  <c r="AB296" i="2"/>
  <c r="Z296" i="2"/>
  <c r="T296" i="2"/>
  <c r="AG295" i="2"/>
  <c r="Y295" i="2"/>
  <c r="AA295" i="2"/>
  <c r="AC295" i="2"/>
  <c r="AB295" i="2"/>
  <c r="Z295" i="2"/>
  <c r="T295" i="2"/>
  <c r="AG294" i="2"/>
  <c r="Y294" i="2"/>
  <c r="AA294" i="2"/>
  <c r="AC294" i="2"/>
  <c r="AB294" i="2"/>
  <c r="Z294" i="2"/>
  <c r="T294" i="2"/>
  <c r="AG293" i="2"/>
  <c r="Y293" i="2"/>
  <c r="AA293" i="2"/>
  <c r="AC293" i="2"/>
  <c r="AB293" i="2"/>
  <c r="Z293" i="2"/>
  <c r="T293" i="2"/>
  <c r="AG292" i="2"/>
  <c r="Y292" i="2"/>
  <c r="AA292" i="2"/>
  <c r="AC292" i="2"/>
  <c r="AB292" i="2"/>
  <c r="Z292" i="2"/>
  <c r="T292" i="2"/>
  <c r="Y291" i="2"/>
  <c r="AA291" i="2"/>
  <c r="AC291" i="2"/>
  <c r="AB291" i="2"/>
  <c r="Z291" i="2"/>
  <c r="T291" i="2"/>
  <c r="AG290" i="2"/>
  <c r="Y290" i="2"/>
  <c r="AA290" i="2"/>
  <c r="AC290" i="2"/>
  <c r="AB290" i="2"/>
  <c r="Z290" i="2"/>
  <c r="T290" i="2"/>
  <c r="AG289" i="2"/>
  <c r="Y289" i="2"/>
  <c r="AA289" i="2"/>
  <c r="AC289" i="2"/>
  <c r="AB289" i="2"/>
  <c r="Z289" i="2"/>
  <c r="T289" i="2"/>
  <c r="AG288" i="2"/>
  <c r="Y288" i="2"/>
  <c r="AA288" i="2"/>
  <c r="AC288" i="2"/>
  <c r="AB288" i="2"/>
  <c r="Z288" i="2"/>
  <c r="T288" i="2"/>
  <c r="AG287" i="2"/>
  <c r="Y287" i="2"/>
  <c r="AA287" i="2"/>
  <c r="AC287" i="2"/>
  <c r="AB287" i="2"/>
  <c r="Z287" i="2"/>
  <c r="T287" i="2"/>
  <c r="AG286" i="2"/>
  <c r="Y286" i="2"/>
  <c r="AA286" i="2"/>
  <c r="AC286" i="2"/>
  <c r="AB286" i="2"/>
  <c r="Z286" i="2"/>
  <c r="T286" i="2"/>
  <c r="AG285" i="2"/>
  <c r="Y285" i="2"/>
  <c r="AA285" i="2"/>
  <c r="AC285" i="2"/>
  <c r="AB285" i="2"/>
  <c r="Z285" i="2"/>
  <c r="T285" i="2"/>
  <c r="AG284" i="2"/>
  <c r="Y284" i="2"/>
  <c r="AA284" i="2"/>
  <c r="AC284" i="2"/>
  <c r="AB284" i="2"/>
  <c r="Z284" i="2"/>
  <c r="T284" i="2"/>
  <c r="AG283" i="2"/>
  <c r="Y283" i="2"/>
  <c r="AA283" i="2"/>
  <c r="AC283" i="2"/>
  <c r="AB283" i="2"/>
  <c r="Z283" i="2"/>
  <c r="T283" i="2"/>
  <c r="AG282" i="2"/>
  <c r="Y282" i="2"/>
  <c r="AA282" i="2"/>
  <c r="AC282" i="2"/>
  <c r="AB282" i="2"/>
  <c r="Z282" i="2"/>
  <c r="T282" i="2"/>
  <c r="AG281" i="2"/>
  <c r="Y281" i="2"/>
  <c r="AA281" i="2"/>
  <c r="AC281" i="2"/>
  <c r="AB281" i="2"/>
  <c r="Z281" i="2"/>
  <c r="T281" i="2"/>
  <c r="AG280" i="2"/>
  <c r="Y280" i="2"/>
  <c r="AA280" i="2"/>
  <c r="AC280" i="2"/>
  <c r="AB280" i="2"/>
  <c r="Z280" i="2"/>
  <c r="T280" i="2"/>
  <c r="AG279" i="2"/>
  <c r="Y279" i="2"/>
  <c r="AA279" i="2"/>
  <c r="AC279" i="2"/>
  <c r="AB279" i="2"/>
  <c r="Z279" i="2"/>
  <c r="T279" i="2"/>
  <c r="AG278" i="2"/>
  <c r="Y278" i="2"/>
  <c r="AA278" i="2"/>
  <c r="AC278" i="2"/>
  <c r="AB278" i="2"/>
  <c r="Z278" i="2"/>
  <c r="T278" i="2"/>
  <c r="AG277" i="2"/>
  <c r="Y277" i="2"/>
  <c r="AA277" i="2"/>
  <c r="AC277" i="2"/>
  <c r="AB277" i="2"/>
  <c r="Z277" i="2"/>
  <c r="T277" i="2"/>
  <c r="AG276" i="2"/>
  <c r="Y276" i="2"/>
  <c r="AA276" i="2"/>
  <c r="AC276" i="2"/>
  <c r="AB276" i="2"/>
  <c r="Z276" i="2"/>
  <c r="T276" i="2"/>
  <c r="AG275" i="2"/>
  <c r="AC275" i="2"/>
  <c r="Y275" i="2"/>
  <c r="Z275" i="2"/>
  <c r="AG274" i="2"/>
  <c r="AC274" i="2"/>
  <c r="Y274" i="2"/>
  <c r="Z274" i="2"/>
  <c r="AG273" i="2"/>
  <c r="AC273" i="2"/>
  <c r="Y273" i="2"/>
  <c r="Z273" i="2"/>
  <c r="AG272" i="2"/>
  <c r="AC272" i="2"/>
  <c r="Y272" i="2"/>
  <c r="Z272" i="2"/>
  <c r="AG271" i="2"/>
  <c r="AC271" i="2"/>
  <c r="Y271" i="2"/>
  <c r="Z271" i="2"/>
  <c r="AG270" i="2"/>
  <c r="AC270" i="2"/>
  <c r="Y270" i="2"/>
  <c r="Z270" i="2"/>
  <c r="AG269" i="2"/>
  <c r="AC269" i="2"/>
  <c r="Y269" i="2"/>
  <c r="Z269" i="2"/>
  <c r="AG268" i="2"/>
  <c r="AC268" i="2"/>
  <c r="Y268" i="2"/>
  <c r="Z268" i="2"/>
  <c r="AG267" i="2"/>
  <c r="Y267" i="2"/>
  <c r="AA267" i="2"/>
  <c r="AC267" i="2"/>
  <c r="AB267" i="2"/>
  <c r="Z267" i="2"/>
  <c r="T267" i="2"/>
  <c r="AG266" i="2"/>
  <c r="Y266" i="2"/>
  <c r="AA266" i="2"/>
  <c r="AC266" i="2"/>
  <c r="AB266" i="2"/>
  <c r="Z266" i="2"/>
  <c r="T266" i="2"/>
  <c r="AG265" i="2"/>
  <c r="Y265" i="2"/>
  <c r="AA265" i="2"/>
  <c r="AC265" i="2"/>
  <c r="AB265" i="2"/>
  <c r="Z265" i="2"/>
  <c r="T265" i="2"/>
  <c r="Y264" i="2"/>
  <c r="AA264" i="2"/>
  <c r="AC264" i="2"/>
  <c r="AB264" i="2"/>
  <c r="Z264" i="2"/>
  <c r="T264" i="2"/>
  <c r="AG263" i="2"/>
  <c r="Y263" i="2"/>
  <c r="AA263" i="2"/>
  <c r="AC263" i="2"/>
  <c r="AB263" i="2"/>
  <c r="Z263" i="2"/>
  <c r="T263" i="2"/>
  <c r="AG262" i="2"/>
  <c r="Y262" i="2"/>
  <c r="AA262" i="2"/>
  <c r="AC262" i="2"/>
  <c r="AB262" i="2"/>
  <c r="Z262" i="2"/>
  <c r="T262" i="2"/>
  <c r="AG261" i="2"/>
  <c r="Y261" i="2"/>
  <c r="AA261" i="2"/>
  <c r="AC261" i="2"/>
  <c r="AB261" i="2"/>
  <c r="Z261" i="2"/>
  <c r="T261" i="2"/>
  <c r="AG260" i="2"/>
  <c r="Y260" i="2"/>
  <c r="AA260" i="2"/>
  <c r="AC260" i="2"/>
  <c r="AB260" i="2"/>
  <c r="Z260" i="2"/>
  <c r="T260" i="2"/>
  <c r="AG259" i="2"/>
  <c r="Y259" i="2"/>
  <c r="AA259" i="2"/>
  <c r="AC259" i="2"/>
  <c r="AB259" i="2"/>
  <c r="Z259" i="2"/>
  <c r="T259" i="2"/>
  <c r="AG258" i="2"/>
  <c r="Y258" i="2"/>
  <c r="AA258" i="2"/>
  <c r="AC258" i="2"/>
  <c r="AB258" i="2"/>
  <c r="Z258" i="2"/>
  <c r="T258" i="2"/>
  <c r="AG257" i="2"/>
  <c r="Y257" i="2"/>
  <c r="AA257" i="2"/>
  <c r="AC257" i="2"/>
  <c r="AB257" i="2"/>
  <c r="Z257" i="2"/>
  <c r="T257" i="2"/>
  <c r="AG256" i="2"/>
  <c r="Y256" i="2"/>
  <c r="AA256" i="2"/>
  <c r="AC256" i="2"/>
  <c r="AB256" i="2"/>
  <c r="Z256" i="2"/>
  <c r="T256" i="2"/>
  <c r="AG255" i="2"/>
  <c r="Y255" i="2"/>
  <c r="AA255" i="2"/>
  <c r="AC255" i="2"/>
  <c r="AB255" i="2"/>
  <c r="Z255" i="2"/>
  <c r="T255" i="2"/>
  <c r="AG254" i="2"/>
  <c r="Y254" i="2"/>
  <c r="AA254" i="2"/>
  <c r="AC254" i="2"/>
  <c r="AB254" i="2"/>
  <c r="Z254" i="2"/>
  <c r="T254" i="2"/>
  <c r="AG253" i="2"/>
  <c r="Y253" i="2"/>
  <c r="AA253" i="2"/>
  <c r="AC253" i="2"/>
  <c r="AB253" i="2"/>
  <c r="Z253" i="2"/>
  <c r="T253" i="2"/>
  <c r="Y252" i="2"/>
  <c r="AA252" i="2"/>
  <c r="AC252" i="2"/>
  <c r="AB252" i="2"/>
  <c r="Z252" i="2"/>
  <c r="T252" i="2"/>
  <c r="AG251" i="2"/>
  <c r="Y251" i="2"/>
  <c r="AA251" i="2"/>
  <c r="AC251" i="2"/>
  <c r="AB251" i="2"/>
  <c r="Z251" i="2"/>
  <c r="T251" i="2"/>
  <c r="AG250" i="2"/>
  <c r="Y250" i="2"/>
  <c r="AA250" i="2"/>
  <c r="AC250" i="2"/>
  <c r="AB250" i="2"/>
  <c r="Z250" i="2"/>
  <c r="T250" i="2"/>
  <c r="AG249" i="2"/>
  <c r="Y249" i="2"/>
  <c r="AA249" i="2"/>
  <c r="AC249" i="2"/>
  <c r="AB249" i="2"/>
  <c r="Z249" i="2"/>
  <c r="AG248" i="2"/>
  <c r="Y248" i="2"/>
  <c r="AA248" i="2"/>
  <c r="AC248" i="2"/>
  <c r="AB248" i="2"/>
  <c r="Z248" i="2"/>
  <c r="AG247" i="2"/>
  <c r="Y247" i="2"/>
  <c r="AA247" i="2"/>
  <c r="AC247" i="2"/>
  <c r="AB247" i="2"/>
  <c r="Z247" i="2"/>
  <c r="AG246" i="2"/>
  <c r="Y246" i="2"/>
  <c r="AA246" i="2"/>
  <c r="AC246" i="2"/>
  <c r="AB246" i="2"/>
  <c r="Z246" i="2"/>
  <c r="AG245" i="2"/>
  <c r="Y245" i="2"/>
  <c r="AA245" i="2"/>
  <c r="AC245" i="2"/>
  <c r="AB245" i="2"/>
  <c r="Z245" i="2"/>
  <c r="AG244" i="2"/>
  <c r="Y244" i="2"/>
  <c r="AA244" i="2"/>
  <c r="AC244" i="2"/>
  <c r="AB244" i="2"/>
  <c r="Z244" i="2"/>
  <c r="AG243" i="2"/>
  <c r="Y243" i="2"/>
  <c r="AA243" i="2"/>
  <c r="AC243" i="2"/>
  <c r="AB243" i="2"/>
  <c r="Z243" i="2"/>
  <c r="AG242" i="2"/>
  <c r="Y242" i="2"/>
  <c r="AA242" i="2"/>
  <c r="AC242" i="2"/>
  <c r="AB242" i="2"/>
  <c r="Z242" i="2"/>
  <c r="AG241" i="2"/>
  <c r="Y241" i="2"/>
  <c r="AA241" i="2"/>
  <c r="AC241" i="2"/>
  <c r="AB241" i="2"/>
  <c r="Z241" i="2"/>
  <c r="AG240" i="2"/>
  <c r="Y240" i="2"/>
  <c r="AA240" i="2"/>
  <c r="AC240" i="2"/>
  <c r="AB240" i="2"/>
  <c r="Z240" i="2"/>
  <c r="AG239" i="2"/>
  <c r="Y239" i="2"/>
  <c r="AA239" i="2"/>
  <c r="AC239" i="2"/>
  <c r="AB239" i="2"/>
  <c r="Z239" i="2"/>
  <c r="AG238" i="2"/>
  <c r="Y238" i="2"/>
  <c r="AA238" i="2"/>
  <c r="AC238" i="2"/>
  <c r="AB238" i="2"/>
  <c r="Z238" i="2"/>
  <c r="AG237" i="2"/>
  <c r="Y237" i="2"/>
  <c r="AA237" i="2"/>
  <c r="AC237" i="2"/>
  <c r="AB237" i="2"/>
  <c r="Z237" i="2"/>
  <c r="AG236" i="2"/>
  <c r="Y236" i="2"/>
  <c r="AA236" i="2"/>
  <c r="AC236" i="2"/>
  <c r="AB236" i="2"/>
  <c r="Z236" i="2"/>
  <c r="AG235" i="2"/>
  <c r="Y235" i="2"/>
  <c r="AA235" i="2"/>
  <c r="AC235" i="2"/>
  <c r="AB235" i="2"/>
  <c r="Z235" i="2"/>
  <c r="AG234" i="2"/>
  <c r="Y234" i="2"/>
  <c r="AA234" i="2"/>
  <c r="AC234" i="2"/>
  <c r="AB234" i="2"/>
  <c r="Z234" i="2"/>
  <c r="AG233" i="2"/>
  <c r="Y233" i="2"/>
  <c r="AA233" i="2"/>
  <c r="AC233" i="2"/>
  <c r="AB233" i="2"/>
  <c r="Z233" i="2"/>
  <c r="Y232" i="2"/>
  <c r="AA232" i="2"/>
  <c r="AC232" i="2"/>
  <c r="AB232" i="2"/>
  <c r="Z232" i="2"/>
  <c r="Y231" i="2"/>
  <c r="AA231" i="2"/>
  <c r="AC231" i="2"/>
  <c r="Z231" i="2"/>
  <c r="AG230" i="2"/>
  <c r="Y230" i="2"/>
  <c r="AB230" i="2"/>
  <c r="AA230" i="2"/>
  <c r="T230" i="2"/>
  <c r="R230" i="2"/>
  <c r="AG229" i="2"/>
  <c r="Y229" i="2"/>
  <c r="AB229" i="2"/>
  <c r="AA229" i="2"/>
  <c r="T229" i="2"/>
  <c r="R229" i="2"/>
  <c r="AG228" i="2"/>
  <c r="Y228" i="2"/>
  <c r="AA228" i="2"/>
  <c r="AC228" i="2"/>
  <c r="AB228" i="2"/>
  <c r="Z228" i="2"/>
  <c r="T228" i="2"/>
  <c r="AG227" i="2"/>
  <c r="Y227" i="2"/>
  <c r="AB227" i="2"/>
  <c r="AA227" i="2"/>
  <c r="T227" i="2"/>
  <c r="R227" i="2"/>
  <c r="AG226" i="2"/>
  <c r="Y226" i="2"/>
  <c r="AB226" i="2"/>
  <c r="AA226" i="2"/>
  <c r="T226" i="2"/>
  <c r="R226" i="2"/>
  <c r="AG225" i="2"/>
  <c r="Y225" i="2"/>
  <c r="AB225" i="2"/>
  <c r="AA225" i="2"/>
  <c r="T225" i="2"/>
  <c r="R225" i="2"/>
  <c r="AG224" i="2"/>
  <c r="Y224" i="2"/>
  <c r="AB224" i="2"/>
  <c r="AA224" i="2"/>
  <c r="T224" i="2"/>
  <c r="R224" i="2"/>
  <c r="AG223" i="2"/>
  <c r="Y223" i="2"/>
  <c r="AA223" i="2"/>
  <c r="AC223" i="2"/>
  <c r="AB223" i="2"/>
  <c r="Z223" i="2"/>
  <c r="T223" i="2"/>
  <c r="Y222" i="2"/>
  <c r="AA222" i="2"/>
  <c r="AC222" i="2"/>
  <c r="AB222" i="2"/>
  <c r="Z222" i="2"/>
  <c r="T222" i="2"/>
  <c r="AG221" i="2"/>
  <c r="Y221" i="2"/>
  <c r="AA221" i="2"/>
  <c r="AC221" i="2"/>
  <c r="AB221" i="2"/>
  <c r="Z221" i="2"/>
  <c r="T221" i="2"/>
  <c r="Y220" i="2"/>
  <c r="AA220" i="2"/>
  <c r="AC220" i="2"/>
  <c r="AB220" i="2"/>
  <c r="Z220" i="2"/>
  <c r="T220" i="2"/>
  <c r="AG219" i="2"/>
  <c r="Y219" i="2"/>
  <c r="AA219" i="2"/>
  <c r="AC219" i="2"/>
  <c r="AB219" i="2"/>
  <c r="Z219" i="2"/>
  <c r="T219" i="2"/>
  <c r="AG218" i="2"/>
  <c r="Y218" i="2"/>
  <c r="AA218" i="2"/>
  <c r="AC218" i="2"/>
  <c r="AB218" i="2"/>
  <c r="Z218" i="2"/>
  <c r="T218" i="2"/>
  <c r="AG217" i="2"/>
  <c r="Y217" i="2"/>
  <c r="AA217" i="2"/>
  <c r="AC217" i="2"/>
  <c r="AB217" i="2"/>
  <c r="Z217" i="2"/>
  <c r="T217" i="2"/>
  <c r="AG216" i="2"/>
  <c r="Y216" i="2"/>
  <c r="AA216" i="2"/>
  <c r="AC216" i="2"/>
  <c r="AB216" i="2"/>
  <c r="Z216" i="2"/>
  <c r="T216" i="2"/>
  <c r="AG215" i="2"/>
  <c r="Y215" i="2"/>
  <c r="AA215" i="2"/>
  <c r="AC215" i="2"/>
  <c r="AB215" i="2"/>
  <c r="Z215" i="2"/>
  <c r="T215" i="2"/>
  <c r="AG214" i="2"/>
  <c r="Y214" i="2"/>
  <c r="AA214" i="2"/>
  <c r="AC214" i="2"/>
  <c r="AB214" i="2"/>
  <c r="Z214" i="2"/>
  <c r="T214" i="2"/>
  <c r="AG213" i="2"/>
  <c r="Y213" i="2"/>
  <c r="AA213" i="2"/>
  <c r="AC213" i="2"/>
  <c r="AB213" i="2"/>
  <c r="Z213" i="2"/>
  <c r="T213" i="2"/>
  <c r="AG212" i="2"/>
  <c r="Y212" i="2"/>
  <c r="AA212" i="2"/>
  <c r="AC212" i="2"/>
  <c r="AB212" i="2"/>
  <c r="Z212" i="2"/>
  <c r="T212" i="2"/>
  <c r="AG211" i="2"/>
  <c r="Y211" i="2"/>
  <c r="AA211" i="2"/>
  <c r="AC211" i="2"/>
  <c r="AB211" i="2"/>
  <c r="Z211" i="2"/>
  <c r="T211" i="2"/>
  <c r="Y210" i="2"/>
  <c r="AA210" i="2"/>
  <c r="AC210" i="2"/>
  <c r="AB210" i="2"/>
  <c r="Z210" i="2"/>
  <c r="T210" i="2"/>
  <c r="Y209" i="2"/>
  <c r="AA209" i="2"/>
  <c r="AC209" i="2"/>
  <c r="AB209" i="2"/>
  <c r="Y208" i="2"/>
  <c r="AA208" i="2"/>
  <c r="AC208" i="2"/>
  <c r="AB208" i="2"/>
  <c r="Y207" i="2"/>
  <c r="AA207" i="2"/>
  <c r="AC207" i="2"/>
  <c r="AB207" i="2"/>
  <c r="Y206" i="2"/>
  <c r="AA206" i="2"/>
  <c r="AC206" i="2"/>
  <c r="AB206" i="2"/>
  <c r="Y205" i="2"/>
  <c r="AA205" i="2"/>
  <c r="AC205" i="2"/>
  <c r="AB205" i="2"/>
  <c r="Y204" i="2"/>
  <c r="AA204" i="2"/>
  <c r="AC204" i="2"/>
  <c r="AB204" i="2"/>
  <c r="Y203" i="2"/>
  <c r="AA203" i="2"/>
  <c r="AC203" i="2"/>
  <c r="AB203" i="2"/>
  <c r="Y202" i="2"/>
  <c r="AA202" i="2"/>
  <c r="AC202" i="2"/>
  <c r="AB202" i="2"/>
  <c r="Y201" i="2"/>
  <c r="AA201" i="2"/>
  <c r="AC201" i="2"/>
  <c r="AB201" i="2"/>
  <c r="AG200" i="2"/>
  <c r="Y200" i="2"/>
  <c r="AA200" i="2"/>
  <c r="AC200" i="2"/>
  <c r="AB200" i="2"/>
  <c r="Y199" i="2"/>
  <c r="AA199" i="2"/>
  <c r="AC199" i="2"/>
  <c r="AB199" i="2"/>
  <c r="Y198" i="2"/>
  <c r="AA198" i="2"/>
  <c r="AC198" i="2"/>
  <c r="Y197" i="2"/>
  <c r="AA197" i="2"/>
  <c r="AC197" i="2"/>
  <c r="AB197" i="2"/>
  <c r="Y196" i="2"/>
  <c r="AA196" i="2"/>
  <c r="AC196" i="2"/>
  <c r="AB196" i="2"/>
  <c r="T196" i="2"/>
  <c r="Y195" i="2"/>
  <c r="AA195" i="2"/>
  <c r="AC195" i="2"/>
  <c r="AB195" i="2"/>
  <c r="T195" i="2"/>
  <c r="Y194" i="2"/>
  <c r="AA194" i="2"/>
  <c r="AC194" i="2"/>
  <c r="AB194" i="2"/>
  <c r="T194" i="2"/>
  <c r="AG193" i="2"/>
  <c r="Y193" i="2"/>
  <c r="AA193" i="2"/>
  <c r="AC193" i="2"/>
  <c r="AB193" i="2"/>
  <c r="Z193" i="2"/>
  <c r="T193" i="2"/>
  <c r="AG192" i="2"/>
  <c r="Y192" i="2"/>
  <c r="AA192" i="2"/>
  <c r="AC192" i="2"/>
  <c r="AB192" i="2"/>
  <c r="Z192" i="2"/>
  <c r="T192" i="2"/>
  <c r="Y191" i="2"/>
  <c r="AA191" i="2"/>
  <c r="AC191" i="2"/>
  <c r="Z191" i="2"/>
  <c r="T191" i="2"/>
  <c r="AG190" i="2"/>
  <c r="Y190" i="2"/>
  <c r="AA190" i="2"/>
  <c r="AC190" i="2"/>
  <c r="AB190" i="2"/>
  <c r="Z190" i="2"/>
  <c r="T190" i="2"/>
  <c r="AG189" i="2"/>
  <c r="Y189" i="2"/>
  <c r="AA189" i="2"/>
  <c r="AC189" i="2"/>
  <c r="AB189" i="2"/>
  <c r="Z189" i="2"/>
  <c r="T189" i="2"/>
  <c r="AG188" i="2"/>
  <c r="Y188" i="2"/>
  <c r="AA188" i="2"/>
  <c r="AC188" i="2"/>
  <c r="AB188" i="2"/>
  <c r="Z188" i="2"/>
  <c r="T188" i="2"/>
  <c r="Y187" i="2"/>
  <c r="AA187" i="2"/>
  <c r="AC187" i="2"/>
  <c r="AB187" i="2"/>
  <c r="Z187" i="2"/>
  <c r="T187" i="2"/>
  <c r="Y186" i="2"/>
  <c r="AA186" i="2"/>
  <c r="AC186" i="2"/>
  <c r="AB186" i="2"/>
  <c r="Z186" i="2"/>
  <c r="T186" i="2"/>
  <c r="Y185" i="2"/>
  <c r="AA185" i="2"/>
  <c r="AC185" i="2"/>
  <c r="AB185" i="2"/>
  <c r="Z185" i="2"/>
  <c r="T185" i="2"/>
  <c r="Y184" i="2"/>
  <c r="AA184" i="2"/>
  <c r="AC184" i="2"/>
  <c r="AB184" i="2"/>
  <c r="Z184" i="2"/>
  <c r="T184" i="2"/>
  <c r="AG183" i="2"/>
  <c r="Y183" i="2"/>
  <c r="AA183" i="2"/>
  <c r="AC183" i="2"/>
  <c r="AB183" i="2"/>
  <c r="Z183" i="2"/>
  <c r="T183" i="2"/>
  <c r="Y182" i="2"/>
  <c r="AA182" i="2"/>
  <c r="AC182" i="2"/>
  <c r="AB182" i="2"/>
  <c r="Z182" i="2"/>
  <c r="T182" i="2"/>
  <c r="Y181" i="2"/>
  <c r="AA181" i="2"/>
  <c r="AC181" i="2"/>
  <c r="AB181" i="2"/>
  <c r="Z181" i="2"/>
  <c r="T181" i="2"/>
  <c r="Y180" i="2"/>
  <c r="AA180" i="2"/>
  <c r="AC180" i="2"/>
  <c r="AB180" i="2"/>
  <c r="Z180" i="2"/>
  <c r="T180" i="2"/>
  <c r="Y179" i="2"/>
  <c r="AA179" i="2"/>
  <c r="AC179" i="2"/>
  <c r="AB179" i="2"/>
  <c r="Z179" i="2"/>
  <c r="T179" i="2"/>
  <c r="AG178" i="2"/>
  <c r="Y178" i="2"/>
  <c r="AA178" i="2"/>
  <c r="AC178" i="2"/>
  <c r="AB178" i="2"/>
  <c r="Z178" i="2"/>
  <c r="T178" i="2"/>
  <c r="Y177" i="2"/>
  <c r="AA177" i="2"/>
  <c r="AC177" i="2"/>
  <c r="AB177" i="2"/>
  <c r="Z177" i="2"/>
  <c r="T177" i="2"/>
  <c r="Y176" i="2"/>
  <c r="AA176" i="2"/>
  <c r="AC176" i="2"/>
  <c r="AB176" i="2"/>
  <c r="Z176" i="2"/>
  <c r="T176" i="2"/>
  <c r="Y175" i="2"/>
  <c r="AA175" i="2"/>
  <c r="AC175" i="2"/>
  <c r="AB175" i="2"/>
  <c r="Z175" i="2"/>
  <c r="T175" i="2"/>
  <c r="Y174" i="2"/>
  <c r="AA174" i="2"/>
  <c r="AC174" i="2"/>
  <c r="AB174" i="2"/>
  <c r="Z174" i="2"/>
  <c r="T174" i="2"/>
  <c r="AG173" i="2"/>
  <c r="Y173" i="2"/>
  <c r="AA173" i="2"/>
  <c r="AC173" i="2"/>
  <c r="AB173" i="2"/>
  <c r="Z173" i="2"/>
  <c r="T173" i="2"/>
  <c r="Y172" i="2"/>
  <c r="AA172" i="2"/>
  <c r="AC172" i="2"/>
  <c r="AB172" i="2"/>
  <c r="Z172" i="2"/>
  <c r="T172" i="2"/>
  <c r="Y171" i="2"/>
  <c r="AA171" i="2"/>
  <c r="AC171" i="2"/>
  <c r="AB171" i="2"/>
  <c r="Z171" i="2"/>
  <c r="T171" i="2"/>
  <c r="AG170" i="2"/>
  <c r="Y170" i="2"/>
  <c r="AA170" i="2"/>
  <c r="AC170" i="2"/>
  <c r="AB170" i="2"/>
  <c r="Z170" i="2"/>
  <c r="T170" i="2"/>
  <c r="Y169" i="2"/>
  <c r="AA169" i="2"/>
  <c r="AC169" i="2"/>
  <c r="AB169" i="2"/>
  <c r="Z169" i="2"/>
  <c r="T169" i="2"/>
  <c r="AG168" i="2"/>
  <c r="Y168" i="2"/>
  <c r="AA168" i="2"/>
  <c r="AC168" i="2"/>
  <c r="AB168" i="2"/>
  <c r="Z168" i="2"/>
  <c r="T168" i="2"/>
  <c r="Y167" i="2"/>
  <c r="AA167" i="2"/>
  <c r="AC167" i="2"/>
  <c r="Z167" i="2"/>
  <c r="T167" i="2"/>
  <c r="Y166" i="2"/>
  <c r="AA166" i="2"/>
  <c r="AC166" i="2"/>
  <c r="AB166" i="2"/>
  <c r="Z166" i="2"/>
  <c r="T166" i="2"/>
  <c r="AG165" i="2"/>
  <c r="Y165" i="2"/>
  <c r="AA165" i="2"/>
  <c r="AC165" i="2"/>
  <c r="AB165" i="2"/>
  <c r="Z165" i="2"/>
  <c r="T165" i="2"/>
  <c r="Y164" i="2"/>
  <c r="AA164" i="2"/>
  <c r="AC164" i="2"/>
  <c r="AB164" i="2"/>
  <c r="Z164" i="2"/>
  <c r="T164" i="2"/>
  <c r="Y163" i="2"/>
  <c r="AA163" i="2"/>
  <c r="AC163" i="2"/>
  <c r="Z163" i="2"/>
  <c r="T163" i="2"/>
  <c r="AC162" i="2"/>
  <c r="Y162" i="2"/>
  <c r="AB162" i="2"/>
  <c r="Z162" i="2"/>
  <c r="AG161" i="2"/>
  <c r="Y161" i="2"/>
  <c r="AA161" i="2"/>
  <c r="AC161" i="2"/>
  <c r="AB161" i="2"/>
  <c r="Z161" i="2"/>
  <c r="AG160" i="2"/>
  <c r="Y160" i="2"/>
  <c r="AA160" i="2"/>
  <c r="AC160" i="2"/>
  <c r="AB160" i="2"/>
  <c r="Z160" i="2"/>
  <c r="AC159" i="2"/>
  <c r="Y159" i="2"/>
  <c r="AB159" i="2"/>
  <c r="Z159" i="2"/>
  <c r="Y158" i="2"/>
  <c r="AA158" i="2"/>
  <c r="AC158" i="2"/>
  <c r="AB158" i="2"/>
  <c r="Z158" i="2"/>
  <c r="Y157" i="2"/>
  <c r="AA157" i="2"/>
  <c r="AC157" i="2"/>
  <c r="AB157" i="2"/>
  <c r="Z157" i="2"/>
  <c r="T157" i="2"/>
  <c r="AG156" i="2"/>
  <c r="AA156" i="2"/>
  <c r="AC156" i="2"/>
  <c r="AB156" i="2"/>
  <c r="Z156" i="2"/>
  <c r="T156" i="2"/>
  <c r="AG155" i="2"/>
  <c r="AA155" i="2"/>
  <c r="AC155" i="2"/>
  <c r="AB155" i="2"/>
  <c r="Z155" i="2"/>
  <c r="T155" i="2"/>
  <c r="AG154" i="2"/>
  <c r="AA154" i="2"/>
  <c r="AC154" i="2"/>
  <c r="AB154" i="2"/>
  <c r="Z154" i="2"/>
  <c r="T154" i="2"/>
  <c r="AG153" i="2"/>
  <c r="AA153" i="2"/>
  <c r="AC153" i="2"/>
  <c r="AB153" i="2"/>
  <c r="Z153" i="2"/>
  <c r="T153" i="2"/>
  <c r="AG152" i="2"/>
  <c r="Y152" i="2"/>
  <c r="AA152" i="2"/>
  <c r="R152" i="2"/>
  <c r="AC152" i="2"/>
  <c r="AB152" i="2"/>
  <c r="Z152" i="2"/>
  <c r="T152" i="2"/>
  <c r="AG151" i="2"/>
  <c r="W151" i="2"/>
  <c r="Y151" i="2"/>
  <c r="AA151" i="2"/>
  <c r="AC151" i="2"/>
  <c r="AB151" i="2"/>
  <c r="Z151" i="2"/>
  <c r="T151" i="2"/>
  <c r="AG150" i="2"/>
  <c r="Y150" i="2"/>
  <c r="AA150" i="2"/>
  <c r="AC150" i="2"/>
  <c r="AB150" i="2"/>
  <c r="Z150" i="2"/>
  <c r="T150" i="2"/>
  <c r="AG149" i="2"/>
  <c r="Y149" i="2"/>
  <c r="AA149" i="2"/>
  <c r="AC149" i="2"/>
  <c r="AB149" i="2"/>
  <c r="Z149" i="2"/>
  <c r="T149" i="2"/>
  <c r="AG148" i="2"/>
  <c r="Y148" i="2"/>
  <c r="AA148" i="2"/>
  <c r="AC148" i="2"/>
  <c r="AB148" i="2"/>
  <c r="Z148" i="2"/>
  <c r="T148" i="2"/>
  <c r="AG147" i="2"/>
  <c r="Y147" i="2"/>
  <c r="AA147" i="2"/>
  <c r="AC147" i="2"/>
  <c r="AB147" i="2"/>
  <c r="Z147" i="2"/>
  <c r="T147" i="2"/>
  <c r="AG146" i="2"/>
  <c r="V146" i="2"/>
  <c r="Y146" i="2"/>
  <c r="AA146" i="2"/>
  <c r="AC146" i="2"/>
  <c r="AB146" i="2"/>
  <c r="Z146" i="2"/>
  <c r="T146" i="2"/>
  <c r="AG145" i="2"/>
  <c r="Y145" i="2"/>
  <c r="AA145" i="2"/>
  <c r="AC145" i="2"/>
  <c r="AB145" i="2"/>
  <c r="Z145" i="2"/>
  <c r="T145" i="2"/>
  <c r="AG144" i="2"/>
  <c r="Y144" i="2"/>
  <c r="AA144" i="2"/>
  <c r="AC144" i="2"/>
  <c r="AB144" i="2"/>
  <c r="Z144" i="2"/>
  <c r="T144" i="2"/>
  <c r="AG143" i="2"/>
  <c r="Y143" i="2"/>
  <c r="AA143" i="2"/>
  <c r="AC143" i="2"/>
  <c r="AB143" i="2"/>
  <c r="Z143" i="2"/>
  <c r="T143" i="2"/>
  <c r="Y142" i="2"/>
  <c r="AA142" i="2"/>
  <c r="AC142" i="2"/>
  <c r="AB142" i="2"/>
  <c r="Z142" i="2"/>
  <c r="T142" i="2"/>
  <c r="AG141" i="2"/>
  <c r="Y141" i="2"/>
  <c r="AA141" i="2"/>
  <c r="AC141" i="2"/>
  <c r="AB141" i="2"/>
  <c r="Z141" i="2"/>
  <c r="T141" i="2"/>
  <c r="AG140" i="2"/>
  <c r="Y140" i="2"/>
  <c r="AA140" i="2"/>
  <c r="AC140" i="2"/>
  <c r="AB140" i="2"/>
  <c r="Z140" i="2"/>
  <c r="T140" i="2"/>
  <c r="AG139" i="2"/>
  <c r="Y139" i="2"/>
  <c r="AA139" i="2"/>
  <c r="AC139" i="2"/>
  <c r="AB139" i="2"/>
  <c r="Z139" i="2"/>
  <c r="T139" i="2"/>
  <c r="AG138" i="2"/>
  <c r="Y138" i="2"/>
  <c r="AA138" i="2"/>
  <c r="AC138" i="2"/>
  <c r="AB138" i="2"/>
  <c r="Z138" i="2"/>
  <c r="T138" i="2"/>
  <c r="AG137" i="2"/>
  <c r="Y137" i="2"/>
  <c r="AA137" i="2"/>
  <c r="AC137" i="2"/>
  <c r="AB137" i="2"/>
  <c r="Z137" i="2"/>
  <c r="T137" i="2"/>
  <c r="AG136" i="2"/>
  <c r="Y136" i="2"/>
  <c r="AA136" i="2"/>
  <c r="AC136" i="2"/>
  <c r="AB136" i="2"/>
  <c r="Z136" i="2"/>
  <c r="T136" i="2"/>
  <c r="AG135" i="2"/>
  <c r="Y135" i="2"/>
  <c r="AA135" i="2"/>
  <c r="AC135" i="2"/>
  <c r="Z135" i="2"/>
  <c r="T135" i="2"/>
  <c r="Y134" i="2"/>
  <c r="AA134" i="2"/>
  <c r="AC134" i="2"/>
  <c r="Z134" i="2"/>
  <c r="T134" i="2"/>
  <c r="AG133" i="2"/>
  <c r="Y133" i="2"/>
  <c r="AA133" i="2"/>
  <c r="AC133" i="2"/>
  <c r="AB133" i="2"/>
  <c r="Z133" i="2"/>
  <c r="T133" i="2"/>
  <c r="AG132" i="2"/>
  <c r="Y132" i="2"/>
  <c r="AA132" i="2"/>
  <c r="AC132" i="2"/>
  <c r="AB132" i="2"/>
  <c r="Z132" i="2"/>
  <c r="T132" i="2"/>
  <c r="AG131" i="2"/>
  <c r="V131" i="2"/>
  <c r="Y131" i="2"/>
  <c r="AA131" i="2"/>
  <c r="AC131" i="2"/>
  <c r="AB131" i="2"/>
  <c r="Z131" i="2"/>
  <c r="T131" i="2"/>
  <c r="AG130" i="2"/>
  <c r="Y130" i="2"/>
  <c r="AA130" i="2"/>
  <c r="AC130" i="2"/>
  <c r="AB130" i="2"/>
  <c r="Z130" i="2"/>
  <c r="T130" i="2"/>
  <c r="AG129" i="2"/>
  <c r="Y129" i="2"/>
  <c r="AA129" i="2"/>
  <c r="AC129" i="2"/>
  <c r="AB129" i="2"/>
  <c r="Z129" i="2"/>
  <c r="T129" i="2"/>
  <c r="AG128" i="2"/>
  <c r="Y128" i="2"/>
  <c r="AA128" i="2"/>
  <c r="AC128" i="2"/>
  <c r="AB128" i="2"/>
  <c r="Z128" i="2"/>
  <c r="T128" i="2"/>
  <c r="Y127" i="2"/>
  <c r="AA127" i="2"/>
  <c r="AC127" i="2"/>
  <c r="AB127" i="2"/>
  <c r="Z127" i="2"/>
  <c r="T127" i="2"/>
  <c r="AG126" i="2"/>
  <c r="Y126" i="2"/>
  <c r="AA126" i="2"/>
  <c r="AC126" i="2"/>
  <c r="AB126" i="2"/>
  <c r="Z126" i="2"/>
  <c r="T126" i="2"/>
  <c r="AG125" i="2"/>
  <c r="Y125" i="2"/>
  <c r="AA125" i="2"/>
  <c r="AC125" i="2"/>
  <c r="AB125" i="2"/>
  <c r="Z125" i="2"/>
  <c r="T125" i="2"/>
  <c r="Y124" i="2"/>
  <c r="AA124" i="2"/>
  <c r="AC124" i="2"/>
  <c r="AB124" i="2"/>
  <c r="Z124" i="2"/>
  <c r="T124" i="2"/>
  <c r="Y123" i="2"/>
  <c r="AA123" i="2"/>
  <c r="AC123" i="2"/>
  <c r="AB123" i="2"/>
  <c r="Z123" i="2"/>
  <c r="T123" i="2"/>
  <c r="Y122" i="2"/>
  <c r="AA122" i="2"/>
  <c r="AC122" i="2"/>
  <c r="AB122" i="2"/>
  <c r="Z122" i="2"/>
  <c r="T122" i="2"/>
  <c r="AG121" i="2"/>
  <c r="Y121" i="2"/>
  <c r="AA121" i="2"/>
  <c r="AC121" i="2"/>
  <c r="AB121" i="2"/>
  <c r="Z121" i="2"/>
  <c r="T121" i="2"/>
  <c r="Y120" i="2"/>
  <c r="AA120" i="2"/>
  <c r="AC120" i="2"/>
  <c r="AB120" i="2"/>
  <c r="Z120" i="2"/>
  <c r="T120" i="2"/>
  <c r="Y119" i="2"/>
  <c r="AA119" i="2"/>
  <c r="AC119" i="2"/>
  <c r="AB119" i="2"/>
  <c r="Z119" i="2"/>
  <c r="T119" i="2"/>
  <c r="Y118" i="2"/>
  <c r="AA118" i="2"/>
  <c r="AC118" i="2"/>
  <c r="AB118" i="2"/>
  <c r="Z118" i="2"/>
  <c r="T118" i="2"/>
  <c r="Y117" i="2"/>
  <c r="AA117" i="2"/>
  <c r="AC117" i="2"/>
  <c r="AB117" i="2"/>
  <c r="Z117" i="2"/>
  <c r="T117" i="2"/>
  <c r="Y116" i="2"/>
  <c r="AA116" i="2"/>
  <c r="AC116" i="2"/>
  <c r="AB116" i="2"/>
  <c r="Z116" i="2"/>
  <c r="T116" i="2"/>
  <c r="AG115" i="2"/>
  <c r="Y115" i="2"/>
  <c r="AA115" i="2"/>
  <c r="AC115" i="2"/>
  <c r="AB115" i="2"/>
  <c r="Z115" i="2"/>
  <c r="T115" i="2"/>
  <c r="AG114" i="2"/>
  <c r="Y114" i="2"/>
  <c r="AA114" i="2"/>
  <c r="AC114" i="2"/>
  <c r="AB114" i="2"/>
  <c r="Z114" i="2"/>
  <c r="T114" i="2"/>
  <c r="AG113" i="2"/>
  <c r="Y113" i="2"/>
  <c r="AA113" i="2"/>
  <c r="AC113" i="2"/>
  <c r="AB113" i="2"/>
  <c r="Z113" i="2"/>
  <c r="T113" i="2"/>
  <c r="Y112" i="2"/>
  <c r="AA112" i="2"/>
  <c r="AC112" i="2"/>
  <c r="AB112" i="2"/>
  <c r="Z112" i="2"/>
  <c r="T112" i="2"/>
  <c r="Y111" i="2"/>
  <c r="AA111" i="2"/>
  <c r="AC111" i="2"/>
  <c r="AB111" i="2"/>
  <c r="Z111" i="2"/>
  <c r="T111" i="2"/>
  <c r="Y110" i="2"/>
  <c r="AA110" i="2"/>
  <c r="AC110" i="2"/>
  <c r="AB110" i="2"/>
  <c r="Z110" i="2"/>
  <c r="T110" i="2"/>
  <c r="Y109" i="2"/>
  <c r="AA109" i="2"/>
  <c r="AC109" i="2"/>
  <c r="AB109" i="2"/>
  <c r="Z109" i="2"/>
  <c r="T109" i="2"/>
  <c r="Y108" i="2"/>
  <c r="AA108" i="2"/>
  <c r="AC108" i="2"/>
  <c r="AB108" i="2"/>
  <c r="Z108" i="2"/>
  <c r="T108" i="2"/>
  <c r="Y107" i="2"/>
  <c r="AA107" i="2"/>
  <c r="AC107" i="2"/>
  <c r="AB107" i="2"/>
  <c r="Z107" i="2"/>
  <c r="T107" i="2"/>
  <c r="Y106" i="2"/>
  <c r="AA106" i="2"/>
  <c r="AC106" i="2"/>
  <c r="AB106" i="2"/>
  <c r="Z106" i="2"/>
  <c r="T106" i="2"/>
  <c r="Y105" i="2"/>
  <c r="AA105" i="2"/>
  <c r="AC105" i="2"/>
  <c r="AB105" i="2"/>
  <c r="Z105" i="2"/>
  <c r="T105" i="2"/>
  <c r="AG104" i="2"/>
  <c r="Y104" i="2"/>
  <c r="AA104" i="2"/>
  <c r="AC104" i="2"/>
  <c r="AB104" i="2"/>
  <c r="Z104" i="2"/>
  <c r="T104" i="2"/>
  <c r="AG103" i="2"/>
  <c r="Y103" i="2"/>
  <c r="AA103" i="2"/>
  <c r="AC103" i="2"/>
  <c r="AB103" i="2"/>
  <c r="Z103" i="2"/>
  <c r="T103" i="2"/>
  <c r="Y102" i="2"/>
  <c r="AA102" i="2"/>
  <c r="AC102" i="2"/>
  <c r="Z102" i="2"/>
  <c r="T102" i="2"/>
  <c r="Y101" i="2"/>
  <c r="AA101" i="2"/>
  <c r="AC101" i="2"/>
  <c r="Z101" i="2"/>
  <c r="T101" i="2"/>
  <c r="AG100" i="2"/>
  <c r="AA100" i="2"/>
  <c r="AC100" i="2"/>
  <c r="AB100" i="2"/>
  <c r="Z100" i="2"/>
  <c r="T100" i="2"/>
  <c r="AG99" i="2"/>
  <c r="Y99" i="2"/>
  <c r="AA99" i="2"/>
  <c r="AC99" i="2"/>
  <c r="AB99" i="2"/>
  <c r="Z99" i="2"/>
  <c r="T99" i="2"/>
  <c r="Y98" i="2"/>
  <c r="AA98" i="2"/>
  <c r="AC98" i="2"/>
  <c r="Z98" i="2"/>
  <c r="T98" i="2"/>
  <c r="AG97" i="2"/>
  <c r="Y97" i="2"/>
  <c r="AA97" i="2"/>
  <c r="AC97" i="2"/>
  <c r="AB97" i="2"/>
  <c r="Z97" i="2"/>
  <c r="T97" i="2"/>
  <c r="AG96" i="2"/>
  <c r="AA96" i="2"/>
  <c r="AC96" i="2"/>
  <c r="AB96" i="2"/>
  <c r="Z96" i="2"/>
  <c r="V96" i="2"/>
  <c r="T96" i="2"/>
  <c r="AG95" i="2"/>
  <c r="Y95" i="2"/>
  <c r="AA95" i="2"/>
  <c r="AC95" i="2"/>
  <c r="AB95" i="2"/>
  <c r="Z95" i="2"/>
  <c r="T95" i="2"/>
  <c r="AG94" i="2"/>
  <c r="AA94" i="2"/>
  <c r="AC94" i="2"/>
  <c r="AB94" i="2"/>
  <c r="Z94" i="2"/>
  <c r="V94" i="2"/>
  <c r="T94" i="2"/>
  <c r="AG93" i="2"/>
  <c r="Y93" i="2"/>
  <c r="AA93" i="2"/>
  <c r="AC93" i="2"/>
  <c r="AB93" i="2"/>
  <c r="Z93" i="2"/>
  <c r="T93" i="2"/>
  <c r="AG92" i="2"/>
  <c r="Y92" i="2"/>
  <c r="AA92" i="2"/>
  <c r="AC92" i="2"/>
  <c r="AB92" i="2"/>
  <c r="Z92" i="2"/>
  <c r="T92" i="2"/>
  <c r="AG91" i="2"/>
  <c r="Y91" i="2"/>
  <c r="AA91" i="2"/>
  <c r="AC91" i="2"/>
  <c r="AB91" i="2"/>
  <c r="Z91" i="2"/>
  <c r="T91" i="2"/>
  <c r="AA90" i="2"/>
  <c r="AC90" i="2"/>
  <c r="Z90" i="2"/>
  <c r="AA89" i="2"/>
  <c r="AC89" i="2"/>
  <c r="Z89" i="2"/>
  <c r="AA88" i="2"/>
  <c r="AC88" i="2"/>
  <c r="Z88" i="2"/>
  <c r="AA87" i="2"/>
  <c r="AC87" i="2"/>
  <c r="Z87" i="2"/>
  <c r="AA86" i="2"/>
  <c r="AC86" i="2"/>
  <c r="Z86" i="2"/>
  <c r="AA85" i="2"/>
  <c r="AC85" i="2"/>
  <c r="Z85" i="2"/>
  <c r="AA84" i="2"/>
  <c r="AC84" i="2"/>
  <c r="Z84" i="2"/>
  <c r="Y83" i="2"/>
  <c r="AA83" i="2"/>
  <c r="AC83" i="2"/>
  <c r="AB83" i="2"/>
  <c r="Z83" i="2"/>
  <c r="AG82" i="2"/>
  <c r="AA82" i="2"/>
  <c r="AC82" i="2"/>
  <c r="Z82" i="2"/>
  <c r="AA81" i="2"/>
  <c r="AC81" i="2"/>
  <c r="Z81" i="2"/>
  <c r="AG80" i="2"/>
  <c r="AA80" i="2"/>
  <c r="AC80" i="2"/>
  <c r="Z80" i="2"/>
  <c r="AG79" i="2"/>
  <c r="AA79" i="2"/>
  <c r="AC79" i="2"/>
  <c r="Z79" i="2"/>
  <c r="AG78" i="2"/>
  <c r="AA78" i="2"/>
  <c r="AC78" i="2"/>
  <c r="Z78" i="2"/>
  <c r="AG77" i="2"/>
  <c r="Y77" i="2"/>
  <c r="AA77" i="2"/>
  <c r="AC77" i="2"/>
  <c r="AB77" i="2"/>
  <c r="Z77" i="2"/>
  <c r="T77" i="2"/>
  <c r="AG76" i="2"/>
  <c r="Y76" i="2"/>
  <c r="AA76" i="2"/>
  <c r="AC76" i="2"/>
  <c r="AB76" i="2"/>
  <c r="Z76" i="2"/>
  <c r="T76" i="2"/>
  <c r="AG75" i="2"/>
  <c r="Y75" i="2"/>
  <c r="AA75" i="2"/>
  <c r="AC75" i="2"/>
  <c r="AB75" i="2"/>
  <c r="Z75" i="2"/>
  <c r="T75" i="2"/>
  <c r="AG74" i="2"/>
  <c r="Y74" i="2"/>
  <c r="AA74" i="2"/>
  <c r="AC74" i="2"/>
  <c r="AB74" i="2"/>
  <c r="Z74" i="2"/>
  <c r="T74" i="2"/>
  <c r="AG73" i="2"/>
  <c r="Y73" i="2"/>
  <c r="AA73" i="2"/>
  <c r="AC73" i="2"/>
  <c r="AB73" i="2"/>
  <c r="Z73" i="2"/>
  <c r="T73" i="2"/>
  <c r="AG72" i="2"/>
  <c r="Y72" i="2"/>
  <c r="AA72" i="2"/>
  <c r="AC72" i="2"/>
  <c r="AB72" i="2"/>
  <c r="Z72" i="2"/>
  <c r="T72" i="2"/>
  <c r="AG71" i="2"/>
  <c r="Y71" i="2"/>
  <c r="AA71" i="2"/>
  <c r="AC71" i="2"/>
  <c r="AB71" i="2"/>
  <c r="Z71" i="2"/>
  <c r="T71" i="2"/>
  <c r="AG70" i="2"/>
  <c r="Y70" i="2"/>
  <c r="AA70" i="2"/>
  <c r="AC70" i="2"/>
  <c r="AB70" i="2"/>
  <c r="Z70" i="2"/>
  <c r="T70" i="2"/>
  <c r="AG69" i="2"/>
  <c r="Y69" i="2"/>
  <c r="AA69" i="2"/>
  <c r="AC69" i="2"/>
  <c r="AB69" i="2"/>
  <c r="Z69" i="2"/>
  <c r="T69" i="2"/>
  <c r="AG68" i="2"/>
  <c r="Y68" i="2"/>
  <c r="AA68" i="2"/>
  <c r="AC68" i="2"/>
  <c r="AB68" i="2"/>
  <c r="Z68" i="2"/>
  <c r="T68" i="2"/>
  <c r="AG67" i="2"/>
  <c r="Y67" i="2"/>
  <c r="AA67" i="2"/>
  <c r="AC67" i="2"/>
  <c r="AB67" i="2"/>
  <c r="Z67" i="2"/>
  <c r="T67" i="2"/>
  <c r="AG66" i="2"/>
  <c r="Y66" i="2"/>
  <c r="AA66" i="2"/>
  <c r="AC66" i="2"/>
  <c r="AB66" i="2"/>
  <c r="Z66" i="2"/>
  <c r="T66" i="2"/>
  <c r="AG65" i="2"/>
  <c r="Y65" i="2"/>
  <c r="AA65" i="2"/>
  <c r="AC65" i="2"/>
  <c r="AB65" i="2"/>
  <c r="Z65" i="2"/>
  <c r="T65" i="2"/>
  <c r="AG64" i="2"/>
  <c r="Y64" i="2"/>
  <c r="AA64" i="2"/>
  <c r="AC64" i="2"/>
  <c r="AB64" i="2"/>
  <c r="Z64" i="2"/>
  <c r="T64" i="2"/>
  <c r="AG63" i="2"/>
  <c r="Y63" i="2"/>
  <c r="AA63" i="2"/>
  <c r="AC63" i="2"/>
  <c r="AB63" i="2"/>
  <c r="Z63" i="2"/>
  <c r="T63" i="2"/>
  <c r="AG62" i="2"/>
  <c r="Y62" i="2"/>
  <c r="AA62" i="2"/>
  <c r="AC62" i="2"/>
  <c r="AB62" i="2"/>
  <c r="Z62" i="2"/>
  <c r="T62" i="2"/>
  <c r="AG61" i="2"/>
  <c r="Y61" i="2"/>
  <c r="AA61" i="2"/>
  <c r="AC61" i="2"/>
  <c r="AB61" i="2"/>
  <c r="Z61" i="2"/>
  <c r="T61" i="2"/>
  <c r="Y60" i="2"/>
  <c r="AA60" i="2"/>
  <c r="AC60" i="2"/>
  <c r="AB60" i="2"/>
  <c r="Z60" i="2"/>
  <c r="T60" i="2"/>
  <c r="AG59" i="2"/>
  <c r="Y59" i="2"/>
  <c r="AA59" i="2"/>
  <c r="AC59" i="2"/>
  <c r="AB59" i="2"/>
  <c r="Z59" i="2"/>
  <c r="T59" i="2"/>
  <c r="AG58" i="2"/>
  <c r="Y58" i="2"/>
  <c r="AA58" i="2"/>
  <c r="AC58" i="2"/>
  <c r="AB58" i="2"/>
  <c r="Z58" i="2"/>
  <c r="T58" i="2"/>
  <c r="AG57" i="2"/>
  <c r="Y57" i="2"/>
  <c r="AA57" i="2"/>
  <c r="AC57" i="2"/>
  <c r="AB57" i="2"/>
  <c r="Z57" i="2"/>
  <c r="T57" i="2"/>
  <c r="AG56" i="2"/>
  <c r="Y56" i="2"/>
  <c r="AA56" i="2"/>
  <c r="AC56" i="2"/>
  <c r="AB56" i="2"/>
  <c r="Z56" i="2"/>
  <c r="T56" i="2"/>
  <c r="AG55" i="2"/>
  <c r="Y55" i="2"/>
  <c r="AA55" i="2"/>
  <c r="AC55" i="2"/>
  <c r="AB55" i="2"/>
  <c r="Z55" i="2"/>
  <c r="T55" i="2"/>
  <c r="Y54" i="2"/>
  <c r="AA54" i="2"/>
  <c r="AC54" i="2"/>
  <c r="Z54" i="2"/>
  <c r="T54" i="2"/>
  <c r="AG53" i="2"/>
  <c r="Y53" i="2"/>
  <c r="AA53" i="2"/>
  <c r="AC53" i="2"/>
  <c r="AB53" i="2"/>
  <c r="Z53" i="2"/>
  <c r="T53" i="2"/>
  <c r="AG52" i="2"/>
  <c r="Y52" i="2"/>
  <c r="AA52" i="2"/>
  <c r="AC52" i="2"/>
  <c r="AB52" i="2"/>
  <c r="Z52" i="2"/>
  <c r="T52" i="2"/>
  <c r="AG51" i="2"/>
  <c r="Y51" i="2"/>
  <c r="AA51" i="2"/>
  <c r="AC51" i="2"/>
  <c r="AB51" i="2"/>
  <c r="Z51" i="2"/>
  <c r="T51" i="2"/>
  <c r="AG50" i="2"/>
  <c r="Y50" i="2"/>
  <c r="AA50" i="2"/>
  <c r="AC50" i="2"/>
  <c r="AB50" i="2"/>
  <c r="Z50" i="2"/>
  <c r="T50" i="2"/>
  <c r="AG49" i="2"/>
  <c r="Y49" i="2"/>
  <c r="AA49" i="2"/>
  <c r="AC49" i="2"/>
  <c r="AB49" i="2"/>
  <c r="Z49" i="2"/>
  <c r="T49" i="2"/>
  <c r="AG48" i="2"/>
  <c r="Y48" i="2"/>
  <c r="AA48" i="2"/>
  <c r="AC48" i="2"/>
  <c r="AB48" i="2"/>
  <c r="Z48" i="2"/>
  <c r="T48" i="2"/>
  <c r="AG47" i="2"/>
  <c r="Y47" i="2"/>
  <c r="AA47" i="2"/>
  <c r="AC47" i="2"/>
  <c r="AB47" i="2"/>
  <c r="Z47" i="2"/>
  <c r="T47" i="2"/>
  <c r="AG46" i="2"/>
  <c r="Y46" i="2"/>
  <c r="AA46" i="2"/>
  <c r="AC46" i="2"/>
  <c r="AB46" i="2"/>
  <c r="Z46" i="2"/>
  <c r="T46" i="2"/>
  <c r="AG45" i="2"/>
  <c r="Y45" i="2"/>
  <c r="AA45" i="2"/>
  <c r="AC45" i="2"/>
  <c r="AB45" i="2"/>
  <c r="Z45" i="2"/>
  <c r="T45" i="2"/>
  <c r="AG44" i="2"/>
  <c r="Y44" i="2"/>
  <c r="AA44" i="2"/>
  <c r="AC44" i="2"/>
  <c r="AB44" i="2"/>
  <c r="Z44" i="2"/>
  <c r="T44" i="2"/>
  <c r="AG43" i="2"/>
  <c r="Y43" i="2"/>
  <c r="AA43" i="2"/>
  <c r="AC43" i="2"/>
  <c r="AB43" i="2"/>
  <c r="Z43" i="2"/>
  <c r="T43" i="2"/>
  <c r="AG42" i="2"/>
  <c r="Y42" i="2"/>
  <c r="AA42" i="2"/>
  <c r="AC42" i="2"/>
  <c r="AB42" i="2"/>
  <c r="Z42" i="2"/>
  <c r="T42" i="2"/>
  <c r="AG41" i="2"/>
  <c r="Y41" i="2"/>
  <c r="AA41" i="2"/>
  <c r="AC41" i="2"/>
  <c r="AB41" i="2"/>
  <c r="Z41" i="2"/>
  <c r="T41" i="2"/>
  <c r="AG40" i="2"/>
  <c r="Y40" i="2"/>
  <c r="AA40" i="2"/>
  <c r="AC40" i="2"/>
  <c r="AB40" i="2"/>
  <c r="Z40" i="2"/>
  <c r="T40" i="2"/>
  <c r="AG39" i="2"/>
  <c r="Y39" i="2"/>
  <c r="AA39" i="2"/>
  <c r="AC39" i="2"/>
  <c r="AB39" i="2"/>
  <c r="Z39" i="2"/>
  <c r="T39" i="2"/>
  <c r="AG38" i="2"/>
  <c r="Y38" i="2"/>
  <c r="AA38" i="2"/>
  <c r="AC38" i="2"/>
  <c r="AB38" i="2"/>
  <c r="Z38" i="2"/>
  <c r="T38" i="2"/>
  <c r="AG37" i="2"/>
  <c r="Y37" i="2"/>
  <c r="AA37" i="2"/>
  <c r="AC37" i="2"/>
  <c r="AB37" i="2"/>
  <c r="Z37" i="2"/>
  <c r="T37" i="2"/>
  <c r="AG36" i="2"/>
  <c r="Y36" i="2"/>
  <c r="AA36" i="2"/>
  <c r="AC36" i="2"/>
  <c r="AB36" i="2"/>
  <c r="Z36" i="2"/>
  <c r="T36" i="2"/>
  <c r="AG35" i="2"/>
  <c r="Y35" i="2"/>
  <c r="AA35" i="2"/>
  <c r="AC35" i="2"/>
  <c r="AB35" i="2"/>
  <c r="Z35" i="2"/>
  <c r="T35" i="2"/>
  <c r="AG34" i="2"/>
  <c r="Y34" i="2"/>
  <c r="AA34" i="2"/>
  <c r="AC34" i="2"/>
  <c r="AB34" i="2"/>
  <c r="Z34" i="2"/>
  <c r="T34" i="2"/>
  <c r="AG33" i="2"/>
  <c r="Y33" i="2"/>
  <c r="AA33" i="2"/>
  <c r="AC33" i="2"/>
  <c r="AB33" i="2"/>
  <c r="Z33" i="2"/>
  <c r="T33" i="2"/>
  <c r="AG32" i="2"/>
  <c r="Y32" i="2"/>
  <c r="AA32" i="2"/>
  <c r="AC32" i="2"/>
  <c r="AB32" i="2"/>
  <c r="Z32" i="2"/>
  <c r="T32" i="2"/>
  <c r="AG31" i="2"/>
  <c r="Y31" i="2"/>
  <c r="AA31" i="2"/>
  <c r="AC31" i="2"/>
  <c r="AB31" i="2"/>
  <c r="Z31" i="2"/>
  <c r="T31" i="2"/>
  <c r="AG30" i="2"/>
  <c r="Y30" i="2"/>
  <c r="AA30" i="2"/>
  <c r="AC30" i="2"/>
  <c r="AB30" i="2"/>
  <c r="Z30" i="2"/>
  <c r="T30" i="2"/>
  <c r="AG29" i="2"/>
  <c r="Y29" i="2"/>
  <c r="AA29" i="2"/>
  <c r="AC29" i="2"/>
  <c r="AB29" i="2"/>
  <c r="Z29" i="2"/>
  <c r="T29" i="2"/>
  <c r="AG28" i="2"/>
  <c r="Y28" i="2"/>
  <c r="AA28" i="2"/>
  <c r="AC28" i="2"/>
  <c r="AB28" i="2"/>
  <c r="Z28" i="2"/>
  <c r="T28" i="2"/>
  <c r="AG27" i="2"/>
  <c r="Y27" i="2"/>
  <c r="AA27" i="2"/>
  <c r="AC27" i="2"/>
  <c r="AB27" i="2"/>
  <c r="Z27" i="2"/>
  <c r="T27" i="2"/>
  <c r="AG26" i="2"/>
  <c r="Y26" i="2"/>
  <c r="AA26" i="2"/>
  <c r="AC26" i="2"/>
  <c r="AB26" i="2"/>
  <c r="Z26" i="2"/>
  <c r="T26" i="2"/>
  <c r="AG25" i="2"/>
  <c r="Y25" i="2"/>
  <c r="AA25" i="2"/>
  <c r="AC25" i="2"/>
  <c r="AB25" i="2"/>
  <c r="Z25" i="2"/>
  <c r="T25" i="2"/>
  <c r="AG24" i="2"/>
  <c r="Y24" i="2"/>
  <c r="AA24" i="2"/>
  <c r="AC24" i="2"/>
  <c r="AB24" i="2"/>
  <c r="Z24" i="2"/>
  <c r="T24" i="2"/>
  <c r="Y23" i="2"/>
  <c r="AA23" i="2"/>
  <c r="AC23" i="2"/>
  <c r="AB23" i="2"/>
  <c r="Z23" i="2"/>
  <c r="T23" i="2"/>
  <c r="W22" i="2"/>
  <c r="Y22" i="2"/>
  <c r="AA22" i="2"/>
  <c r="AC22" i="2"/>
  <c r="AB22" i="2"/>
  <c r="Z22" i="2"/>
  <c r="T22" i="2"/>
  <c r="Y21" i="2"/>
  <c r="AA21" i="2"/>
  <c r="AC21" i="2"/>
  <c r="AB21" i="2"/>
  <c r="Z21" i="2"/>
  <c r="T21" i="2"/>
  <c r="Y20" i="2"/>
  <c r="AA20" i="2"/>
  <c r="AC20" i="2"/>
  <c r="AB20" i="2"/>
  <c r="Z20" i="2"/>
  <c r="T20" i="2"/>
  <c r="Y19" i="2"/>
  <c r="AA19" i="2"/>
  <c r="AC19" i="2"/>
  <c r="AB19" i="2"/>
  <c r="Z19" i="2"/>
  <c r="T19" i="2"/>
  <c r="Y18" i="2"/>
  <c r="AA18" i="2"/>
  <c r="AC18" i="2"/>
  <c r="AB18" i="2"/>
  <c r="Z18" i="2"/>
  <c r="T18" i="2"/>
  <c r="Y17" i="2"/>
  <c r="AA17" i="2"/>
  <c r="AC17" i="2"/>
  <c r="AB17" i="2"/>
  <c r="Z17" i="2"/>
  <c r="T17" i="2"/>
  <c r="Y16" i="2"/>
  <c r="AA16" i="2"/>
  <c r="AC16" i="2"/>
  <c r="AB16" i="2"/>
  <c r="Z16" i="2"/>
  <c r="T16" i="2"/>
  <c r="AG15" i="2"/>
  <c r="Y15" i="2"/>
  <c r="AA15" i="2"/>
  <c r="AC15" i="2"/>
  <c r="AB15" i="2"/>
  <c r="Z15" i="2"/>
  <c r="T15" i="2"/>
  <c r="AG14" i="2"/>
  <c r="Y14" i="2"/>
  <c r="AA14" i="2"/>
  <c r="AC14" i="2"/>
  <c r="AB14" i="2"/>
  <c r="Z14" i="2"/>
  <c r="T14" i="2"/>
  <c r="AG13" i="2"/>
  <c r="Y13" i="2"/>
  <c r="AA13" i="2"/>
  <c r="AC13" i="2"/>
  <c r="AB13" i="2"/>
  <c r="Z13" i="2"/>
  <c r="T13" i="2"/>
  <c r="AG12" i="2"/>
  <c r="Y12" i="2"/>
  <c r="AA12" i="2"/>
  <c r="AC12" i="2"/>
  <c r="AB12" i="2"/>
  <c r="Z12" i="2"/>
  <c r="T12" i="2"/>
  <c r="AG11" i="2"/>
  <c r="Y11" i="2"/>
  <c r="AA11" i="2"/>
  <c r="AC11" i="2"/>
  <c r="AB11" i="2"/>
  <c r="Z11" i="2"/>
  <c r="T11" i="2"/>
  <c r="Y10" i="2"/>
  <c r="AA10" i="2"/>
  <c r="AC10" i="2"/>
  <c r="AB10" i="2"/>
  <c r="Z10" i="2"/>
  <c r="T10" i="2"/>
  <c r="AG9" i="2"/>
  <c r="Y9" i="2"/>
  <c r="AA9" i="2"/>
  <c r="AC9" i="2"/>
  <c r="AB9" i="2"/>
  <c r="Z9" i="2"/>
  <c r="T9" i="2"/>
  <c r="AG8" i="2"/>
  <c r="Y8" i="2"/>
  <c r="AA8" i="2"/>
  <c r="AC8" i="2"/>
  <c r="AB8" i="2"/>
  <c r="Z8" i="2"/>
  <c r="T8" i="2"/>
  <c r="AG7" i="2"/>
  <c r="V7" i="2"/>
  <c r="Y7" i="2"/>
  <c r="AA7" i="2"/>
  <c r="AC7" i="2"/>
  <c r="AB7" i="2"/>
  <c r="Z7" i="2"/>
  <c r="T7" i="2"/>
  <c r="Y6" i="2"/>
  <c r="AA6" i="2"/>
  <c r="AC6" i="2"/>
  <c r="AB6" i="2"/>
  <c r="Z6" i="2"/>
  <c r="T6" i="2"/>
  <c r="AG5" i="2"/>
  <c r="Y5" i="2"/>
  <c r="AA5" i="2"/>
  <c r="AC5" i="2"/>
  <c r="AB5" i="2"/>
  <c r="Z5" i="2"/>
  <c r="T5" i="2"/>
  <c r="AG4" i="2"/>
  <c r="Y4" i="2"/>
  <c r="AA4" i="2"/>
  <c r="AC4" i="2"/>
  <c r="AB4" i="2"/>
  <c r="Z4" i="2"/>
  <c r="T4" i="2"/>
  <c r="Y3" i="2"/>
  <c r="AA3" i="2"/>
  <c r="AC3" i="2"/>
  <c r="AB3" i="2"/>
  <c r="Z3" i="2"/>
  <c r="T3" i="2"/>
  <c r="AG2" i="2"/>
  <c r="Y2" i="2"/>
  <c r="AA2" i="2"/>
  <c r="AC2" i="2"/>
  <c r="AB2" i="2"/>
  <c r="Z2" i="2"/>
  <c r="T2" i="2"/>
</calcChain>
</file>

<file path=xl/comments1.xml><?xml version="1.0" encoding="utf-8"?>
<comments xmlns="http://schemas.openxmlformats.org/spreadsheetml/2006/main">
  <authors>
    <author xml:space="preserve">Direccion TIC </author>
    <author>ICULTUR</author>
  </authors>
  <commentList>
    <comment ref="S13" authorId="0">
      <text>
        <r>
          <rPr>
            <b/>
            <sz val="10"/>
            <color rgb="FF000000"/>
            <rFont val="Tahoma"/>
            <family val="2"/>
          </rPr>
          <t>Direccion TIC :</t>
        </r>
        <r>
          <rPr>
            <sz val="10"/>
            <color rgb="FF000000"/>
            <rFont val="Tahoma"/>
            <family val="2"/>
          </rPr>
          <t xml:space="preserve">
</t>
        </r>
        <r>
          <rPr>
            <sz val="10"/>
            <color rgb="FF000000"/>
            <rFont val="Tahoma"/>
            <family val="2"/>
          </rPr>
          <t>Sistema de caracterizacion de funcion publica, Plataforma TIC+, Actualizacion sede electronica de la Gobernación y APP Conecta Cartagena.</t>
        </r>
      </text>
    </comment>
    <comment ref="U13" authorId="0">
      <text>
        <r>
          <rPr>
            <b/>
            <sz val="10"/>
            <color rgb="FF000000"/>
            <rFont val="Tahoma"/>
            <family val="2"/>
          </rPr>
          <t>Direccion TIC :</t>
        </r>
        <r>
          <rPr>
            <sz val="10"/>
            <color rgb="FF000000"/>
            <rFont val="Tahoma"/>
            <family val="2"/>
          </rPr>
          <t xml:space="preserve">
</t>
        </r>
        <r>
          <rPr>
            <sz val="10"/>
            <color rgb="FF000000"/>
            <rFont val="Tahoma"/>
            <family val="2"/>
          </rPr>
          <t>APP Mompox Inteligente</t>
        </r>
      </text>
    </comment>
    <comment ref="W13" authorId="0">
      <text>
        <r>
          <rPr>
            <b/>
            <sz val="10"/>
            <color rgb="FF000000"/>
            <rFont val="Tahoma"/>
            <family val="2"/>
          </rPr>
          <t>Direccion TIC :</t>
        </r>
        <r>
          <rPr>
            <sz val="10"/>
            <color rgb="FF000000"/>
            <rFont val="Tahoma"/>
            <family val="2"/>
          </rPr>
          <t xml:space="preserve">
</t>
        </r>
        <r>
          <rPr>
            <sz val="10"/>
            <color rgb="FF000000"/>
            <rFont val="Tahoma"/>
            <family val="2"/>
          </rPr>
          <t>Plataforma de monitoreo Mompox Inteligente</t>
        </r>
      </text>
    </comment>
    <comment ref="S14" authorId="0">
      <text>
        <r>
          <rPr>
            <b/>
            <sz val="10"/>
            <color rgb="FF000000"/>
            <rFont val="Tahoma"/>
            <family val="2"/>
          </rPr>
          <t>Direccion TIC :</t>
        </r>
        <r>
          <rPr>
            <sz val="10"/>
            <color rgb="FF000000"/>
            <rFont val="Tahoma"/>
            <family val="2"/>
          </rPr>
          <t xml:space="preserve">
</t>
        </r>
        <r>
          <rPr>
            <sz val="10"/>
            <color rgb="FF000000"/>
            <rFont val="Tahoma"/>
            <family val="2"/>
          </rPr>
          <t xml:space="preserve">Centros PotencIA aprobados:
</t>
        </r>
        <r>
          <rPr>
            <sz val="10"/>
            <color rgb="FF000000"/>
            <rFont val="Tahoma"/>
            <family val="2"/>
          </rPr>
          <t xml:space="preserve">Turbaco
</t>
        </r>
        <r>
          <rPr>
            <sz val="10"/>
            <color rgb="FF000000"/>
            <rFont val="Tahoma"/>
            <family val="2"/>
          </rPr>
          <t xml:space="preserve">Cartagena
</t>
        </r>
        <r>
          <rPr>
            <sz val="10"/>
            <color rgb="FF000000"/>
            <rFont val="Tahoma"/>
            <family val="2"/>
          </rPr>
          <t>Magangue</t>
        </r>
      </text>
    </comment>
    <comment ref="U14" authorId="0">
      <text>
        <r>
          <rPr>
            <b/>
            <sz val="10"/>
            <color rgb="FF000000"/>
            <rFont val="Tahoma"/>
            <family val="2"/>
          </rPr>
          <t>Direccion TIC :</t>
        </r>
        <r>
          <rPr>
            <sz val="10"/>
            <color rgb="FF000000"/>
            <rFont val="Tahoma"/>
            <family val="2"/>
          </rPr>
          <t xml:space="preserve">
</t>
        </r>
        <r>
          <rPr>
            <sz val="10"/>
            <color rgb="FF000000"/>
            <rFont val="Tahoma"/>
            <family val="2"/>
          </rPr>
          <t>Centro de Monitoreo Mompox Inteligente</t>
        </r>
      </text>
    </comment>
    <comment ref="U15" authorId="0">
      <text>
        <r>
          <rPr>
            <b/>
            <sz val="10"/>
            <color rgb="FF000000"/>
            <rFont val="Tahoma"/>
            <family val="2"/>
          </rPr>
          <t>Direccion TIC :</t>
        </r>
        <r>
          <rPr>
            <sz val="10"/>
            <color rgb="FF000000"/>
            <rFont val="Tahoma"/>
            <family val="2"/>
          </rPr>
          <t xml:space="preserve">
</t>
        </r>
        <r>
          <rPr>
            <sz val="10"/>
            <color rgb="FF000000"/>
            <rFont val="Tahoma"/>
            <family val="2"/>
          </rPr>
          <t>Alcaldías asistentes a capacitación con Fortinet - Evento Bolívar On</t>
        </r>
      </text>
    </comment>
    <comment ref="V15" authorId="0">
      <text>
        <r>
          <rPr>
            <b/>
            <sz val="10"/>
            <color rgb="FF000000"/>
            <rFont val="Tahoma"/>
            <family val="2"/>
          </rPr>
          <t>Direccion TIC :</t>
        </r>
        <r>
          <rPr>
            <sz val="10"/>
            <color rgb="FF000000"/>
            <rFont val="Tahoma"/>
            <family val="2"/>
          </rPr>
          <t xml:space="preserve">
</t>
        </r>
        <r>
          <rPr>
            <sz val="10"/>
            <color rgb="FF000000"/>
            <rFont val="Tahoma"/>
            <family val="2"/>
          </rPr>
          <t>Alcaldías asistentes a capacitación con MinTIC sobre Modelo de Seguridad y privacidad de la Información</t>
        </r>
      </text>
    </comment>
    <comment ref="S16" authorId="0">
      <text>
        <r>
          <rPr>
            <b/>
            <sz val="10"/>
            <color rgb="FF000000"/>
            <rFont val="Tahoma"/>
            <family val="2"/>
          </rPr>
          <t>Direccion TIC :</t>
        </r>
        <r>
          <rPr>
            <sz val="10"/>
            <color rgb="FF000000"/>
            <rFont val="Tahoma"/>
            <family val="2"/>
          </rPr>
          <t xml:space="preserve">
</t>
        </r>
        <r>
          <rPr>
            <sz val="10"/>
            <color rgb="FF000000"/>
            <rFont val="Tahoma"/>
            <family val="2"/>
          </rPr>
          <t>17 Antenas en gestión con Operadores</t>
        </r>
      </text>
    </comment>
    <comment ref="V16" authorId="0">
      <text>
        <r>
          <rPr>
            <b/>
            <sz val="10"/>
            <color rgb="FF000000"/>
            <rFont val="Tahoma"/>
            <family val="2"/>
          </rPr>
          <t>Direccion TIC :</t>
        </r>
        <r>
          <rPr>
            <sz val="10"/>
            <color rgb="FF000000"/>
            <rFont val="Tahoma"/>
            <family val="2"/>
          </rPr>
          <t xml:space="preserve">
</t>
        </r>
        <r>
          <rPr>
            <sz val="10"/>
            <color rgb="FF000000"/>
            <rFont val="Tahoma"/>
            <family val="2"/>
          </rPr>
          <t>Localidades beneficiadas con nuevas antenas de despliegue de TIGO</t>
        </r>
      </text>
    </comment>
    <comment ref="S17" authorId="0">
      <text>
        <r>
          <rPr>
            <b/>
            <sz val="10"/>
            <color rgb="FF000000"/>
            <rFont val="Tahoma"/>
            <family val="2"/>
          </rPr>
          <t>Direccion TIC :</t>
        </r>
        <r>
          <rPr>
            <sz val="10"/>
            <color rgb="FF000000"/>
            <rFont val="Tahoma"/>
            <family val="2"/>
          </rPr>
          <t xml:space="preserve">
</t>
        </r>
        <r>
          <rPr>
            <sz val="10"/>
            <color rgb="FF000000"/>
            <rFont val="Calibri"/>
            <family val="2"/>
          </rPr>
          <t xml:space="preserve">Proceso de Barreras para la implementacion de infraestructura tecnologica: 7 libres, 8 en proceso y 9 POT
</t>
        </r>
      </text>
    </comment>
    <comment ref="U17" authorId="0">
      <text>
        <r>
          <rPr>
            <b/>
            <sz val="10"/>
            <color rgb="FF000000"/>
            <rFont val="Tahoma"/>
            <family val="2"/>
          </rPr>
          <t>Direccion TIC :</t>
        </r>
        <r>
          <rPr>
            <sz val="10"/>
            <color rgb="FF000000"/>
            <rFont val="Tahoma"/>
            <family val="2"/>
          </rPr>
          <t xml:space="preserve">
</t>
        </r>
        <r>
          <rPr>
            <sz val="10"/>
            <color rgb="FF000000"/>
            <rFont val="Calibri"/>
            <family val="2"/>
          </rPr>
          <t>Municipios asistentes a encuentro regional con CRC, MinTIC y ANE</t>
        </r>
        <r>
          <rPr>
            <sz val="10"/>
            <color rgb="FF000000"/>
            <rFont val="Tahoma"/>
            <family val="2"/>
          </rPr>
          <t xml:space="preserve"> en Cartagena Marzo 11</t>
        </r>
      </text>
    </comment>
    <comment ref="V17" authorId="0">
      <text>
        <r>
          <rPr>
            <b/>
            <sz val="10"/>
            <color rgb="FF000000"/>
            <rFont val="Tahoma"/>
            <family val="2"/>
          </rPr>
          <t>Direccion TIC :</t>
        </r>
        <r>
          <rPr>
            <sz val="10"/>
            <color rgb="FF000000"/>
            <rFont val="Tahoma"/>
            <family val="2"/>
          </rPr>
          <t xml:space="preserve">
</t>
        </r>
        <r>
          <rPr>
            <sz val="10"/>
            <color rgb="FF000000"/>
            <rFont val="Calibri"/>
            <family val="2"/>
          </rPr>
          <t xml:space="preserve">Municipios asistentes a encuentro regional con CRC, MinTIC y ANE en Mompox - Junio 24
</t>
        </r>
      </text>
    </comment>
    <comment ref="V18" authorId="0">
      <text>
        <r>
          <rPr>
            <b/>
            <sz val="10"/>
            <color rgb="FF000000"/>
            <rFont val="Tahoma"/>
            <family val="2"/>
          </rPr>
          <t>Direccion TIC :</t>
        </r>
        <r>
          <rPr>
            <sz val="10"/>
            <color rgb="FF000000"/>
            <rFont val="Tahoma"/>
            <family val="2"/>
          </rPr>
          <t xml:space="preserve">
</t>
        </r>
        <r>
          <rPr>
            <sz val="10"/>
            <color rgb="FF000000"/>
            <rFont val="Calibri"/>
            <family val="2"/>
          </rPr>
          <t xml:space="preserve">Nuevas conexiones de internet fijo hogar gestionadas por ISP locales - Fuente MINTIC
</t>
        </r>
      </text>
    </comment>
    <comment ref="W18" authorId="0">
      <text>
        <r>
          <rPr>
            <b/>
            <sz val="10"/>
            <color rgb="FF000000"/>
            <rFont val="Tahoma"/>
            <family val="2"/>
          </rPr>
          <t>Direccion TIC :</t>
        </r>
        <r>
          <rPr>
            <sz val="10"/>
            <color rgb="FF000000"/>
            <rFont val="Tahoma"/>
            <family val="2"/>
          </rPr>
          <t xml:space="preserve">
</t>
        </r>
        <r>
          <rPr>
            <sz val="10"/>
            <color rgb="FF000000"/>
            <rFont val="Tahoma"/>
            <family val="2"/>
          </rPr>
          <t xml:space="preserve">Conexiones a internet fijo comunitario implementadas en zona rural a través del proyecto Mompox Inteligente </t>
        </r>
      </text>
    </comment>
    <comment ref="S20" authorId="0">
      <text>
        <r>
          <rPr>
            <b/>
            <sz val="10"/>
            <color rgb="FF000000"/>
            <rFont val="Tahoma"/>
            <family val="2"/>
          </rPr>
          <t xml:space="preserve">Direccion TIC </t>
        </r>
        <r>
          <rPr>
            <sz val="10"/>
            <color rgb="FF000000"/>
            <rFont val="Tahoma"/>
            <family val="2"/>
          </rPr>
          <t>P</t>
        </r>
        <r>
          <rPr>
            <sz val="10"/>
            <color rgb="FF000000"/>
            <rFont val="Calibri"/>
            <family val="2"/>
          </rPr>
          <t xml:space="preserve">ortátiles entregados con computadores para educar en Maria La Baja el 2 feb 2024
</t>
        </r>
        <r>
          <rPr>
            <sz val="10"/>
            <color rgb="FF000000"/>
            <rFont val="Calibri"/>
            <family val="2"/>
          </rPr>
          <t>(Un computador por estudiante)</t>
        </r>
      </text>
    </comment>
    <comment ref="U20" authorId="0">
      <text>
        <r>
          <rPr>
            <b/>
            <sz val="10"/>
            <color rgb="FF000000"/>
            <rFont val="Tahoma"/>
            <family val="2"/>
          </rPr>
          <t>Direccion TIC :</t>
        </r>
        <r>
          <rPr>
            <sz val="10"/>
            <color rgb="FF000000"/>
            <rFont val="Tahoma"/>
            <family val="2"/>
          </rPr>
          <t xml:space="preserve">
</t>
        </r>
        <r>
          <rPr>
            <sz val="10"/>
            <color rgb="FF000000"/>
            <rFont val="Calibri"/>
            <family val="2"/>
          </rPr>
          <t xml:space="preserve">Equipos entregados por computadores para educar: 
</t>
        </r>
        <r>
          <rPr>
            <sz val="10"/>
            <color rgb="FF000000"/>
            <rFont val="Calibri"/>
            <family val="2"/>
          </rPr>
          <t xml:space="preserve">450 - El Carmen de Bolívar (IE de San Isidro, Caracolí, Arroyo de Arena, Raizal y El Hobo)
</t>
        </r>
        <r>
          <rPr>
            <sz val="10"/>
            <color rgb="FF000000"/>
            <rFont val="Calibri"/>
            <family val="2"/>
          </rPr>
          <t xml:space="preserve">80 - Magangué (IE Juan Arias)
</t>
        </r>
        <r>
          <rPr>
            <sz val="10"/>
            <color rgb="FF000000"/>
            <rFont val="Calibri"/>
            <family val="2"/>
          </rPr>
          <t xml:space="preserve">50 - Morales
</t>
        </r>
        <r>
          <rPr>
            <sz val="10"/>
            <color rgb="FF000000"/>
            <rFont val="Tahoma"/>
            <family val="2"/>
          </rPr>
          <t>(Un computador por estudiante)</t>
        </r>
      </text>
    </comment>
    <comment ref="V20" authorId="0">
      <text>
        <r>
          <rPr>
            <b/>
            <sz val="10"/>
            <color rgb="FF000000"/>
            <rFont val="Tahoma"/>
            <family val="2"/>
          </rPr>
          <t>Direccion TIC :</t>
        </r>
        <r>
          <rPr>
            <sz val="10"/>
            <color rgb="FF000000"/>
            <rFont val="Tahoma"/>
            <family val="2"/>
          </rPr>
          <t xml:space="preserve">
</t>
        </r>
        <r>
          <rPr>
            <sz val="10"/>
            <color rgb="FF000000"/>
            <rFont val="Tahoma"/>
            <family val="2"/>
          </rPr>
          <t xml:space="preserve">Computadores entregados por comodato de la Gobernación de Bolívar:
</t>
        </r>
        <r>
          <rPr>
            <sz val="10"/>
            <color rgb="FF000000"/>
            <rFont val="Tahoma"/>
            <family val="2"/>
          </rPr>
          <t xml:space="preserve">IETA San Fernando 486 estudiantes
</t>
        </r>
        <r>
          <rPr>
            <sz val="10"/>
            <color rgb="FF000000"/>
            <rFont val="Tahoma"/>
            <family val="2"/>
          </rPr>
          <t xml:space="preserve">IE Leon XIII San Jacinto : 476 estudiantes
</t>
        </r>
        <r>
          <rPr>
            <sz val="10"/>
            <color rgb="FF000000"/>
            <rFont val="Tahoma"/>
            <family val="2"/>
          </rPr>
          <t xml:space="preserve">IE Gallego en Achí : 146 estudiantes
</t>
        </r>
        <r>
          <rPr>
            <sz val="10"/>
            <color rgb="FF000000"/>
            <rFont val="Tahoma"/>
            <family val="2"/>
          </rPr>
          <t>(70 computadores entregados)</t>
        </r>
      </text>
    </comment>
    <comment ref="W20" authorId="0">
      <text>
        <r>
          <rPr>
            <b/>
            <sz val="10"/>
            <color rgb="FF000000"/>
            <rFont val="Tahoma"/>
            <family val="2"/>
          </rPr>
          <t>Direccion TIC :</t>
        </r>
        <r>
          <rPr>
            <sz val="10"/>
            <color rgb="FF000000"/>
            <rFont val="Tahoma"/>
            <family val="2"/>
          </rPr>
          <t xml:space="preserve">
</t>
        </r>
        <r>
          <rPr>
            <sz val="10"/>
            <color rgb="FF000000"/>
            <rFont val="Tahoma"/>
            <family val="2"/>
          </rPr>
          <t>100 Equipos entregados por Computadores para Educar a estudiantes de Institución Educativa de Evitar e Institución Técnico Agropecuaria Benkos Biohó de Palenque</t>
        </r>
      </text>
    </comment>
    <comment ref="S21" authorId="0">
      <text>
        <r>
          <rPr>
            <b/>
            <sz val="10"/>
            <color rgb="FF000000"/>
            <rFont val="Tahoma"/>
            <family val="2"/>
          </rPr>
          <t>Direccion TIC :</t>
        </r>
        <r>
          <rPr>
            <sz val="10"/>
            <color rgb="FF000000"/>
            <rFont val="Tahoma"/>
            <family val="2"/>
          </rPr>
          <t xml:space="preserve">
</t>
        </r>
        <r>
          <rPr>
            <sz val="10"/>
            <color rgb="FF000000"/>
            <rFont val="Calibri"/>
            <family val="2"/>
          </rPr>
          <t xml:space="preserve">68 zonas comunitarias para las paz que estan ubicadas afuera pero les irradian internet a las instituciones educativas y 554  centros digitales dentro de colegios. Esto lo provee el Ministero TIC 
</t>
        </r>
      </text>
    </comment>
    <comment ref="W21" authorId="0">
      <text>
        <r>
          <rPr>
            <b/>
            <sz val="10"/>
            <color rgb="FF000000"/>
            <rFont val="Tahoma"/>
            <family val="2"/>
          </rPr>
          <t>Direccion TIC :</t>
        </r>
        <r>
          <rPr>
            <sz val="10"/>
            <color rgb="FF000000"/>
            <rFont val="Tahoma"/>
            <family val="2"/>
          </rPr>
          <t xml:space="preserve">
</t>
        </r>
        <r>
          <rPr>
            <sz val="10"/>
            <color rgb="FF000000"/>
            <rFont val="Tahoma"/>
            <family val="2"/>
          </rPr>
          <t>No se registran conexiones nuevas en 2025, se acalara que las 622 reprtadas en 2024 siguen activas</t>
        </r>
      </text>
    </comment>
    <comment ref="S22" authorId="0">
      <text>
        <r>
          <rPr>
            <b/>
            <sz val="10"/>
            <color rgb="FF000000"/>
            <rFont val="Tahoma"/>
            <family val="2"/>
          </rPr>
          <t>Direccion TIC :</t>
        </r>
        <r>
          <rPr>
            <sz val="10"/>
            <color rgb="FF000000"/>
            <rFont val="Tahoma"/>
            <family val="2"/>
          </rPr>
          <t xml:space="preserve">
</t>
        </r>
        <r>
          <rPr>
            <sz val="11"/>
            <color rgb="FF000000"/>
            <rFont val="Calibri"/>
            <family val="2"/>
          </rPr>
          <t>* personas certificadas en cursos de fund. telefonica (plataforma TIC+): 2</t>
        </r>
        <r>
          <rPr>
            <sz val="6"/>
            <color rgb="FF000000"/>
            <rFont val="Calibri"/>
            <family val="2"/>
          </rPr>
          <t xml:space="preserve">
</t>
        </r>
        <r>
          <rPr>
            <sz val="11"/>
            <color rgb="FF000000"/>
            <rFont val="Calibri"/>
            <family val="2"/>
          </rPr>
          <t>* certificados en Avanzatec:693</t>
        </r>
        <r>
          <rPr>
            <sz val="6"/>
            <color rgb="FF000000"/>
            <rFont val="Calibri"/>
            <family val="2"/>
          </rPr>
          <t xml:space="preserve">
</t>
        </r>
        <r>
          <rPr>
            <sz val="11"/>
            <color rgb="FF000000"/>
            <rFont val="Calibri"/>
            <family val="2"/>
          </rPr>
          <t xml:space="preserve">* certificados en charla Todos Conectados: 143 </t>
        </r>
        <r>
          <rPr>
            <sz val="6"/>
            <color rgb="FF000000"/>
            <rFont val="Calibri"/>
            <family val="2"/>
          </rPr>
          <t xml:space="preserve">
</t>
        </r>
      </text>
    </comment>
    <comment ref="U22" authorId="0">
      <text>
        <r>
          <rPr>
            <b/>
            <sz val="10"/>
            <color rgb="FF000000"/>
            <rFont val="Tahoma"/>
            <family val="2"/>
          </rPr>
          <t>Direccion TIC :</t>
        </r>
        <r>
          <rPr>
            <sz val="10"/>
            <color rgb="FF000000"/>
            <rFont val="Tahoma"/>
            <family val="2"/>
          </rPr>
          <t xml:space="preserve">
</t>
        </r>
        <r>
          <rPr>
            <sz val="10"/>
            <color rgb="FF000000"/>
            <rFont val="Calibri"/>
            <family val="2"/>
          </rPr>
          <t xml:space="preserve">54 Mujeres capacitadas en herramientas digitales 
</t>
        </r>
        <r>
          <rPr>
            <sz val="10"/>
            <color rgb="FF000000"/>
            <rFont val="Calibri"/>
            <family val="2"/>
          </rPr>
          <t>359 Personas en curso de IA</t>
        </r>
      </text>
    </comment>
    <comment ref="V22" authorId="0">
      <text>
        <r>
          <rPr>
            <b/>
            <sz val="10"/>
            <color rgb="FF000000"/>
            <rFont val="Tahoma"/>
            <family val="2"/>
          </rPr>
          <t>Direccion TIC :</t>
        </r>
        <r>
          <rPr>
            <sz val="10"/>
            <color rgb="FF000000"/>
            <rFont val="Tahoma"/>
            <family val="2"/>
          </rPr>
          <t xml:space="preserve">
</t>
        </r>
        <r>
          <rPr>
            <sz val="10"/>
            <color rgb="FF000000"/>
            <rFont val="Tahoma"/>
            <family val="2"/>
          </rPr>
          <t xml:space="preserve">93 Capacitados con cursos Mompox Inteligente
</t>
        </r>
        <r>
          <rPr>
            <sz val="10"/>
            <color rgb="FF000000"/>
            <rFont val="Tahoma"/>
            <family val="2"/>
          </rPr>
          <t xml:space="preserve">50 Mujeres capacitadas en Magangue
</t>
        </r>
        <r>
          <rPr>
            <sz val="10"/>
            <color rgb="FF000000"/>
            <rFont val="Tahoma"/>
            <family val="2"/>
          </rPr>
          <t xml:space="preserve">10 Mujeres y/o maestros capacitados en cursos TIGO
</t>
        </r>
        <r>
          <rPr>
            <sz val="10"/>
            <color rgb="FF000000"/>
            <rFont val="Tahoma"/>
            <family val="2"/>
          </rPr>
          <t>91 Maestros capacitados en webinar sobre IA</t>
        </r>
      </text>
    </comment>
    <comment ref="W22" authorId="0">
      <text>
        <r>
          <rPr>
            <b/>
            <sz val="10"/>
            <color rgb="FF000000"/>
            <rFont val="Tahoma"/>
            <family val="2"/>
          </rPr>
          <t>Direccion TIC :</t>
        </r>
        <r>
          <rPr>
            <sz val="10"/>
            <color rgb="FF000000"/>
            <rFont val="Tahoma"/>
            <family val="2"/>
          </rPr>
          <t xml:space="preserve">
</t>
        </r>
        <r>
          <rPr>
            <sz val="10"/>
            <color rgb="FF000000"/>
            <rFont val="Tahoma"/>
            <family val="2"/>
          </rPr>
          <t>55 - Personas en Taller presencial de Diseño Digital en Magangue
40 - Niños certificados en progrmación con Minecraft y diseño de videojuegos con Rblox en Magangué
866 - Certificados en cursos virtuales Mompox Inteligente</t>
        </r>
      </text>
    </comment>
    <comment ref="S23" authorId="0">
      <text>
        <r>
          <rPr>
            <b/>
            <sz val="10"/>
            <color rgb="FF000000"/>
            <rFont val="Tahoma"/>
            <family val="2"/>
          </rPr>
          <t>Direccion TIC :</t>
        </r>
        <r>
          <rPr>
            <sz val="10"/>
            <color rgb="FF000000"/>
            <rFont val="Tahoma"/>
            <family val="2"/>
          </rPr>
          <t xml:space="preserve">
</t>
        </r>
        <r>
          <rPr>
            <sz val="11"/>
            <color rgb="FF000000"/>
            <rFont val="Calibri"/>
            <family val="2"/>
          </rPr>
          <t xml:space="preserve">Socialización a emprendedores para acceder a programas asistencia de aliados. </t>
        </r>
        <r>
          <rPr>
            <sz val="6"/>
            <color rgb="FF000000"/>
            <rFont val="Calibri"/>
            <family val="2"/>
          </rPr>
          <t xml:space="preserve">
</t>
        </r>
        <r>
          <rPr>
            <sz val="11"/>
            <color rgb="FF000000"/>
            <rFont val="Calibri"/>
            <family val="2"/>
          </rPr>
          <t xml:space="preserve">20 programa en cadena. </t>
        </r>
        <r>
          <rPr>
            <sz val="6"/>
            <color rgb="FF000000"/>
            <rFont val="Calibri"/>
            <family val="2"/>
          </rPr>
          <t xml:space="preserve">
</t>
        </r>
        <r>
          <rPr>
            <sz val="11"/>
            <color rgb="FF000000"/>
            <rFont val="Calibri"/>
            <family val="2"/>
          </rPr>
          <t>16 beneficiados del programa kit digital.</t>
        </r>
        <r>
          <rPr>
            <sz val="6"/>
            <color rgb="FF000000"/>
            <rFont val="Calibri"/>
            <family val="2"/>
          </rPr>
          <t xml:space="preserve">
</t>
        </r>
        <r>
          <rPr>
            <sz val="11"/>
            <color rgb="FF000000"/>
            <rFont val="Calibri"/>
            <family val="2"/>
          </rPr>
          <t xml:space="preserve">22 inscritos en Charla conectadas con el Mundo del emprendimiento. </t>
        </r>
        <r>
          <rPr>
            <sz val="6"/>
            <color rgb="FF000000"/>
            <rFont val="Calibri"/>
            <family val="2"/>
          </rPr>
          <t xml:space="preserve">
</t>
        </r>
      </text>
    </comment>
    <comment ref="U23" authorId="0">
      <text>
        <r>
          <rPr>
            <b/>
            <sz val="10"/>
            <color rgb="FF000000"/>
            <rFont val="Tahoma"/>
            <family val="2"/>
          </rPr>
          <t>Direccion TIC :</t>
        </r>
        <r>
          <rPr>
            <sz val="10"/>
            <color rgb="FF000000"/>
            <rFont val="Tahoma"/>
            <family val="2"/>
          </rPr>
          <t xml:space="preserve">
</t>
        </r>
        <r>
          <rPr>
            <sz val="10"/>
            <color rgb="FF000000"/>
            <rFont val="Calibri"/>
            <family val="2"/>
          </rPr>
          <t>Empresas asistentes a taller de ciberseguridad presencial con Fortinet</t>
        </r>
      </text>
    </comment>
    <comment ref="W23" authorId="0">
      <text>
        <r>
          <rPr>
            <b/>
            <sz val="10"/>
            <color rgb="FF000000"/>
            <rFont val="Tahoma"/>
            <family val="2"/>
          </rPr>
          <t>Direccion TIC :</t>
        </r>
        <r>
          <rPr>
            <sz val="10"/>
            <color rgb="FF000000"/>
            <rFont val="Tahoma"/>
            <family val="2"/>
          </rPr>
          <t xml:space="preserve">
</t>
        </r>
        <r>
          <rPr>
            <sz val="10"/>
            <color rgb="FF000000"/>
            <rFont val="Tahoma"/>
            <family val="2"/>
          </rPr>
          <t xml:space="preserve">37 Emprendedores beneficados con programa </t>
        </r>
      </text>
    </comment>
    <comment ref="U369" authorId="1">
      <text>
        <r>
          <rPr>
            <b/>
            <sz val="11"/>
            <color indexed="81"/>
            <rFont val="Tahoma"/>
            <family val="2"/>
          </rPr>
          <t>ICULTUR:</t>
        </r>
        <r>
          <rPr>
            <sz val="11"/>
            <color indexed="81"/>
            <rFont val="Tahoma"/>
            <family val="2"/>
          </rPr>
          <t xml:space="preserve">
Formación a mujeres con Juan del Mar en las fiestas de la candelaria Magangu</t>
        </r>
        <r>
          <rPr>
            <sz val="10"/>
            <color indexed="81"/>
            <rFont val="Tahoma"/>
            <family val="2"/>
          </rPr>
          <t>é</t>
        </r>
      </text>
    </comment>
    <comment ref="V369" authorId="1">
      <text>
        <r>
          <rPr>
            <b/>
            <sz val="11"/>
            <color indexed="81"/>
            <rFont val="Tahoma"/>
            <family val="2"/>
          </rPr>
          <t>ICULTUR:</t>
        </r>
        <r>
          <rPr>
            <sz val="11"/>
            <color indexed="81"/>
            <rFont val="Tahoma"/>
            <family val="2"/>
          </rPr>
          <t xml:space="preserve">
Arjona 8, Soplaviento 4, Calamar 4, Arroyohondo 2, Palenque 2, Santa Rosa Lima 6, Arenal sur 2, Turbana 1, María la Baja 8. </t>
        </r>
      </text>
    </comment>
    <comment ref="V372" authorId="1">
      <text>
        <r>
          <rPr>
            <b/>
            <sz val="11"/>
            <color indexed="81"/>
            <rFont val="Tahoma"/>
            <family val="2"/>
          </rPr>
          <t>ICULTUR:</t>
        </r>
        <r>
          <rPr>
            <sz val="11"/>
            <color indexed="81"/>
            <rFont val="Tahoma"/>
            <family val="2"/>
          </rPr>
          <t xml:space="preserve">
Asesoría técnica a los consejos de artes escenicas, música y cine</t>
        </r>
      </text>
    </comment>
    <comment ref="U374" authorId="1">
      <text>
        <r>
          <rPr>
            <b/>
            <sz val="11"/>
            <color indexed="81"/>
            <rFont val="Tahoma"/>
            <family val="2"/>
          </rPr>
          <t>ICULTUR:</t>
        </r>
        <r>
          <rPr>
            <sz val="11"/>
            <color indexed="81"/>
            <rFont val="Tahoma"/>
            <family val="2"/>
          </rPr>
          <t xml:space="preserve">
Fiestas de la candelaria, festival del bocachico, festival de la yuca, Hay Festival</t>
        </r>
      </text>
    </comment>
    <comment ref="V374" authorId="1">
      <text>
        <r>
          <rPr>
            <b/>
            <sz val="11"/>
            <color indexed="81"/>
            <rFont val="Tahoma"/>
            <family val="2"/>
          </rPr>
          <t>ICULTUR:</t>
        </r>
        <r>
          <rPr>
            <sz val="11"/>
            <color indexed="81"/>
            <rFont val="Tahoma"/>
            <family val="2"/>
          </rPr>
          <t xml:space="preserve">
FICCI, Festibollo, semana santa Mompox, festimaria, festival del aguacate, Hay Festival itinerante</t>
        </r>
      </text>
    </comment>
    <comment ref="V375" authorId="1">
      <text>
        <r>
          <rPr>
            <b/>
            <sz val="11"/>
            <color indexed="81"/>
            <rFont val="Tahoma"/>
            <family val="2"/>
          </rPr>
          <t>ICULTUR:</t>
        </r>
        <r>
          <rPr>
            <sz val="11"/>
            <color indexed="81"/>
            <rFont val="Tahoma"/>
            <family val="2"/>
          </rPr>
          <t xml:space="preserve">
Noche de los museos (San Jacinto, Turbaco, Palenque, Galerazamba, Mampujan) 5
Cumpleaños de Cartagena (Turbaco) 1
Cumpleaños de Bolívar (San Jacinto, Mampujan, Turbaco, Palenque, Galerazamba) 5
Mesa de trabajo red de museos de Bolívar- 1</t>
        </r>
      </text>
    </comment>
    <comment ref="U377" authorId="1">
      <text>
        <r>
          <rPr>
            <b/>
            <sz val="11"/>
            <color indexed="81"/>
            <rFont val="Tahoma"/>
            <family val="2"/>
          </rPr>
          <t>ICULTUR:</t>
        </r>
        <r>
          <rPr>
            <sz val="11"/>
            <color indexed="81"/>
            <rFont val="Tahoma"/>
            <family val="2"/>
          </rPr>
          <t xml:space="preserve">
Palenque, Santa Catalina, Lomita Arena (Asistencia técnica en infraestructura por parte de Biblioteca Nacional)</t>
        </r>
      </text>
    </comment>
    <comment ref="V377" authorId="1">
      <text>
        <r>
          <rPr>
            <b/>
            <sz val="11"/>
            <color indexed="81"/>
            <rFont val="Tahoma"/>
            <family val="2"/>
          </rPr>
          <t xml:space="preserve">ICULTUR:
</t>
        </r>
        <r>
          <rPr>
            <sz val="11"/>
            <color indexed="81"/>
            <rFont val="Tahoma"/>
            <family val="2"/>
          </rPr>
          <t>Los bibliotecarios fueron capacitados por la Coordinadora de la Red, Biblioteca Nacional sobre la ley de Bibliotecas y sobre la elaboración del plan de acción de las actividades de las bibliotecas 2025. Promoción de lectura a través de la carreta literaria ¡Leamos!</t>
        </r>
      </text>
    </comment>
    <comment ref="V379" authorId="1">
      <text>
        <r>
          <rPr>
            <b/>
            <sz val="11"/>
            <color indexed="81"/>
            <rFont val="Tahoma"/>
            <family val="2"/>
          </rPr>
          <t>ICULTUR:</t>
        </r>
        <r>
          <rPr>
            <sz val="11"/>
            <color indexed="81"/>
            <rFont val="Tahoma"/>
            <family val="2"/>
          </rPr>
          <t xml:space="preserve">
Soplaviento, Arjona, Calamar, Arroyohondo, Palenque, Turbana, Arenal Sur, María la Baja, Santa Rosa de Lima</t>
        </r>
      </text>
    </comment>
  </commentList>
</comments>
</file>

<file path=xl/sharedStrings.xml><?xml version="1.0" encoding="utf-8"?>
<sst xmlns="http://schemas.openxmlformats.org/spreadsheetml/2006/main" count="5524" uniqueCount="1562">
  <si>
    <t>Etiquetas de fila</t>
  </si>
  <si>
    <t>PROMEDIO DE AVANCE METAS ACUMULADO (2024-2025)</t>
  </si>
  <si>
    <t>PROMEDIO DE AVANCE METAS 2025</t>
  </si>
  <si>
    <t>PORCENTAJE PRESUPUESTO EJECUTADO 2025</t>
  </si>
  <si>
    <t>AVANCE METAS 2025 VS CUATRENIO</t>
  </si>
  <si>
    <t xml:space="preserve"> BOLÍVAR ME ENAMORA CON CRECIMIENTO ECONÓMICO Y OPORTUNIDAD DE EMPLEO PARA TODOS</t>
  </si>
  <si>
    <t xml:space="preserve"> BOLÍVAR ME ENAMORA CON PAZ, ATENCIÓN A VICTIMAS Y RECONCILIACIÓN </t>
  </si>
  <si>
    <t>Total general</t>
  </si>
  <si>
    <t>DEPENDENCIA</t>
  </si>
  <si>
    <t xml:space="preserve">LINEA ESTRATEGICA </t>
  </si>
  <si>
    <t>COMPONENTE</t>
  </si>
  <si>
    <t xml:space="preserve"> PROGRAMA</t>
  </si>
  <si>
    <t>CODIGO DE PROGRAMA</t>
  </si>
  <si>
    <t>PROG MANUAL GASTO PROGRAMA</t>
  </si>
  <si>
    <t>NOMBRE SECTOR FUT</t>
  </si>
  <si>
    <t>NUMERO INDICADOR</t>
  </si>
  <si>
    <t>INDICADOR PERZONALIZADO</t>
  </si>
  <si>
    <t>CODIGO DE PRODUCTO</t>
  </si>
  <si>
    <t>PRODUCTO</t>
  </si>
  <si>
    <t xml:space="preserve"> INDICADOR DE PRODUCTO</t>
  </si>
  <si>
    <t>UNIDAD DE MEDIDA</t>
  </si>
  <si>
    <t>LINEA BASE (Número)</t>
  </si>
  <si>
    <t>AÑO</t>
  </si>
  <si>
    <t xml:space="preserve">FUENTE </t>
  </si>
  <si>
    <t>META PRODUCTO ESPERADO
2025</t>
  </si>
  <si>
    <t>META PRODUCTO ESPERADO CUATRENIO (2024 - 2027)</t>
  </si>
  <si>
    <t>AVANCE META FINAL PRODUCTO  2024</t>
  </si>
  <si>
    <t>2024 VS CUATRENIO</t>
  </si>
  <si>
    <t>AVANCE META PRODUCTO MAR 2025</t>
  </si>
  <si>
    <t>AVANCE META PRODUCTO JUNIO 2025</t>
  </si>
  <si>
    <t>AVANCE META PRODUCTO SEPTIEMBRE 2025</t>
  </si>
  <si>
    <t>AVANCE META PRODUCTO DICIEMBRE 2025</t>
  </si>
  <si>
    <t>TOTAL  AVANCE  2025
(SUMATORIA TOTAL AVANCE META DE PRODUCTOS)</t>
  </si>
  <si>
    <t>2025 VS CUATRENIO</t>
  </si>
  <si>
    <t>TOTAL  AVANCE  ACUMULADO
(SUMATORIA TOTAL AVANCE META DE PRODUCTOS)</t>
  </si>
  <si>
    <t>AVANCE % 2025</t>
  </si>
  <si>
    <t>AVANCE ACUMULADO</t>
  </si>
  <si>
    <t xml:space="preserve"> PRESUPUESTO PROYECTADO 2025 ($)</t>
  </si>
  <si>
    <t>FUENTE DE FINANCIACION</t>
  </si>
  <si>
    <t xml:space="preserve"> PRESUPUESTO EJECUTADO 2025 ($)</t>
  </si>
  <si>
    <t>PORCENTAJE EJECUTADO 2025
(% PRESUPUESTO EJECUTADO / PRESUPUESTO PROYECTADO)</t>
  </si>
  <si>
    <t>GENERAL</t>
  </si>
  <si>
    <t>BOLIVAR ME ENAMORA CON INSTUCIONALIDAD FUERTE</t>
  </si>
  <si>
    <t>TRANSPARENCIA, ÉTICA PÚBLICA, EFICIENCIA Y PLANEACIÓN INSTITUCIONAL</t>
  </si>
  <si>
    <t>FORTALECIMIENTO A LA GESTIÓN Y
DIRECCIÓN DE LA
ADMINISTRACIÓN PÚBLICA
TERRITORIAL</t>
  </si>
  <si>
    <t>DESARROLLO COMUNITARIO</t>
  </si>
  <si>
    <t>IMPLEMENTAR UNA PLATAFORMA PARA CIUDADANOS NO PRENSENCIALES EN EL DEPARTAMENTO DE BOLÍVAR</t>
  </si>
  <si>
    <t>SERVICIOS DE INFORMACIÓN IMPLEMENTADOS</t>
  </si>
  <si>
    <t>SISTEMAS DE INFORMACIÓN IMPLEMENTADOS</t>
  </si>
  <si>
    <t xml:space="preserve">NÚMERO </t>
  </si>
  <si>
    <t>N/A</t>
  </si>
  <si>
    <t>ICLD</t>
  </si>
  <si>
    <t>FORTALECIMIENTO INSTITUCIONAL</t>
  </si>
  <si>
    <t>REALIZAR 2 JORNADAS ANUALES PARA LA EXPEDICIÓN DE PASAPORTES</t>
  </si>
  <si>
    <t>SERVICIO DE INTEGRACIÓN DE LA OFERTA PÚBLICA</t>
  </si>
  <si>
    <t>ESPACIOS DE INTEGRACIÓN DE OFERTA PÚBLICA GENERADOS</t>
  </si>
  <si>
    <t>5 PLANES DE MANTENIMIENTO INTEGRAL, 1 POR SEDE POR AÑO, SEDES:  CAD, PROCLAMACIÓN, MODENA, MAGANGUE, EL CARMEN</t>
  </si>
  <si>
    <t>SEDES MANTENIDAS</t>
  </si>
  <si>
    <t>SECRETARÍA GENERAL - DIRECCIÓN ADMINISTRATIVA LOGISTICA DAL</t>
  </si>
  <si>
    <t>REALIZAR INTERVENCIÓN PARA RESTAURAR LOS BIENES DE INTERES CULTURAL - BIC EN PROPIEDAD DE LA GOBERNACIÓN, CASA DE LA ASAMBLEA, CASA DEL CONSULADO, COLEGIO COPPERATIVO, TEATRO MOMPOX.</t>
  </si>
  <si>
    <t>SEDES RESTAURADAS</t>
  </si>
  <si>
    <t>IMPLEMENTAR EL ARCHIVO
HISTORICO DE LA GOBERNACIÓN
DE BOLÍVAR</t>
  </si>
  <si>
    <t>SERVICIO DE
GESTIÓN
DOCUMENTAL</t>
  </si>
  <si>
    <t>SISTEMA DE GESTIÓN
DOCUMENTAL
IMPLEMENTADO</t>
  </si>
  <si>
    <t>UNIBAC</t>
  </si>
  <si>
    <t xml:space="preserve"> BOLÍVAR ME ENAMORA CON JUSTICIA SOCIAL: CIERRE DE BRECHAS Y CALIDAD DE VIDA PARA TODOS</t>
  </si>
  <si>
    <t>EDUCACIÓN INTEGRAL</t>
  </si>
  <si>
    <t>3301</t>
  </si>
  <si>
    <t>PROMOCIÓN Y ACCESO EFECTIVO A PROCESOS CULTURALES Y ARTÍSTICOS</t>
  </si>
  <si>
    <t>90</t>
  </si>
  <si>
    <t>AMPLIACIÓN DE LA COBERTURA DE LOS PROGRAMAS DE PROYECCIÓN SOCIAL DE UNIBAC</t>
  </si>
  <si>
    <t>3301087</t>
  </si>
  <si>
    <t>SEDES DE INSTITUCIONES DE EDUCACIÓN SUPERIOR MEJORADAS</t>
  </si>
  <si>
    <t>PERSONAS CAPACITADAS</t>
  </si>
  <si>
    <t>8206</t>
  </si>
  <si>
    <t xml:space="preserve">Recursos Propios </t>
  </si>
  <si>
    <t>2202</t>
  </si>
  <si>
    <t>CALIDAD Y FOMENTO DE LA EDUCACIÓN SUPERIOR (BOLÍVAR MEJOR EN CALIDAD Y COBERTURA EN EDUCACIÓN SUPERIOR)</t>
  </si>
  <si>
    <t>91</t>
  </si>
  <si>
    <t>INFRAESTRUCTURA DE LA UNIVERSIDAD DE BELLAS ARTES Y CIENCIAS DE BOLÍVAR (UNIBAC) EN MATUNA</t>
  </si>
  <si>
    <t>2202072</t>
  </si>
  <si>
    <t>SEDES  DE INSTITUCIONES DE EDUCACIÓN  SUPERIOR MEJORADAS</t>
  </si>
  <si>
    <t>2</t>
  </si>
  <si>
    <t>EDUCACIÓN</t>
  </si>
  <si>
    <t>92</t>
  </si>
  <si>
    <t>CREACIÓN DE UN NUEVO PROGRAMA PROFESIONAL PARA EL DEPARTAMENTO DE BOLÍVAR</t>
  </si>
  <si>
    <t>2202066</t>
  </si>
  <si>
    <t xml:space="preserve">SERVICIO DE ACREDITACIÓN DE LA CALIDAD DE LA EDUCACIÓN SUPERIOR </t>
  </si>
  <si>
    <t>PROGRAMAS ACADÉMICOS EN CONDICIONES PARA EXPEDICIÓN DE REGISTRO CALIFICADO</t>
  </si>
  <si>
    <t>6</t>
  </si>
  <si>
    <t>93</t>
  </si>
  <si>
    <t>ACREDITACIÓN INSTITUCIONAL DE LA INSTITUCIÓN UNIVERSITARIA BELLAS ARTES Y CIENCIAS DE BOLÍVAR</t>
  </si>
  <si>
    <t>INSTITUCIONES DE EDUCACIÓN SUPERIOR CON PROCESOS RADICADOS PARA ACREDITACIÓN INSTITUCIONAL ANTE EL CONSEJO NACIONAL DE ACREDITACIÓN</t>
  </si>
  <si>
    <t>0</t>
  </si>
  <si>
    <t>94</t>
  </si>
  <si>
    <t>ACREDITACIÓN DEL PROGRAMA PROFESIONAL DE ARTES ESCÉNICAS EN ALTA CALIDAD</t>
  </si>
  <si>
    <t>PROGRAMAS ACADÉMICOS CON ACREDITACIÓN DE ALTA CALIDAD EVALUADOS</t>
  </si>
  <si>
    <t>1</t>
  </si>
  <si>
    <t>ACREDITACIÓN DEL PROGRAMA PROFESIONAL DE ARTES PLÁSTICAS EN ALTA CALIDAD</t>
  </si>
  <si>
    <t>TIC</t>
  </si>
  <si>
    <t>TIC, CONECTIVIDAD, HABILIDADES DIGITALES, CIUDADES, TERRITORIOS INTELIGENTES Y GOVTECH</t>
  </si>
  <si>
    <t>2302</t>
  </si>
  <si>
    <t>FOMENTO DEL DESARROLLO DE  APLICACIONES, SOFTWARE Y CONTENIDOS 
PARA IMPULSAR LA APROPIACIÓN DE LAS (TIC)</t>
  </si>
  <si>
    <t>372</t>
  </si>
  <si>
    <t xml:space="preserve">GENERAR ESTRATEGIA DE CIUDADES Y TERRITORIOS INTELIGENTES </t>
  </si>
  <si>
    <t>2302101</t>
  </si>
  <si>
    <t>SERVICIOS TECNOLÓGICOS</t>
  </si>
  <si>
    <t>INDICE DE CAPACIDAD EN LA PRESTACIÓN DE SERVICIOS DE TECNOLOGÍA</t>
  </si>
  <si>
    <t>Cofinanciación</t>
  </si>
  <si>
    <t>PROMOCIÓN DEL DESARROLLO</t>
  </si>
  <si>
    <t xml:space="preserve">FACILITAR EL ACCESO Y USO DE LAS TECNOLOGÍAS DE LA INFORMACIÓN Y LAS COMUNICACIONES EN TODO EL TERRITORIO NACIONAL </t>
  </si>
  <si>
    <t>CENTRO INTEGRADO DE SERVICIOS ADECUADO</t>
  </si>
  <si>
    <t>NÚMERO DE CENTROS</t>
  </si>
  <si>
    <t>ASISTENCIA EN LA IMPLEMENTACIÓN DE LA ESTRATEGIA DE GOBIERNO DIGITAL</t>
  </si>
  <si>
    <t>SERVICIO DE ASISTENCIA TÉCNICA 
PARA LA IMPLEMENTACIÓN DE 
LA ESTRATEGIA DE GOBIERNO 
DIGITAL</t>
  </si>
  <si>
    <t>ENTIDADES ASISTIDAS TÉCNICAMENTE</t>
  </si>
  <si>
    <t>Otros</t>
  </si>
  <si>
    <t>SERVICIO DE ACCESO ZONAS 
DIGITALES</t>
  </si>
  <si>
    <t xml:space="preserve">INFRAESTRUCTURA DE RED DE TELECOMUNICACIONES   PARA CONECTAR MUNICIPIOS Y ÁREAS NO MUNICIPALIZADAS </t>
  </si>
  <si>
    <t xml:space="preserve"> SERVICIO DE CONEXIONES A 
REDES DE SERVICIO PORTADOR</t>
  </si>
  <si>
    <t>MUNICIPIOS Y ÁREAS NO 
MUNICIPALIZADAS CONECTADOS A 
REDES DE SERVICIO</t>
  </si>
  <si>
    <t xml:space="preserve"> $                                                          -</t>
  </si>
  <si>
    <t xml:space="preserve"> N/A </t>
  </si>
  <si>
    <t>FACILITAR EL ACCESO Y USO DE LAS TECNOLOGÍAS DE LA INFORMACIÓN Y LAS COMUNICACIONES EN EL TERRITORIO</t>
  </si>
  <si>
    <t xml:space="preserve"> SERVICIO DE ASISTENCIA TÉCNICA PARA LA PROMOCIÓN DEL DESPLIEGUE DE INFRAESTRUCTURA TIC EN LOS POT, PBOT Y EOT </t>
  </si>
  <si>
    <t>SERVICIO DE ASISTENCIA TÉCNICA PARA PROMOCIONAR EL DESPLIEGUE DE INFRAESTRUCTURA DE LAS TECNOLOGÍAS DE LA INFORMACIÓN Y LAS COMUNICACIONES</t>
  </si>
  <si>
    <t>MUNICIPIOS ASISTIDOS EN DESPLIEGUE DE INFRAESTRUCTURA</t>
  </si>
  <si>
    <t>NÚMERO DE MUNICIPIOS</t>
  </si>
  <si>
    <t>CONEXIÓN EN LAS ZONAS MÁS APARTADAS  TENIENDO COMO ALIADAS A LAS COMUNIDADES DE CONECTIVIDAD Y EMPRESAS DE MENOR TAMAÑO</t>
  </si>
  <si>
    <t>INFRAESTRUCTURA DE TELECOMUNICACIONES DE ÚLTIMA MILLA Y TERMINAL DE USUARIO PARA PERMITIR EL ACCESO A INTERNET EN HOGARES DE BAJOS INGRESOS</t>
  </si>
  <si>
    <t>CONEXIONES A INTERNET FIJO Y / O MÓVIL</t>
  </si>
  <si>
    <t>MINTIC</t>
  </si>
  <si>
    <t xml:space="preserve"> ACCESO A INTERNET A SEDES  EDUCATIVAS OFICIALES, BIBLIOTECAS Y CASAS DE LA CULTURA REGIONALES</t>
  </si>
  <si>
    <t>INFRAESTRUCTURA DE TELECOMUNICACIONES PARA BRINDAR EL SERVICIO DE ACCESO A INTERNET A SEDES  EDUCATIVAS OFICIALES, BIBLIOTECAS Y CASAS DE LA CULTURA REGIONALES</t>
  </si>
  <si>
    <t>SERVICIO A SEDES EDUCATIVAS, BIBLIOTECAS Y CASAS DE CULTURA CON EQUIPOS DE CÓMPUTO, TECNOLOGÍAS EMERGENTES Y CONTENIDOS DIGITALES PARA LA MEJORA DE LA CALIDAD DE LA EDUCACIÓN.</t>
  </si>
  <si>
    <t>CONEXIONES A INTENET DE BIBLIOTECAS PUBLICAS</t>
  </si>
  <si>
    <t>SERVICIO DE APOYO EN TECNOLOGÍAS TIC PARA LA EDUCACIÓN BÁSICA Y SECUNDARIA</t>
  </si>
  <si>
    <t>ESTUDIANTES EN SEDES EDUCATIVAS OFICIALES BENEFICIADOS CON EL SERVICIO DE APOYO TIC PARA LA EDUCACIÓN</t>
  </si>
  <si>
    <t>NÚMERO DE ESTUDIANTES</t>
  </si>
  <si>
    <t>SECRETARIA DE EDUCACIÓN</t>
  </si>
  <si>
    <t>ZONAS COMUNITARIAS PARA LA PAZ CON INTERNET PARA LLEVAR ACCESO A LA POBLACIÓN Y CONECTIVIDAD A ESCUELAS</t>
  </si>
  <si>
    <t>SERVICIO DE CONEXIONES A 
REDES DE ACCESO</t>
  </si>
  <si>
    <t>CONEXIONES A INTENET DE SEDES 
EDUCATIVAS OFICIALES</t>
  </si>
  <si>
    <t>SERVICIO DE EDUCACIÓN  INFORMAL PARA AUMENTAR LA 
CALIDAD Y CANTIDAD DE TALENTO  HUMANO PARA LA INDUSTRIA TI</t>
  </si>
  <si>
    <t>CAPACITACIONES Y SENSIBILIZACIONES PARA AUMENTAR LA CALIDAD Y CANTIDAD DE TALENTO HUMANO PARA LA
INDUSTRIA TI</t>
  </si>
  <si>
    <t>PERSONAS CAPACITADAS EN PROGRAMAS INFORMALES DE TECNOLOGÍAS DE LA INFORMACIÓN</t>
  </si>
  <si>
    <t>SERVICIO DE ASISTENCIA 
TÉCNICAS A EMPRENDEDORES Y 
EMPRESAS</t>
  </si>
  <si>
    <t>EMPRENDEDORES Y EMPRESAS 
ASISTIDAS TÉCNICAMENTE</t>
  </si>
  <si>
    <t>NÚMERO DE EMPRENDEDORES Y EMPRESAS ASISTIDAS</t>
  </si>
  <si>
    <t>SALUD</t>
  </si>
  <si>
    <t>BOLÍVAR ME ENAMORA EN  SALUD OPORTUNA Y DE CALIDAD</t>
  </si>
  <si>
    <t>1906</t>
  </si>
  <si>
    <t>ASEGURAMIENTO Y PRESTACIÓN INTEGRAL DE SERVICIOS DE SALUD</t>
  </si>
  <si>
    <t xml:space="preserve">PRESTACION DE SERVICIOS DE SALUD PARA LA POBLACIÓN POBRE NO ASEGURADA </t>
  </si>
  <si>
    <t>226</t>
  </si>
  <si>
    <t>REALIZAR ACOMPAÑAMIENTO, ASESORÍA Y SEGUIMIENTO TÉCNICO PARA LA TRANSFERENCIA DE HERRAMIENTAS DE GESTIÓN Y CONOCIMIENTO A ENTIDADES TERRITORIALES, ENTIDADES DEL SECTOR QUE PRESTAN SERVICIOS DE SALUD,  ENTRE OTROS, EN PROCEDIMIENTOS Y TRÁMITES INSTITUCIONALES DE COMPETENCIA DE LA ENTIDAD.</t>
  </si>
  <si>
    <t>1906041</t>
  </si>
  <si>
    <t>SERVICIO DE ASISTENCIA TÉCNICA</t>
  </si>
  <si>
    <t>ASISTENCISA TÉCNICAS REALIZADAS</t>
  </si>
  <si>
    <t>DIRECCIÓN DE ASEGURAMIENTO Y PRESTACIÓN DE SERVICIOS - SECRETARÍA DE SALUD DE BOLÍVAR</t>
  </si>
  <si>
    <t>Rentas cedidas</t>
  </si>
  <si>
    <t>227</t>
  </si>
  <si>
    <t xml:space="preserve">REALIZAR LA AFILIACIÓN DE LA POBLACIÓN AL RÉGIMEN SUBSIDIADO CONFORME A LAS CONDICIONES DEL SISTEMA GENERAL DE SEGURIDAD SOCIAL; INCLUYE EL REGISTRO, REPORTE, SISTEMATIZACIÓN Y SEGUIMIENTO DE AFILIADOS EN LOS SISTEMAS DE INFORMACIÓN CORRESPONDIENTES. </t>
  </si>
  <si>
    <t>1906044</t>
  </si>
  <si>
    <t>SERVICIO DE AFILIACIONES AL RÉGIMEN SUBSIDIADO DEL SISTEMA GENERAL DE SEGURIDAD SOCIAL</t>
  </si>
  <si>
    <t>PERSONAS AFILIADAS AL RÉGIMEN SUBSIDIADO</t>
  </si>
  <si>
    <t>BDUA - SISPRO MSPS</t>
  </si>
  <si>
    <t>1907</t>
  </si>
  <si>
    <t>228</t>
  </si>
  <si>
    <t>GARANTIZAR RECURSOS MONETARIOS A LAS EMPRESAS SOCIALES DEL ESTADO O A TERCEROS QUE ADMINISTRAN INFRAESTRUCTURA PÚBLICA PARA LA ATENCIÓN EN SALUD A LA POBLACIÓN</t>
  </si>
  <si>
    <t>1906035</t>
  </si>
  <si>
    <t>SERVICIO DE APOYO FINANCIERO PARA LA ATENCIÓN EN SALUD A LA POBLACIÓN</t>
  </si>
  <si>
    <t>EMPRESAS SOCIALES DEL ESTADO FINANCIADAS</t>
  </si>
  <si>
    <t>Rentas cedidas - SGP</t>
  </si>
  <si>
    <t>1908</t>
  </si>
  <si>
    <t>229</t>
  </si>
  <si>
    <t>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t>
  </si>
  <si>
    <t>1909</t>
  </si>
  <si>
    <t>230</t>
  </si>
  <si>
    <t>1903</t>
  </si>
  <si>
    <t>INSPECCIÓN, VIGILANCIA Y CONTROL</t>
  </si>
  <si>
    <t xml:space="preserve">VIGILANCIA Y CONTROL EN SALUD PUBLICA </t>
  </si>
  <si>
    <t>231</t>
  </si>
  <si>
    <t>INCREMENTAR  LA COBERTURA DE ACCIONES DE INSPECCIÓN, VIGILANCIA Y CONTROL AL SISTEMA GENERAL DE SEGURIDAD SOCIAL EN SALUD EN EL DEPARTAMENTO DE BOLÍVAR.</t>
  </si>
  <si>
    <t>1903016</t>
  </si>
  <si>
    <t>SERVICIO DE AUDITORÍA Y VISITAS INSPECTIVAS</t>
  </si>
  <si>
    <t>ADQUISICIÓN DE AMBULANCIA</t>
  </si>
  <si>
    <t>IVC - SSDB</t>
  </si>
  <si>
    <t xml:space="preserve">INSPECCIÓN, VIGILANCIA Y CONTROL SANITARIO </t>
  </si>
  <si>
    <t>232</t>
  </si>
  <si>
    <t>AUMENTAR LA COBERTURA EN LA VIGILANCIA DE LOS EVENTOS DE INTERÉS EN SALUD PÚBLICA POR LOS LABORATORIOS DE LA RED DEL DEPARTAMENTO DE BOLÍVAR  E INVESTIGACIÓN EN LA VIGILANCIA DE LOS EVENTOS DE INTERÉS DE SALUD PÚBLICA POR EL LABORATORIO DEPARTAMENTAL</t>
  </si>
  <si>
    <t>1903012</t>
  </si>
  <si>
    <t>SERVICIO DE ANÁLISIS DE LABORATORIO</t>
  </si>
  <si>
    <t>LABORATORIO DE SALUD PÚBLICA-SSDB</t>
  </si>
  <si>
    <t>1905</t>
  </si>
  <si>
    <t>SALUD PÚBLICA</t>
  </si>
  <si>
    <t xml:space="preserve">CONVIVENCIA SOCIAL  Y SALUD MENTAL </t>
  </si>
  <si>
    <t>233</t>
  </si>
  <si>
    <t>FORTALECER LAS ACCIONES DE GESTIÓN INTEGRAL QUE MINIMICEN LOS RIESGOS ASOCIADOS A LA SALUD MENTAL Y CONVIVENCIA SOCIAL EN EL DEPARTAMENTO DE BOLÍVAR</t>
  </si>
  <si>
    <t>1905050</t>
  </si>
  <si>
    <t>SECRETARÍA DE SALUD DE BOLÍVAR</t>
  </si>
  <si>
    <t>234</t>
  </si>
  <si>
    <t>REALIZAR ACOMPAÑAMIENTO, ASESORÍA Y SEGUIMIENTO TÉCNICO PARA LA TRANSFERENCIA DE HERRAMIENTAS DE GESTIÓN Y CONOCIMIENTO SOBRE TEMAS DE SALUD MENTAL</t>
  </si>
  <si>
    <t>1905022</t>
  </si>
  <si>
    <t>SERVICIO DE GESTIÓN DEL RIESGO EN TEMAS DE TRASTORNOS MENTALES</t>
  </si>
  <si>
    <t>AUDITORÍAS Y VISITAS INSPECTIVAS REALIZADAS</t>
  </si>
  <si>
    <t xml:space="preserve">GESTIÓN DIFERENCIAL DE POBLACIONES VULNERABLES </t>
  </si>
  <si>
    <t>235</t>
  </si>
  <si>
    <t>FORTALECER LA ATENCIÓN INTEGRAL Y DIFERENCIAL EN SALUD A MUJERES, PERSONAS LGTBIQ+, VÍCTIMAS DE VIOLENCIA DE GÉNERO Y VIOLENCIA SEXUAL EN MUNICIPIOS PRIORIZADOS DEL DEPARTAMENTO DE BOLÍVAR.</t>
  </si>
  <si>
    <t>ANÁLISIS REALIZADOS</t>
  </si>
  <si>
    <t xml:space="preserve">SALUD PÚBLICA </t>
  </si>
  <si>
    <t>236</t>
  </si>
  <si>
    <t>DISMINUIR PORCENTAJE DE ENFERMEDADES ADQUIRIDAS POR FACTORES AMBIENTALES Y SANITARIOS EN LOS MUNICIPIOS DEL DEPARTAMENTO DE BOLÍVAR.</t>
  </si>
  <si>
    <t>1905024</t>
  </si>
  <si>
    <t>SERVICIO DE GESTIÓN DEL RIESGO PARA ABORDAR SITUACIONES DE SALUD RELACIONADAS CON CONDICIONES AMBIENTALES</t>
  </si>
  <si>
    <t>GESTIÓN PROGRAMÁTICA Y PIC - SSDB</t>
  </si>
  <si>
    <t>rentas cedidas - SGP</t>
  </si>
  <si>
    <t>237</t>
  </si>
  <si>
    <t>DISMINUIR LAS ENFERMEDADES ADQUIRIDAS POR FACTORES AMBIENTALES Y SANITARIOS EN LOS MUNICIPIOS DEL DEPARTAMENTO DE BOLÍVAR.</t>
  </si>
  <si>
    <t>1903042</t>
  </si>
  <si>
    <t>SERVICIO DE VIGILANCIA Y CONTROL SANITARIO DE LOS FACTORES DE RIESGO PARA LA SALUD, EN LOS ESTABLECIMIENTOS Y ESPACIOS QUE PUEDEN GENERAR RIESGOS PARA LA POBLACIÓN.</t>
  </si>
  <si>
    <t>CAMPAÑAS DE GESTIÓN DEL RIESGO PARA ABORDAR SITUACIONES DE SALUD RELACIONADAS CON CONDICIONES AMBIENTALES IMPLEMENTADAS</t>
  </si>
  <si>
    <t>Sin dato</t>
  </si>
  <si>
    <t>SGP</t>
  </si>
  <si>
    <t>238</t>
  </si>
  <si>
    <t xml:space="preserve">PROTECCIÓN INTEGRAL A LA PRIMERA INFANCIA </t>
  </si>
  <si>
    <t>239</t>
  </si>
  <si>
    <t xml:space="preserve">REALIZAR SERVICIO DE EDUCACIÓN INFORMAL EN TEMAS DE SALUD PÚBLICA A LA POBLACIÓN DE LA PRIMERA INFANCIA Y ADOLESCENCIA </t>
  </si>
  <si>
    <t>1905019</t>
  </si>
  <si>
    <t>SERVICIO DE EDUCACIÓN INFORMAL EN TEMAS DE SALUD PÚBLICA</t>
  </si>
  <si>
    <t>ESTABLECIMIENTOS ABIERTOS AL PÚBLICO VIGILADOS Y CONTROLADOS</t>
  </si>
  <si>
    <t xml:space="preserve">DESARROLLO INTEGRAL DE LAS NIÑAS, NIÑOS </t>
  </si>
  <si>
    <t>240</t>
  </si>
  <si>
    <t>REALIZAR ACOMPAÑAMIENTO, ASESORÍA Y SEGUIMIENTO TÉCNICO  PARA FORTALECER LA GESTIÓN PARA LA IMPLEMENTACIÓN Y ADOPCIÓN DE ESTRATEGIAS, NORMAS Y LINEAMIENTOS ORIENTADOS   PARA LOGRAR EL DESARROLLO INTEGRAL DE NIÑAS, NIÑOS Y ADOLESCENTES EN MUNICIPIOS PRIORIZADOS DEL DEPARTAMENTO DE BOLÍVAR.</t>
  </si>
  <si>
    <t xml:space="preserve">ETNIA, DISCAPACIDAD, GÉNERO, NIÑEZ, ADOLESCENCIA, PERSONAS MAYORES </t>
  </si>
  <si>
    <t>241</t>
  </si>
  <si>
    <t>REALIZAR ASISTENCIAS TÉCNICAS PARA ORTALECER LA ARTICULACIÓN INTERSECTORIAL Y EL CUMPLIMIENTO DE LA RUTA DE ABORDAJE INTEGRAL DE LAS VIOLENCIAS DE GÉNERO EN MUNICIPIOS DEL DEPARTAMENTO DE BOLÍVAR.</t>
  </si>
  <si>
    <t>242</t>
  </si>
  <si>
    <t>REALIZAR ACCIONES RELACIONADAS CON LA PREVENCIÓN DEL RIESGOS QUE AFECTAN LA SALUD SEXUAL Y REPRODUCTIVA DE LAS PERSONAS EN EL CURSO DE SU VIDA DESDE UN ENFOQUE DE DERECHOS.</t>
  </si>
  <si>
    <t>1905021</t>
  </si>
  <si>
    <t>SERVICIO DE GESTIÓN DEL RIESGO EN TEMAS DE SALUD SEXUAL Y REPRODUCTIVA</t>
  </si>
  <si>
    <t xml:space="preserve">SERVICIO DE PROMOCIÓN DE LA SALUD </t>
  </si>
  <si>
    <t xml:space="preserve">GESTIÓN DEL RIESGO (PREVENCIÓN Y ATENCIÓN INTEGRAL EN SSR DESDE UN ENFOQUE DE DERECHOS) </t>
  </si>
  <si>
    <t>243</t>
  </si>
  <si>
    <t>SALUD SEXUAL Y REPRODUCTIVA SECRETARÍA DE SALUD DE BOLÍVAR</t>
  </si>
  <si>
    <t>244</t>
  </si>
  <si>
    <t>REALIZAR ACOMPAÑAMIENTO, ASESORÍA Y SEGUIMIENTO TÉCNICO PARA FORTALECER LA  IMPLEMENTACIÓN  DE ESTRATEGIAS Y LINEAMIENTOS PARA LA PREVENCIÓN Y ATENCIÓN INTEGRAL DE LAS ITS/VIH SIDA EN EL DEPARTAMENTO DE BOLÍVAR</t>
  </si>
  <si>
    <t>245</t>
  </si>
  <si>
    <t>FORTALECER LAS ACCIONES DE PROMOCIÓN DE LA SALUD Y PREVENCIÓN EN RIESGOS LABORALES EN LA POBLACIÓN DE LOS SECTORES INFORMALES DE LA ECONOMÍA EN EL DEPARTAMENTO DE BOLÍVAR.</t>
  </si>
  <si>
    <t>1905054</t>
  </si>
  <si>
    <t>SERVICIO DE PROMOCIÓN DE LA SALUD</t>
  </si>
  <si>
    <t>PROGRAMA LABORAL  SECRETARÍA DE SALUD DE BOLÍVAR</t>
  </si>
  <si>
    <t>246</t>
  </si>
  <si>
    <t>REALIZAR ACOMPAÑAMIENTO, ASESORÍA Y SEGUIMIENTO TÉCNICO EN RIESGOS LABORALES EN LA POBLACIÓN DE LOS SECTORES INFORMALES DE LA ECONOMÍA EN EL DEPARTAMENTO DE BOLÍVAR.</t>
  </si>
  <si>
    <t>247</t>
  </si>
  <si>
    <t>REALIZAR ACOMPAÑAMIENTO, ASESORÍA Y SEGUIMIENTO TÉCNICO PARA EVALUAR EL AVANCE DE LA IMPLEMENTACIÓN DE LAS RUTAS INTEGRALES DE ATENCIÓN MATERNO PERINATAL Y DE PROMOCIÓN Y MANTENIMIENTO EN MUNICIPIOS PRIORIZADOS DEL DEPARTAMENTO DE BOLÍVAR</t>
  </si>
  <si>
    <t>248</t>
  </si>
  <si>
    <t>REALIZAR ACCIONES RELACIONADAS CON LA PREVENCIÓN Y MITIGACIÓN DE RIESGOS QUE AFECTAN LA SALUD SEXUAL Y REPRODUCTIVA DE LAS PERSONAS EN EL CURSO DE SU VIDA DESDE UN ENFOQUE DE DERECHOS.</t>
  </si>
  <si>
    <t>ESTRATEGIAS DE PROMOCIÓN DE LA SALUD IMPLEMENTADAS</t>
  </si>
  <si>
    <t xml:space="preserve">GESTIÓN DEL RIESGO (SITUACIONES DE SALUD RELACIONADAS CON CONDICIONES AMBIENTALES) </t>
  </si>
  <si>
    <t>249</t>
  </si>
  <si>
    <t>250</t>
  </si>
  <si>
    <t xml:space="preserve">GARANTIZAR LA ATENCIÓN DE EVENTOS EN SALUD PÚBLICA ANTE SITUACIONES DE EMERGENCIAS Y DESASTRES DE LA POBLACIÓN DEL DEPARTAMENTO DE BOLÍVAR </t>
  </si>
  <si>
    <t>1905042</t>
  </si>
  <si>
    <t>SERVICIO DE ATENCIÓN EN CENTROS REGULADORES DE URGENCIAS, EMERGENCIAS Y DESASTRES</t>
  </si>
  <si>
    <t>Rentas Cedidas</t>
  </si>
  <si>
    <t xml:space="preserve">TUBERCULOSIS </t>
  </si>
  <si>
    <t>251</t>
  </si>
  <si>
    <t>MEJORAR LA APLICACIÓN DE LAS ESTRATEGIAS DE PREVENCIÓN Y ATENCIÓN DE LA TUBERCULOSIS Y HANSEN EN LOS MUNICIPIOS DEL DEPARTAMENTO DE BOLÍVAR</t>
  </si>
  <si>
    <t>PROGRAMA TBC HANSE - SECRETARÍA DE SALUD</t>
  </si>
  <si>
    <t>SGP - NACION</t>
  </si>
  <si>
    <t xml:space="preserve">LEPRA O HANSEN </t>
  </si>
  <si>
    <t>252</t>
  </si>
  <si>
    <t>CAMPAÑAS DE GESTIÓN DEL RIESGO EN TEMAS DE SALUD SEXUAL Y REPRODUCTIVA IMPLEMENTADAS</t>
  </si>
  <si>
    <t xml:space="preserve">GESTIÓN DEL RIESGO EN ENFERMEDADES INMUNOPREVENIBLES - PAI </t>
  </si>
  <si>
    <t>253</t>
  </si>
  <si>
    <t>REALIZAR ACCIONES RELACIONADAS CON INTERVENCIONES SECTORIALES Y COMUNITARIAS PARA LA PREVENCIÓN, CONTROL, MITIGACIÓN Y MINIMIZACIÓN DE LOS RIESGOS DE LAS ENFERMEDADES INMUNOPREVENIBLES</t>
  </si>
  <si>
    <t>1905027</t>
  </si>
  <si>
    <t>SERVICIO DE GESTIÓN DEL RIESGO PARA ENFERMEDADES INMUNOPREVENIBLES</t>
  </si>
  <si>
    <t>PAI - SECRETARÍA DE SALUD DE BOLÍVAR</t>
  </si>
  <si>
    <t>254</t>
  </si>
  <si>
    <t>BRINDAR ASISTENCIA TÉCNICA A LAS ENTIDADES TERRITORIALES E IPS SOBRE EL MANEJO Y APLICACIÓN DE BIOLÓGICOS</t>
  </si>
  <si>
    <t>CAMPAÑA DE GESTION DE RIEGOS EN TEMAS DE SALUD SEXUAL Y REPRODUCTIVAS IMPLEMENTADAS</t>
  </si>
  <si>
    <t>RENTAS CEDIDAS -SGP</t>
  </si>
  <si>
    <t>255</t>
  </si>
  <si>
    <t>FORTALECER LA GESTIÓN EN LA IMPLEMENTACIÓN DE LA POLÍTICA DE SEGURIDAD ALIMENTARIA Y
NUTRICIONAL CON ENFOQUE AL DERECHO HUMANO DE LA ALIMENTACIÓN ADECUADA EN NIÑOS Y NIÑAS
DE 0 A 59 MESES, MUJERES LACTANTES Y GESTANTES EN EL DEPARTAMENTO DE BOLÍVAR</t>
  </si>
  <si>
    <t xml:space="preserve">GESTIÓN EN SALUD PUBLICA </t>
  </si>
  <si>
    <t>256</t>
  </si>
  <si>
    <t>CONTAR CON APOYO FINANCIERO PARA LA INVESTIGACIÓN, DESARROLLO E INNOVACIÓN TECNOLÓGICA EN SALUD</t>
  </si>
  <si>
    <t>1905039</t>
  </si>
  <si>
    <t>SERVICIO DE APOYO FINANCIERO PARA LA INVESTIGACIÓN, DESARROLLO E INNOVACIÓN TECNOLÓGICA EN SALUD</t>
  </si>
  <si>
    <t>SISTEMA DE INFORMACIÓN - SSDB</t>
  </si>
  <si>
    <t>257</t>
  </si>
  <si>
    <t>258</t>
  </si>
  <si>
    <t>REALIZAR ACOMPAÑAMIENTO, ASESORÍA Y SEGUIMIENTO TÉCNICO PARA LA TRANSFERENCIA DE HERRAMIENTAS DE GESTIÓN Y CONOCIMIENTO A ENTIDADES TERRITORIALES, ENTIDADES DEL SECTOR QUE PRESTAN SERVICIOS DE SALUD, CIUDADANOS, ENTRE OTROS.</t>
  </si>
  <si>
    <t>VGILANCIA SALUD PÚBLICA-SISTEMA DE INFORMACIÓN - SSDB</t>
  </si>
  <si>
    <t>259</t>
  </si>
  <si>
    <t>REALIZAR DOCUMENTOS CUYO OBJETIVO ES DESCRIBIR Y EXPLICAR MÉTODOS, HERRAMIENTAS ANALÍTICAS, O PROCESOS QUE DETERMINAN UN CAMINO O FORMA DE REALIZAR UN ANÁLISIS EN PARTICULAR.</t>
  </si>
  <si>
    <t>1905036</t>
  </si>
  <si>
    <t>DOCUMENTOS METODOLÓGICOS</t>
  </si>
  <si>
    <t>PLANEACIÓN - SSDB</t>
  </si>
  <si>
    <t>260</t>
  </si>
  <si>
    <t>261</t>
  </si>
  <si>
    <t>ELABORAR DOCUMENTOS CUYO OBJETIVO ES PLASMAR UNA VISIÓN DE FUTURO A NIVEL PAÍS, ENTIDAD TERRITORIAL, COMUNIDAD, SECTOR, REGIÓN, ENTIDAD O CUALQUIER NIVEL DE DESAGREGACIÓN QUE SE REQUIERA. INCLUYE OBJETIVOS, ESTRATEGIAS, METAS E INDICADORES.</t>
  </si>
  <si>
    <t>1905015</t>
  </si>
  <si>
    <t>DOCUMENTOS DE PLANEACIÓN</t>
  </si>
  <si>
    <t>CAMPAÑAS DE GESTIÓN DEL RIESGO PARA ENFERMEDADES INMUNOPREVENIBLES  IMPLEMENTADAS</t>
  </si>
  <si>
    <t>262</t>
  </si>
  <si>
    <t>IMPLEMENTAR EL PLAN DE DESARROLLO DE CAPACIDADES PARA EL FORTALECIMIENTO DE LOS PROCESOS DE LA GESTION DE LA SALUD PUBLICA PARA ENTIDADES TERRITORIALES DE SALUD</t>
  </si>
  <si>
    <t>ENTIDADES TERRITORIALES ASISTIDAS TÉCNICAMENTE</t>
  </si>
  <si>
    <t>263</t>
  </si>
  <si>
    <t>DESCRIBIR Y EXPLICAR MÉTODOS, HERRAMIENTAS ANALÍTICAS, O PROCESOS QUE DETERMINAN UN CAMINO O FORMA DE REALIZAR UN ANÁLISIS EN PARTICULAR.</t>
  </si>
  <si>
    <t>264</t>
  </si>
  <si>
    <t>SEGURIDAD ALIMENTARIA - SSDB</t>
  </si>
  <si>
    <t>265</t>
  </si>
  <si>
    <t>DOCUMENTOS METODOLÓGICOS REALIZADOS</t>
  </si>
  <si>
    <t>PROGRAMA MÉDICAMENTOS-SSDB</t>
  </si>
  <si>
    <t>266</t>
  </si>
  <si>
    <t>FORTALECER LA ARTICULACIÓN INTERINSTITUCIONAL PARA LA VINCULACIÓN ACTIVA DE LAS DIFERENTES ENTIDADES RESPONSABLES DE LA ATENCIÓN INTEGRAL A POBLACIONES ÉTNICAS (NARP) PARA LA ADAPTABILIDAD DE LAS INTERVENCIONES EN SALUD.</t>
  </si>
  <si>
    <t>267</t>
  </si>
  <si>
    <t>REALIZAR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t>
  </si>
  <si>
    <t>190505400</t>
  </si>
  <si>
    <t>DOCUMENTOS DE PLANEACIÓN ELABORADOS</t>
  </si>
  <si>
    <t>PROGRAMA ENVEJECIMIENTO Y VEJEZ- SSDB</t>
  </si>
  <si>
    <t xml:space="preserve">PROMOCIÓN DE LA SALUD (MODOS, CONDICIONES Y ESTILOS DE VIDA SALUDABLES) </t>
  </si>
  <si>
    <t>268</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</si>
  <si>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</si>
  <si>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1905031</t>
  </si>
  <si>
    <t>SERVICIO DE PROMOCIÓN DE LA SALUD Y PREVENCIÓN DE RIESGOS ASOCIADOS A CONDICIONES NO TRANSMISIBLES</t>
  </si>
  <si>
    <t>COMPONENTE DE SALUD CÁNCER - SSDB</t>
  </si>
  <si>
    <t xml:space="preserve">VIDA SALUDABLE Y CONDICIONES NO TRANSMISIBLES </t>
  </si>
  <si>
    <t>269</t>
  </si>
  <si>
    <t xml:space="preserve">
REALIZAR ASISTENCIA TÉCNICA CON EL FIN DE AUMENTAR LA ADHERENCIA A LOS LINEAMIENTOS NACIONALES SOBRE LA PREVENCIÓN Y MANEJO DE LAS 
CONDICIONES NO TRANSMISIBLES EN LOS MUNICIPIOS DEL DEPARTAMENTO DE BOLÍVAR</t>
  </si>
  <si>
    <t>ESTRATEGIAS DE PROMOCIÓN DE LA PARTICIPACIÓN SOCIAL EN SALUD IMPLEMENTADAS</t>
  </si>
  <si>
    <t>COMPONENTE DE SALUD CARDIOVASCULAR Y METABÓLICO -SSDB</t>
  </si>
  <si>
    <t xml:space="preserve">GESTIÓN DEL RIESGO (CONDICIONES CRÓNICAS PREVALENTES) </t>
  </si>
  <si>
    <t>270</t>
  </si>
  <si>
    <t>REALIZAR ACCIONES PARA GARANTIZAR LA PREVENCIÓN Y EL ABORDAJE DE ENFERMEDADES NO TRANSMISIBLES Y DE ALTERACIONES DE LA SALUD BUCAL, VISUAL Y AUDITIVA, GESTIÓN DEL RIESGO DISMINUCIÓN DE LA ENFERMEDAD Y LA DISCAPACIDAD EVITABLE.</t>
  </si>
  <si>
    <t>PROGRAMA DE SALUD BUCAL</t>
  </si>
  <si>
    <t>271</t>
  </si>
  <si>
    <t>1905023</t>
  </si>
  <si>
    <t>SERVICIO DE GESTIÓN DEL RIESGO PARA ABORDAR CONDICIONES CRÓNICAS PREVALENTES</t>
  </si>
  <si>
    <t>ESTRATEGIAS DE PROMOCIÓN DE LA SALUD  Y PREVENCIÓN DE RIESGOS ASOCIADOS A CONDICIONES NO TRANSMISIBLES IMPLEMENTADAS</t>
  </si>
  <si>
    <t>PROGRAMA DE SALUD BUCAL-SSDB</t>
  </si>
  <si>
    <t xml:space="preserve">DISCAPACIDAD </t>
  </si>
  <si>
    <t>272</t>
  </si>
  <si>
    <t>FORTALECER LA GESTIÓN PARA EL DESARROLLO DE ACCIONES DE ATENCIÓN INTEGRAL CON ENFOQUE DIFERENCIAL Y PRIORITARIO EN LA GARANTÍA Y RESTABLECIMIENTO DE LOS DERECHOS DE LA POBLACIÓN CON DISCAPACIDAD EN MUNICIPIOS PRIORIZADOS EL DEPARTAMENTO DE BOLÍVAR.</t>
  </si>
  <si>
    <t>PROGRAMA DE DISCAPACIDAD-SSDB</t>
  </si>
  <si>
    <t>NACION, SGP, RENTAS CEDIDAS</t>
  </si>
  <si>
    <t xml:space="preserve">VICTIMAS DEL CONFLICTO ARMADO </t>
  </si>
  <si>
    <t>273</t>
  </si>
  <si>
    <t>GARANTIZAR LA CONTINUIDAD Y SEGUIMIENTO DE LA ATENCIÓN INTEGRAL EN EL MARCO DEL PAPSIVI A LAS VÍCTIMAS DEL CONFLICTO ARMADO EN LOS MUNICIPIOS PRIORIZADOS POR EL MINISTERIO DE SALUD Y PROTECCIÓN SOCIAL Y EL DEPARTAMENTO DE BOLIVAR.</t>
  </si>
  <si>
    <t>PROGRAMA DE VÍCTIMAS - SSDB</t>
  </si>
  <si>
    <t>RENTAS CEDIDAS - SGP</t>
  </si>
  <si>
    <t xml:space="preserve">DESARROLLO DE CAPACIDADES PARA LA GESTION DE SALUD PUBLICA </t>
  </si>
  <si>
    <t>274</t>
  </si>
  <si>
    <t>MEJORAR LA GESTION EN LA OPERACIONALIZACION DEL PLAN  INTERVECIONES COLECTIVAS (PIC) Y DE LOS PROCESOS DE LA GESTION DE LA SALUD PUBLICA EN EL MARCO DE LA GESTION DEL RIESGO COLECTIVO Y DE LA SALUD PUBLICA</t>
  </si>
  <si>
    <t>CAMPAÑAS DE GESTIÓN DEL RIESGO PARA ABORDAR CONDICIONES CRÓNICAS PREVALENTES IMPLEMENTADAS</t>
  </si>
  <si>
    <t>SERVICIO DE PROMOCIÓN DE LA PARTICIPACIÓN SOCIAL EN SALUD</t>
  </si>
  <si>
    <t>275</t>
  </si>
  <si>
    <t xml:space="preserve">IMPLEMENTAR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t>
  </si>
  <si>
    <t>1905049</t>
  </si>
  <si>
    <t>PARTICIPACIÓN SOCIAL - SSDB</t>
  </si>
  <si>
    <t xml:space="preserve">ENFERMEDADES TRANSMITIDAS POR VECTORES-ETV </t>
  </si>
  <si>
    <t>276</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</si>
  <si>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</si>
  <si>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PROGRAMA DE ENFERMEDADES ENDEMOEPIDEMICAS -SSDB</t>
  </si>
  <si>
    <t>277</t>
  </si>
  <si>
    <t xml:space="preserve">FORTALECER LOS PROCESOS DE ADOPCIÓN, ADAPTACIÓN E IMPLEMENTACIÓN EN LAS ATENCIONES INDIVIDUALES, COLECTIVAS Y
POBLACIONALES EN EL DESARROLLO DE RUTAS DE ATENCIÓN INTEGRAL EN SALUD PARA LA PROMOCIÓN Y MANTENIMIENTO DE LA SALUD EN
AQUELLAS ESPECÍFICAS DE LAS ETV Y ZOONOSIS. </t>
  </si>
  <si>
    <t>1905029</t>
  </si>
  <si>
    <t>SERVICIO DE SUMINISTRO DE INSUMOS PARA EL MANEJO DE EVENTOS DE INTERÉS EN SALUD PÚBLICA</t>
  </si>
  <si>
    <t>ENTIDADES TERRITORIALES CON SERVICIO DE SUMINISTRO DE INSUMOS PARA EL MANEJO DE EVENTOS DE INTERÉS EN SALUD PÚBLICA</t>
  </si>
  <si>
    <t xml:space="preserve">PROGRAMA DE ENFERMEDADES ENDEMOEPIDEMICAS </t>
  </si>
  <si>
    <t>278</t>
  </si>
  <si>
    <t xml:space="preserve">
FORTALECER ESTRATEGIAS PARA LA REDUCCIÓN DE ÍNDICE DE MORBILIDAD Y PROPAGACIÓN DE
ENFERMEDADES TRASMITIDAS POR ANIMALES DOMÉSTICOS Y SILVESTRES EN EL DEPARTAMENTO DE BOLÍVAR</t>
  </si>
  <si>
    <t>279</t>
  </si>
  <si>
    <t xml:space="preserve">GARANTIZAR LA ATENCIÓN ANTE SITUACIONES DE EMERGENCIAS Y DESASTRES DE LA POBLACIÓN DEL DEPARTAMENTO DE BOLÍVAR </t>
  </si>
  <si>
    <t>PERSONAS ATENDIDAS EN CENTROS REGULADORES DE URGENCIAS, EMERGENCIAS Y DESASTRES</t>
  </si>
  <si>
    <t>CRUE- SECRETARÍA DE SALUD DE BOLÍVAR</t>
  </si>
  <si>
    <t>MOVILIDAD</t>
  </si>
  <si>
    <t>BOLÍVAR ME ENAMORA EN  INFRAESTRUCTURA Y MOVILIDAD</t>
  </si>
  <si>
    <t>SEGURIDAD DE TRANSPORTE</t>
  </si>
  <si>
    <t>TRANSPORTE</t>
  </si>
  <si>
    <t>DESARROLLO DE PROYECTOS DE SEÑALIZACIÓN VERTICAL, HORIZONTAL, REDUCTORES DE VOLOCIDAD, SEMAFORIZACIÓN ,INSTALACIÓN DE EQUIPOS ELECTRÓNICOS , ROCERÍA,MANTENIMIENTO Y REPARCHEO DE LAS VÍAS EN EL DEPARTAMENTO DE BOLÍVAR</t>
  </si>
  <si>
    <t>INFRAESTRUCTURA DE TRANSPORTE PARA LA SEGURIDAD VIAL MEJORADA</t>
  </si>
  <si>
    <t>INFRAESTRUCTURA MEJORADA</t>
  </si>
  <si>
    <t>METROS LINEALES</t>
  </si>
  <si>
    <t>SECRETARIA DE MOVILIDAD</t>
  </si>
  <si>
    <t>REALIZACIÓN DE CAMPAÑAS PEDAGOGICAS, ORIENTADAS A CONCIENTIZAR A LA POBLACIÓN DEL USO DEL CINTURON DE SEGURIDAD, CONTROL DE LÍMITES DE VELOCIDAD,GENERAR CULTURA CIUDADANA, MEJORA DE SITIOS CRITICOS INTERVENIDOS, CUMPLIMIENTO DE NORMAS DE SEGRURIDAD VIAL</t>
  </si>
  <si>
    <t>SERVICIO DE EDUCACIÓN INFORMAL</t>
  </si>
  <si>
    <t>ESTRATEGIAS PEDAGÓGICAS IMPLEMENTADAS</t>
  </si>
  <si>
    <t>INFRAESTRUCTURA Y
SERVICIOS DE
TRANSPORTE AÉREO</t>
  </si>
  <si>
    <t xml:space="preserve">MEJORAR  LA INFRAESTRUCTURA Y HABILITAR  LOS AEROPUERTOS MONTEMARIANO  DEL CARMEN DE BOLÍVAR Y BARACOA DE MAGANGUE </t>
  </si>
  <si>
    <t>AEROPUERTOS MEJORADOS</t>
  </si>
  <si>
    <t xml:space="preserve">AEROPUERTOS MEJORADOS </t>
  </si>
  <si>
    <t>INFRAESTRUCTURA DE
TRANSPORTE FLUVIAL</t>
  </si>
  <si>
    <t xml:space="preserve">CREACION DE NUEVAS TERMINALES FLUVIALES EN EL DEPARTAMENTO DE BOLÍVAR </t>
  </si>
  <si>
    <t>TERMINAL FLUVIAL MEJORADA</t>
  </si>
  <si>
    <t>ND</t>
  </si>
  <si>
    <t>SEGURIDAD DE
TRANSPORTE</t>
  </si>
  <si>
    <t>DESARROLLAR CAMPAÑAS A TRAVES DE PROYECTO DE CONCIENTIZACIÓN DE LA NO UTILIZACIÓN DE TRANSPORTE DE TRACCIÓN ANIMAL Y REEMPLAZO DE ESTE MEDIO IRREGULAR DE TRANSPORTE.</t>
  </si>
  <si>
    <t>SERVICIO DE APOYO A UNIDADES PRODUCTIVAS INDIVIDUALES PARA LA GENERACIÓN DE INGRESOS</t>
  </si>
  <si>
    <t>UNIDADES PRODUCTIVAS CAPITALIZADAS</t>
  </si>
  <si>
    <t>MINAS</t>
  </si>
  <si>
    <t>BOLIVAR ME ENAMORA EN MINERIA SOSTENIBLE Y NUEVAS FUENTES DE ENERGIAS LIMPIAS</t>
  </si>
  <si>
    <t>CONSOLIDACION PRODUCTIVA DEL SECTOR MINERO</t>
  </si>
  <si>
    <t>COMERCIO , INDUSTRIA Y TURISMO A.13</t>
  </si>
  <si>
    <t>FORMALIZACION DE LA ACTIVIDAD MINERA EN EL DEPARTAMENTO DE BOLIVAR</t>
  </si>
  <si>
    <t>SERVICIO DE DIVULGACION DEL SECTOR MINERO</t>
  </si>
  <si>
    <t>EVENTOS DE DIVULGACION REALIZADOS</t>
  </si>
  <si>
    <t>CENSO MINERO 2011</t>
  </si>
  <si>
    <t>NA</t>
  </si>
  <si>
    <t>ASISTIR TECNICA Y TECNOLOGICAMENTE A LOS PEQUEÑOS MINEROS DEL SUR DE BOLIVAR</t>
  </si>
  <si>
    <t>SERVICIO DE ASISTENCIA TECNICA EN ACTIVIDADES DE LA EXPLOTACION MINERA DE PEQUEÑOS Y MEDIANOS MINEROS</t>
  </si>
  <si>
    <t>RECUPERANDO DATOS. ESPERE UNOS SEGUNDOS E INTENTE CORTAR O COPIAR DE NUEVO.</t>
  </si>
  <si>
    <t>$ 1,522,529,360</t>
  </si>
  <si>
    <t>REDUCIR LOS  INDICES DE ACCIDENTABILIDADY LOS RIESGOS ASOCIADOS A LA ACTIVIDAD MINERA MEDIANTE LA DOTACION DE EPP</t>
  </si>
  <si>
    <t>UNIDADES DE PRODUCCION MINERA ASISTIDAS TECNICAMENTE</t>
  </si>
  <si>
    <t>FORTALECIMIENTO INSTITUCIONAL, LA JUSTICIA, LA PAZ Y EL DESARROLLO INTEGRAL DE NIÑOS, NIÑAS Y ADOLESCENTES. A.14 -  PROMOCIÓN DE HÁBITOS SALUDABLES DE VIDA A TRAVÉS DE ACCIONES DE SALUD PÚBLICA. A.19</t>
  </si>
  <si>
    <t>PREVENCION DEL TRABAJO INFANTIL Y FORTALECIMIENTO SOCIAL Y ECONOMICO DE LA MUJER MINERA</t>
  </si>
  <si>
    <t>SERVICIO DE ASISTENCIA PARA LA REGULACION DE LA ACTIVIDAD MINERA</t>
  </si>
  <si>
    <t>TRABAJADORES INFANTILES ERRADICADOS DE LA ACTIVIDAD MINERA</t>
  </si>
  <si>
    <t>DESARROLLO AMBIENTAL SOSTENIBLE DEL SECTOR MINERO ENERGETICO</t>
  </si>
  <si>
    <t>REDUCIR LA EXPLOTACION ILICITA DE MINERALES QUE SE DESARROLLAN EN SUR DE BOLIVAR</t>
  </si>
  <si>
    <t>SERVICIO DE COORDINACION INTERINSTITUCIONALPARA EL CONTROL A LA EXPLOTACION ILICITA DE MINERALES</t>
  </si>
  <si>
    <t>CONVENIOS INETRADMINISTRATIVOS IMPLEMENTADOS</t>
  </si>
  <si>
    <t>FUENTES EXTERNA CONVENIO PUBLICO-PRIVADO</t>
  </si>
  <si>
    <t>ACCESO AL SERVICIO PUBLICO DOMICILIARIO DE GAS COMBUSTIBLE</t>
  </si>
  <si>
    <t>REPARACION VICTIMAS DEL CONFLICTO A.5</t>
  </si>
  <si>
    <t>AUMENTAR LA COBERTURA DE GAS NATURAL DEL DEPARTAMENTO DE BOLIVAR</t>
  </si>
  <si>
    <t>REDES DE GAS COMBUSTIBLE INSTALADAS</t>
  </si>
  <si>
    <t>VIVIENDAS CONECTADAS A LA RED LOCAL DE GAS COMBUSTIBLE</t>
  </si>
  <si>
    <t>SURTIGAS</t>
  </si>
  <si>
    <t>$ 1,711,300,000</t>
  </si>
  <si>
    <t>CONSOLIDACION PRODUCTIVA DEL SECTOR DE ENERGIA ELECTRICA</t>
  </si>
  <si>
    <t>INVERSION A VICTIMAS DEL CONFLICTO ARMADO A.6,6</t>
  </si>
  <si>
    <t>AUMENTA LA COBERTURA ELECTRICA CON UN SISTEMA DE  ENERGIA RENOVABLE EN EL DEPARTAMENTO DE BOLIVAR</t>
  </si>
  <si>
    <t>UNIDADES DE GENERACION FOTOVOLTAICA DE ENERGIA ELECTRICA INSTALADAS</t>
  </si>
  <si>
    <t>UPME</t>
  </si>
  <si>
    <t>FUENTES EXTERNA FONDO PEECES FENOGE</t>
  </si>
  <si>
    <t>AUMENTAR LA COBERTURA ELECTRICA CON SISTEMA DE ENERGIA CONVENCIONAL EN EL DEPARTAMENTO DE BOLIVAR</t>
  </si>
  <si>
    <t>VIVIENDAS CONECTADAS A A LA RED  DEL SISTEMA LOCAL DE ENERGIA ELECTRICA</t>
  </si>
  <si>
    <t>INFRAESTRUCTURA</t>
  </si>
  <si>
    <t>BOLÍVAR ME ENAMORA  CON  ATENCIÓN A VÍCTMAS</t>
  </si>
  <si>
    <t>4101</t>
  </si>
  <si>
    <t>ATENCIÓN, ASISTENCIA  Y REPARACIÓN INTEGRAL A LAS VÍCTIMAS</t>
  </si>
  <si>
    <t>EQUIPAMENTO</t>
  </si>
  <si>
    <t>CONSTRUCCIÓN DEL CENTRO REGIONAL DE ATENCIÓN A VÍCTIMAS</t>
  </si>
  <si>
    <t>CENTROS REGIONALES DE ATENCIÓN A VÍCTIMAS CONSTRUIDOS</t>
  </si>
  <si>
    <t xml:space="preserve">CENTROS REGIONALES DE ATENCIÓN A VÍCTIMAS CONSTRUIDOS </t>
  </si>
  <si>
    <t>DNP</t>
  </si>
  <si>
    <t>DOTACIÓN DEL CRAV CENTRO REGIONAL DE ATENCIÓN A VÍCTIMAS</t>
  </si>
  <si>
    <t>CENTROS REGIONALES O PUNTOS DE ATENCIÓN A VÍCTIMAS DOTADOS</t>
  </si>
  <si>
    <t>DOTACIÓN DE INFRAESTRUCTURA EN LA CUAL SE REÚNE LA OFERTA INSTITUCIONAL DEL NIVEL NACIONAL Y TERRITORIAL QUE TIENE COMO OBJETIVO ATENDER, ORIENTAR, REMITIR Y ACOMPAÑAR A LAS VÍCTIMAS DEL CONFLICTO.</t>
  </si>
  <si>
    <t xml:space="preserve">ATENCIÓN A GRUPOS VULNERABLES - PROMOCIÓN SOCIAL </t>
  </si>
  <si>
    <t xml:space="preserve">MEJORAMIENTO Y/O COSTRUCCIÓN DE PUNTOS DE ATENCIÓN A VÍCTIMAS Y/O CENTRO REGIONAL DE ATENCIÓN A VÍCTIMAS </t>
  </si>
  <si>
    <t>PUNTOS DE ATENCIÓN A VÍCTIMAS DOTADOS</t>
  </si>
  <si>
    <t>INFRAESTRUCTURA RED VIAL REGIONAL</t>
  </si>
  <si>
    <t xml:space="preserve">MEJORAMIENTO DE VÍAS </t>
  </si>
  <si>
    <t xml:space="preserve">INTERVENIR VÍAS TERCIARIAS </t>
  </si>
  <si>
    <t>VÍA TERCIARIA MEJORADA</t>
  </si>
  <si>
    <t>KM</t>
  </si>
  <si>
    <t>MINISTERIO DE TRANSPORTE</t>
  </si>
  <si>
    <t>Recursos SGR: $21,413,110,285,00
Recursos Nación: 
$ 60.834.078.144
Recursos Propios: 
$ 13.011.710.159</t>
  </si>
  <si>
    <t>INTERVENTIR VÍAS SECUNDARIAS</t>
  </si>
  <si>
    <t>VÍA SECUNDARIA MEJORADA</t>
  </si>
  <si>
    <t>INTERVENIR LA INFRAESTRUCTURA VÍAL URBANA</t>
  </si>
  <si>
    <t>VÍA URBANA CONSTRUIDA</t>
  </si>
  <si>
    <t xml:space="preserve">VÍA URBANA CONSTRUIDA </t>
  </si>
  <si>
    <t>Recursos Crédito: $26,837,664,131
Recursos SGR: $10,239,680,596</t>
  </si>
  <si>
    <t>REALIZAR LOS ESTUDIOS Y DISEÑOS DE PUENTES</t>
  </si>
  <si>
    <t>2402118</t>
  </si>
  <si>
    <t>ESTUDIOS Y DISEÑOS</t>
  </si>
  <si>
    <t>ESTUDIOS DE PREINVERSIÓN REALIZADOS</t>
  </si>
  <si>
    <t>NRO DE ESTUDIOS</t>
  </si>
  <si>
    <t>Recursos propios</t>
  </si>
  <si>
    <t>CONSTRUIR PUENTES PARA MEJORAR LA CONECTIVIDAD</t>
  </si>
  <si>
    <t>PUENTE CONSTRUIDO EN VÍA TERCIARIA</t>
  </si>
  <si>
    <t>PUENTE CONSTRUIDO EN VÍA TERCIARIA EXISTENTE</t>
  </si>
  <si>
    <t>NRO DE PUENTES</t>
  </si>
  <si>
    <t xml:space="preserve"> BOLÍVAR ME ENAMORA VERDE Y SOSTENIBLE: TRANSICIÓN ENERGÉTICA Y GESTÓN AMBIENTAL DE EXCELENCIA.</t>
  </si>
  <si>
    <t>BOLÍVAR ME ENAMORA ALREDEDOR DEL AGUA</t>
  </si>
  <si>
    <t>3205</t>
  </si>
  <si>
    <t>ORDENAMIENTO AMBIENTAL TERRITORIAL</t>
  </si>
  <si>
    <t xml:space="preserve">CONSERVACIÓN, PROTECCIÓN, RESTAURACIÓN Y APROVECHAMIENTO DE RECURSOS NATURALES Y DEL MEDIO AMBIENTE </t>
  </si>
  <si>
    <t>INTERVENIR CUERPOS DE AGUA PARA REVERTIR LOS DAÑOS PRODUCIDOS A UN ECOSISTEMA</t>
  </si>
  <si>
    <t>3205026</t>
  </si>
  <si>
    <t>SERVICIO DE RECUPERACIÓN DE CUERPOS DE AGUA LÉNTICOS Y LÓTICOS</t>
  </si>
  <si>
    <t>CUERPOS DE AGUA RECUPERADOS</t>
  </si>
  <si>
    <t>HECTÁREA</t>
  </si>
  <si>
    <t>BOLÍVAR ME ENAMORA EN  GESTIÓN DE RIESGO DE DESASTRES</t>
  </si>
  <si>
    <t xml:space="preserve">EJECUCIÓN DE OBRAS DE REDUCCIÓN DEL RIESGO DE DESASTRES </t>
  </si>
  <si>
    <t>MEJORAR LA ESTABILIZACIÓN Y PROTECCIÓN DE TALUDES</t>
  </si>
  <si>
    <t>3205021</t>
  </si>
  <si>
    <t>OBRAS DE INFRAESTRUCTURA PARA MITIGACIÓN Y ATENCIÓN A DESASTRES</t>
  </si>
  <si>
    <t>PROTECCIONES DE ORILLAS REALIZADAS</t>
  </si>
  <si>
    <t>NÚMERO DE OBRAS</t>
  </si>
  <si>
    <t>2,75</t>
  </si>
  <si>
    <t>1,6</t>
  </si>
  <si>
    <t>Recursos SGR: $15,633,788,906,69
Recursos Propios: $3,200,000,000,00</t>
  </si>
  <si>
    <t>BOLIVAR ME ENAMORA EN  RECREACIÓN Y DEPORTE</t>
  </si>
  <si>
    <t>FORMACIÓN Y PREPARACIÓN DE DEPORTISTAS</t>
  </si>
  <si>
    <t>DEPORTE Y RECREACIÓN</t>
  </si>
  <si>
    <t>CONSTRUIR PARQUES</t>
  </si>
  <si>
    <t>4301009</t>
  </si>
  <si>
    <t>PARQUES RECREATIVOS CONSTRUIDOS</t>
  </si>
  <si>
    <t>PARQUES CONSTRUIDOS</t>
  </si>
  <si>
    <t>IDERBOL</t>
  </si>
  <si>
    <t>MEJORAR UNA CANCHA DEPORTIVA</t>
  </si>
  <si>
    <t>4301029</t>
  </si>
  <si>
    <t>CANCHA MEJORADA</t>
  </si>
  <si>
    <t xml:space="preserve">SGR
</t>
  </si>
  <si>
    <t>BOLÍVAR ME ENAMORA EN  FAMILIA, PRIMERA INFANCIA Y ADOLESCENCIA</t>
  </si>
  <si>
    <t>DESARROLLO INTEGRAL DE LA PRIMERA INFANCIA A LA JUVENTUD, Y FORTALECIMIENTO DE LAS CAPACIDADES DE LAS FAMILIAS DE NIÑAS, NIÑOS Y ADOLESCENTES</t>
  </si>
  <si>
    <t>CONSTRUIR CENTROS  DE ATENCIÓN INTEGRAL PARA LA PRIMERA INFANCIA</t>
  </si>
  <si>
    <t>EDIFICACIONES PARA LA ATENCIÓN INTEGRAL A LA PRIMERA INFANCIA CONSTRUIDAS</t>
  </si>
  <si>
    <t>EDIFICACIONES DE ATENCIÓN INTEGRAL A LA PRIMERA INFANCIA CONSTRUIDAS</t>
  </si>
  <si>
    <t>NUMERO DE EDIFICACIONES</t>
  </si>
  <si>
    <t>IGUALDAD</t>
  </si>
  <si>
    <t>COMPONENTE BOLÍVAR ME ENAMORA EN DERECHO HUMANOS.</t>
  </si>
  <si>
    <t>2,11,1</t>
  </si>
  <si>
    <t xml:space="preserve">INCLUSIÓN SOCIAL Y PRODUCTIVA PARA LA POBLACIÓN EN SITUACIÓN DE VULNERABILIDAD </t>
  </si>
  <si>
    <t>ATENCIÓN A GRUPOS VULNERABLES - PROMOCIÓN SOCIAL</t>
  </si>
  <si>
    <t xml:space="preserve">400 PERSONAS ATENDIDAS CON LA OFERTA SOCIAL DE LA SECRETARIA </t>
  </si>
  <si>
    <t xml:space="preserve">SERVICIO DE GESTIÓN PARA LA POBLACIÓN VULNERABLE </t>
  </si>
  <si>
    <t xml:space="preserve">BENEFICIARIOS DE LA OFERTA SOCIAL ATENDIDOS </t>
  </si>
  <si>
    <t xml:space="preserve">GESTIÓN </t>
  </si>
  <si>
    <t xml:space="preserve">COMUNIDADES ÉTNICAS CON ACOMPAÑAMIENTO COMUNITARIO </t>
  </si>
  <si>
    <t xml:space="preserve">SERVICIO DE ACOMPAÑAMIENTO FAMILIAR Y COMUNITARIO PARA LA SUPERACIÓN DE LA POBLEZA </t>
  </si>
  <si>
    <t>2,11,2</t>
  </si>
  <si>
    <t xml:space="preserve">12 ASISTENCIAS TÉNICAS A LOS COMITÉS MUNICIPALES DE DISCAPACIDAD </t>
  </si>
  <si>
    <t xml:space="preserve">SERVICIO DE ASISTENCIA TÉCNICA </t>
  </si>
  <si>
    <t xml:space="preserve">12 ASISTENCIAS TÉCNICAS A MUNICIPIOS EN POLITICAS PÚBLICAS DE DISCAPACIDAD </t>
  </si>
  <si>
    <t xml:space="preserve">SERVICIO DE ASISTENCIA TÉCNICA TERRITORIAL PARA GESTIÓN E IMPLEMENTACIÓN DE LA POLITICA PÚBLICA DE DISCAPACIDAD  </t>
  </si>
  <si>
    <t xml:space="preserve">DOCUMENTO DE LINEAMIENTOS TÉCNICOS PARA LA INCORPORACIÓN DEL ENFOQUE DIFERENCIAL ELABORADOS </t>
  </si>
  <si>
    <t xml:space="preserve">REALIZAR ESPACIOS DE INCLUSIÓN, JORNADAS DE CAPACITACIÓN, SENSIBILIZACIÓN, TALLERES DE FORMACIÓN CON POBLACIÓN CON DISCAPACIDAD Y FUNCIONARIOS PÚBLICOS </t>
  </si>
  <si>
    <t xml:space="preserve">SERVICIO DE ASISTENCIA TÉCNICA TERRITORIAL PARA LA GESTIÓN E IMPLEMENTACIÓN DE LA POLITICA PÚBLICA DE DISCAPACIDAD </t>
  </si>
  <si>
    <t xml:space="preserve">ENTIDADES ASISTIDAS TÉCNICAMENTE </t>
  </si>
  <si>
    <t>2,11,3</t>
  </si>
  <si>
    <t xml:space="preserve">REALIZAR ACOMPAÑAMIENTO SICOSOCIAL A 120 FAMILIAS DE CUIDADORES DE PCD </t>
  </si>
  <si>
    <t xml:space="preserve">SERVICIO DE ASISTENCIA TÉCNICA A FAMILIAS CON DISCAPACIDAD EN TEMAS DE FORTALECIMIENTO DEL TEJIDO SOCIAL Y CONSTRUCCIÓN DE ESCENARIOS COMUNITARIOS PROTECTORES DE DERECHOS </t>
  </si>
  <si>
    <t xml:space="preserve">FAMILIAS ATENDIDAS </t>
  </si>
  <si>
    <t>2,11,4</t>
  </si>
  <si>
    <t xml:space="preserve">REALIZAR 20 JORNADAS DE ORIENTACIÓN Y ACOMPAÑAMIENTO REALIZADAS SOBRE DERECHOS HUMANOS </t>
  </si>
  <si>
    <t xml:space="preserve">SERVICIO DE ASISTENCIA TÉCNICA  PARA ATENCIÓN, ORIENTACIÓN Y ASESORIA EN MATERIA DE DERECHOS HUMANOS, EL DERECHO INTERNACIONAL HUMANITARIO Y EN ESCENARIOS DE PAZ </t>
  </si>
  <si>
    <t xml:space="preserve">JORNADAS DE ORIENTACIÓN TÉCNICA PARA LA ATENCIÓN, ORIENTACIÓN Y ASESORÍA EN MATERIA DE DERECHOS HUMANOS </t>
  </si>
  <si>
    <t>2,11,5</t>
  </si>
  <si>
    <t xml:space="preserve">60 ASISTENCIAS TÉCNICAS PARA GENERAR CULTURA EN DERECHOS HUMANOS </t>
  </si>
  <si>
    <t xml:space="preserve">1 SISTEMA DE INFORMACIÓN IMPLEMENTACIÓN APRA GESTIÓN DE INFORMACIÓN DE DDHH Y POBLACIÓN VULNERABLE </t>
  </si>
  <si>
    <t xml:space="preserve">DISEÑO E IMPLEMENTACIÓN DE LAS TICS ORIENTACIÓN A ATENDER LAS NECESIDADES DE LAS DEPENDENCIAS DE LA ENTIDAD EN SISTEMAS DE INFORMACIÓN, INFRAESTRUCTURA COMPUTACIONAL Y REDES, QUE APOYEN LOS PROCESOS DE TOMA DE DESICIONES Y LA ACCESIBILIDAD A LA CIUDADANIA. </t>
  </si>
  <si>
    <t xml:space="preserve">SISTEMA DE INFORMACIÓN IMPLEMENTADOS </t>
  </si>
  <si>
    <t>BOLÍVAR ME ENAMORA DIVERSO E INCLUSIVO.</t>
  </si>
  <si>
    <t>ELABORACIÓN POLÍTICA PÚBLICAS DE  DERECHOS HUMANOS 2) DISCAPACIDAD, 3) ETNÍAS   4) DIVERSIDAD</t>
  </si>
  <si>
    <t>DOCUMENTOS DE POLÍTICA PÚBLICA</t>
  </si>
  <si>
    <t>DOCUMENTOS DE POLÍTICA PÚBLICA ELABORADOS</t>
  </si>
  <si>
    <t>DOCUMENTO DE POLITICA PUBLICA</t>
  </si>
  <si>
    <t>BOLÍVAR ME ENAMORA DIVERSO E INCLUSIVO</t>
  </si>
  <si>
    <t>240 EMPRENDEDORES DE COMUNIDADES DIVERAS APOYADOS</t>
  </si>
  <si>
    <t>SERVICIO DE APOYO FINANCIERO PARA EMPRESAS Y EMPRENDIMIENTOS PRODUCTIVOS</t>
  </si>
  <si>
    <t>PERSONAS Y EMPRESAS BENEFICIADAS</t>
  </si>
  <si>
    <t>DANE</t>
  </si>
  <si>
    <t>REALIZAR 4  ACCIONES  PROTECTORASS DE DERECHOS DE LAS COMUNIDADES OSIG</t>
  </si>
  <si>
    <t>FORTALECIMIENTO DEL TEJIDO SOCIAL Y CONSTRUCCIÓN DE ESCENARIOS COMUNITARIOS PROTECTORES DE DERECHOS</t>
  </si>
  <si>
    <t>ACCIONES EJECUTADAS CON LAS COMUNIDADES</t>
  </si>
  <si>
    <t>Gestion</t>
  </si>
  <si>
    <t>ATENDER 100 FAMILAS CON MIEMBROS DE COMUNIDADES OSIG</t>
  </si>
  <si>
    <t>SERVICIO DE PROMOCIÓN DE TEMAS DE DINÁMICA RELACIONAL Y DESARROLLO AUTÓNOMO</t>
  </si>
  <si>
    <t>FAMILIAS ATENDIDAS</t>
  </si>
  <si>
    <t>200 PERSONAS  CON AYUDAS HUMANITARIAS</t>
  </si>
  <si>
    <t>SERVICIO DE AYUDA Y ATENCIÓN HUMANITARIA</t>
  </si>
  <si>
    <t>PERSONAS CON ASISTENCIA HUMANITARIA</t>
  </si>
  <si>
    <t>30 PERSONAS VULNERABLES CON ACCESO A LA EDUCACIÓN SUPERIOR</t>
  </si>
  <si>
    <t>SERVICIO DE APOYO FINANCIERO PARA EL ACCESO A LA EDUCACIÓN SUPERIOR O TERCIARIA</t>
  </si>
  <si>
    <t>BENEFICIARIOS DE ESTRATEGIAS O PROGRAMAS DE  APOYO FINANCIERO PARA EL ACCESO A LA EDUCACIÓN SUPERIOR  O TERCIARIA</t>
  </si>
  <si>
    <t>COMPONENTE DE JÓVENES CON FUTURO.</t>
  </si>
  <si>
    <t>A.14</t>
  </si>
  <si>
    <t>GRUPOS VULNERABLES</t>
  </si>
  <si>
    <t xml:space="preserve">SG235
</t>
  </si>
  <si>
    <t>16 CAMPAÑAS DE PROTECCIÓN
DELOS DERECHOS DELA
POBLACIÓN JÓVEN</t>
  </si>
  <si>
    <t>4102046</t>
  </si>
  <si>
    <t>SERVICIOS DE
PROMOCIÓN DELOS
DERECHOS DE LOS
NIÑOS, NIÑAS,
ADOLESCENTES Y
JÓVENES</t>
  </si>
  <si>
    <t>CAMPAÑAS DE
PROMOCIÓN
REALIZADAS</t>
  </si>
  <si>
    <t>2025</t>
  </si>
  <si>
    <t>recursos propios</t>
  </si>
  <si>
    <t>MEJORAMIENTO DE LA
PLANEACIÓN TERRITORIAL,
SECTORIAL Y DE INVERSIÓN
PÚBLICA</t>
  </si>
  <si>
    <t>G256</t>
  </si>
  <si>
    <t>IMPLEMENTACIÓN DE
POLÍTICADEJUVENTUDES</t>
  </si>
  <si>
    <t>301008</t>
  </si>
  <si>
    <t>SERVICIO DE
SEGUIMIENTO A LA
POLÍTICAPÚBLICA</t>
  </si>
  <si>
    <t>DOCUMENTOS DE
SEGUIMIENTO ALA
POLÍTICA PÚBLICA
ELABORADOS</t>
  </si>
  <si>
    <t>INCLUSIÓN SOCIAL Y PRODUCTIVA PARA LA POBLACIÓN EN SITUACIÓN DE VULNERABILIDAD</t>
  </si>
  <si>
    <t xml:space="preserve">G218 </t>
  </si>
  <si>
    <t>CAPACITAR 400 JÓVENES</t>
  </si>
  <si>
    <t xml:space="preserve">SERVICIO DE FORMACIÓN 
PARA EL TRABAJO EN 
COMPETENCIAS PARA LA 
INSERCIÓN LABORAL
</t>
  </si>
  <si>
    <t>PERSONAS
CERTIFICADAS</t>
  </si>
  <si>
    <t>G221</t>
  </si>
  <si>
    <t xml:space="preserve">CON EL PROGRAMA JÓVENES 
VISIONARIOS, , - SE BUSCA 
CAPITZAR 800 UNIDADES 
PRODUCTIVA DE GRUPOS 
JUVENILES VULNERABLES Y 
SUJETOS DE PROTECCION 
ESPECIAL CONSITUCIONAL
</t>
  </si>
  <si>
    <t>SERVICIO DE GESTIÓN PARA LA COLOCACIÓN DE EMPLEO</t>
  </si>
  <si>
    <t>UNIDADES PRODUCTIVAS CREADAS</t>
  </si>
  <si>
    <t xml:space="preserve"> ATENCIÓN A GRUPOS VULNERABLES - PROMOCIÓN SOCIAL</t>
  </si>
  <si>
    <t xml:space="preserve"> IG255</t>
  </si>
  <si>
    <t xml:space="preserve"> CON EL PROGRAMA EMPLEO PARA LA IGUALDAD - SE BUSCA VINCULAR 65 JOVENES A EMPLEO FORMAL PARA POBLACIÓN VULNERABLE </t>
  </si>
  <si>
    <t xml:space="preserve">SERVICIO DE COLOCACIÓN LABORAL </t>
  </si>
  <si>
    <t xml:space="preserve"> COLOCACIONES DE JÓVENES A TRAVÉS DEL SERVICIO PÚBLICO DE EMPLEO</t>
  </si>
  <si>
    <t>EDUCACION</t>
  </si>
  <si>
    <t>BOLÍVAR ME ENAMORA EN  EDUCACIÓN INTEGRAL</t>
  </si>
  <si>
    <t>2201</t>
  </si>
  <si>
    <t>CALIDAD, COBERTURA Y FORTALECIMIENTO DE LA EDUCACIÓN INICIAL, PRESCOLAR, BÁSICA Y MEDIA</t>
  </si>
  <si>
    <t xml:space="preserve">CALIDAD - MATRÍCULA </t>
  </si>
  <si>
    <t>FACILITAR Y ESTIMULAR EL PROCESO DE APRENDIZAJE DE LOS ESTUDIANTES MEDIANTE LA DOTACIÓN DE MATERIAL DIDÁCTICO, PEDAGÓGICO, TECNOLÓGICO O ESPECIALIZADO PARA LABORATORIOS Y/O MEDIA TÉCNICA, PERMITIENDO ASÍ EL DESARROLLO DE CADA ASIGNATURA Y LA ACCIÓN DOCENTE Y LA EVALUACIÓN.</t>
  </si>
  <si>
    <t>AMBIENTES DE APRENDIZAJE PARA LA EDUCACIÓN INICIAL PREESCOLAR, BÁSICA Y MEDIA DOTADOS</t>
  </si>
  <si>
    <t xml:space="preserve">AMBIENTES DE APRENDIZAJE PARA LA EDUCACIÓN INICIAL, PREESCOLAR Y BÁSICA PRIMARIA CON DOTACIONES PEDAGÓGICAS EN EL MARCO DE LA ATENCIÓN INTEGRAL </t>
  </si>
  <si>
    <t>N/D</t>
  </si>
  <si>
    <t>SEC EDUCACIÓN</t>
  </si>
  <si>
    <t>APROBACIÓN E IMPLEMENTACIÓN DE LA POLÍTICA PÚBLICA EDUCATIVA DEL DEPARTAMENTO DE BOLÍVAR</t>
  </si>
  <si>
    <t>DOCUMENTOS NORMATIVOS</t>
  </si>
  <si>
    <t>DOCUMENTOS NORMATIVOS PARA LA EDUCACIÓN INICIAL, PREESCOLAR, BÁSICA Y MEDIA EXPEDIDOS 
(POLÍTICA PÚBLICA APROBADA)</t>
  </si>
  <si>
    <t>BOLÍVAR ME ENAMORA EN CALIDAD EDUCATIVA</t>
  </si>
  <si>
    <t>FORTALECER LA ARTICULACIÓN DE LA MEDIA TÉCNICA EN EL DEPARTAMENTO A TRAVÉS DE LA ACTUALIZACION CURRICULAR</t>
  </si>
  <si>
    <t>SERVICIO DE ARTICULACIÓN ENTRE LA EDUCACIÓN MEDIA Y EL SECTOR PRODUCTIVO.</t>
  </si>
  <si>
    <t>LINEAMIENTOS CURRICULARES PARA LAS ESPECIALIZADAS DE MEDIA TECNICA DESARROLLADOS (ACTUALIZACIÓN CURRICULAR DE LA INSTITUCIONES EDUCATIVAS CON MEDIA TECNICA)</t>
  </si>
  <si>
    <t>DESARROLLAR EL FORO EDUCATIVO DEPARTAMENTAL</t>
  </si>
  <si>
    <t>FOROS EDUCATIVOS TERRITORIALES REALIZADOS</t>
  </si>
  <si>
    <t>FORTALECER EL PROCESO ETNOEDUCATIVO</t>
  </si>
  <si>
    <t>SERVICIO DE ACOMPAÑAMIENTO PARA EL DESARROLLO DE MODELOS EDUCATIVOS INTERCULTURALES</t>
  </si>
  <si>
    <t>MODELOS EDUCATIVOS PARA GRUPOS ÉTNICOS ACOMPAÑADOS</t>
  </si>
  <si>
    <t>FORTALECER LA IMPLEMENTACIÓN DE LOS PROYECTOS PEDAGÓGICOS PRODUCTIVOS DE LAS INSTITUCIONES EDUCATIVAS TÉCNICAS.</t>
  </si>
  <si>
    <t>SERVICIO DE APOYO A PROYECTOS PEDAGÓGICOS PRODUCTIVOS</t>
  </si>
  <si>
    <t>ESTABLECIMIENTOS EDUCATIVOS BENEFICIADOS</t>
  </si>
  <si>
    <t>FORTALECER LA CONVIVENCIA ESCOLAR</t>
  </si>
  <si>
    <t>SERVICIO DE APOYO PARA EL FORTALECIMIENTO DE ESCUELAS DE PADRES</t>
  </si>
  <si>
    <t>ESCUELAS DE PADRES APOYADAS</t>
  </si>
  <si>
    <t>GENERAR CAPACIDADES EN LOS DOCENTES DE BÁSICA Y MEDIA PARA LA IMPLEMENTACIÓN DEL SISTEMAS DE EVALUACIÓN PRUEBAS SABER 11</t>
  </si>
  <si>
    <t>SERVICIO DE FORTALECIMIENTO A LAS CAPACIDADES DE LOS DOCENTES DE EDUCACIÓN INICIAL, PREESCOLAR, BÁSICA Y MEDIA</t>
  </si>
  <si>
    <t>DOCENTES DE EDUCACIÓN INICIAL, PREESCOLAR, BÁSICA Y MEDIA BENEFICIADOS CON ESTRATEGIAS DE MEJORAMIENTO DE SUS CAPACIDADES</t>
  </si>
  <si>
    <t>MEJORAR LOS NIVELES DE COMPETENCIA DE LOS ESTUDIANTES EN LAS PRUEBAS SABER</t>
  </si>
  <si>
    <t>SERVICIO DE EVALUACIÓN DE LA CALIDAD DE LA EDUCACIÓN INICIAL, PREESCOLAR, BÁSICA Y MEDIA</t>
  </si>
  <si>
    <t>ESTUDIANTES EVALUADOS A TRAVÉS DE SIMULACROS</t>
  </si>
  <si>
    <t>PROPIOS</t>
  </si>
  <si>
    <t>FORMACIÓN POSGRADUAL A LOS DOCENTES</t>
  </si>
  <si>
    <t>DOCENTES DE EDUCACIÓN INICIAL, PREESCOLAR, BÁSICA Y MEDIA BENEFICIADOS CON ESTRATEGIAS DE ACCESO Y PERMANENCIA A PROGRAMAS DE POSGRADO</t>
  </si>
  <si>
    <t>MEJORAR LAS COMPETENCIAS DE LOS DOCENTES EN BILINGÜISMO A TRAVÉS DE FORMACIÓN Y DE LA IMPLEMENTACIÓN DE PROYECTOS EN LAS INSTITUCIONES EDUCATIVAS QUE FOMENTEN EL USO DE UNA SEGUNDA LENGUA</t>
  </si>
  <si>
    <t>SERVICIO EDUCATIVO DE PROMOCIÓN DEL BILINGÜISMO PARA DOCENTES</t>
  </si>
  <si>
    <t>DOCENTES BENEFICIADOS CON ESTRATEGIAS DE PROMOCIÓN DEL BILINGÜISMO</t>
  </si>
  <si>
    <t>CALIDAD</t>
  </si>
  <si>
    <t>FORTALECER LAS CAPACIDADES DE LOS DOCENTES A TRAVÉS DE LA IMPLEMENTACIÓN DEL PLAN DE FORMACIÓN A NIVEL DE CURSOS, TALLERES Y/O DIPLOMADOS</t>
  </si>
  <si>
    <t>DOCENTES CAPACITADOS</t>
  </si>
  <si>
    <t>IMPLEMENTACIÓN DE PROGRAMAS DE FORTALECIMIENTO DE LAS COMPETENCIAS DE LECTURA EN LAS INSTITUCIONES EDUCATIVAS.</t>
  </si>
  <si>
    <t xml:space="preserve">PROMOVER LA CONSOLIDACIÓN DE UNA SOCIEDAD DIGITAL PARA QUE TODOS LOS CIUDADANOS TENGAN LAS HERRAMIENTAS NECESARIAS PARA HACER DEL INTERNET Y DE LAS TECNOLOGÍAS DIGITALES UN INSTRUMENTO DE TRANSFORMACIÓN SOCIAL. </t>
  </si>
  <si>
    <t>AMBIENTES DE APRENDIZAJE PARA LA EDUCACIÓN INICIAL, PREESCOLAR Y BÁSICA PRIMARIA CON DOTACIONES PEDAGÓGICAS EN EL MARCO DE LA ATENCIÓN INTEGRAL (EDUCACIÓN MAS INNOVADORA CON MEJORES AMBIENTES DIGITALES Y RECURSOS TECNOLÓGICOS)</t>
  </si>
  <si>
    <t xml:space="preserve">COBERTURA </t>
  </si>
  <si>
    <t>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AMBIENTES PEDAGOGICOS BASICOS CONSTRUIDOS NUEVOS</t>
  </si>
  <si>
    <t>INFRAESTRUCTURA EDUCATIVA CONSTRUIDA</t>
  </si>
  <si>
    <t>AULAS NUEVAS CONSTRUIDAS (INCLUYE AMBIENTES PEDAGÓGICOS BÁSICOS)</t>
  </si>
  <si>
    <t>PREFERENTES</t>
  </si>
  <si>
    <t xml:space="preserve">GARANTIZAR EL DESARROLLO DE LA INFRAESTRUCTURA ESCOLAR Y MEJORES CONDICIONES LOCATIVAS Y DE ENTORNO FÍSICO DE LAS INSTITUCIONES ESCOLARES, CONTANDO CON ESPACIOS COMPLEMENTARIOS EN BUEN ESTADO QUE PROMUEVAN EN NIÑAS, NIÑOS Y ADOLESCENTES INTERACCIÓN CONSIGO MISMOS, CON LOS OTROS Y CON EL MUNDO QUE LES RODEA. </t>
  </si>
  <si>
    <t>AMBIENTES PEDAGOGICOS NUEVO CONSTRUIDO COMPLEMENTARIOS (INCLUYE COMEDOR – COCINA, BATERIAS SANITARIAS, AULAS DE INFORMATICA, LABORATORIOS, RECTORIS, SALA DE PROFESORES, CANCHAS MULTIPLES )</t>
  </si>
  <si>
    <t xml:space="preserve">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t>
  </si>
  <si>
    <t>INFRAESTRUCTURA EDUCATIVA MEJORADA</t>
  </si>
  <si>
    <t>AULAS MEJORADAS INTERVENIDAS (INCLUYE AMBIENTES PEDAGOGICOS BASICOS )</t>
  </si>
  <si>
    <t>AMBIENTES PEDAGOGICOS MEJORADOS INTERVENIDOS (INCLUYE COMEDOR – COCINA, BATERIAS SANITARIAS, AULAS DE INFORMATICAS, LABORATORIOS ZONAS ADMINISTRATIVAS, SALAS DE PROFESORES )</t>
  </si>
  <si>
    <t>MEJORAR CONDICIONES PARA LA FORMACION Y DESARROLLO DE LAS COPENCIAS BASICAS Y SOCIALES DE LA POBLACION ESCOLAR EN LAS I.E. O.</t>
  </si>
  <si>
    <t>INFRAESTRUCTURA EDUCATIVA DOTADA</t>
  </si>
  <si>
    <t>SEDES DOTADAS CON MOBILIARIO</t>
  </si>
  <si>
    <t xml:space="preserve">DESARROLLAR ESTRATEGIAS DE AMPLIACIÓN DE MATRÍCULA EN EL GRADO DE TRANSICIÓN, Y AMPLIACIÓN DE LOS GRADOS DE PREESCOLAR. PRIMERA INFANCIA </t>
  </si>
  <si>
    <t>INFRAESTRUCTURA PARA EDUCACIÓN INICIAL CONSTRUIDA</t>
  </si>
  <si>
    <t xml:space="preserve">PERSONAS BENEFICIADAS CON ESTRATEGIAS DE FOMENTO PARA EL ACCESO A LA EDUCACIÓN INICIAL, PREESCOLAR, BÁSICA Y MEDIA. </t>
  </si>
  <si>
    <t>MINISTERIO DE EDUCACIÓN</t>
  </si>
  <si>
    <t xml:space="preserve">INCREMENTAR LA CANTIDAD DE POBLACIÓN ESTUDIANTIL DENTRO DEL SISTEMA EDUCATIVO EN EL DEPARTAMENTO DE BOLÍVAR.
</t>
  </si>
  <si>
    <t>SERVICIO DE FOMENTO PARA EL ACCESO A LA EDUCACIÓN INICIAL, PREESCOLAR, BÁSICA Y MEDIA.</t>
  </si>
  <si>
    <t>SECRETARÍA DE  EDUCACIÓN</t>
  </si>
  <si>
    <t>MEJORAR LOS PROCESOS DE INCLUSIÓN MEDIANTE LA IMPLEMENTACIÓN DE ESTRATEGIAS QUE GARANTICEN EL DERECHO Y EL GOCE EFECTIVO DE LA EDUCACIÓN A LOS ESTUDIANTES CON DISCAPACIDAD  DEL DEPARTAMENTO DE BOLÍVAR.</t>
  </si>
  <si>
    <t>SERVICIO DE APOYO PEDAGÓGICO PARA  LA OFERTA DE EDUCACIÓN INCLUSIVA PARA PREESCOLAR, BÁSICA Y MEDIA</t>
  </si>
  <si>
    <t>BENEFICIARIOS DE APOYO PEDAGÓGICO PARA  LA OFERTA DE EDUCACIÓN INCLUSIVA PARA PREESCOLAR, BÁSICA Y MEDIA</t>
  </si>
  <si>
    <t>PORCENTAJE</t>
  </si>
  <si>
    <t>MEJORAR LOS PROCESOS DE INCLUSIÓN MEDIANTE LA IMPLEMENTACIÓN DE ESTRATEGIAS QUE GARANTICEN EL DERECHO Y EL GOCE EFECTIVO DE LA EDUCACIÓN A LOS ESTUDIANTES CON TALENTOS EXCEPCIONALES  DEL DEPARTAMENTO DE BOLÍVAR.</t>
  </si>
  <si>
    <t xml:space="preserve"> PROVEER DE COMPLEMENTOS ALIMENTARIOS A ESTUDIENTES EN EDAD ESCOLAR EN LAS INSTITUCIONES EDUCATIVAS OFICIALES DEL DEPARTAMENTO</t>
  </si>
  <si>
    <t>SERVICIO DE APOYO A LA PERMANENCIA CON ALIMENTACIÓN ESCOLAR</t>
  </si>
  <si>
    <t>ESTUDIANTES BENEFICIADOS DEL PROGRAMA DE ALIMENTACIÓN ESCOLAR</t>
  </si>
  <si>
    <t>FORTALECER LAS RESIDENCIAS ESCOLARES EN EL SECTOR EDUCATIVO.</t>
  </si>
  <si>
    <t>SERVICIO DE APOYO PARA LA IMPLEMENTACIÓN DE LA ESTRATEGIA DE RESIDENCIA ESCOLAR</t>
  </si>
  <si>
    <t>SEDES EDUCATIVAS APOYADAS EN LA IMPLEMENTACIÓN DE LA ESTRATEGIA DE RESIDENCIA ESCOLAR</t>
  </si>
  <si>
    <t xml:space="preserve">GARANTIZAR EL DERECHO A LA EDUCACIÓN PROPICIANDO LA IGUALDAD DE OPORTUNIDADES PARA LA PERMANENCIA Y EL LOGRO EDUCATIVO DE TODAS LAS NIÑAS, NIÑOS, ADOLESCENTES, JÓVENES Y ADULTOS DEL DEPARTAMENTO EN LA EDUCACIÓN PREESCOLAR, BÁSICA Y MEDIA SUPERANDO EL ABANDONO ESCOLAR.
</t>
  </si>
  <si>
    <t>SERVICIO DE FOMENTO PARA LA PERMANENCIA EN PROGRAMAS DE EDUCACIÓN FORMAL</t>
  </si>
  <si>
    <t>PERSONAS BENEFICIARIAS DE ESTRATEGIAS DE PERMANENCIA</t>
  </si>
  <si>
    <t xml:space="preserve">EFICIENCIA EN LA ADMINISTRACIÓN DEL SERVICIO EDUCATIVO </t>
  </si>
  <si>
    <t>SEGUIMIENTO ANUAL A LAS INSTITUCIONES EDUCATIVAS OFICIALES SOBRE EL MANEJO DE RECURSOS RECIBIDOS
POR GRATUIDAD EDUCATIVA</t>
  </si>
  <si>
    <t>SERVICIO DE INSPECCIÓN, VIGILANCIA Y CONTROL DEL SECTOR EDUCATIVO</t>
  </si>
  <si>
    <t>INSTITUCIONES EDUCATIVAS CON INSPECCIÓN, VIGILANCIA Y CONTROL DEL SECTOR EDUCATIVO</t>
  </si>
  <si>
    <t>FORTALECIMIENTO DE LAS CAPACIDADES INSTITUCIONALES DE LOS ESTABLECIMIENTOS EDUCATIVOS OFICIALES</t>
  </si>
  <si>
    <t>SERVICIO DE ASISTENCIA TÉCNICA EN INSPECCIÓN, VIGILANCIA Y CONTROL DEL SECTOR EDUCATIVO</t>
  </si>
  <si>
    <t>SERVICIOS PUBLICOS</t>
  </si>
  <si>
    <t>BOLÍVAR ME ENAMORA CON SERVICIOS PÚBLICOS</t>
  </si>
  <si>
    <t>ACCESO DE LA POBLACIÓN A LOS SERVICIOS DE AGUA POTABLE Y SANEAMIENTO BÁSICO</t>
  </si>
  <si>
    <t>AGUA POTABLE Y SANEAMIENTO BÁSICO (SIN INCLUIR PROYECTOS DE VIS)</t>
  </si>
  <si>
    <t>REALIZAR 2 ESTUDIOS O DISEÑOS</t>
  </si>
  <si>
    <t xml:space="preserve">ESTUDIOS DE PREINVERSIÓN E INVERSIÓN </t>
  </si>
  <si>
    <t>ESTUDIOS O DISEÑOS REALIZADOS</t>
  </si>
  <si>
    <t>SECRETARÍA DE SERVICIOS PUBLICOS</t>
  </si>
  <si>
    <t>AUMENTAR LA COBERTURA DE ALCANTARILLADO</t>
  </si>
  <si>
    <t>4003018, 4003019 y 4003020</t>
  </si>
  <si>
    <t>ALCANTARILLADOS CONSTRUIDOS, AMPLIADOS Y OPTIMIZADOS</t>
  </si>
  <si>
    <t>AUMENTAR LA COBERTURA DE ACUEDUCTO</t>
  </si>
  <si>
    <t>4003015, 4003016 y 4003017</t>
  </si>
  <si>
    <t>ACUEDUCTOS CONSTRUIDOS</t>
  </si>
  <si>
    <t>ACUEDUCTOS CONSTRUIDOS, AMPLIADOS Y OPTIMIZADOS</t>
  </si>
  <si>
    <t>BOLÍVAR ME ENAMORA EN HÁBITAT, VIVIENDA Y SERVICIOS PÚBLICOS</t>
  </si>
  <si>
    <t>ACCESO A SOLUCIONES DE VIVIENDA</t>
  </si>
  <si>
    <t>VIVIENDA</t>
  </si>
  <si>
    <t>39</t>
  </si>
  <si>
    <t>APOYO A LOS MUNICIPIOS Y/ O PREDIOS DE LA GOBERNACION, EN LA CONSTRUCCION Y ELABORACION DE PRODUCTOS ENCAMINADOS A LA LEGALIZACION DE PREDIOS FISCALES.</t>
  </si>
  <si>
    <t>4001001</t>
  </si>
  <si>
    <t>SERVICIO DE ASISTENCIA TÉCNICA Y JURÍDICA EN SANEAMIENTO Y TITULACIÓN DE PREDIOS</t>
  </si>
  <si>
    <t>ENTIDADES TERRITORIALES ASISTIDAS TÉCNICA Y JURÍDICAMENTE</t>
  </si>
  <si>
    <t>40</t>
  </si>
  <si>
    <t>ASIGNACION DE SUBSIDIOS PARCIALES BAJO LA MODALIDAD , EN COJUNTO CON CONSTRUCCTORES DONDE LA GOBERNACION COLOQUE EL LOTE Y SE ADJUDIQUE ESTE COMO SUBSIDIO PARCIAL DE LA VIVIENDA.</t>
  </si>
  <si>
    <t>4001032</t>
  </si>
  <si>
    <t>SERVICIO DE APOYO FINANCIERO PARA MEJORAMIENTO DE VIVIENDA</t>
  </si>
  <si>
    <t>SUBSIDIOS PARA MEJORAMIENTO DE  VIVIENDA ASIGNADOS A POBLACIÓN</t>
  </si>
  <si>
    <t>41</t>
  </si>
  <si>
    <t>CONSTRUIR 100 VIVIENDAS</t>
  </si>
  <si>
    <t>4001043</t>
  </si>
  <si>
    <t>VIVIENDA DE INTERÉS SOCIAL CONSTRUIDAS EN SITIO PROPIO</t>
  </si>
  <si>
    <t>0.61%</t>
  </si>
  <si>
    <t>ICLD GOBERNACION DE BOLIVAR /  FONVIVIENDA/ SAN PABLO</t>
  </si>
  <si>
    <t>42</t>
  </si>
  <si>
    <t>4 PROYECTOS URBANISTICOS APTOS PARA LA CONSTRUCCIÓN DE VIVIENDA</t>
  </si>
  <si>
    <t>4002014</t>
  </si>
  <si>
    <t>SERVICIO DE APOYO FINANCIERO EN OPERACIONES URBANAS ESPECIALES</t>
  </si>
  <si>
    <t>PROYECTOS APOYADOS FINANCIERAMENTE EN OPERACIONES URBANAS ESPECIALES</t>
  </si>
  <si>
    <t>43</t>
  </si>
  <si>
    <t>CAPACITAR, INFORMAR, ASESORAR, Y APOYAR A LAS DIFERENTES COMUNIDADES PARA FACILITAR SU ACCESO A LOS SUBSIDIOS, PROGRAMAS DE AUTOCONSTRUCCION, PROCESOS DE MEJORAMIENTO DE LA CALIDAD DE VIDA, ETC QUE OFRECE EL ESTADO.</t>
  </si>
  <si>
    <t>4001045</t>
  </si>
  <si>
    <t>SERVICIO DE ASISTENCIA TÉCNICA PARA LA FORMULACIÓN E IMPLEMENTACIÓN DE LA POLÍTICA DE VIVIENDA</t>
  </si>
  <si>
    <t>44</t>
  </si>
  <si>
    <t>DISMINUIR EL DEFICIT CUANTITATIVO DE VIVIENDA ATRAVES DE A LA ASIGNACION DE UN SUBSIDIO FAMILIAR / APOYO FINANCIERO PARA ACCEDER A MEJORAMIENTO, REPARACIÓN Y/O RECONSTRUCCIÓN DE VIVIENDA.</t>
  </si>
  <si>
    <t>HOGARES BENEFICIADOS CON MEJORAMIENTO DE UNA VIVIENDA  </t>
  </si>
  <si>
    <t>$18,720,000,000</t>
  </si>
  <si>
    <t xml:space="preserve">ICLD CONVENIO 037 DE 2024 GOBERNACION DE BOLIVAR Y  FONVIVIENDA/ </t>
  </si>
  <si>
    <t>DESARROLLO ECONOMICO</t>
  </si>
  <si>
    <t>BOLÍVAR ME ENAMORA EN DESARROLLO ECONÓMICO</t>
  </si>
  <si>
    <t>FORTALECIMIENTO A LA GESTIÓN Y DIRECCIÓN DE LA ADMINISTRACIÓN PÚBLICA TERRITORIAL</t>
  </si>
  <si>
    <t>349</t>
  </si>
  <si>
    <t>1. POLÍTICA PÚBLICA DE DESARROLLO PRODUCTIVO
2. POLÍTICA PÚBLICA DE COOPERACIÓN INTERNACIONAL</t>
  </si>
  <si>
    <t>4599032</t>
  </si>
  <si>
    <t>DOCUMENTOS DE POLÍTICA</t>
  </si>
  <si>
    <t>DOCUMENTOS DE POLÍTICA ELABORADOS</t>
  </si>
  <si>
    <t>GENERACIÓN Y FORMALIZACIÓN DEL EMPLEO</t>
  </si>
  <si>
    <t>TRABAJO</t>
  </si>
  <si>
    <t>360</t>
  </si>
  <si>
    <t>FORTALECER LOS NEGOCIOS O EMPRENDIMIENTOS DEL DEPARTAMENTO</t>
  </si>
  <si>
    <t>3602013</t>
  </si>
  <si>
    <t>SERVICIO DE GESTIÓN PARA EL EMPRENDIMIENTO</t>
  </si>
  <si>
    <t>PROYECTOS PRODUCTIVOS CON ACOMPAÑAMIENTO ATENDIDOS</t>
  </si>
  <si>
    <t>PRODUCTIVIDAD Y COMPETITIVIDAD DE LAS EMPRESAS COLOMBIANAS</t>
  </si>
  <si>
    <t>COMERCIO, INDUSTRIA Y TURISMO</t>
  </si>
  <si>
    <t>350</t>
  </si>
  <si>
    <t>LÍNEA DE CRÉDITO</t>
  </si>
  <si>
    <t>3502004</t>
  </si>
  <si>
    <t>SERVICIO DE APOYO FINANCIERO PARA EL MEJORAMIENTO DE PRODUCTOS O PROCESOS</t>
  </si>
  <si>
    <t>EMPRESAS BENEFICIADAS POR EL FONDO DE FINANCIACIÓN Y DE EMPRENDIMIENTO</t>
  </si>
  <si>
    <t>DESARROLLO TECNOLÓGICO E INNOVACIÓN PARA EL CRECIMIENTO EMPRESARIAL</t>
  </si>
  <si>
    <t>CIENCIA, TECNOLOGÍA E INNOVACIÓN</t>
  </si>
  <si>
    <t>358</t>
  </si>
  <si>
    <t>PROMOVER LA GENERACIÓN DE IDEAS, MÉTODOS, Y HERRAMIENTAS QUE IMPACTAN EL DESARROLLO ECONÓMICO</t>
  </si>
  <si>
    <t>3903002</t>
  </si>
  <si>
    <t>SERVICIO DE APOYO PARA EL DESARROLLO TECNOLÓGICO Y LA INNOVACIÓN</t>
  </si>
  <si>
    <t>PROYECTOS FINANCIADOS PARA EL DESARROLLO TECNOLÓGICO E INNOVACIÓN</t>
  </si>
  <si>
    <t>359</t>
  </si>
  <si>
    <t>PROMOVER EL CONOCIMIENTO ESTRUCTURADO</t>
  </si>
  <si>
    <t>REGULACIONES, NORMAS, REGLAMENTOS O LEGISLACIONES RECONOCIDOS COMO PRODUCTO DE</t>
  </si>
  <si>
    <t>351</t>
  </si>
  <si>
    <t>PLAN DE COMPETITIVIDAD DE CARTAGENA Y BOLÍVAR ACTUALIZADO</t>
  </si>
  <si>
    <t>3502047</t>
  </si>
  <si>
    <t>352</t>
  </si>
  <si>
    <t>SISTEMA DE MONITOREO INDICADORES DE COMPETITIVIDAD</t>
  </si>
  <si>
    <t>4599025</t>
  </si>
  <si>
    <t>INCLUSIÓN PRODUCTIVA DE PEQUEÑOS PRODUCTORES RURALES</t>
  </si>
  <si>
    <t>353</t>
  </si>
  <si>
    <t>ASISTENCIA Y ACOMPAÑAMIENTO A EMPRENDEDORES Y EMPRESAS</t>
  </si>
  <si>
    <t>1702038</t>
  </si>
  <si>
    <t>SERVICIO DE APOYO A LA COMERCIALIZACIÓN</t>
  </si>
  <si>
    <t>EVENTOS COMERCIALES APOYADOS</t>
  </si>
  <si>
    <t>CALIDAD Y FOMENTO DE LA EDUCACIÓN SUPERIOR</t>
  </si>
  <si>
    <t>354</t>
  </si>
  <si>
    <t>ESTRATEGIAS QUE VINCULEN LA EDUCACIÓN SUPERIOR CON EL SECTOR PRODUCTIVO</t>
  </si>
  <si>
    <t>2202067</t>
  </si>
  <si>
    <t>SERVICIO DE ARTICULACIÓN ENTRE LA EDUCACIÓN SUPERIOR Y EL SECTOR PRODUCTIVO</t>
  </si>
  <si>
    <t>PROGRAMAS Y PROYECTOS DE EDUCACIÓN SUPERIOR ARTICULADOS CON EL SECTOR PRODUCTIVO</t>
  </si>
  <si>
    <t>355</t>
  </si>
  <si>
    <t>ACTIVIDADES DE FORMACIÓN</t>
  </si>
  <si>
    <t>3603002</t>
  </si>
  <si>
    <t>SERVICIO DE FORMACIÓN PARA EL TRABAJO EN COMPETENCIAS PARA LA INSERCIÓN LABORAL</t>
  </si>
  <si>
    <t>PERSONAS FORMADAS</t>
  </si>
  <si>
    <t>357</t>
  </si>
  <si>
    <t>DESARROLLO DE COMPETENCIAS Y PROMOCIÓN DE ACCESO AL TRABAJO</t>
  </si>
  <si>
    <t xml:space="preserve">ICDL </t>
  </si>
  <si>
    <t>361</t>
  </si>
  <si>
    <t>DESARROLLO DE ESTRATEGIAS E INSTRUMENTOS DE POLÍTICAS O INICIATIVAS PÚBLICO-PRIVADAS DE PROTECCIÓN AL CESANTE</t>
  </si>
  <si>
    <t>SERVICIO DE APOYO AL DISEÑO E IMPLEMENTACIÓN DE POLÍTICA DE PROTECCIÓN AL CESANTE</t>
  </si>
  <si>
    <t>ESTRATEGIAS DE PROTECCIÓN AL CESANTE REALIZADAS</t>
  </si>
  <si>
    <t>356</t>
  </si>
  <si>
    <t>PROMOCIÓN DE LA CULTURA DE LA FORMALIDAD</t>
  </si>
  <si>
    <t>3502015</t>
  </si>
  <si>
    <t>SERVICIO PARA LA FORMALIZACIÓN EMPRESARIAL Y DE PRODUCTOS Y/O SERVICIOS</t>
  </si>
  <si>
    <t>EMPRESAS ASISTIDAS TÉCNICAMENTE EN TEMAS DE LEGALIDAD Y/O FORMALIZACIÓN</t>
  </si>
  <si>
    <t>BOLÍVAR ME ENAMORA CON INSTRUMENTOS DE COOPERACIÓN INTERNACIONAL A NIVEL REGIONAL</t>
  </si>
  <si>
    <t>362</t>
  </si>
  <si>
    <t>MESA DE COORDINACIÓN INTERINSTITUCIONAL</t>
  </si>
  <si>
    <t>4502022</t>
  </si>
  <si>
    <t>INSTANCIAS TERRITORIALES DE COORDINACIÓN INSTITUCIONAL ASISTIDAS Y APOYADAS</t>
  </si>
  <si>
    <t xml:space="preserve">$ - </t>
  </si>
  <si>
    <t>363</t>
  </si>
  <si>
    <t>CONSOLIDACIÓN DE UNA INSTITUCIONALIDAD HABILITANTE PARA LA CIENCIA TECNOLOGÍA E INNOVACIÓN (CTEI)</t>
  </si>
  <si>
    <t>3901004</t>
  </si>
  <si>
    <t>SERVICIO DE COOPERACIÓN INTERNACIONAL PARA LA CTEI</t>
  </si>
  <si>
    <t>PROPUESTAS DE COOPERACIÓN INTERNACIONAL COFINANCIADOS</t>
  </si>
  <si>
    <t xml:space="preserve">$- </t>
  </si>
  <si>
    <t>BOLÍVAR ME ENAMORA EN LA PROTECCIÓN Y LA RESTAURACIÓN DE SISTEMAS AMBIENTALES</t>
  </si>
  <si>
    <t>CONSERVACIÓN DE LA BIODIVERSIDAD Y SUS SERVICIOS ECOSISTÉMICOS</t>
  </si>
  <si>
    <t>MEDIO AMBIENTE</t>
  </si>
  <si>
    <t>337</t>
  </si>
  <si>
    <t>RECUPERAR (4) CUERPOS DE AGUAS</t>
  </si>
  <si>
    <t>3202037</t>
  </si>
  <si>
    <t>5</t>
  </si>
  <si>
    <t>2023</t>
  </si>
  <si>
    <t>DIRECCIÓN DE AMBIENTE Y DESARROLLO SOSTENIBLE</t>
  </si>
  <si>
    <t>338</t>
  </si>
  <si>
    <t>SIEMBRA, MANTENIMIENTO Y MONITOREO DE PLANTACIONES</t>
  </si>
  <si>
    <t>3202006</t>
  </si>
  <si>
    <t>SERVICIO DE REFORESTACIÓN DE ECOSISTEMAS</t>
  </si>
  <si>
    <t>PLANTACIONES FORESTALES REALIZADAS</t>
  </si>
  <si>
    <t>186344</t>
  </si>
  <si>
    <t>EPA CARTAGENA</t>
  </si>
  <si>
    <t>339</t>
  </si>
  <si>
    <t>CAPACITACIONES A LOS AGENTES AMBIENTALES</t>
  </si>
  <si>
    <t>3202014</t>
  </si>
  <si>
    <t>SERVICIO DE EDUCACIÓN INFORMAL EN EL MARCO DE LA CONSERVACIÓN DE LA BIODIVERSIDAD Y</t>
  </si>
  <si>
    <t>TALLERES REALIZADOS</t>
  </si>
  <si>
    <t>340</t>
  </si>
  <si>
    <t>DISEÑO Y ENTREGA DE INSTRUMENTOS ECONÓMICOS A LOS USUARIOS DEL SUELO</t>
  </si>
  <si>
    <t>3202043</t>
  </si>
  <si>
    <t>SERVICIO APOYO FINANCIERO PARALA IMPLEMENTACIÓN DE ESQUEMAS DE PAGO POR SERVICIO AMBIENTALES</t>
  </si>
  <si>
    <t>ÁREAS CON ESQUEMAS DE PAGO POR SERVICIOS AMBIENTALES IMPLEMENTADOS</t>
  </si>
  <si>
    <t>2014</t>
  </si>
  <si>
    <t>SECRETARIA DE HÁBITAT – MEDIO AMBIENTE</t>
  </si>
  <si>
    <t>FORTALECIMIENTO DEL DESEMPEÑO AMBIENTAL DE LOS SECTORES PRODUCTIVOS</t>
  </si>
  <si>
    <t>341</t>
  </si>
  <si>
    <t>VERIFICACIÓN Y ASESORÍA TÉCNICA EN LA CONSOLIDACIÓN DE NEGOCIOS VERDES</t>
  </si>
  <si>
    <t>3201003</t>
  </si>
  <si>
    <t>SERVICIO DE ASISTENCIA TÉCNICA PARA LA CONSOLIDACIÓN DE NEGOCIOS VERDES</t>
  </si>
  <si>
    <t>NEGOCIOS VERDES CONSOLIDADOS</t>
  </si>
  <si>
    <t>21</t>
  </si>
  <si>
    <t>PAI CARDIQUE</t>
  </si>
  <si>
    <t>342</t>
  </si>
  <si>
    <t>PROMOCIÓN Y FOMENTO DE PROYECTOS DE RECICLAJE</t>
  </si>
  <si>
    <t>3201009</t>
  </si>
  <si>
    <t>SERVICIO DE SEGUIMIENTO Y EVALUACIÓN DE LOS PROGRAMAS DE RECOLECCIÓN DE RESIDUOS POS</t>
  </si>
  <si>
    <t>PROGRAMAS DE RECOLECCIÓN DE RESIDUOS POS CONSUMO CON SEGUIMIENTO</t>
  </si>
  <si>
    <t>35</t>
  </si>
  <si>
    <t>GESTIÓN DE LA INFORMACIÓN Y EL CONOCIMIENTO AMBIENTAL</t>
  </si>
  <si>
    <t>364</t>
  </si>
  <si>
    <t>SISTEMAS DE INFORMACIÓN PARA EL CONOCIMIENTO AMBIENTAL EN CONJUNTO CON LAS AUTORIDADES AMBIENTALES</t>
  </si>
  <si>
    <t>3204019</t>
  </si>
  <si>
    <t>SERVICIO DE INFORMACIÓN EN BIODIVERSIDAD</t>
  </si>
  <si>
    <t>SISTEMAS DE INFORMACIÓN EN BIODIVERSIDAD OPERANDO</t>
  </si>
  <si>
    <t>GESTIÓN DEL CAMBIO CLIMÁTICO PARA UN DESARROLLO BAJO EN CARBONO RESILIENTE AL CLIMA</t>
  </si>
  <si>
    <t>343</t>
  </si>
  <si>
    <t>FORMULACIÓN E IMPLEMENTACIÓN DE INTERVENCIONES DE MITIGACIÓN Y ADAPTACIÓN AL CAMBIO CLIMÁTICO</t>
  </si>
  <si>
    <t>3206003</t>
  </si>
  <si>
    <t>SERVICIO DE APOYO TÉCNICO PARALA IMPLEMENTACIÓN DE ACCIONES DE MITIGACIÓN Y ADAPTACIÓN AL</t>
  </si>
  <si>
    <t>PILOTOS CON ACCIONES DE MITIGACIÓN Y ADAPTACIÓN AL CAMBIO CLIMÁTICO DESARROLLADOS</t>
  </si>
  <si>
    <t>344</t>
  </si>
  <si>
    <t>DIFUNDIR LA INFORMACIÓN EN GESTIÓN DEL CAMBIO CLIMÁTICO</t>
  </si>
  <si>
    <t>3206005</t>
  </si>
  <si>
    <t>SERVICIO DE DIVULGACIÓN DE LA INFORMACIÓN EN GESTIÓN DEL CAMBIO CLIMÁTICO PARA UN DESARROLLO</t>
  </si>
  <si>
    <t>CAMPAÑAS DE INFORMACIÓN EN GESTIÓN DE CAMBIO CLIMÁTICO REALIZADAS</t>
  </si>
  <si>
    <t>346</t>
  </si>
  <si>
    <t>PROMOVER, FOMENTAR Y APOYAR LA ECONOMÍA CIRCULAR</t>
  </si>
  <si>
    <t>3502095</t>
  </si>
  <si>
    <t>SERVICIOS DE APOYO PARA EL FOMENTO DE CAPACIDADES EN ECONOMÍA CIRCULAR Y</t>
  </si>
  <si>
    <t>FUNCIONARIOS CAPACITADOS EN CULTURA ORGANIZACIONAL Y MENTALIDAD DEL CAMBIO EN TORNO A</t>
  </si>
  <si>
    <t>441</t>
  </si>
  <si>
    <t>FORTALECIMIENTO DE LA CONVIVENCIA Y LA SEGURIDAD CIUDADANA</t>
  </si>
  <si>
    <t>347</t>
  </si>
  <si>
    <t>OPERACIÓN DEL CENTRO DE BIENESTAR ANIMAL EL GUARDIÁN</t>
  </si>
  <si>
    <t>4501061</t>
  </si>
  <si>
    <t>SERVICIO DE ATENCIÓN INTEGRAL A LA FAUNA</t>
  </si>
  <si>
    <t>ANIMALES ATENDIDOS EN SERVICIOS MÉDICOS VETERINARIOS</t>
  </si>
  <si>
    <t>3000</t>
  </si>
  <si>
    <t>EDUCACIÓN AMBIENTAL</t>
  </si>
  <si>
    <t>348</t>
  </si>
  <si>
    <t>GENERAR UNA CULTURA DEL RESPETO HACIA LOS ANIMALES</t>
  </si>
  <si>
    <t>3208008</t>
  </si>
  <si>
    <t>SERVICIO DE DIVULGACIÓN DE LA INFORMACIÓN DE LA POLÍTICA NACIONAL DE EDUCACIÓN AMBIENTAL Y</t>
  </si>
  <si>
    <t>CAMPAÑAS DE EDUCACIÓN AMBIENTAL Y PARTICIPACIÓN IMPLEMENTADAS</t>
  </si>
  <si>
    <t>4</t>
  </si>
  <si>
    <t>AGUAS DE BOLIVAR</t>
  </si>
  <si>
    <t>BOLÍVAR ME ENAMORA EN  HÁBITAT, VIVIENDA Y SERVICIOS PÚBLICOS</t>
  </si>
  <si>
    <t>NO. ALCANTARILLADOS CONSTRUIDOS, AMPLIADOS Y OPTIMIZADOS</t>
  </si>
  <si>
    <t>PDA BOLIVAR</t>
  </si>
  <si>
    <t xml:space="preserve">NACIÓN, SGP DPTO, SGP MUNICIPIOS, REGALÍAS </t>
  </si>
  <si>
    <t>AUMENTAR LA COBERTURA DE ASEO</t>
  </si>
  <si>
    <t>SOLUCIONES DE DISPOSICIÓN FINAL DE RESIDUOS SÓLIDOS CONSTRUIDAS</t>
  </si>
  <si>
    <t>NO. SOLUCIONES DE DISPOSICIÓN FINAL DE RESIDUOS SÓLIDOS CONSTRUIDAS</t>
  </si>
  <si>
    <t>NO. ACUEDUCTOS CONSTRUIDOS</t>
  </si>
  <si>
    <t>ASEGURAMIENTO DE LA PRESTACIÓN DE SERVICIOS</t>
  </si>
  <si>
    <t>AUMENTAR ASISTENCIA TÉCNICA A MUNICIPIOS PARA LA PRESTACIÓN DE LOS SERVICIOS</t>
  </si>
  <si>
    <t>4003002</t>
  </si>
  <si>
    <t>SERVICIO DE ASISTENCIA TÉCNICA EN REGULACIÓN DE AGUA POTABLE Y SANEAMIENTO BÁSICO</t>
  </si>
  <si>
    <t>NO. SERVICIO DE ASISTENCIA TÉCNICA EN REGULACIÓN DE AGUA POTABLE Y SANEAMIENTO BÁSICO</t>
  </si>
  <si>
    <t>AGRICULTURA</t>
  </si>
  <si>
    <t>BOLIVAR ME ENAMORA EN  DESARROLLO AGROPECUARIO</t>
  </si>
  <si>
    <t>1702</t>
  </si>
  <si>
    <t xml:space="preserve">INCLUSIÓN PRODUCTIVA DE PEQUEÑOS PRODUCTORES RURALES </t>
  </si>
  <si>
    <t>AGROPECUARIO</t>
  </si>
  <si>
    <t>REALIZAR UN ESTUDIO DE PREINVERSION PARA LA REAHBILITACION,COMPLEMENTACION Y /O MODERNIZACION DE HECTAREAS CON DISTRITOS DE RIEGO</t>
  </si>
  <si>
    <t>ESTUDIOS DE PREINVERSIÓN</t>
  </si>
  <si>
    <t>ESTUDIOS DE PREINVERSIÓN REALIZADO</t>
  </si>
  <si>
    <t>INFRAESTRUCTURA PRODUCTIVA Y COMERCIALIZACIÓN</t>
  </si>
  <si>
    <t>REHABILITAR, COMPLEMENTAR Y/O MODERNIZAR 1000 HECTÁREAS DE DISTRITOS CON   ADECUACIÓN DE TIERRAS</t>
  </si>
  <si>
    <t>DISTRITOS DE ADECUACIÓN DE TIERRAS REHABILITADOS, COMPLEMENTADOS Y MODERNIZADOS</t>
  </si>
  <si>
    <t>HECTÁREAS CON DISTRITOS DE ADECUACIÓN DE TIERRAS REHABILITADOS, COMPLEMENTADOS Y MODERNIZADOS</t>
  </si>
  <si>
    <t>SADR</t>
  </si>
  <si>
    <t>ENTREGAR 5 MAQUINARIA Y/O EQUIPOS</t>
  </si>
  <si>
    <t>SERVICIO DE APOYO PARA EL ACCESO A MAQUINARIA Y EQUIPOS</t>
  </si>
  <si>
    <t>MAQUINARIA Y EQUIPOS ENTREGADOS</t>
  </si>
  <si>
    <t>APOYAR 20 ASOCIACIONES DE PEQUEÑOS PRODUCTORES PARA EL FOMENTO DE LA ASOCIATIVIDAD</t>
  </si>
  <si>
    <t>SERVICIO DE APOYO PARA EL FOMENTO DE LA ASOCIATIVIDAD</t>
  </si>
  <si>
    <t>ASOCIACIONES APOYADAS</t>
  </si>
  <si>
    <t>1708</t>
  </si>
  <si>
    <t>GENERAR UN (1) DOCUMENTO DEL PLAN DEPARTAMENTAL DE EXTENSIÓN AGROPECUARIA - PDEA 2024-2027</t>
  </si>
  <si>
    <t>PLANES DEPARTAMENTALES DE EXTENSIÓN AGROPECUARIA ELABORADOS</t>
  </si>
  <si>
    <t>CIENCIA, TECNOLOGÍA E INNOVACIÓN AGROPECUARIA</t>
  </si>
  <si>
    <t>FORTALECER LAS CAPACIDADES TÉCNICAS, PRODUCTIVAS Y TECNOLÓGICAS DE 4.000  PRODUCTORES  MEDIANTE EXTENSIÓN AGROPECUARIA</t>
  </si>
  <si>
    <t>SERVICIO DE EXTENSIÓN AGROPECUARIA</t>
  </si>
  <si>
    <t>PRODUCTORES ATENDIDOS CON SERVICIO DE EXTENSIÓN AGROPECUARIA</t>
  </si>
  <si>
    <t>ADR, SADR</t>
  </si>
  <si>
    <t>AGENCIA DE DESARROLLO RURAL</t>
  </si>
  <si>
    <t xml:space="preserve">COFINANCIAR 20 PROYECTOS PRODUCTIVOS  </t>
  </si>
  <si>
    <t>SERVICIO DE APOYO FINANCIERO PARA PROYECTOS PRODUCTIVOS</t>
  </si>
  <si>
    <t>PROYECTOS PRODUCTIVOS COFINANCIADOS</t>
  </si>
  <si>
    <t>REALIZAR 15 MERCADOS CAMPESINOS EN EL DEPARTAMENTO DE BOLÍVAR</t>
  </si>
  <si>
    <t>MERCADOS CAMPESINOS REALIZADOS</t>
  </si>
  <si>
    <t xml:space="preserve">REALIZAR RUEDAS DE NEGOCIOS </t>
  </si>
  <si>
    <t>RUEDAS DE NEGOCIOS REALIZADAS</t>
  </si>
  <si>
    <t>SEMBRAR 5.000.000 DE ALEVINOS EN CUERPOS DE AGUA DEL DEPARTAMENTO DE BOLÍVAR</t>
  </si>
  <si>
    <t>ALEVINOS</t>
  </si>
  <si>
    <t>ALEVINOS UTILIZADOS EN ACTIVIDADES DE REPOBLAMIENTO</t>
  </si>
  <si>
    <t>ESTACIÓN BAJO MAGDALENA AUNAP, SADR</t>
  </si>
  <si>
    <t>ATENCION,ASISTENCIA Y REPARACION INTEGRAL A LAS VICTIMAS</t>
  </si>
  <si>
    <t>4103</t>
  </si>
  <si>
    <t xml:space="preserve">DESARROLLO DE PROGRAMAS Y PROYECTOS PRODUCTIVOS EN EL MARCO DEL PLAN AGROPECUARIO  </t>
  </si>
  <si>
    <t>PROYECTOS PRODUCTIVOS A POBLACIÓN VICTIMA</t>
  </si>
  <si>
    <t>SERVICIO DE ASISTENCIA TÉCNICA PARA EL EMPRENDIMIENTO</t>
  </si>
  <si>
    <t>PROYECTOS PRODUCTIVOS FORMULADOS PARA POBLACIÓN VÍCTIMAS DEL DESPLAZAMIENTO FORZADO</t>
  </si>
  <si>
    <t>SEC DE VICTIMAS</t>
  </si>
  <si>
    <t>PROYECTOS PRODUCTIVOS CON ENFOQUE ÉTNICO Y DIFERENCIAL PARA LA GENERACIÓN DE INGRESOS</t>
  </si>
  <si>
    <t>4101031</t>
  </si>
  <si>
    <t>SERVICIO DE APOYO PARA LA GENERACIÓN DE INGRESOS</t>
  </si>
  <si>
    <t>HOGARES CON ASISTENCIA TÉCNICA PARA LA GENERACIÓN DE INGRESOS</t>
  </si>
  <si>
    <t>DESARROLLO DE PROYECTOS DE SEGURIDAD ALIMENTARIA PARA POBLACIÓN VÍCTIMA</t>
  </si>
  <si>
    <t>SERVICIO DE APOYO PARA LA SEGURIDAD ALIMENTARIA</t>
  </si>
  <si>
    <t>HOGARES VÍCTIMAS QUE RECIBEN RECURSOS MONETARIOS PARA SEGURIDAD ALIMENTARIA</t>
  </si>
  <si>
    <t xml:space="preserve"> ORDENAMIENTO SOCIAL Y USO PRODUCTIVO DEL TERRITORIO RURAL</t>
  </si>
  <si>
    <t>APOYAR LA GESTIÓN PARA LA ZONIFICACIÓN Y EVALUACIÓN DE TIERRAS MEDIANTE MAPAS CARTOGRÁFICOS</t>
  </si>
  <si>
    <t>1704001</t>
  </si>
  <si>
    <t>CARTOGRAFÍA DE ZONIFICACIÓN Y EVALUACIÓN DE TIERRAS</t>
  </si>
  <si>
    <t>MAPAS DE ZONIFICACIÓN ELABORADOS</t>
  </si>
  <si>
    <t>1704</t>
  </si>
  <si>
    <t xml:space="preserve">APOYAR LA FORMALIZACIÓN DE PREDIOS RURALES PARA EL USO PRODUCTIVO </t>
  </si>
  <si>
    <t>1704010</t>
  </si>
  <si>
    <t>SERVICIO DE APOYO FINANCIERO PARA LA FORMALIZACIÓN DE LA PROPIEDAD</t>
  </si>
  <si>
    <t>PREDIOS FORMALIZADOS O REGULARIZADOS PARA EL DESARROLLO RURAL</t>
  </si>
  <si>
    <t>1202002</t>
  </si>
  <si>
    <t>SERVICIO DE JUSTICIA A LOS CIUDADANOS</t>
  </si>
  <si>
    <t>CIUDADANOS CON SERVICIO DE JUSTICIA PRESTADO</t>
  </si>
  <si>
    <t>PLANEACION</t>
  </si>
  <si>
    <t>BOLÍVAR ME ENAMORA EN  ORDENAMIENTO TERRITORIAL</t>
  </si>
  <si>
    <t>PLAN DE ORDENAMIENTO TERRITORIAL DEL DEPARTAMENTO DE BOLIVAR</t>
  </si>
  <si>
    <t>4002</t>
  </si>
  <si>
    <t>ORDENAMIENTO TERRITORIAL Y DESARROLLO URBANO</t>
  </si>
  <si>
    <t>ELABORACIÓN Y ACTUALIZACIÓN DEL PLAN DE ORDENAMIENTO TERRITORIAL</t>
  </si>
  <si>
    <t>400201602</t>
  </si>
  <si>
    <t/>
  </si>
  <si>
    <t>4002016</t>
  </si>
  <si>
    <t>DOCUMENTOS DE PLANEACIÓN DE LA ETAPA DE ALISTAMIENTO Y DIAGNÓSTICO DEL PLAN DE ORDENAMIENTO DEPARTAMENTAL ELABORADOS</t>
  </si>
  <si>
    <t>DOCUMENTOS DE FORMULACIÓN DEL PLAN DE ORDENAMIENTO DEPARTAMENTAL ELABORADOS</t>
  </si>
  <si>
    <t>FORMALIZACIÓN DE LA TIERRA</t>
  </si>
  <si>
    <t>4001</t>
  </si>
  <si>
    <t>PROYECTOS DE TITULACIÓN Y LEGALIZACIÓN DE PREDIOS</t>
  </si>
  <si>
    <t>400100700</t>
  </si>
  <si>
    <t>4001007</t>
  </si>
  <si>
    <t>SERVICIO DE SANEAMIENTO Y TITULACIÓN DE BIENES FISCALES</t>
  </si>
  <si>
    <t>BIENES FISCALES SANEADOS Y TITULADOS</t>
  </si>
  <si>
    <t>BOLÍVAR ME ENAMORA CON INSTRUMENTOS DE PLANEACIÓN</t>
  </si>
  <si>
    <t>INSTRUMENTOS DE PLANEACIÓN TERRTORIAL  A LOS MUNICIPIOS</t>
  </si>
  <si>
    <t>4501</t>
  </si>
  <si>
    <t>PROGRAMAS DE CAPACITACIÓN Y ASISTENCIA TÉCNICA ORIENTADOS AL DESARROLLO EFICIENTE DE LAS COMPETENCIAS DE LEY</t>
  </si>
  <si>
    <t>459903101</t>
  </si>
  <si>
    <t>4599031</t>
  </si>
  <si>
    <t>45</t>
  </si>
  <si>
    <t>BOLÍVAR ME ENAMORA EN INSTRUMENTOS DE PLANEACIÓN</t>
  </si>
  <si>
    <t>CONSEJO TERRITORIAL DE PLANEACIÓN DE BOLIVAR</t>
  </si>
  <si>
    <t>4502</t>
  </si>
  <si>
    <t>FORTALECIMIENTO DEL BUEN GOBIERNO PARA EL RESPETO Y GARANTÍA DE LOS DERECHOS HUMANOS</t>
  </si>
  <si>
    <t>INSTANCIAS O ESPACIOS DE PARTICIPACIÓN</t>
  </si>
  <si>
    <t>4502001</t>
  </si>
  <si>
    <t>SERVICIO DE PROMOCIÓN A LA PARTICIPACIÓN CIUDADANA</t>
  </si>
  <si>
    <t>INSTANCIAS FORMALES Y NO FORMALES DE PARTICIPACIÓN FORTALECIDAS</t>
  </si>
  <si>
    <t>MODERNIZACIÓN SISTEMAS DE INFORMACIÓN EN PLANEACIÓN</t>
  </si>
  <si>
    <t>4599</t>
  </si>
  <si>
    <t>459902500</t>
  </si>
  <si>
    <t>FORTALECIMIENTO DE CAPACIDADES INSTITUCIONALES</t>
  </si>
  <si>
    <t>459903100</t>
  </si>
  <si>
    <t>ENTIDADES, ORGANISMOS Y DEPENDENCIAS ASISTIDOS TÉCNICAMENTE</t>
  </si>
  <si>
    <t>10</t>
  </si>
  <si>
    <t>BOLÍVAR ME ENAMORA CON CIENCIA, TECNOLOGIA E INNOVACIÓN</t>
  </si>
  <si>
    <t>CIENCIA, TECNOLOGIA E INNOVACIÓN PARA EL DESARROLLO</t>
  </si>
  <si>
    <t>3906</t>
  </si>
  <si>
    <t>FOMENTO A VOCACIONES Y FORMACIÓN, GENERACIÓN, USO Y APROPIACIÓN SOCIAL DEL CONOCIMIENTO DE LA CIENCIA, TECNOLOGÍA E INNOVACIÓN</t>
  </si>
  <si>
    <t>3906011</t>
  </si>
  <si>
    <t>SERVICIO DE APROPIACIÓN SOCIAL DEL CONOCIMIENTO</t>
  </si>
  <si>
    <t>ESTRATEGIAS DE APROPIACIÓN REALIZADAS</t>
  </si>
  <si>
    <t>3999</t>
  </si>
  <si>
    <t xml:space="preserve">FORTALECIMIENTO DE LA GESTIÓN Y DIRECCIÓN DEL SECTOR CIENCIA, TECNOLOGÍA E INNOVACIÓN </t>
  </si>
  <si>
    <t>3999054</t>
  </si>
  <si>
    <t>PLANES ESTRATÉGICOS ELABORADOS</t>
  </si>
  <si>
    <t>3999065</t>
  </si>
  <si>
    <t>2301034</t>
  </si>
  <si>
    <t>SERVICIO DE EDUCACIÓN PARA EL TRABAJO EN TECNOLOGÍAS DE LA INFORMACIÓN Y LAS COMUNICACIONES</t>
  </si>
  <si>
    <t>PERSONAS CERTIFICADAS EN ALFABETIZACIÓN DIGITAL</t>
  </si>
  <si>
    <t>25</t>
  </si>
  <si>
    <t>2301062</t>
  </si>
  <si>
    <t>SERVICIO DE APOYO EN TECNOLOGÍAS DE LA INFORMACIÓN Y LAS COMUNICACIONES PARA LA EDUCACIÓN BÁSICA, PRIMARIA Y SECUNDARIA</t>
  </si>
  <si>
    <t>ESTUDIANTES DE SEDES EDUCATIVAS OFICIALES BENEFICIADOS CON EL SERVICIO DE APOYO EN TECNOLOGÍAS DE LA INFORMACIÓN Y LAS COMUNICACIONES PARA LA EDUCACIÓN</t>
  </si>
  <si>
    <t>150</t>
  </si>
  <si>
    <t>FORTALECIMIENTO DE LA GOBERNANZA E INSTITUCIONALIDAD MULTINIVEL DEL SECTOR DE CTEI</t>
  </si>
  <si>
    <t>3905007</t>
  </si>
  <si>
    <t>ACUERDOS DE COOPERACIÓN SUSCRITOS</t>
  </si>
  <si>
    <t>RIESGOS</t>
  </si>
  <si>
    <t xml:space="preserve"> CONOCIMIENTO DE RIESGO DE DESASTRE</t>
  </si>
  <si>
    <t>4503</t>
  </si>
  <si>
    <t>GESTIÓN DEL RIESGO DE DESASTRES Y EMERGENCIAS</t>
  </si>
  <si>
    <t>81</t>
  </si>
  <si>
    <t xml:space="preserve">INCREMENTAR EL NÚMERO DE BENEFICIADOS CON EDUCACIÓN Y/O CAPACITACIÓN EN TEMAS DE GRD </t>
  </si>
  <si>
    <t>4503002</t>
  </si>
  <si>
    <t>NÚMERO DE PERSONAS</t>
  </si>
  <si>
    <t>82</t>
  </si>
  <si>
    <t>BRINDARE ASISTENCIA TECNICA ANUALMENTE A LOS 46 COMITES MUNICIPALES DE GESTION DEL RIESGO DE DESASTRES, EN LA FORMULACION DE PROGRAMAS DE APOYO, ASESORÍAS, PLANES Y PROYECTOS.</t>
  </si>
  <si>
    <t>4503003</t>
  </si>
  <si>
    <t>INSTANCIAS TERRITORIALES ASISTIDAS</t>
  </si>
  <si>
    <t>NÚMERO DE INSTANCIAS TERRITORIALES</t>
  </si>
  <si>
    <t xml:space="preserve"> ATENCIÓN DE DESASTRE</t>
  </si>
  <si>
    <t>83</t>
  </si>
  <si>
    <t>FORTALECER LAS ENTIDADES OPERATIVAS CON DOTACIONES Y EQUIPOS DE EMERGENCIAS Y DESASTRES.</t>
  </si>
  <si>
    <t>4503016</t>
  </si>
  <si>
    <t>SERVICIO DE FORTALECIMIENTO A LAS SALAS DE CRISIS TERRITORIAL</t>
  </si>
  <si>
    <t>ORGANISMOS DE ATENCIÓN DE EMERGENCIAS FORTALECIDOS</t>
  </si>
  <si>
    <t>NÚMERO DE ORGANISMOS</t>
  </si>
  <si>
    <t>84</t>
  </si>
  <si>
    <t>IMPLEMENTAR GRADUALMENTE  UN SISTEMA DE RECOLECCION DE DATOS DE EVENTOS NATURALES Y FACTORES AMBIENTALES PARA PROYECCION DE MEDIDAS DE INTERVENCIÓN</t>
  </si>
  <si>
    <t>4503019</t>
  </si>
  <si>
    <t>NÚMERO DE SISTEMAS</t>
  </si>
  <si>
    <t>85</t>
  </si>
  <si>
    <t>PROPENDER POR DISMINUIR LA ENTREGA DE RECURSOS EN ESPECIE O MONETARIOS A LA POBLACIÓN AFECTADA POR SITUACIONES  DE EMERGENCIAS SANITARIAS, NATURALES,  EVENTOS CATASTRÓFICOS O CALAMIDAD PÚBLICA DECLARADA.</t>
  </si>
  <si>
    <t>4503028</t>
  </si>
  <si>
    <t>SERVICIOS DE APOYO PARA ATENCIÓN DE  POBLACIÓN AFECTADA POR SITUACIONES DE EMERGENCIA, DESASTRE O DECLARATORIAS DE CALAMIDAD PÚBLICA</t>
  </si>
  <si>
    <t>PERSONAS AFECTADAS POR SITUACIONES DE EMERGENCIA, DESASTRE O DECLARATORIAS DE CALAMIDAD PÚBLICA APOYADAS</t>
  </si>
  <si>
    <t xml:space="preserve"> REDUCCIÓN DE RIESGO DE DESASTRE</t>
  </si>
  <si>
    <t>86</t>
  </si>
  <si>
    <t>IMPLEMENTAR ACCIONES DE MEDIDAS DE REDUCCION DEL RIESGO POR MEDIO DE INTERVENCIONES CORRECTIVAS CONSIDERANDO LAS SOLUCIONES BASADAS EN LA NATURALEZA (SBN) CON ENFASIS EN ECO-REDUCCION (ECO RRD)</t>
  </si>
  <si>
    <t>4503022</t>
  </si>
  <si>
    <t>OBRAS DE INFRAESTRUCTURA PARA LA REDUCCIÓN DEL RIESGO DE DESASTRES</t>
  </si>
  <si>
    <t>OBRAS DE INFRAESTRUCTURA PARA LA REDUCCIÓN DEL RIESGO DE DESASTRES REALIZADAS</t>
  </si>
  <si>
    <t>87</t>
  </si>
  <si>
    <t>FORMULAR LA ESTRATEGIA DEPARTAMENAL (EDRE) PARA LA RESPUESTA DE EMERGENCIA, ARTICULADA CON EL PLAN DEPARTAMENTAL DE GESTION DEL RIESGO (PDGRD)</t>
  </si>
  <si>
    <t>4503023</t>
  </si>
  <si>
    <t>ESTRATEGIA PARA LA RESPUESTA A EMERGENCIAS FORMULADA</t>
  </si>
  <si>
    <t>NÚMERO DE DOCUMENTOS</t>
  </si>
  <si>
    <t>88</t>
  </si>
  <si>
    <t>IMPLEMENTAR GRADUALMENTE UN SISTEMA DE ALERTAS TEMPRANA Y MONITOREO POR FENOMENOS HIDROMETEREOLOGICOS CON COBERTURA DEPARTAMENTAL</t>
  </si>
  <si>
    <t>4503018</t>
  </si>
  <si>
    <t>SERVICIO DE MONITOREO Y SEGUIMIENTO PARA LA GESTIÓN DEL RIESGO</t>
  </si>
  <si>
    <t>SISTEMAS DE ALERTA TEMPRANA IMPLEMENTADOS</t>
  </si>
  <si>
    <t>MUJER</t>
  </si>
  <si>
    <t>BOLÍVAR ME ENAMORA EN  SUPERACIÓN DE LA POBREZA Y DESIGUALDAD</t>
  </si>
  <si>
    <t>OPTIMIZACIÓN  DE LA CAPACIDAD DE GESTIÓN TERRITORIAL</t>
  </si>
  <si>
    <t>DISEÑO E IMPLEMENTACIÓN DE UN PROYECTO PRODUCTIVO DE HUERTAS ORGÁNICAS</t>
  </si>
  <si>
    <t>SERVICIO DE ACOMPAÑAMIENTO FAMILIAR Y COMUNITARIO PARA LA SUPERACIÓN DE LA POBREZA</t>
  </si>
  <si>
    <t>MADRES Y PADRES CABEZA DE HOGAR ATENDIDOS</t>
  </si>
  <si>
    <t>DANE - GEIH</t>
  </si>
  <si>
    <t xml:space="preserve"> $-</t>
  </si>
  <si>
    <t>GENERACIÓN DE INGRESOS</t>
  </si>
  <si>
    <t>DESARROLLO DE UNA FERIA DE SERVICIOS PARA POBLACIÓN VULNERABLE CON ENFOQUE DIFERENCIAL</t>
  </si>
  <si>
    <t xml:space="preserve"> FAMILIA, PRIMERA INFACIA Y ADOLESCENCIA</t>
  </si>
  <si>
    <t xml:space="preserve">DISEÑO E IMPLEMENTACIÓN DE UN PROYECTO PARA LA FORMACIÓN A NNA </t>
  </si>
  <si>
    <t>SERVICIOS DE EDUCACIÓN INFORMAL A NIÑOS, NIÑAS, ADOLESCENTES  Y JÓVENES PARA EL RECONOCIMIENTO DE SUS DERECHOS</t>
  </si>
  <si>
    <t>ADOLESCENTES ATENDIDOS</t>
  </si>
  <si>
    <t>ESTADÍSTICAS VITALES - DANE</t>
  </si>
  <si>
    <t xml:space="preserve">  ICLD  </t>
  </si>
  <si>
    <t>IMPLEMENTACIÓN DE  UNA ESCUELA DE FORMACIÓN</t>
  </si>
  <si>
    <t>INSTITUTO NACIONAL DE MEDICINA LEGAL Y CIENCIAS FORENSES</t>
  </si>
  <si>
    <t>CAMPAÑA PARA LA PROMOCIÓN DE LOS DERECHOS DE LA NNA</t>
  </si>
  <si>
    <t>SERVICIOS DE PROMOCIÓN DE LOS DERECHOS DE LOS NIÑOS, NIÑAS, ADOLESCENTES Y JÓVENES</t>
  </si>
  <si>
    <t>CAMPAÑAS DE PROMOCIÓN REALIZADAS</t>
  </si>
  <si>
    <t>BOLÍVAR ME ENAMORA EN  ATENCIÓN AL ADULTO MAYOR</t>
  </si>
  <si>
    <t>ATENCIÓN Y PARTICIPACIÓN DE ADULTO MAYOR</t>
  </si>
  <si>
    <t>ATENCIÓN INTEGRAL DE POBLACIÓN EN SITUACIÓN PERMANENTE DE DESPROTECCIÓN SOCIAL Y/O FAMILIAR</t>
  </si>
  <si>
    <t>APOYO A CENTROS DE PROTECCIÓN CON RECURSOS DE LA ESTAMPILLA DE BIENESTAR PARA EL ADULTO MAYOR</t>
  </si>
  <si>
    <t>CENTROS DE PROTECCIÓN SOCIAL PARA EL ADULTO MAYOR DOTADOS</t>
  </si>
  <si>
    <t>BOLÍVAR ME ENAMORA EN LA ATENCIÓN Y PARTICIPACIÓN DE ADULTO MAYOR</t>
  </si>
  <si>
    <t>APOYO A CENTROS DÍA CON RECURSOS DE LA ESTAMPILLA DE BIENESTAR PARA EL ADULTO MAYOR</t>
  </si>
  <si>
    <t>CENTROS DE PROTECCIÓN SOCIAL DE DÍA PARA EL ADULTO MAYOR DOTADOS</t>
  </si>
  <si>
    <t>CENTROS DE DÍA PARA EL ADULTO MAYOR DOTADOS</t>
  </si>
  <si>
    <t>FORTALECIMIENTO DE CAPACIDADES PARA CUIDADORES DE PERSONA MAYOR Y PROMOCIÓN DEL BUEN TRATO.</t>
  </si>
  <si>
    <t>SERVICIO DE EDUCACIÓN INFORMAL A LOS CUIDADORES DEL ADULTO MAYOR</t>
  </si>
  <si>
    <t>CUIDADORES CUALIFICADOS</t>
  </si>
  <si>
    <t>IMPLEMENTAR ACCIONES PARA LA DIGNIFICACIÓN  LAS PERSONAS MAYORES</t>
  </si>
  <si>
    <t>SERVICIO DE ATENCIÓN Y PROTECCIÓN INTEGRAL AL ADULTO MAYOR</t>
  </si>
  <si>
    <t>NÚMERO DE ADULTOS MAYORES BENEFICIADOS</t>
  </si>
  <si>
    <t>FORMULACIÓN Y ADOPCIÓN DE LA POLITICA PÚBLICA DE LA PERSONA MAYOR 2025 - 2034</t>
  </si>
  <si>
    <t xml:space="preserve">ATENCIÓN Y APOYO A LA MUJER </t>
  </si>
  <si>
    <t>IMPLEMENTACIÓN DE CASA REFUGIO</t>
  </si>
  <si>
    <t>SERVICIO DE PROTECCIÓN INDIVIDUAL EN RIESGO EXTRAORDINARIO Y EXTREMO</t>
  </si>
  <si>
    <t>PERSONAS EN RIESGO EXTRAORDINARIO Y EXTREMO PROTEGIDAS</t>
  </si>
  <si>
    <t>31.9</t>
  </si>
  <si>
    <t>INDICADORES Y METAS DEFINIDOS POR COLOMBIA FRENTE AL ODS 5</t>
  </si>
  <si>
    <t xml:space="preserve"> ICLD </t>
  </si>
  <si>
    <t>CREACIÓN DE ESPACIOS PARA LA ATENCIÓN ESPECIALIZADA A MUJERES</t>
  </si>
  <si>
    <t>SERVICIO DE APOYO PARA LA IMPLEMENTACIÓN DE MEDIDAS EN DERECHOS HUMANOS Y DERECHO INTERNACIONAL HUMANITARIO</t>
  </si>
  <si>
    <t>CASAS DE IGUALDAD DE OPORTUNIDADES PARA LA MUJER Y EL JOVEN</t>
  </si>
  <si>
    <t>BOLÍVAR ME ENAMORA EN  EQUIDAD DE GÉNERO</t>
  </si>
  <si>
    <t>EMPODERAMIENTO Y AUTONOMÍA DE LAS MUJERES BOLIVARENSES</t>
  </si>
  <si>
    <t>ATENCIÓN A LAS VIOLENCIAS CONTRA LAS MUJERES EN EL DEPARTAMENTO DE BOLÍVAR.</t>
  </si>
  <si>
    <t>SERVICIO DE PROMOCIÓN DE LA GARANTÍA DE DERECHOS</t>
  </si>
  <si>
    <t>ESTRATEGIAS DE PROMOCIÓN DE LA GARANTÍA DE DERECHOS IMPLEMENTADA</t>
  </si>
  <si>
    <t>NÚMERO DE ESTRATEGIAS</t>
  </si>
  <si>
    <t>BOLÍVAR ME ENAMORA EN EMPODERAMIENTO Y AUTONOMÍA DE LAS MUJERES BOLIVARENSES</t>
  </si>
  <si>
    <t>DESARROLLO DE UNA ESTRATEGIA DE PREVENCIÓN  DE LA VIOLENCIAS CONTRA LAS MUJERES</t>
  </si>
  <si>
    <t xml:space="preserve">SERVICIO DE EDUCACIÓN INFORMAL </t>
  </si>
  <si>
    <t>ESTRATEGIAS PARA LA TRANSFORMACIÓN DE IMAGINARIOS, REPRESENTACIONES Y ESTEREOTIPOS DE DISCRIMINACIÓN IMPLEMENTADAS</t>
  </si>
  <si>
    <t>ACCIONES  A MUJERES CUIDADORAS.</t>
  </si>
  <si>
    <t>NÚMERO DE ESPACIOS DE INTEGRACIÓN DE OFERTA PÚBLICA GENERADOS</t>
  </si>
  <si>
    <t>ACCIONES PARA LA TRANSVERSALIZACIÓN DEL ENFOQUE DE GÉNERO</t>
  </si>
  <si>
    <t>ESTRATEGIAS DE PROMOCIÓN DE LA GARANTÍA DE DERECHOS IMPLEMENTADAS</t>
  </si>
  <si>
    <t>NÚMERO DE INSTANCIAS</t>
  </si>
  <si>
    <t xml:space="preserve">PROCESOS DE FORMACIÓN EN ARTES, OFICIOS Y HABILIDADES PARA LA VIDA </t>
  </si>
  <si>
    <t>ESTRATEGIAS DE FOMENTO DE PARTICIPACIÓN PARA LAS MUJERES</t>
  </si>
  <si>
    <t>NÚMERO DE MUJERES FORMADAS</t>
  </si>
  <si>
    <t xml:space="preserve">FOMENTAR LA PARTICIPACIÓN SOCIAL Y POLÍTICA DE LAS MUJERES </t>
  </si>
  <si>
    <t>ESTRATEGIAS PARA EL FOMENTO DE A LA PARTICIPACIÓN DE LAS MUJERES EN LOS ESPACIOS DE PARTICIPACIÓN POLÍTICA Y DE TOMA DE DECISIÓN IMPLEMENTADAS</t>
  </si>
  <si>
    <t>NÚMERO DE INICIATIVAS</t>
  </si>
  <si>
    <t>CREACIÓN DE UNA ESTRATEGIA PARA PROMOVER LA EQUIDAD DE GÉNERO</t>
  </si>
  <si>
    <t>INTERIOR</t>
  </si>
  <si>
    <t>CUERPO DE BOMBEROS: HÉROES DE BOLÍVAR</t>
  </si>
  <si>
    <t>FOTALECIMIENTO INSTITUCIONAL</t>
  </si>
  <si>
    <t>AUMENTAR 3 CUERPOS DE BOMBEROS EN FUNCIONAMIENTO. 
(A. MUNICIPAL)</t>
  </si>
  <si>
    <t>SERVICIO PREVENCIÓN Y CONTROL DE INCENDIOS</t>
  </si>
  <si>
    <t>CUERPOS DE BOMBEROS DISPONIBLES PARA LA PREVENCIÓN Y CONTROL DE INCENDIOS EN LA ENTIDAD TERRITORIAL</t>
  </si>
  <si>
    <t>JUNTA DEPARTAMENTAL DE BOMBEROS</t>
  </si>
  <si>
    <t>CONTRIBUCIÓN ESPECIAL</t>
  </si>
  <si>
    <t>FORTALECER A LOS MUNICIPIOS TECNICAMENTE EN LA CREACIÓN DE CUERPOS DE BOMBEROS. 
(A. MUNICIPAL)</t>
  </si>
  <si>
    <t>BOLÍVAR ME ENAMORA EN  PARTICIPACIÓN CIUDADANA</t>
  </si>
  <si>
    <t>ELECCIONES LIBRES Y SEGURAS</t>
  </si>
  <si>
    <t>PROCESOS ELECTORALES: 
1. JAC, 2. JUVENTUDES, 3. CONGRESO, 4. PRESIDENCIA Y 5. TERRITORIALES. 
(A. MUNICIPAL)</t>
  </si>
  <si>
    <t>4502025</t>
  </si>
  <si>
    <t>SERVICIO DE ORGANIZACIÓN DE PROCESOS ELECTORALES</t>
  </si>
  <si>
    <t>PROCESOS ELECTORALES REALIZADOS</t>
  </si>
  <si>
    <t>REGISTRADURÍA NACIONAL DEL ESTADO CIVIL</t>
  </si>
  <si>
    <t>LIDERAZGO COMUNAL</t>
  </si>
  <si>
    <t>REALIZAR  400 ESPACIOS DE PARTICIPACION CIUDADANA PARA LA FORMACIÓN, EL EMPRENDIMIENTO, LA COMUNICACIÓN Y EL DESARROLLO COMUTARIO SAOSTENIBLE</t>
  </si>
  <si>
    <t>ESPACIOS DE PARTICIPACIÓN PROMOVIDOS</t>
  </si>
  <si>
    <t>SECRETARIA DEL INTERIOR Y ALCALDIAS MUNICIPALES</t>
  </si>
  <si>
    <t>DESARROLLAR EN 45 MUNICIPIOS EL PROCESO DE INSPECCION, VIGILANCIA, CONTROL Y ALISTAMIENTO ADMINISTRATIVO DE OAC</t>
  </si>
  <si>
    <t>450202207</t>
  </si>
  <si>
    <t>BOLIVAR GLOBAL - ECOSISTEMA DE PARTICIPACION CIUDADANA</t>
  </si>
  <si>
    <t>FORMULAR Y APROBAR 1 POLÍTICA PÚBLICA DE PARTICIPACIÓN CIUDADANA Y 1 POLITICA PUBLICA DE ORGANISMOS COMUNALES</t>
  </si>
  <si>
    <t>SECRETARIA DEL INTERIOR</t>
  </si>
  <si>
    <t>POLITICA PUBLICA DE LIBERTAD RELIGIOSA</t>
  </si>
  <si>
    <t xml:space="preserve">FORTALECIMIENTO INSTITUCIONAL  </t>
  </si>
  <si>
    <t>ACOMPAÑAMIENTO, APOYO,  ASESORÍA Y SEGUIMIENTO TÉCNICO PARA IMPLEMENTACIÓN DE LA POLÍTICA PUBLICA DE LIBERTAD RELIGIOSA</t>
  </si>
  <si>
    <t>ESTRATEGIAS DE PROMOCIÓN A LA PARTICIPACIÓN CIUDADANA IMPLEMENTADAS</t>
  </si>
  <si>
    <t>DIRECCIÓN NACIONAL DE LIBERTAD RELIGIOSA DE MININTERIOR</t>
  </si>
  <si>
    <t>BOLÍVAR ME ENAMORA EN  GOBERNANZA</t>
  </si>
  <si>
    <t>ESCUELA DE GOBERNANZA</t>
  </si>
  <si>
    <t>FORTALECER EL CONOCIMIENTO DE LOS SERVIDORES PÚBLICOS (GOBERNANZA)</t>
  </si>
  <si>
    <t>4599030</t>
  </si>
  <si>
    <t>CAPACITACIONES REALIZADAS</t>
  </si>
  <si>
    <t>RECURSOS PROPIOS 2025</t>
  </si>
  <si>
    <t>REAFIRMACIÓN DEL SENTIDO DE PERTENENCIA Y ORGULLO BOLIVARENSE (GOBERNANZA)</t>
  </si>
  <si>
    <t>INICIATIVAS CREADAS</t>
  </si>
  <si>
    <t>RENOVAR O PROFUNDIZAR CONOCIMIENTOS, HABILIDADES, TÉCNICAS Y PRÁCTICAS EN LIDERAZGO. (GOBERNANZA)</t>
  </si>
  <si>
    <t>4502034</t>
  </si>
  <si>
    <t xml:space="preserve">EVENTOS DE FORMACIÓN EN LIDERAZGO </t>
  </si>
  <si>
    <t>BOLÍVAR ME ENAMORA EN ACCESO A LA JUSTICIA</t>
  </si>
  <si>
    <t>PROMOCION AL ACCESO A LA JUSTICIA</t>
  </si>
  <si>
    <t xml:space="preserve"> PROMOCIÓN AL ACCESO A LA JUSTICIA</t>
  </si>
  <si>
    <t>JUSTICIA Y SEGURIDAD</t>
  </si>
  <si>
    <t>SERVICIOS DE INFORMACIÓN Y ORIENTACIÓN SOBRE HERRAMIENTAS Y MECANISMOS LEGALES, FORMALES Y NO FORMALES, PARA PROTECCIÓN DE LOS DERECHOS</t>
  </si>
  <si>
    <t>MIN JUSTICIA</t>
  </si>
  <si>
    <t>RECURSOS PROPIOS 2026</t>
  </si>
  <si>
    <t>ASESORÍA Y ACOMPAÑAMIENTO A ENTIDADES TERRITORIALES PARA QUE HAYA UNA ADECUADA ARTICULACIÓN ENTRE LOS OPERADORES DE LOS SERVICIO DE JUSTICIA</t>
  </si>
  <si>
    <t>1202004</t>
  </si>
  <si>
    <t>SERVICIO DE ASISTENCIA TÉCNICA PARA LA ARTICULACIÓN DE LOS OPERADORES DE LOS SERVICIO DE JUSTICIA</t>
  </si>
  <si>
    <t>SISTEMAS LOCALES DE JUSTICIA IMPLEMENTADOS</t>
  </si>
  <si>
    <t>RECURSOS PROPIOS 2027</t>
  </si>
  <si>
    <t>ASESORÍA Y ACOMPAÑAMIENTO A ENTIDADES TERRITORIALES PARA FORTALECER LA DESCENTRALIZACIÓN DE LOS SERVICIO DE JUSTICIA</t>
  </si>
  <si>
    <t>1202005</t>
  </si>
  <si>
    <t>SERVICIO DE ASISTENCIA TÉCNICA PARA LA DESCENTRALIZACIÓN DE LOS SERVICIO DE JUSTICIA EN LOS TERRITORIOS</t>
  </si>
  <si>
    <t>JORNADAS MÓVILES DE ACCESO A LA JUSTICIA REALIZADAS</t>
  </si>
  <si>
    <t>RECURSOS PROPIOS 2028</t>
  </si>
  <si>
    <t>CONSTRUCCIONES MOTIVADORAS CON PARTICIPACIÓN INTEGRAL – COMPI</t>
  </si>
  <si>
    <t>PROMOVER EL DESARROLLO DE 180 PROYECTOS INICIATIVAS COMUNITARIAS PARA EL FOMENTO E INCENTIVO A LA PARTICIPACIÓN CIUDADANA</t>
  </si>
  <si>
    <t>INICIATIVAS ORGANIZATIVAS DE PARTICIPACIÓN CIUDADANA PROMOVIDAS</t>
  </si>
  <si>
    <t>ICLD - ACPM</t>
  </si>
  <si>
    <t xml:space="preserve">BOLIVAR ME ENAMORA CON SEGURIDAD Y CONVIVENCIA CIUDADANA </t>
  </si>
  <si>
    <t>BOLIVAR ME ENAMORA  EN SEGURIDAD</t>
  </si>
  <si>
    <t>CONDICIONES DE SEGURIDDAD</t>
  </si>
  <si>
    <t>BRINDAR APOYO EN SANAMIENTO A RECLUSOS DE CENTROS PENITENCIARIOS DE CARTAGENA Y MAGANGUÉ</t>
  </si>
  <si>
    <t>MINISTERIO DE JUSTICIA Y DEL DERECHO</t>
  </si>
  <si>
    <t>SERVICIOS ENFOCADOS A GARANTIZAR LOS DERECHOS FUNDAMENTALES , LA PREVENCIÓN DE AMENAZAS O VULNERACIÓN Y RESTABLECIMIENTO DE DERECHOS.</t>
  </si>
  <si>
    <t>SERVICIO DE PROTECCIÓN INTEGRAL A NIÑOS, NIÑAS, ADOLESCENTES Y JÓVENES</t>
  </si>
  <si>
    <t>NIÑOS, NIÑAS, ADOLESCENTES Y JÓVENES BENEFICIADOS CON ACCIONES DE RESTABLECIMIENTO DE DERECHOS</t>
  </si>
  <si>
    <t xml:space="preserve">ICBF </t>
  </si>
  <si>
    <t>BOLIVAR SIN CADENAS: ESTRATEGIA DE LUCHA CONTRA LA TRATA DE PERSONAS</t>
  </si>
  <si>
    <t>REDUCIR LA CANTIDAD DE VICTIMAS DE TRATA DE PERSONAS EN EL DEPARTAMENTO DE BOLIVAR</t>
  </si>
  <si>
    <t>RUTAS DE ATENCIÓN IMPLEMENTADAS</t>
  </si>
  <si>
    <t>BOLÍVAR ME ENAMORA  PAZ Y RECONCILIACIÓN</t>
  </si>
  <si>
    <t>CENTRO DE OBSERVACIÓN E INVESTIGACIÓN SOCIAL DE BOLÍVAR - COISBOL</t>
  </si>
  <si>
    <t>AUMENTAR EL FLUJO DE INFORMACIÓN, CONOCIMIENTO Y EL ANÁLISIS SOBRE EL ESTADO DE LA CONVIVENCIA Y LA SEGURIDAD CIUDADANA A TRAVÉS DE LA GENERACIÓN DE INFORMACIÓN.</t>
  </si>
  <si>
    <t>DOCUMENTOS DE INVESTIGACIÓN</t>
  </si>
  <si>
    <t>DOCUMENTOS DE INVESTIGACIÓN ELABORADOS</t>
  </si>
  <si>
    <t>GOBERNACIÓN DE BOLÍVAR</t>
  </si>
  <si>
    <t>SEGURIDAD</t>
  </si>
  <si>
    <t>CONVIVENCIA CIUDADANA</t>
  </si>
  <si>
    <t>4.1.1</t>
  </si>
  <si>
    <t>INCLUYE LA FINANCIACIÓN MONETARIA DE INICIATIVAS CIUDADANAS QUE PROMUEVAN LA CONVIVENCIA Y SEGURIDAD CIUDADANA</t>
  </si>
  <si>
    <t>SERVICIO DE EDUCACIÓN
INFORMAL</t>
  </si>
  <si>
    <t>PROGRAMAS DE EDUCACIÓN INFORMAL EN SEGURIDAD Y CONVIVENCIA CIUDADANA CON ENFOQUE DE GÉNERO</t>
  </si>
  <si>
    <t>MEDICINA LEGAL</t>
  </si>
  <si>
    <t>Icld</t>
  </si>
  <si>
    <t>SEGURIDAD CIUDADANA</t>
  </si>
  <si>
    <t>4.1.2</t>
  </si>
  <si>
    <t>PISCC</t>
  </si>
  <si>
    <t>DOCUMENTOS PLANEACIÓN</t>
  </si>
  <si>
    <t>PLANES INTEGRALES DE SEGURIDAD Y CONVIVENCIA - PISCC</t>
  </si>
  <si>
    <t>Recursos Propios</t>
  </si>
  <si>
    <t>BOLÍVAR ME ENAMORA EN SEGURIDAD</t>
  </si>
  <si>
    <t>REDUCCIÓN GRADUAL DE LAS ESTADÍSTICAS DE DELITOS Y  COMPORTAMIENTOS CONTRARIOS A LA CONVIVENCIA EN AUMENTO GRADUAL EN EL DEPARTAMENTO DE BOLÍVAR.</t>
  </si>
  <si>
    <t>SERVICIO DE APOYO FINANCIERO PARA PROYECTOS DE CONVIVENCIA Y
SEGURIDAD
CIUDADANA</t>
  </si>
  <si>
    <t>PROYECTOS DE CONVIVENCIA Y SEGURIDAD CIUDADANA APOYADOS FINANCIERAMENTE</t>
  </si>
  <si>
    <t>REDUCCIÓN GRADUAL DE LAS ESTADÍSTICAS DE DELITOS Y COMPORTAMIENTOS CONTRARIOS A LA CONVIVENCIA EN AUMENTO GRADUAL EN EL DEPARTAMENTO DE BOLÍVAR.</t>
  </si>
  <si>
    <t>SERVICIO DE DOTACIÓN PARA LA
MOVILIDAD
OPERACIONAL Y EL
APOYO LOGÍSTICO</t>
  </si>
  <si>
    <t>UNIDADES DOTADAS FM</t>
  </si>
  <si>
    <t>UNIDADES DOTADAS P.</t>
  </si>
  <si>
    <t>Contribución Especial</t>
  </si>
  <si>
    <t xml:space="preserve"> ORDENAMIENTO AMBIENTAL TERRITORIAL</t>
  </si>
  <si>
    <t>SERVICIO DE EDUCACIÓN INFORMAL EN EL MARCO DE PREVENCIÓN MINAS ANTIPERSONAS</t>
  </si>
  <si>
    <t>ACCIONES ORIENTADAS A
GENERAR ESPACIOS
PARA BRINDAR
CAPACITACIÓN Y
EDUCACIÓN</t>
  </si>
  <si>
    <t>OFICINA DEL ALTO
COMISIONADO
PARA LA PAZ</t>
  </si>
  <si>
    <t>REDUCIR LOS DETONANTES DE ALERTAS TEMPRANAS EN EL DEPARTAMENTO DE BOLIVAR</t>
  </si>
  <si>
    <t>SERVICIO DE MONITOREO Y
SEGUIMIENTO PARA LA GESTIÓN DEL RIESGO</t>
  </si>
  <si>
    <t>DEFENSORIA DEL PUEBLO</t>
  </si>
  <si>
    <t>REDUCIR EL GASTO IMPLEMENTADO EN INVESTIGACIONES, MEDIANTE LA ENTREGAS DE RECOMPENSAS.</t>
  </si>
  <si>
    <t>SERVICIO DE APOYO FINANCIERO PARA LA JUSTICIA Y SEGURIDAD</t>
  </si>
  <si>
    <t>RECOMPENSAS ENTREGADAS A LA CIUDADANÍA</t>
  </si>
  <si>
    <t>DEBOL</t>
  </si>
  <si>
    <t>VICTIMA</t>
  </si>
  <si>
    <t>ATENCIÓN HUMANITARIA POR SUBSIDIARIEDAD</t>
  </si>
  <si>
    <t>RECURSOS DE ATENCIÓN HUMANITARIA POR SUBSIDIARIEDAD OTORGADOS</t>
  </si>
  <si>
    <t>PESOS</t>
  </si>
  <si>
    <t>DOTACIÓN DE ALBERGUE TEMPORAL A LAS VÍCTIMAS QUE SOLICITEN (</t>
  </si>
  <si>
    <t>EDIFICACIONES PARA ALOJAMIENTO TEMPORAL DE VÍCTIMAS DESPLAZADAS POR EL CONFLICTO CONSTRUIDAS Y DOTADAS</t>
  </si>
  <si>
    <t>INFRAESTRUCTURA PARA ALOJAMIENTO TEMPORAL DE VÍCTIMAS DESPLAZADAS POR EL CONFLICTO CONSTRUIDAS Y DOTADAS</t>
  </si>
  <si>
    <t xml:space="preserve">ASISTENCIA FUNERARIA </t>
  </si>
  <si>
    <t>SERVICIO DE ASISTENCIA FUNERARIA</t>
  </si>
  <si>
    <t xml:space="preserve">HOGARES SUBSIDIADOS EN ASISTENCIA FUNERARIA </t>
  </si>
  <si>
    <t>JUSTICIA TRANSICIONAL</t>
  </si>
  <si>
    <t>1204</t>
  </si>
  <si>
    <t>JORNADAS DE ATENCIÓN Y ASISTENCIA ITINERANTE TRANSFORMADORAS DEL TERRITORIO</t>
  </si>
  <si>
    <t>SERVICIO ITINERANTE DE OFERTA INTERINSTITUCIONAL EN MATERIA DE JUSTICIA TRANSICIONAL</t>
  </si>
  <si>
    <t>JORNADAS MÓVILES DE ATENCIÓN, ORIENTACIÓN Y ACCESO A LA JUSTICIA A LAS VÍCTIMAS DEL CONFLICTO ARMADO REALIZADAS</t>
  </si>
  <si>
    <t>EDUCACIÓN SUPERIOR</t>
  </si>
  <si>
    <t>BECAS PARA EL INGRESO DE LA EDUCACIÓN SUPERIOR ACORDE RESOLUCIÓN UDC CON ENFOQUE ETNICO Y DIFERENCIAL</t>
  </si>
  <si>
    <t xml:space="preserve">SERVICIO DE APOYO FINANCIERO PARA LA PERMANENCIA A LA EDUCACIÓN SUPERIOR </t>
  </si>
  <si>
    <t>POBLACIÓN VÍCTIMA DEL CONFLICTO ARMADO, BENEFICIARIA DE SUBSIDIOS PARA LA PERMANENCIA EN PROGRAMAS NACIONALES</t>
  </si>
  <si>
    <t>ASISTENCIA TÉCNICA EN ELABORACIÓN DE PROYECTOS</t>
  </si>
  <si>
    <t>PERSONAS ASISTIDAS TÉCNICAMENTE</t>
  </si>
  <si>
    <t xml:space="preserve">VÍCTIMAS COLOCADAS LABORALMENTE </t>
  </si>
  <si>
    <t>PERSONAS VINCULADAS A EMPLEO FORMAL PARA POBLACIÓN VULNERABLE</t>
  </si>
  <si>
    <t>VÍCTIMAS DEL CONFLICTO ARMADO VINCULADAS CON CENTROS DE FORMACIÓN PARA EL TRABAJO Y DESARROLLO HUMANO CON ENFOQUE ETNICO Y DIFERENCIAL</t>
  </si>
  <si>
    <t>SERVICIO DE EDUCACIÓN PARA EL TRABAJO A LA POBLACIÓN VULNERABLE</t>
  </si>
  <si>
    <t>PERSONAS INSCRITAS</t>
  </si>
  <si>
    <t>MEJORAMIENTO DE LAS CONDICIONES DE HABITABILIDAD A POBLACIÓN VÍCTIMA</t>
  </si>
  <si>
    <t>4103062</t>
  </si>
  <si>
    <t>SERVICIO DE APOYO PARA EL MEJORAMIENTO DE CONDICIONES FÍSICAS O DOTACIÓN DE VIVIENDA DE HOGARES  VULNERABLES RURALES</t>
  </si>
  <si>
    <t>HOGARES VULNERABLES CON MEJORAMIENTO DE LAS CONDICIONES FÍSICAS O DOTACIÓN DE VIVIENDA REALIZADOS</t>
  </si>
  <si>
    <t>CONSTRUCCIÓN DE VIVIENDA NUEVA A POBLACIÓN VÍCTIMA RURAL Y URBANA</t>
  </si>
  <si>
    <t>HOGARES VÍCTIMAS VULNERABLES CON ASISTENCIA TÉCNICA PARA EL MEJORAMIENTO DE LAS  CONDICIONES FÍSICAS O DOTACIÓN DE VIVIENDA</t>
  </si>
  <si>
    <t>ARTICULACIÓN CON LA SECRETARIA DE INTERIOR LA CONSTRUCCIÓN Y ACTUALIZACIÓN DEL PLAN INTEGRAL DE PREVENCIÓN Y PROTECCIÓN DE VIOLACIÓN DE LOS DERECHOS HUMANOS</t>
  </si>
  <si>
    <t>CONSTRUCCIÓN Y ACTUALIZACIÓN DEL PLAN DE CONTINGENCIA PARA LA ATENCIÓN INMEDIATA A VÍCTIMAS DEL CONFLICTO ARMADO</t>
  </si>
  <si>
    <t>3702</t>
  </si>
  <si>
    <t>FORTALECIMIENTO A LA GOBERNABILIDAD TERRITORIAL PARA LA SEGURIDAD, CONVIVENCIA CIUDADANA, PAZ Y POSTCONFLICTO</t>
  </si>
  <si>
    <t>ARTICULACIÓN CON SECRETARÍA DEL INTERIOR Y/O SECRETARIA DE IGUALDAD PARA DEFINIR LAS MEDIDAS PARA GARANTIZAR LOS DERECHOS A LA VIDA, LIBERTAD, INTEGRIDAD Y SEGURIDAD DE VÍCTIMAS DEFENSORAS Y DEFENSORES DE DERECHOS HUMANOS</t>
  </si>
  <si>
    <t>SERVICIO DE APOYO FINANCIERO PARA LA CONSTRUCCIÓN DE ESCENARIOS DE PAZ, CONVIVENCIA CIUDADANA E INCLUSIÓN SOCIAL</t>
  </si>
  <si>
    <t>NÚMERO DE ESCENARIOS DE PAZ, CONVIVENCIA CIUDADANA E INCLUSIÓN SOCIAL FINANCIADOS</t>
  </si>
  <si>
    <t>ARTICULAR CON SECRETARIA DEL INTERIOR PARA GARANTIZAR LA INCLUSIÓN DEL PLAN DE ACCIÓN PARA LA IMPLEMENTACIÓN Y TERRITORIALIZACIÓN DEL PROGRAMA INTEGRAL DE GARANTÍAS DE MUJERES LIDERESAS Y DEFENSORAS DE DERECHOS HUMANOS EN EL DEPARTAMENTO DE BOLÍVAR</t>
  </si>
  <si>
    <t>ASISTENCIA TÉCNICA PARA LA CONSTRUCCIÓN Y/O ACTUALIZACIÓN DE LOS PLANES DE PREVENCIÓN Y PROTECCIÓN Y CONTINGENCIA A MUNICIPIOS</t>
  </si>
  <si>
    <t>ACOMPAÑAR Y ARTICULAR EL SEGUIMIENTO DE LAS ALERTAS TEMPRANAS EMANADAS POR LA DEFENSORÍA DEL PUEBLO</t>
  </si>
  <si>
    <t>SERVICIO DE ASISTENCIA HUMANITARIA A VÍCTIMAS DEL CONFLICTO ARMADO</t>
  </si>
  <si>
    <t>HOGARES VÍCTIMAS CON ATENCIÓN HUMANITARIA</t>
  </si>
  <si>
    <t>INFORMES DE ACOMPAÑAMIENTO Y SEGUIMIENTO PIRC</t>
  </si>
  <si>
    <t>ACCIONES PARA EL CUMPLIMIENTO DE LOS PIRC</t>
  </si>
  <si>
    <t>ACCIONES PARA EL RETORNO, REUBICACIONES Y/O INTEGRACIÓN LOCAL</t>
  </si>
  <si>
    <t>ACCIONES DE RECUPERACIÓN EMOCIONAL SOCIAL COMUNITARIA</t>
  </si>
  <si>
    <t>SERVICIOS DE IMPLEMENTACIÓNDE MEDIDAS DE SATISFACCIÓN Y ACOMPAÑAMIENTO A LAS VÍCTIMAS DEL CONFLICTO ARMADO</t>
  </si>
  <si>
    <t>VÍCTIMAS RECONOCIDAS, RECORDADAS Y DIGNIFICADAS POR EL ESTADO.</t>
  </si>
  <si>
    <t>ACCIONES PARA CUMPLIMIENTO DE MEDIDAS DE SATISFACCIÓN, REPARACIÓN SIMBÓLICA Y CONSTRUCCIÓN DE LA MEMORIA HISTÓRICA.</t>
  </si>
  <si>
    <t>ACCIONES REALIZADAS EN CUMPLIMIENTO DE LAS MEDIDAS DE SATISFACCIÓN, DISTINTAS AL MENSAJE ESTATAL DE RECONOCIMIENTO.</t>
  </si>
  <si>
    <t>SEGUIMIENTO AL CUMPLIMIENTO DE SENTENCIAS DE RESTITUCIÓN DE TIERRAS</t>
  </si>
  <si>
    <t>3502</t>
  </si>
  <si>
    <t xml:space="preserve">CONSOLIDACIÓN DE INFORMACIÓN DE COMUNIDADES CON RUTA CAMPESINA Y ÉTNICAS </t>
  </si>
  <si>
    <t>SERVICIO DE ASISTENCIA TÉCNICA Y ACOMPAÑAMIENTO PRODUCTIVO Y EMPRESARIAL</t>
  </si>
  <si>
    <t xml:space="preserve">UNIDADES PRODUCTIVAS DE GRUPOS ÉTNICOS BENEFICIADOS </t>
  </si>
  <si>
    <t>ESTRATEGIA DE IDENTIFICACIÓN DE VÍCTIMAS Y SU NÚCLEO FAMILIAR CON SENTENCIAS DE RESTITUCIÓN DE TIERRAS</t>
  </si>
  <si>
    <t xml:space="preserve">ARTICULACIÓN CON DIRECCIÓN DE VIVIENDA  PARA LA IMPLEMENTACIÓN DE PROGRAMAS DE CONSTRUCCIÓN Y MEJORAMIENTO DE VIVIENDA URBANA Y RURAL PARA ATENDER LAS SENTENCIAS DE RESTITUCIÓN  </t>
  </si>
  <si>
    <t>SERVICIO DE APOYO FINANCIERO PARA ADQUISICIÓN DE VIVIENDA</t>
  </si>
  <si>
    <t>HOGARES BENEFICIADOS CON ADQUISICIÓN DE VIVIENDA </t>
  </si>
  <si>
    <t xml:space="preserve">ARTICULACIÓN CON SECRETARÍA DE VIVIENDA  PARA LA IMPLEMENTACIÓN DE PROGRAMAS DE CONSTRUCCIÓN Y MEJORAMIENTO DE VIVIENDA URBANA Y RURAL PARA ATENDER LAS SENTENCIAS DE RESTITUCIÓN  </t>
  </si>
  <si>
    <t>ORDENAMIENTO SOCIAL Y USO PRODUCTIVO DEL TERRITORIO RURAL</t>
  </si>
  <si>
    <t>ACCIONES INTERINSTITUCIONALES  CON SECRETARIA DE AGRICULTURA, AGENCIA NACIONAL DE TIERRAS, INSTITUTO GEOGRÁFICO AGUSTÍN CODAZZI, SUPERINTENDENCIA DE NOTARIADO Y REGISTRO, CON EL FIN DE FORTALECER LOS PROCESOS DE REGULARIZACIÓN DE LA PROPIEDAD RURAL.</t>
  </si>
  <si>
    <t>SERVICIO DE APOYO PARA EL FOMENTO DE LA FORMALIDAD</t>
  </si>
  <si>
    <t xml:space="preserve">MUNICIPÍOS SENSIBILIZADAS EN LA FORMALIZACIÓN </t>
  </si>
  <si>
    <t>ESPACIOS DE PARTICIPACIÓN E INCIDENCIA  EN LA IMPLEMENTACIÓN DE LA POLÍTICA PÚBLICA DE VÍCTIMAS POR PARTE DE LA MESA DEPARTAMENTAL DE VÍCTIMAS</t>
  </si>
  <si>
    <t>4101038</t>
  </si>
  <si>
    <t>SERVICIO DE ASISTENCIA TÉCNICA PARA LA PARTICIPACIÓN DE LAS VÍCTIMAS</t>
  </si>
  <si>
    <t>MESAS DE PARTICIPACIÓN EN FUNCIONAMIENTO</t>
  </si>
  <si>
    <t>ASISTENCIA TÉCNICA A LAS MESAS MUNICIPALES</t>
  </si>
  <si>
    <t>PLAN DE ACCIÓN DE MESA DEPARTAMENTAL CONCERTADO Y EJECUTADO</t>
  </si>
  <si>
    <t>EVENTOS DE PARTICIPACIÓN REALIZADOS</t>
  </si>
  <si>
    <t>ASISTENCIA TÉCNICA A ENTIDADES TERRITORIALES EN PROTOCOLOS DE PARTICIPACIÓN, LEY 1448 Y DECRETOS REGLAMENTARIOS</t>
  </si>
  <si>
    <t>ASISTENCIA TÉCNICA MESAS MUNICIPALES DE VÍCTIMAS Y ENTIDADES TERRITORIALES EN DECRETOS LEY 4635 Y 4633 DE 2011 PARA COMUNIDADES ÉTNICAS</t>
  </si>
  <si>
    <t>ELECCIÓN DE MESA DEPARTAMENTAL DE PARTICIPACIÓN EFECTIVA</t>
  </si>
  <si>
    <t>MESAS DE PARTICIPACIÓN DE VÍCTIMAS INSTALADAS</t>
  </si>
  <si>
    <t>MODERNIZACIÓN ADMINISTRATIVA DE LA SECRETARIA DE VÍCTIMAS Y RECONCILIACIÓN</t>
  </si>
  <si>
    <t>SERVICIO DE IMPLEMENTACIÓN SISTEMAS DE GESTIÓN</t>
  </si>
  <si>
    <t>SISTEMA DE GESTIÓN IMPLEMENTADO</t>
  </si>
  <si>
    <t>ASISTENCIA TÉCNICA A MUNICIPIOS PARA LA CARACTERIZACIÓN DE LAS VÍCTIMAS CON ENFOQUE DIFERENCIAL Y ÉTNICO</t>
  </si>
  <si>
    <t>SERVICIO DE CARACTERIZACIÓN DE LA POBLACIÓN VÍCTIMA PARA SU POSTERIOR ATENCIÓN, ASISTENCIA Y REPARACIÓN INTEGRAL</t>
  </si>
  <si>
    <t>VÍCTIMAS CARACTERIZADAS</t>
  </si>
  <si>
    <t>FORMULACIÓN DEL PLAN DE ACCIÓN TERRITORIAL PAT CON ENFOQUE DIFERENCIAL Y ÉTNICO</t>
  </si>
  <si>
    <t>SERVICIOS DE ASISTENCIA TÉCNICA PARA LA ARTICULACIÓN INTERINSTITUCIONAL EN LA IMPLEMENTACIÓN DE LA POLÌTICA PÚBLICA PARA LAS VÍCTIMAS</t>
  </si>
  <si>
    <t>PLANES DE ACCIÓN ARTICULADOS</t>
  </si>
  <si>
    <t>SEGUIMIENTO DEL MODELO DE GESTIÓN TRANSVERSAL PARA GARANTIZAR LA IMPLEMENTACIÓN DE LA POLÍTICA PÚBLICA DE VÍCTIMAS Y GARANTÍAS DE NO REPETICIÓN</t>
  </si>
  <si>
    <t>SERVICIO DE MONITOREO Y SEGUIMIENTO A LAS INTERVENCIONES IMPLEMENTADAS PARA LA INCLUSIÓN SOCIAL Y PRODUCTIVA DE LA POBLACIÓN EN SITUACIÓN DE VULNERABILIDAD</t>
  </si>
  <si>
    <t>INFORMES DE MONITOREO Y SEGUIMIENTO ELABORADOS</t>
  </si>
  <si>
    <t>SISTEMAS DE INFORMACIÓN ACTUALIZADOS EN LAS PLATAFORMAS ACORDES A LOS CRONOGRAMAS DEL ORDEN NACIONAL</t>
  </si>
  <si>
    <t>4103054</t>
  </si>
  <si>
    <t xml:space="preserve">ASISTENCIA TÉCNICA A MUNICIPIOS QUE LO REQUIERAN PARA LA CONSTRUCCIÓN DE LOS PAT MUNICIPALES EN ACOMPAÑAMIENTO CON LA UNIDAD PARA LAS VICTIMAS </t>
  </si>
  <si>
    <t>ASISTENCIA TÉCNICA A
MUNICIPIOS PARA LA
FORMULACIÓN, EJECUCIÓN Y
SEGUIMIENTO DEL PLAN DE
ACCIÓN TERRITORIAL,
CONTINGENCIA, PREVENCIÓN Y
PROTECCIÓN.</t>
  </si>
  <si>
    <t>FUNCIONARIOS SENSIBILIZADOS EN TEMA DE ATENCIÓN A VÍCTIMAS,  DERECHOS HUMANOS, PAZ Y RECONCILIACIÓN</t>
  </si>
  <si>
    <t>SERVICIO DE EDUCACIÓN INFORMAL EN TEMAS DE JUSTICIA TRANSICIONAL</t>
  </si>
  <si>
    <t>EVENTOS DE FORMACIÓN A LOS OPERADORES DE JUSTICIA Y AUTORIDADES LOCALES REALIZADOS</t>
  </si>
  <si>
    <t>SENSIBILIZACIÓN A ENLACES MUNICIPALES DE VÍCTIMAS DE LAS ALCALDÍAS EN ATENCIÓN A VÍCTIMAS CON ENFOQUE DIFERENCIAL</t>
  </si>
  <si>
    <t>EVENTOS DE FORTALECIMIENTO A LA CIUDADANÍA EN AL ACCESO A LA JUSTICIA EN MATERIA DE JUSTICIA TRANSICIONAL REALIZADOS</t>
  </si>
  <si>
    <t>GESTIÓN DE PROYECTO DE PAZ, RECONCILIACIÓN Y MEMORIA HISTÓRICA PARA MUNICIPIOS PDET</t>
  </si>
  <si>
    <t>SERVICIO DE ASISTENCIA TÉCNICA PARA LA ARTICULACIÓN DE LOS MECANISMOS DE JUSTICIA TRANSICIONAL</t>
  </si>
  <si>
    <t>4102</t>
  </si>
  <si>
    <t>JORNADAS PARA PROMOVER LA CULTURA DE LA LEGALIDAD PARA LA SUSTITUCIÓN DE ECONOMÍAS ILÍCITAS</t>
  </si>
  <si>
    <t>NIÑOS, NIÑAS, ADOLESCENTES Y JÓVENES BENEFICIADOS</t>
  </si>
  <si>
    <t>JORNADAS DE LECTURA PARA LA PAZ</t>
  </si>
  <si>
    <t>CUMPLIMIENTO DEL AUTO 068 DE LA JEP</t>
  </si>
  <si>
    <t>GESTIONES ANTE LA DIRECCIÓN DE VIVIENDA Y EL MINISTERIO PÚBLICO PARA LA IMPLEMENTACIÓN DE PROGRAMAS DE CONSTRUCCIÓN Y MEJORAMIENTO DE VIVIENDA URBANA Y RURAL PARA ATENDER A POBLACIÓN FIRMANTE DE PAZ</t>
  </si>
  <si>
    <t>SERVICIO PARA LA ARTICULACIÓN DE LOS MECANISMOS DE JUSTICIA TRANSICIONAL</t>
  </si>
  <si>
    <t>ESPACIOS DE ARTICULACIÓN INTERINSTITUCIONAL CELEBRADOS</t>
  </si>
  <si>
    <t>ELECCIÓN DEL CONSEJO DE PAZ DEL DEPARTAMENTO DE BOLÍVAR</t>
  </si>
  <si>
    <t>SERVICIO DE GESTIÓN DE OFERTA SOCIAL PARA LA POBLACIÓN VULNERABLE</t>
  </si>
  <si>
    <t>PLANES DE ACCIÓN TERRITORIALES DE ACOMPAÑAMIENTO SOCIAL PARA LOS PROYECTOS DEL SUBSIDIO FAMILIAR DE VIVIENDA EN ESPECIE  APROBADOS Y CON SEGUIMIENTO</t>
  </si>
  <si>
    <t>1202</t>
  </si>
  <si>
    <t>FORTALECIMIENTO Y FUNCIONAMIENTO DEL CONSEJO DE PAZ DE BOLÍVAR</t>
  </si>
  <si>
    <t>SERVICIO DE ARTICULACIÓN ENTRE LA RAMA EJECUTIVA Y LA RAMA JUDICIAL</t>
  </si>
  <si>
    <t>COMPROMISOS SUSCRITOS</t>
  </si>
  <si>
    <t>RUEDAS DE NEGOCIO PARA LA PROMOCIÓN Y COMERCIALIZACIÓN DE LOS PROYECTOS PRODUCTIVOS DE LOS FIRMANTES DE PAZ</t>
  </si>
  <si>
    <t>1203</t>
  </si>
  <si>
    <t>REALIZACIÓN DE LA MESA TÉCNICA DE REINCORPORACIÓN DEL DEPARTAMENTO DE BOLÍVAR</t>
  </si>
  <si>
    <t>FORTALECER LAS GARANTÍAS PARA LA PARTICIPACIÓN POLÍTICA DE DIVERSOS SECTORES, ENTRE ELLOS, MUJERES Y EXCOMBATIENTES</t>
  </si>
  <si>
    <t xml:space="preserve">JUSTICIA Y SEGURIDAD </t>
  </si>
  <si>
    <t>ARTICULAR ACCIONES DE DIFUSIÓN, PEDAGOGÍA Y APROPIACIÓN TERRITORIAL DEL MANDATO DE LA UBPD EXTRAJUDICIAL, HUMANITARIO Y CONFIDENCIAL.</t>
  </si>
  <si>
    <t>APOYO EN LA GESTIÓN Y ACOMPAÑAMIENTO A LA UBPD EN EL ACCESO Y PROTECCIÓN DE SITIOS DE INTERÉS FORENSE PARA LA BÚSQUEDA DE PERSONAS DADAS POR DESAPARECIDAS EN EL MARCO Y EN RAZÓN DEL CONFLICTO ARMADO.</t>
  </si>
  <si>
    <t xml:space="preserve">PROGRAMAS Y PROYECTOS DE ASISTENCIA TÉCNICA DIRECTA RURAL </t>
  </si>
  <si>
    <t>ASISTENCIA TÉCNICA Y FORTALECIMIENTO EN PROYECTOS A POBLACIÓN FIRMANTE DE PAZ</t>
  </si>
  <si>
    <t xml:space="preserve"> ALTOS LOGROS Y LIDERAZGO DEPORTIVO</t>
  </si>
  <si>
    <t>CORRESPONDE A LA PREPARACIÓN PARA LAS COMPETENCIAS DE ALTO RENDIMIENTO DEPORTIVAS QUE DEBE GARANTIZARLE AL DEPORTISTA UN ENTRENADOR, PREPARADOR FISICO,CIENCIAS APLICADAS ( FISIOTERAPEUTA, NUTRICIONISTA, MEDICO DEPORTOLOGO, ORTOPEDA, PSICOLOGO), TRADUCTORES, AYUDAS EROGENICAS, UNA CONCENTRACIÓN DEPORTIVA PARA SU ENTRENAMIENTO Y HOSPEDAJE</t>
  </si>
  <si>
    <t>4302001</t>
  </si>
  <si>
    <t>SERVICIO DE PREPARACIÓN DEPORTIVA</t>
  </si>
  <si>
    <t>ATLETAS PREPARADOS</t>
  </si>
  <si>
    <t>Numero</t>
  </si>
  <si>
    <t xml:space="preserve"> Recursos propios </t>
  </si>
  <si>
    <t>CORRESPONDE A LOS ESTÍMULOS ECONÓMICOS ENTREGADOS A LOS DEPORTISTAS PARA QUE ÉSTOS TENGAN UNA BUENA PREPARACIÓN Y OPORTUNIDADES PARA COMPETIR. ES EL PROMEDIO DE ESTIMULOS ENTREGADOS A LOS DEPORTISTAS POR CADA VIGENCIA.</t>
  </si>
  <si>
    <t>4302002</t>
  </si>
  <si>
    <t>SERVICIO DE APOYO FINANCIERO A ATLETAS</t>
  </si>
  <si>
    <t>ESTÍMULOS ENTREGADOS</t>
  </si>
  <si>
    <t xml:space="preserve"> SGR </t>
  </si>
  <si>
    <t>CORRESPONDE A LOS ESTÍMULOS ECONÓMICOS ENTREGADOS A LOS DEPORTISTAS PARA QUE ÉSTOS TENGAN UNA BUENA PREPARACIÓN Y OPORTUNIDADES PARA COMPETIR.ES EL PROMEDIO DE ESTIMULOS ENTREGADOS A LOS DEPORTISTAS POR CADA VIGENCIA.</t>
  </si>
  <si>
    <t>ATLETAS BENEFICIADOS CON ESTÍMULOS FINANCIEROS</t>
  </si>
  <si>
    <t>ES EL PROCESO A TRAVÉS DEL CUAL SE INDIVIDUALIZAN PERSONAS DOTADAS DE TALENTO Y ACTITUDES FAVORABLES PARA EL DEPORTE CON AYUDA DE ENTRENADORES ESPECIALIZADOS Y PRUEBAS FÍSICAS, FISIOLÓGICAS Y DE DESTREZAS. </t>
  </si>
  <si>
    <t>4302073</t>
  </si>
  <si>
    <t>SERVICIO DE IDENTIFICACIÓN DE TALENTOS DEPORTIVOS</t>
  </si>
  <si>
    <t>PERSONAS CON TALENTO DEPORTIVO IDENTIFICADAS</t>
  </si>
  <si>
    <t>CORRESPONDE AL FORTALECIMIENTO DE LAS FEDERACIONES, CLUBES Y LIGAS DEPORTIVAS EN COLOMBIA. INCLUYE LA CAPACITACIÓN Y FORMACIÓN DEL RECURSO HUMANO TÉCNICO, DE JUECES Y DE DIRIGENTES DEPORTIVOS.</t>
  </si>
  <si>
    <t>4302075</t>
  </si>
  <si>
    <t>SERVICIO DE ASISTENCIA TÉCNICA PARA LA PROMOCIÓN DEL DEPORTE</t>
  </si>
  <si>
    <t xml:space="preserve">ORGANISMOS DEPORTIVOS ASISTIDOS </t>
  </si>
  <si>
    <t xml:space="preserve"> Impuesto Nacional al Consumo </t>
  </si>
  <si>
    <t>ASISTENCIAS TÉCNICAS REALIZADAS A LOS ORGANISMOS DEPORTIVOS</t>
  </si>
  <si>
    <t>CORRESPONDE A LA PLANEACIÓN, ORGANIZACIÓN Y REALIZACIÓN DE EVENTOS DEPORTIVOS CON SEDE EN COLOMBIA Y EVENTOS INTERNACIONALES. ES EL PROMEDIO DE DEPORTISTAS  QUE PARTICIPAN EN EVENTOS POR CADA VIGENCIA.</t>
  </si>
  <si>
    <t>4302004</t>
  </si>
  <si>
    <t>SERVICIO DE ORGANIZACIÓN DE EVENTOS DEPORTIVOS DE ALTO RENDIMIENTO</t>
  </si>
  <si>
    <t>DEPORTISTAS QUE PARTICIPAN EN EVENTOS DEPORTIVOS DE ALTO RENDIMIENTO CON SEDE EN COLOMBIA O INTERNACIONALES</t>
  </si>
  <si>
    <t>FOMENTO A LA RECREACIÓN, LA ACTIVIDAD FÍSICA Y EL DEPORTE</t>
  </si>
  <si>
    <t>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 ES EL PROMEDIO DE DEPORTISTAS  APOYADOS CON ARTICULOS DEPORTIVOS POR CADA VIGENCIA.</t>
  </si>
  <si>
    <t>4301001</t>
  </si>
  <si>
    <t>SERVICIO DE APOYO A LA ACTIVIDAD FÍSICA, LA RECREACIÓN Y EL DEPORTE</t>
  </si>
  <si>
    <t>ORGANISMOS DEPORTIVOS APOYADOS</t>
  </si>
  <si>
    <t>INFRESTRUCTURA DEPORTIVA Y RECREATIVA</t>
  </si>
  <si>
    <t>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t>
  </si>
  <si>
    <t>4301004</t>
  </si>
  <si>
    <t>SERVICIO DE MANTENIMIENTO A LA INFRAESTRUCTURA DEPORTIVA</t>
  </si>
  <si>
    <t>INFRAESTRUCTURA DEPORTIVA MANTENIDA</t>
  </si>
  <si>
    <t>4302083</t>
  </si>
  <si>
    <t>COMPLEJO DEPORTIVO DE ALTO RENDIMIENTO CONSTRUIDO Y DOTADO</t>
  </si>
  <si>
    <t>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t>
  </si>
  <si>
    <t>4302074</t>
  </si>
  <si>
    <t>CENTRO DE ALTO RENDIMIENTO CONSTRUIDO Y DOTADO</t>
  </si>
  <si>
    <t>INTERVENCIONES REALIZADAS A INFRAESTRUCTURA DEPORTIVA</t>
  </si>
  <si>
    <t xml:space="preserve"> FOMENTO DEL DEPORTE SOCIAL Y COMUNITARIO, LA RECREACION, LA ACTIVIDAD FISICA  Y LA PARTICIPACION CIUDADANA</t>
  </si>
  <si>
    <t>CORRESPONDE A LOS PROCESOS DE INICIACIÓN, FUNDAMENTACIÓN Y PERFECCIONAMIENTO DEPORTIVOS A PARTIR DE  LAS CLASES DONDE SE PRACTICA LA ACTIVIDAD FÍSICA, LA RECREACIÓN Y/O EL DEPORTE.</t>
  </si>
  <si>
    <t>4301007</t>
  </si>
  <si>
    <t>SERVICIO DE ESCUELAS DEPORTIVAS</t>
  </si>
  <si>
    <t>NÚMERO DE NIÑOS, NIÑAS, ADOLESCENTES Y JÓVENES EN ESCUELA DEPORTIVAS</t>
  </si>
  <si>
    <t>CORRESPONDE A LOS PROCESOS DE INICIACIÓN, FUNDAMENTACIÓN Y PERFECCIONAMIENTO DEPORTIVOS A PARTIR DE  LAS CLASES DONDE SE PRACTICA LA ACTIVIDAD FÍSICA, LA RECREACIÓN Y/O EL DEPORTE. ES EL PROMEDIO DE ESCUELAS DEPORTIVAS A ATENDER POR CADA VIGENCIA.ES EL PROMEDIO DE MUNICIPIOS DONDE SE PRACTICA ACTIVIDAD FISICA, RECREACION Y/O DEPORTE POR CADA VIGENCIA.</t>
  </si>
  <si>
    <t>MUNICIPIOS CON ESCUELAS DEPORTIVAS</t>
  </si>
  <si>
    <t>CORRESPONDE A LOS PROCESOS DE INICIACIÓN, FUNDAMENTACIÓN Y PERFECCIONAMIENTO DEPORTIVOS A PARTIR DE  LAS CLASES DONDE SE PRACTICA LA ACTIVIDAD FÍSICA, LA RECREACIÓN Y/O EL DEPORTE.ES EL PROMEDIO DE DISCIPLINAS POR ESCUELAS DEPORTIVAS A ATENDER POR CADA VIGENCIA.</t>
  </si>
  <si>
    <t>DISCIPLINAS POR ESCUELA DEPORTIVA</t>
  </si>
  <si>
    <t>CORRESPONDE A LA PLANEACIÓN, ORGANIZACIÓN Y REALIZACIÓN DE EVENTOS DEPORTIVOS EN LAS DIFERENTES DISCIPLINAS CON LA COMUNIDAD DE POBLACION GENERAL Y DIFERENCIAL</t>
  </si>
  <si>
    <t>4301032</t>
  </si>
  <si>
    <t>SERVICIO DE ORGANIZACIÓN DE EVENTOS DEPORTIVOS COMUNITARIOS</t>
  </si>
  <si>
    <t>PERSONAS BENEFICIADAS</t>
  </si>
  <si>
    <t>CORRESPONDE A LA FORMACIÓN A LA CIUDADANÍA  EN RECREACIÓN, ACTIVIDAD FÍSICA, DEPORTES SOCIAL COMUNITARIO Y/O APROVECHAMIENTO DEL TIEMPO LIBRE CON ENFOQUE DIFERENCIAL.</t>
  </si>
  <si>
    <t>4301035</t>
  </si>
  <si>
    <t>SERVICIO DE EDUCACIÓN INFORMAL EN RECREACIÓN</t>
  </si>
  <si>
    <t>EVENTOS DE CAPACITACIÓN DESARROLLADOS</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</si>
  <si>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CORRESPONDE AL NUMERO DE MUNICIPIOS TOTAL ANUALMENTE, QUE ESTAN VINCULADOS A PARTICIPAR EN LOS SUPERATE INTERCOLEGIADOS.</t>
  </si>
  <si>
    <t>4301037</t>
  </si>
  <si>
    <t>SERVICIO DE PROMOCIÓN DE LA ACTIVIDAD FÍSICA, LA RECREACIÓN Y EL DEPORTE</t>
  </si>
  <si>
    <t>MUNICIPIOS VINCULADOS AL PROGRAMA SUPÉRATE-INTERCOLEGIADOS</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</si>
  <si>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t>
  </si>
  <si>
    <t>INSTITUCIONES EDUCATIVAS VINCULADAS AL PROGRAMA SUPÉRATE-INTERCOLEGIADOS</t>
  </si>
  <si>
    <t>PERSONAS ATENDIDAS POR LOS PROGRAMAS DE RECREACIÓN, DEPORTE SOCIAL COMUNITARIO, ACTIVIDAD FÍSICA Y APROVECHAMIENTO DEL TIEMPO LIBRE</t>
  </si>
  <si>
    <t>MUNICIPIOS IMPLEMENTANDO  PROGRAMAS DE RECREACIÓN, ACTIVIDAD FÍSICA Y DEPORTE SOCIAL COMUNITARIO</t>
  </si>
  <si>
    <t>SEDES EDUCATIVAS APOYADAS CON PROGRAMAS DE FOMENTO</t>
  </si>
  <si>
    <t>CORRESPONDE A LA PLANEACIÓN, ORGANIZACIÓN Y REALIZACIÓN DE EVENTOS RECREATIVOS Y DE ESPARCIMIENTO DEL TIEMPO LIBRE CON LA COMUNIDAD.</t>
  </si>
  <si>
    <t>4301038</t>
  </si>
  <si>
    <t>SERVICIO DE ORGANIZACIÓN DE EVENTOS RECREATIVOS COMUNITARIOS</t>
  </si>
  <si>
    <t>EVENTOS RECREATIVOS COMUNITARIOS REALIZADOS</t>
  </si>
  <si>
    <t xml:space="preserve"> PERSONAS ATENDIDAS POR LOS PROGRAMAS DE RECREACIÓN, DEPORTE SOCIAL COMUNITARIO, ACTIVIDAD FÍSICA Y APROVECHAMIENTO DEL TIEMPO LIBRE</t>
  </si>
  <si>
    <t>PROMOCIÓN DE HABITOS Y ESTILOS DE VIDA SALUDABLE "POR TU SALUD, PONTE PILAS"</t>
  </si>
  <si>
    <t>CAPACITACIONES EN DEPORTE, EN HÁBITOS DE SALUD, EN RECREACIÓN, ENTRE OTROS.</t>
  </si>
  <si>
    <t>4302062</t>
  </si>
  <si>
    <t>APROVECHAMIENTO DEL DEPORTE, LA RECREACIÓN Y LA ACTIVIDAD FÍSICA CON FINES DE ESPARCIMIENTO Y DESARROLLO FÍSICO PROCURANDO LA INTEGRACIÓN EL DESCANSO MEDIANTE LA REALIZACIÓN DE ACTIVIDADES DEPORTIVAS Y LA PROMOCIÓN DE ESPACIOS CON  LA PARTICIPACIÓN COMUNITARIA. Y CORRESPONDE AL PROMEDIO POR VIGENCIA DE LOS MUNICIPIOS A IMPLEMENTAR EL PROGRAMA.</t>
  </si>
  <si>
    <t xml:space="preserve">FOMENTO, DESARROLLO Y PRÁCTICA DEL DEPORTE, LA RECREACIÓN Y EL APROVECHAMIENTO DEL TIEMPO LIBRE </t>
  </si>
  <si>
    <t>Número</t>
  </si>
  <si>
    <t>ICULTUR</t>
  </si>
  <si>
    <t>BOLÍVAR ME ENAMORA EN ARTE, CULTURA Y PATRIMONIO.</t>
  </si>
  <si>
    <t>CULTURA DE PAZ</t>
  </si>
  <si>
    <t>FORMACIÓN, CAPACITACIÓN E INVESTIGACIÓN ARTÍSTICA Y CULTURAL</t>
  </si>
  <si>
    <t xml:space="preserve">OFERTA EDUCATIVA ENTREGADA A AGENTES CULTURALES </t>
  </si>
  <si>
    <t>SERVICIO DE EDUCACIÓN INFORMAL AL SECTOR ARTÍSTICO Y CULTURAL</t>
  </si>
  <si>
    <t>GESTORES CULTURALES CAPACITADOS</t>
  </si>
  <si>
    <t>Número de personas</t>
  </si>
  <si>
    <t>FOMENTO, APOYO Y DIFUSIÓN DE EVENTOS Y EXPRESIONES ARTÍSTICAS Y CULTURALES</t>
  </si>
  <si>
    <t xml:space="preserve">ESTÍMULOS ECONÓMICOS ENTREGADOS A LOS ACTORES DEL SECTOR ARTÍSTICO Y CULTURAL, </t>
  </si>
  <si>
    <t>SERVICIO DE APOYO FINANCIERO AL SECTOR ARTÍSTICO Y CULTURAL</t>
  </si>
  <si>
    <t>ESTÍMULOS OTORGADOS</t>
  </si>
  <si>
    <t>SGR</t>
  </si>
  <si>
    <t>MEMORIA, SABERESY TERRITORIOS BIOCULTURALES</t>
  </si>
  <si>
    <t xml:space="preserve"> BENEFICIO ECONÓMICO PERIÓDICO ENTREGADO A LOS CREADORES Y GESTORES CULTURALES</t>
  </si>
  <si>
    <t>SERVICIO DE APOYO FINANCIERO PARA CREADORES Y GESTORES CULTURALES</t>
  </si>
  <si>
    <t>CREADORES Y GESTORES CULTURALES BENEFICIADOS</t>
  </si>
  <si>
    <t>GESTIÓN, PROTECCIÓN Y SALVAGUARDIA DEL PATRIMONIO CULTURAL COLOMBIANO</t>
  </si>
  <si>
    <t>HACE REFERENCIA A LAS VISITAS DE ASISTENCIA TÉCNICA A LA INSTITUCIONALIDAD CULTURAL BRINDADAS A LOS CONSEJOS Y TERRITORIALES DE CULTURA Y A LOS GESTORES CULTURALES, EN TEMAS RELACIONADOS CON PROCESOS DE PLANEACIÓN, FORMULACIÓN DE PROYECTOS, FUENTES DE FINANCIACIÓN, FORMACIÓN Y PARTICIPACIÓN CIUDADANA.</t>
  </si>
  <si>
    <t>SERVICIO DE ASISTENCIA TÉCNICA EN GESTIÓN ARTÍSTICA Y CULTURAL</t>
  </si>
  <si>
    <t>CONSEJOS TERRITORIALES ASISTIDOS TÉCNICAMENTE</t>
  </si>
  <si>
    <t>CORRESPONDE A LA GENERACIÓN DE CONDICIONES PARA LA CREACIÓN, GESTIÓN, PRODUCCIÓN, DIFUSIÓN, CIRCULACIÓN Y APROPIACIÓN DE LAS PRÁCTICAS ARTÍSTICAS Y CONTENIDOS CULTURALES MEDIÁTICOS. INCLUYE LA CREACIÓN DE OBRAS, COPRODUCCIONES Y LA PRODUCCIÓN Y CIRCULACIÓN DE EXHIBICIONES, DE LOS AGENTES DEL SECTOR ARTÍSTICO Y CULTURAL, ASÍ COMO LA CIRCULACIÓN DE CONTENIDOS CULTURALES MEDIÁTICOS APOYADOS POR EL MINISTERIO DE CULTURA.</t>
  </si>
  <si>
    <t>DOCUMENTOS DE LINEAMIENTOS TÉCNICOS</t>
  </si>
  <si>
    <t>Impuesto Nacional al Consumo</t>
  </si>
  <si>
    <t xml:space="preserve"> ECONOMÍA POPULAR CULTURAL</t>
  </si>
  <si>
    <t>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t>
  </si>
  <si>
    <t>SERVICIO DE PROMOCIÓN DE ACTIVIDADES CULTURALES</t>
  </si>
  <si>
    <t>EVENTOS DE PROMOCIÓN DE ACTIVIDADES CULTURALES REALIZADOS</t>
  </si>
  <si>
    <t>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t>
  </si>
  <si>
    <t>SERVICIO DE PROMOCIÓN DE ACTIVIDADES CULTURALES.</t>
  </si>
  <si>
    <t>ACTIVIDADES CULTURALES REALIZADAS EN MUSEOS DEL MINISTERIO DE CULTURA</t>
  </si>
  <si>
    <t xml:space="preserve"> INFRAESTRUCTURAS CULTURALES PARA LA VIDA</t>
  </si>
  <si>
    <t>CONSTRUCCIÓN, MANTENIMIENTO Y ADECUACIÓN DE LA INFRAESTRUCTURA ARTÍSTICA Y CULTURAL</t>
  </si>
  <si>
    <t>AJUSTE O ADAPTACIÓN DE UNA INFRAESTRUCTURA CULTURAL</t>
  </si>
  <si>
    <t>SERVICIO DE EDUCACIÓN FORMAL AL SECTOR ARTÍSTICO Y CULTURAL</t>
  </si>
  <si>
    <t>INFRAESTRUCTURA CULTURAL INTERVENIDA</t>
  </si>
  <si>
    <t xml:space="preserve">FORMACIÓN, CAPACITACIÓN E INVESTIGACIÓN ARTÍSTICA Y CULTURAL </t>
  </si>
  <si>
    <t>ASISTENCIAS TÉCNICAS A BIBLIOTECARIOS, ADMINISTRACIONES LOCALES, ENTIDADES PÚBLICAS Y PRIVADAS ENTRE OTROS, EN EL CAMPO DE LAS BIBLIOTECAS PÚBLICAS Y LA LECTURA.</t>
  </si>
  <si>
    <t>SERVICIO DE ASISTENCIA TÉCNICA EN ASUNTOS DE GESTIÓN DE BIBLIOTECAS PÚBLICAS Y LECTURA.</t>
  </si>
  <si>
    <t>Personas asistidas técnicamente</t>
  </si>
  <si>
    <t xml:space="preserve">SON TODAS AQUELLAS INFRAESTRUCTURAS CULTURALES QUE SE CONSTRUYAN EN UN PREDIO O TERRENO DONDE NO EXISTEN ELEMENTOS O CONSTRUCCIONES PREVISTAS. </t>
  </si>
  <si>
    <t>BIBLIOTECAS CONSTRUIDAS Y DOTADAS</t>
  </si>
  <si>
    <t xml:space="preserve"> APROVECHAMIENTO DE POTENCIALIDADES Y APUESTA PRODUCTIVAS</t>
  </si>
  <si>
    <t xml:space="preserve">PROTECCIÓN DEL PATRIMONIO CULTURAL  </t>
  </si>
  <si>
    <t>FORTALECIMIENTO DE PROCESOS CULTURALES, ARTÍSTICOS, FORMACIÓN EN LOS MUNICIPIOS A TRAVÉS DE DOTACIÓN DE INSTRUMENTOS  ELEMENTOS, O DESARROLLO DE PROCESOS DE FORMACIÓN</t>
  </si>
  <si>
    <t>SERVICIO DE APOYO AL PROCESO DE FORMACIÓN ARTÍSTICA Y CULTURAL</t>
  </si>
  <si>
    <t>PROCESOS DE FORMACIÓN ATENDIDOS</t>
  </si>
  <si>
    <t>BOLÍVAR ME ENAMORA EN  TURISMO</t>
  </si>
  <si>
    <t xml:space="preserve"> TURISMO DE TALLA MUNDIAL</t>
  </si>
  <si>
    <t xml:space="preserve">PROMOCIÓN DEL DESARROLLO TURÍSTICO </t>
  </si>
  <si>
    <t>ASISTENCIA Y ACOMPAÑAMIENTO A LOS ENTES TERRITORIALES PARA LA PROMOCIÓN Y COMPETITIVIDAD TURÍSTICA DE SUS REGIONES.</t>
  </si>
  <si>
    <t>SERVICIO DE ASISTENCIA TÉCNICA A LOS ENTES TERRITORIALES PARA EL DESARROLLO TURÍSTICO</t>
  </si>
  <si>
    <t>PROYECTOS DE INFRAESTRUCTURA TURÍSTICA APOYADOS</t>
  </si>
  <si>
    <t>EVENTOS REALIZADOS PARA INTERCAMBIO DE EXPERIENCIAS Y GENERACIÓN DE ALIANZAS ENTRE INICIATIVAS CLÚSTERES</t>
  </si>
  <si>
    <t>SERVICIO DE ASISTENCIA TÉCNICA PARA EL DESARROLLO DE INICIATIVAS CLÚSTERES</t>
  </si>
  <si>
    <t>PROGRAMAS DE GESTIÓN EMPRESARIAL EJECUTADOS EN UNIDADES PRODUCTIVAS</t>
  </si>
  <si>
    <t>CORRESPONDE A DOCUMENTOS QUE CONTENGAN PLANES, ESTRATEGIAS, POLÍTICA PÚBLICAS SOBRE ASUNTOS DEL SECTOR.</t>
  </si>
  <si>
    <t>VIAJES DE FAMILIARIZACIÓN REALIZADOS</t>
  </si>
  <si>
    <t>CORRESPONDE A CAMPAÑAS DE DIVULGACIÓN Y PROMOCIÓN DE LOS ATRACTIVOS TURÍSTICOS DE LA ZONAS, ASÍ COMO LAS ACTIVIDADES PARA EL POSICIONAMIENTO DE LAS REGIONES, DEPARTAMENTOS Y MUNICIPIOS COMO DESTINOS TURÍSTICOS.</t>
  </si>
  <si>
    <t>SERVICIO DE PROMOCIÓN TURÍSTICA</t>
  </si>
  <si>
    <t>EVENTOS DE PROMOCIÓN REALIZADOS</t>
  </si>
  <si>
    <t>REDES TEMÁTICAS DE TURISMO APOYADAS</t>
  </si>
  <si>
    <t>COMPRENDE LAS ACTIVIDADES NECESARIAS PARA LA GENERACIÓN DE INFORMACIÓN Y HERRAMIENTAS TECNOLÓGICAS EN EL USO DE DATOS REFERENTES AL SECTOR TURISMO.</t>
  </si>
  <si>
    <t>SERVICIOS DE INFORMACIÓN TURÍSTICA A NIVEL NACIONAL</t>
  </si>
  <si>
    <t>PORTALES INTEGRADOS</t>
  </si>
  <si>
    <t>ASISTENCIA TÉCNICA DIRIGIDA A EMPRENDEDORES CON EMPRESAS EN ETAPA TEMPRANA (MENORES DE 5 AÑOS).</t>
  </si>
  <si>
    <t>SERVICIO DE ASISTENCIA TÉCNICA PARA EMPRENDEDORES Y/O EMPRESAS EN EDAD TEMPRANA</t>
  </si>
  <si>
    <t>EMPRESAS ASISTIDAS TÉCNICAMENTE</t>
  </si>
  <si>
    <t>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t>
  </si>
  <si>
    <t>SERVICIO DE APOYO PARA LA TRANSFERENCIA Y/O IMPLEMENTACIÓN DE METODOLOGÍAS DE AUMENTO DE LA PRODUCTIVIDAD</t>
  </si>
  <si>
    <t xml:space="preserve">UNIDADES PRODUCTIVAS  BENEFICIADAS EN LA IMPLEMENTACIÓN DE ESTRATEGIAS PARA INCREMENTAR SU PRODUCTIVIDAD </t>
  </si>
  <si>
    <t>CONVENIOS, ALIANZAS ESTRATÉGICAS Y SUSCRIPCIONES REALIZADAS</t>
  </si>
  <si>
    <t>PRIVADA</t>
  </si>
  <si>
    <t>NUMERO</t>
  </si>
  <si>
    <t>UDC</t>
  </si>
  <si>
    <t>icld recursos propios</t>
  </si>
  <si>
    <t xml:space="preserve"> TRANSPARENCIA INSTITUCIONAL</t>
  </si>
  <si>
    <t xml:space="preserve">FOMENTO Y APOYO A LA APROPIACIÓN DE TECNOLOGÍA EN PROCESOS EMPRESARIALES </t>
  </si>
  <si>
    <t xml:space="preserve">REALIZAR 4 PROCESOS DE RENDICIÓN PUBLICA DE CUENTAS A LA CIUDADANÍA        </t>
  </si>
  <si>
    <t>RENDICION DE CUENTAS</t>
  </si>
  <si>
    <t>SECRETARIA PRIVADA</t>
  </si>
  <si>
    <t xml:space="preserve"> INSTANCIA DE PARTICIPACIÓN CIUDADANA</t>
  </si>
  <si>
    <t xml:space="preserve">INSTANCIAS O ESPACIOS DE PARTICIPACIÓN </t>
  </si>
  <si>
    <t>REALIZAR 4 CUMBRES DE PARTICIPACION ENTRE ALCALDES Y GOBERNACION</t>
  </si>
  <si>
    <t>RUTA DE LA GOBERNANZA</t>
  </si>
  <si>
    <t>APROVECHAMIENTO DE POTENCIALIDADES Y APUESTA PRODUCTIVAS</t>
  </si>
  <si>
    <t>IMPLEMENTACION DE LA MARCABOLÍVAR A TRAVÉSDE LA
CURADURÍA Y VENTA
DE PRODUCTOS
ARTESANALES Y AGRO</t>
  </si>
  <si>
    <t>SERVICIO DE ASISTENCIA TÉCNICA
PARA LAACTIVIDAD
ARTESANAL</t>
  </si>
  <si>
    <t>ASISTENCIAS TÉCNICAS PARAEL
FORTALECIMIENTO DE
LAACTIVIDAD
ARTESANAL PRESTADAS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</si>
</sst>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quot;$&quot;\ * #,##0_-;_-&quot;$&quot;\ * &quot;-&quot;??_-;_-@_-"/>
    <numFmt numFmtId="165" formatCode="_-&quot;$&quot;* #,##0_-;\-&quot;$&quot;* #,##0_-;_-&quot;$&quot;* &quot;-&quot;_-;_-@_-"/>
    <numFmt numFmtId="166" formatCode="_-&quot;$&quot;* #,##0.00_-;\-&quot;$&quot;* #,##0.00_-;_-&quot;$&quot;* &quot;-&quot;??_-;_-@_-"/>
  </numFmts>
  <fonts count="19" x14ac:knownFonts="1">
    <font>
      <sz val="12"/>
      <color theme="1"/>
      <name val="Calibri"/>
      <family val="2"/>
      <scheme val="minor"/>
    </font>
    <font>
      <sz val="12"/>
      <color theme="1"/>
      <name val="Calibri"/>
      <family val="2"/>
      <scheme val="minor"/>
    </font>
    <font>
      <b/>
      <sz val="12"/>
      <color theme="0"/>
      <name val="Calibri"/>
      <family val="2"/>
      <scheme val="minor"/>
    </font>
    <font>
      <sz val="14"/>
      <color rgb="FF000000"/>
      <name val="Arial"/>
      <family val="2"/>
    </font>
    <font>
      <b/>
      <sz val="10"/>
      <color theme="1"/>
      <name val="Calibri"/>
      <family val="2"/>
      <scheme val="minor"/>
    </font>
    <font>
      <b/>
      <sz val="9"/>
      <name val="Calibri"/>
      <family val="2"/>
      <scheme val="minor"/>
    </font>
    <font>
      <b/>
      <sz val="9"/>
      <color theme="1"/>
      <name val="Calibri"/>
      <family val="2"/>
      <scheme val="minor"/>
    </font>
    <font>
      <sz val="9"/>
      <name val="Calibri"/>
      <family val="2"/>
      <scheme val="minor"/>
    </font>
    <font>
      <sz val="11"/>
      <color rgb="FF000000"/>
      <name val="Calibri"/>
      <family val="2"/>
    </font>
    <font>
      <sz val="9"/>
      <color theme="1"/>
      <name val="Calibri"/>
      <family val="2"/>
      <scheme val="minor"/>
    </font>
    <font>
      <b/>
      <sz val="10"/>
      <name val="Calibri"/>
      <family val="2"/>
      <scheme val="minor"/>
    </font>
    <font>
      <b/>
      <sz val="10"/>
      <color rgb="FF000000"/>
      <name val="Tahoma"/>
      <family val="2"/>
    </font>
    <font>
      <sz val="10"/>
      <color rgb="FF000000"/>
      <name val="Tahoma"/>
      <family val="2"/>
    </font>
    <font>
      <sz val="10"/>
      <color rgb="FF000000"/>
      <name val="Calibri"/>
      <family val="2"/>
    </font>
    <font>
      <sz val="6"/>
      <color rgb="FF000000"/>
      <name val="Calibri"/>
      <family val="2"/>
    </font>
    <font>
      <b/>
      <sz val="11"/>
      <color indexed="81"/>
      <name val="Tahoma"/>
      <family val="2"/>
    </font>
    <font>
      <sz val="11"/>
      <color indexed="81"/>
      <name val="Tahoma"/>
      <family val="2"/>
    </font>
    <font>
      <sz val="10"/>
      <color indexed="81"/>
      <name val="Tahoma"/>
      <family val="2"/>
    </font>
    <font>
      <sz val="11"/>
      <color rgb="FF006100"/>
      <name val="Calibri"/>
      <family val="2"/>
      <charset val="1"/>
    </font>
  </fonts>
  <fills count="6">
    <fill>
      <patternFill patternType="none"/>
    </fill>
    <fill>
      <patternFill patternType="gray125"/>
    </fill>
    <fill>
      <patternFill patternType="solid">
        <fgColor rgb="FFE9EBF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6EFCE"/>
        <bgColor rgb="FFC5E0B4"/>
      </patternFill>
    </fill>
  </fills>
  <borders count="4">
    <border>
      <left/>
      <right/>
      <top/>
      <bottom/>
      <diagonal/>
    </border>
    <border>
      <left/>
      <right/>
      <top style="thin">
        <color theme="9" tint="0.79998168889431442"/>
      </top>
      <bottom style="thin">
        <color theme="9" tint="0.79998168889431442"/>
      </bottom>
      <diagonal/>
    </border>
    <border>
      <left style="medium">
        <color rgb="FFFFFFFF"/>
      </left>
      <right style="medium">
        <color rgb="FFFFFFFF"/>
      </right>
      <top style="medium">
        <color rgb="FFFFFFFF"/>
      </top>
      <bottom style="medium">
        <color rgb="FFFFFFFF"/>
      </bottom>
      <diagonal/>
    </border>
    <border>
      <left style="thin">
        <color auto="1"/>
      </left>
      <right style="thin">
        <color auto="1"/>
      </right>
      <top style="thin">
        <color auto="1"/>
      </top>
      <bottom style="thin">
        <color auto="1"/>
      </bottom>
      <diagonal/>
    </border>
  </borders>
  <cellStyleXfs count="17">
    <xf numFmtId="0" fontId="0" fillId="0" borderId="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1" fillId="0" borderId="0"/>
    <xf numFmtId="0" fontId="8" fillId="0" borderId="0" applyBorder="0"/>
    <xf numFmtId="0" fontId="8" fillId="0" borderId="0" applyNumberFormat="0" applyFill="0" applyBorder="0" applyProtection="0"/>
    <xf numFmtId="41"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8" fillId="5" borderId="0" applyBorder="0" applyProtection="0"/>
    <xf numFmtId="9" fontId="1" fillId="0" borderId="0" applyFont="0" applyFill="0" applyBorder="0" applyAlignment="0" applyProtection="0"/>
  </cellStyleXfs>
  <cellXfs count="69">
    <xf numFmtId="0" fontId="0" fillId="0" borderId="0" xfId="0"/>
    <xf numFmtId="0" fontId="0" fillId="0" borderId="0" xfId="0" applyAlignment="1">
      <alignment horizontal="center" vertical="center" wrapText="1"/>
    </xf>
    <xf numFmtId="0" fontId="0" fillId="0" borderId="0" xfId="0" applyAlignment="1">
      <alignment horizontal="left"/>
    </xf>
    <xf numFmtId="9" fontId="0" fillId="0" borderId="0" xfId="0" applyNumberFormat="1" applyAlignment="1">
      <alignment horizontal="center" vertical="center" wrapText="1"/>
    </xf>
    <xf numFmtId="0" fontId="2" fillId="0" borderId="0" xfId="0" applyFont="1" applyAlignment="1">
      <alignment horizontal="center" vertical="center" wrapText="1"/>
    </xf>
    <xf numFmtId="42" fontId="0" fillId="0" borderId="1" xfId="0" applyNumberFormat="1" applyFont="1" applyBorder="1" applyAlignment="1">
      <alignment horizontal="center" vertical="center" wrapText="1"/>
    </xf>
    <xf numFmtId="6" fontId="3" fillId="2" borderId="2" xfId="0" applyNumberFormat="1" applyFont="1" applyFill="1" applyBorder="1" applyAlignment="1">
      <alignment horizontal="center" vertical="center" wrapText="1" readingOrder="1"/>
    </xf>
    <xf numFmtId="42" fontId="0" fillId="0" borderId="0" xfId="0" applyNumberFormat="1" applyAlignment="1">
      <alignment horizontal="center" vertical="center" wrapText="1"/>
    </xf>
    <xf numFmtId="9" fontId="0" fillId="0" borderId="0" xfId="5" applyFont="1" applyAlignment="1">
      <alignment horizontal="center" vertical="center" wrapText="1"/>
    </xf>
    <xf numFmtId="9" fontId="0" fillId="0" borderId="0" xfId="5" applyFont="1"/>
    <xf numFmtId="0" fontId="4" fillId="3"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7" fillId="0" borderId="3" xfId="6" applyFont="1" applyFill="1" applyBorder="1" applyAlignment="1">
      <alignment horizontal="center" vertical="center" wrapText="1"/>
    </xf>
    <xf numFmtId="0" fontId="7" fillId="0" borderId="3" xfId="7" applyFont="1" applyFill="1" applyBorder="1" applyAlignment="1">
      <alignment horizontal="center" vertical="center" wrapText="1"/>
    </xf>
    <xf numFmtId="0" fontId="5" fillId="0" borderId="3" xfId="6" applyFont="1" applyFill="1" applyBorder="1" applyAlignment="1">
      <alignment horizontal="center" vertical="center" wrapText="1"/>
    </xf>
    <xf numFmtId="0" fontId="5" fillId="0" borderId="3" xfId="8" applyFont="1" applyFill="1" applyBorder="1" applyAlignment="1">
      <alignment horizontal="center" vertical="center" wrapText="1"/>
    </xf>
    <xf numFmtId="1" fontId="5" fillId="0" borderId="3" xfId="2" applyNumberFormat="1" applyFont="1" applyFill="1" applyBorder="1" applyAlignment="1">
      <alignment horizontal="center" vertical="center" wrapText="1"/>
    </xf>
    <xf numFmtId="9" fontId="5" fillId="0" borderId="3" xfId="5" applyFont="1" applyFill="1" applyBorder="1" applyAlignment="1">
      <alignment horizontal="center" vertical="center" wrapText="1"/>
    </xf>
    <xf numFmtId="0" fontId="5" fillId="0" borderId="3" xfId="5" applyNumberFormat="1" applyFont="1" applyFill="1" applyBorder="1" applyAlignment="1">
      <alignment horizontal="center" vertical="center" wrapText="1"/>
    </xf>
    <xf numFmtId="0" fontId="5" fillId="0" borderId="3" xfId="2" applyNumberFormat="1" applyFont="1" applyFill="1" applyBorder="1" applyAlignment="1">
      <alignment horizontal="center" vertical="center" wrapText="1"/>
    </xf>
    <xf numFmtId="2" fontId="5" fillId="0" borderId="3" xfId="2" applyNumberFormat="1" applyFont="1" applyFill="1" applyBorder="1" applyAlignment="1">
      <alignment horizontal="center" vertical="center" wrapText="1"/>
    </xf>
    <xf numFmtId="10" fontId="5" fillId="0" borderId="3" xfId="5" applyNumberFormat="1" applyFont="1" applyFill="1" applyBorder="1" applyAlignment="1">
      <alignment horizontal="center" vertical="center" wrapText="1"/>
    </xf>
    <xf numFmtId="42" fontId="5" fillId="0" borderId="3" xfId="4" applyFont="1" applyFill="1" applyBorder="1" applyAlignment="1">
      <alignment horizontal="center" vertical="center" wrapText="1"/>
    </xf>
    <xf numFmtId="42" fontId="5" fillId="0" borderId="3" xfId="4" applyNumberFormat="1" applyFont="1" applyFill="1" applyBorder="1" applyAlignment="1">
      <alignment horizontal="center" vertical="center" wrapText="1"/>
    </xf>
    <xf numFmtId="0" fontId="9" fillId="0" borderId="0" xfId="0" applyFont="1" applyFill="1" applyAlignment="1">
      <alignment horizontal="center" vertical="center" wrapText="1"/>
    </xf>
    <xf numFmtId="42" fontId="6" fillId="0" borderId="3" xfId="4" applyFont="1" applyFill="1" applyBorder="1" applyAlignment="1">
      <alignment horizontal="center" vertical="center" wrapText="1"/>
    </xf>
    <xf numFmtId="42" fontId="6" fillId="0" borderId="3" xfId="4"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9" fillId="0" borderId="3" xfId="6" applyFont="1" applyFill="1" applyBorder="1" applyAlignment="1">
      <alignment horizontal="center" vertical="center" wrapText="1"/>
    </xf>
    <xf numFmtId="0" fontId="6" fillId="0" borderId="3" xfId="6" applyFont="1" applyFill="1" applyBorder="1" applyAlignment="1">
      <alignment horizontal="center" vertical="center" wrapText="1"/>
    </xf>
    <xf numFmtId="0" fontId="5" fillId="0" borderId="3" xfId="9" applyNumberFormat="1" applyFont="1" applyFill="1" applyBorder="1" applyAlignment="1">
      <alignment horizontal="center" vertical="center" wrapText="1"/>
    </xf>
    <xf numFmtId="9" fontId="5" fillId="0" borderId="3" xfId="7" applyNumberFormat="1" applyFont="1" applyFill="1" applyBorder="1" applyAlignment="1">
      <alignment horizontal="center" vertical="center" wrapText="1"/>
    </xf>
    <xf numFmtId="0" fontId="6" fillId="0" borderId="3" xfId="5"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9" fontId="6" fillId="0" borderId="3" xfId="0" applyNumberFormat="1" applyFont="1" applyFill="1" applyBorder="1" applyAlignment="1">
      <alignment horizontal="center" vertical="center" wrapText="1"/>
    </xf>
    <xf numFmtId="164" fontId="6" fillId="0" borderId="3" xfId="3" applyNumberFormat="1" applyFont="1" applyFill="1" applyBorder="1" applyAlignment="1">
      <alignment horizontal="center" vertical="center" wrapText="1"/>
    </xf>
    <xf numFmtId="1" fontId="6" fillId="0" borderId="3" xfId="6" applyNumberFormat="1" applyFont="1" applyFill="1" applyBorder="1" applyAlignment="1">
      <alignment horizontal="center" vertical="center" wrapText="1"/>
    </xf>
    <xf numFmtId="0" fontId="5" fillId="0" borderId="3" xfId="7" applyFont="1" applyFill="1" applyBorder="1" applyAlignment="1">
      <alignment horizontal="center" vertical="center" wrapText="1"/>
    </xf>
    <xf numFmtId="0" fontId="5" fillId="0" borderId="3" xfId="7" applyNumberFormat="1" applyFont="1" applyFill="1" applyBorder="1" applyAlignment="1">
      <alignment horizontal="center" vertical="center" wrapText="1"/>
    </xf>
    <xf numFmtId="165" fontId="5" fillId="0" borderId="3" xfId="10" applyFont="1" applyFill="1" applyBorder="1" applyAlignment="1">
      <alignment horizontal="center" vertical="center" wrapText="1"/>
    </xf>
    <xf numFmtId="166" fontId="5" fillId="0" borderId="3" xfId="11" applyFont="1" applyFill="1" applyBorder="1" applyAlignment="1">
      <alignment horizontal="center" vertical="center" wrapText="1"/>
    </xf>
    <xf numFmtId="42" fontId="5" fillId="0" borderId="3" xfId="6" applyNumberFormat="1" applyFont="1" applyFill="1" applyBorder="1" applyAlignment="1">
      <alignment horizontal="center" vertical="center" wrapText="1"/>
    </xf>
    <xf numFmtId="165" fontId="5" fillId="0" borderId="3" xfId="0" applyNumberFormat="1" applyFont="1" applyFill="1" applyBorder="1" applyAlignment="1">
      <alignment horizontal="center" vertical="center" wrapText="1"/>
    </xf>
    <xf numFmtId="166" fontId="5" fillId="0" borderId="3" xfId="0" applyNumberFormat="1" applyFont="1" applyFill="1" applyBorder="1" applyAlignment="1">
      <alignment horizontal="center" vertical="center" wrapText="1"/>
    </xf>
    <xf numFmtId="1" fontId="5" fillId="0" borderId="3" xfId="12" applyNumberFormat="1" applyFont="1" applyFill="1" applyBorder="1" applyAlignment="1">
      <alignment horizontal="center" vertical="center" wrapText="1"/>
    </xf>
    <xf numFmtId="166" fontId="5" fillId="0" borderId="3" xfId="13" applyFont="1" applyFill="1" applyBorder="1" applyAlignment="1">
      <alignment horizontal="center" vertical="center" wrapText="1"/>
    </xf>
    <xf numFmtId="42" fontId="5" fillId="0" borderId="3" xfId="13" applyNumberFormat="1" applyFont="1" applyFill="1" applyBorder="1" applyAlignment="1">
      <alignment horizontal="center" vertical="center" wrapText="1"/>
    </xf>
    <xf numFmtId="0" fontId="5" fillId="0" borderId="3" xfId="1" applyNumberFormat="1" applyFont="1" applyFill="1" applyBorder="1" applyAlignment="1">
      <alignment horizontal="center" vertical="center" wrapText="1"/>
    </xf>
    <xf numFmtId="42" fontId="6" fillId="0" borderId="3" xfId="13" applyNumberFormat="1" applyFont="1" applyFill="1" applyBorder="1" applyAlignment="1">
      <alignment horizontal="center" vertical="center" wrapText="1"/>
    </xf>
    <xf numFmtId="0" fontId="5" fillId="0" borderId="3" xfId="12" applyNumberFormat="1" applyFont="1" applyFill="1" applyBorder="1" applyAlignment="1">
      <alignment horizontal="center" vertical="center" wrapText="1"/>
    </xf>
    <xf numFmtId="165" fontId="5" fillId="0" borderId="3" xfId="14" applyFont="1" applyFill="1" applyBorder="1" applyAlignment="1">
      <alignment horizontal="center" vertical="center" wrapText="1"/>
    </xf>
    <xf numFmtId="9" fontId="5" fillId="0" borderId="3" xfId="0" applyNumberFormat="1" applyFont="1" applyBorder="1" applyAlignment="1">
      <alignment horizontal="center" vertical="center" wrapText="1"/>
    </xf>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7" fillId="4" borderId="3" xfId="6" applyFont="1" applyFill="1" applyBorder="1" applyAlignment="1">
      <alignment horizontal="center" vertical="center" wrapText="1"/>
    </xf>
    <xf numFmtId="0" fontId="7" fillId="4" borderId="3" xfId="7" applyFont="1" applyFill="1" applyBorder="1" applyAlignment="1">
      <alignment horizontal="center" vertical="center" wrapText="1"/>
    </xf>
    <xf numFmtId="9" fontId="5" fillId="4" borderId="3" xfId="5" applyFont="1" applyFill="1" applyBorder="1" applyAlignment="1">
      <alignment horizontal="center" vertical="center" wrapText="1"/>
    </xf>
    <xf numFmtId="0" fontId="5" fillId="4" borderId="3" xfId="5" applyNumberFormat="1" applyFont="1" applyFill="1" applyBorder="1" applyAlignment="1">
      <alignment horizontal="center" vertical="center" wrapText="1"/>
    </xf>
    <xf numFmtId="0" fontId="6" fillId="4" borderId="3" xfId="5" applyNumberFormat="1" applyFont="1" applyFill="1" applyBorder="1" applyAlignment="1">
      <alignment horizontal="center" vertical="center" wrapText="1"/>
    </xf>
    <xf numFmtId="165" fontId="5" fillId="4" borderId="3" xfId="14" applyFont="1" applyFill="1" applyBorder="1" applyAlignment="1">
      <alignment horizontal="center" vertical="center" wrapText="1"/>
    </xf>
    <xf numFmtId="42" fontId="6" fillId="4" borderId="3" xfId="13" applyNumberFormat="1" applyFont="1" applyFill="1" applyBorder="1" applyAlignment="1">
      <alignment horizontal="center" vertical="center" wrapText="1"/>
    </xf>
    <xf numFmtId="9" fontId="5" fillId="0" borderId="3" xfId="5" applyNumberFormat="1" applyFont="1" applyFill="1" applyBorder="1" applyAlignment="1">
      <alignment horizontal="center" vertical="center" wrapText="1"/>
    </xf>
    <xf numFmtId="9" fontId="10" fillId="0" borderId="3" xfId="5" applyFont="1" applyFill="1" applyBorder="1" applyAlignment="1">
      <alignment horizontal="center" vertical="center" wrapText="1"/>
    </xf>
    <xf numFmtId="1" fontId="10" fillId="0" borderId="3" xfId="2" applyNumberFormat="1" applyFont="1" applyFill="1" applyBorder="1" applyAlignment="1">
      <alignment horizontal="center" vertical="center" wrapText="1"/>
    </xf>
    <xf numFmtId="9" fontId="10" fillId="0" borderId="3" xfId="5" applyNumberFormat="1" applyFont="1" applyFill="1" applyBorder="1" applyAlignment="1">
      <alignment horizontal="center" vertical="center" wrapText="1"/>
    </xf>
    <xf numFmtId="0" fontId="0" fillId="0" borderId="0" xfId="0" pivotButton="1"/>
  </cellXfs>
  <cellStyles count="17">
    <cellStyle name="Default" xfId="8"/>
    <cellStyle name="Excel Built-in Good" xfId="15"/>
    <cellStyle name="Millares" xfId="1" builtinId="3"/>
    <cellStyle name="Millares [0]" xfId="2" builtinId="6"/>
    <cellStyle name="Millares [0] 2" xfId="9"/>
    <cellStyle name="Moneda" xfId="3" builtinId="4"/>
    <cellStyle name="Moneda [0]" xfId="4" builtinId="7"/>
    <cellStyle name="Moneda [0] 2" xfId="10"/>
    <cellStyle name="Moneda [0] 3" xfId="14"/>
    <cellStyle name="Moneda 2" xfId="11"/>
    <cellStyle name="Moneda 3" xfId="13"/>
    <cellStyle name="Normal" xfId="0" builtinId="0"/>
    <cellStyle name="Normal 2" xfId="6"/>
    <cellStyle name="Normal 3" xfId="7"/>
    <cellStyle name="Porcentaje" xfId="5" builtinId="5"/>
    <cellStyle name="Porcentaje 2" xfId="16"/>
    <cellStyle name="Porcentaje 3" xfId="12"/>
  </cellStyles>
  <dxfs count="9">
    <dxf>
      <numFmt numFmtId="32" formatCode="_-&quot;$&quot;\ * #,##0_-;\-&quot;$&quot;\ * #,##0_-;_-&quot;$&quot;\ * &quot;-&quot;_-;_-@_-"/>
    </dxf>
    <dxf>
      <numFmt numFmtId="13" formatCode="0%"/>
    </dxf>
    <dxf>
      <numFmt numFmtId="13" formatCode="0%"/>
    </dxf>
    <dxf>
      <alignment wrapText="1"/>
    </dxf>
    <dxf>
      <alignment wrapText="1"/>
    </dxf>
    <dxf>
      <alignment horizontal="center"/>
    </dxf>
    <dxf>
      <alignment horizontal="center"/>
    </dxf>
    <dxf>
      <alignment vertical="center"/>
    </dxf>
    <dxf>
      <alignment vertical="center"/>
    </dxf>
  </dxf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4" Type="http://schemas.openxmlformats.org/officeDocument/2006/relationships/pivotCacheDefinition" Target="pivotCache/pivotCacheDefinition1.xml"/><Relationship Id="rId5" Type="http://schemas.microsoft.com/office/2007/relationships/slicerCache" Target="slicerCaches/slicerCache1.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editAs="oneCell">
    <xdr:from>
      <xdr:col>0</xdr:col>
      <xdr:colOff>46567</xdr:colOff>
      <xdr:row>0</xdr:row>
      <xdr:rowOff>0</xdr:rowOff>
    </xdr:from>
    <xdr:to>
      <xdr:col>0</xdr:col>
      <xdr:colOff>1744133</xdr:colOff>
      <xdr:row>30</xdr:row>
      <xdr:rowOff>25400</xdr:rowOff>
    </xdr:to>
    <mc:AlternateContent xmlns:mc="http://schemas.openxmlformats.org/markup-compatibility/2006">
      <mc:Choice xmlns:a14="http://schemas.microsoft.com/office/drawing/2010/main" Requires="a14">
        <xdr:graphicFrame macro="">
          <xdr:nvGraphicFramePr>
            <xdr:cNvPr id="2" name="DEPENDENCIA"/>
            <xdr:cNvGraphicFramePr/>
          </xdr:nvGraphicFramePr>
          <xdr:xfrm>
            <a:off x="0" y="0"/>
            <a:ext cx="0" cy="0"/>
          </xdr:xfrm>
          <a:graphic>
            <a:graphicData uri="http://schemas.microsoft.com/office/drawing/2010/slicer">
              <sle:slicer xmlns:sle="http://schemas.microsoft.com/office/drawing/2010/slicer" name="DEPENDENCIA"/>
            </a:graphicData>
          </a:graphic>
        </xdr:graphicFrame>
      </mc:Choice>
      <mc:Fallback>
        <xdr:sp macro="" textlink="">
          <xdr:nvSpPr>
            <xdr:cNvPr id="0" name=""/>
            <xdr:cNvSpPr>
              <a:spLocks noTextEdit="1"/>
            </xdr:cNvSpPr>
          </xdr:nvSpPr>
          <xdr:spPr>
            <a:xfrm>
              <a:off x="46567" y="0"/>
              <a:ext cx="1697566" cy="6578600"/>
            </a:xfrm>
            <a:prstGeom prst="rect">
              <a:avLst/>
            </a:prstGeom>
            <a:solidFill>
              <a:prstClr val="white"/>
            </a:solidFill>
            <a:ln w="1">
              <a:solidFill>
                <a:prstClr val="green"/>
              </a:solidFill>
            </a:ln>
          </xdr:spPr>
          <xdr:txBody>
            <a:bodyPr vertOverflow="clip" horzOverflow="clip"/>
            <a:lstStyle/>
            <a:p>
              <a:endParaRPr lang="es-ES_tradnl" sz="1100"/>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olivargovco-my.sharepoint.com/personal/erodriguez_bolivar_gov_co/Documents/INFORMACION%20DE%20TRABAJO/A%202024/OAGRD/Plan%20de%20Desarrollo%202024/Bosquejo%20de%20Programa%20de%20Gobierno%20-%20Gestion%20de%20Riesgos%20Ver-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ivar Me Enamora Esquematico"/>
      <sheetName val="Base Indicadores Resultado- DNP"/>
      <sheetName val="Ind. Resultado Competitividad"/>
      <sheetName val="Indicadores Resultado Municipio"/>
      <sheetName val="Sector FUT"/>
      <sheetName val="Catálogo de Productos"/>
      <sheetName val="Sectores-Programas-Subprogramas"/>
      <sheetName val="Catalogo ODS"/>
      <sheetName val="ODS"/>
      <sheetName val="Sectores"/>
      <sheetName val="Ficha de Indicadores"/>
      <sheetName val="Visor de competencias V_2.0"/>
      <sheetName val="Hoja1"/>
      <sheetName val="Hoja2"/>
    </sheetNames>
    <sheetDataSet>
      <sheetData sheetId="0">
        <row r="53">
          <cell r="Y53">
            <v>184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 Id="rId2" Type="http://schemas.openxmlformats.org/officeDocument/2006/relationships/externalLinkPath" Target="SEG%20PDD%20NOV%201%202025.xlsx" TargetMode="External"/></Relationships>
</file>

<file path=xl/pivotCache/pivotCacheDefinition1.xml><?xml version="1.0" encoding="utf-8"?>
<pivotCacheDefinition xmlns="http://schemas.openxmlformats.org/spreadsheetml/2006/main" xmlns:r="http://schemas.openxmlformats.org/officeDocument/2006/relationships" r:id="rId1" refreshedBy="cesardelaespriella@gmail.com" refreshedDate="45962.332254513887" createdVersion="4" refreshedVersion="4" minRefreshableVersion="3" recordCount="396">
  <cacheSource type="worksheet">
    <worksheetSource ref="A1:AG397" sheet="CONTROL" r:id="rId2"/>
  </cacheSource>
  <cacheFields count="33">
    <cacheField name="DEPENDENCIA" numFmtId="0">
      <sharedItems count="22">
        <s v="GENERAL"/>
        <s v="UNIBAC"/>
        <s v="TIC"/>
        <s v="SALUD"/>
        <s v="MOVILIDAD"/>
        <s v="MINAS"/>
        <s v="INFRAESTRUCTURA"/>
        <s v="IGUALDAD"/>
        <s v="EDUCACION"/>
        <s v="SERVICIOS PUBLICOS"/>
        <s v="DESARROLLO ECONOMICO"/>
        <s v="AGUAS DE BOLIVAR"/>
        <s v="AGRICULTURA"/>
        <s v="PLANEACION"/>
        <s v="RIESGOS"/>
        <s v="MUJER"/>
        <s v="INTERIOR"/>
        <s v="SEGURIDAD"/>
        <s v="VICTIMA"/>
        <s v="IDERBOL"/>
        <s v="ICULTUR"/>
        <s v="PRIVADA"/>
      </sharedItems>
    </cacheField>
    <cacheField name="LINEA ESTRATEGICA " numFmtId="0">
      <sharedItems count="6">
        <s v="BOLIVAR ME ENAMORA CON INSTUCIONALIDAD FUERTE"/>
        <s v=" BOLÍVAR ME ENAMORA CON JUSTICIA SOCIAL: CIERRE DE BRECHAS Y CALIDAD DE VIDA PARA TODOS"/>
        <s v=" BOLÍVAR ME ENAMORA CON CRECIMIENTO ECONÓMICO Y OPORTUNIDAD DE EMPLEO PARA TODOS"/>
        <s v=" BOLÍVAR ME ENAMORA CON PAZ, ATENCIÓN A VICTIMAS Y RECONCILIACIÓN "/>
        <s v=" BOLÍVAR ME ENAMORA VERDE Y SOSTENIBLE: TRANSICIÓN ENERGÉTICA Y GESTÓN AMBIENTAL DE EXCELENCIA."/>
        <s v="BOLIVAR ME ENAMORA CON SEGURIDAD Y CONVIVENCIA CIUDADANA "/>
      </sharedItems>
    </cacheField>
    <cacheField name="COMPONENTE" numFmtId="0">
      <sharedItems/>
    </cacheField>
    <cacheField name=" PROGRAMA" numFmtId="0">
      <sharedItems/>
    </cacheField>
    <cacheField name="CODIGO DE PROGRAMA" numFmtId="0">
      <sharedItems containsMixedTypes="1" containsNumber="1" containsInteger="1" minValue="301" maxValue="4599"/>
    </cacheField>
    <cacheField name="PROG MANUAL GASTO PROGRAMA" numFmtId="0">
      <sharedItems/>
    </cacheField>
    <cacheField name="NOMBRE SECTOR FUT" numFmtId="0">
      <sharedItems/>
    </cacheField>
    <cacheField name="NUMERO INDICADOR" numFmtId="0">
      <sharedItems containsBlank="1" containsMixedTypes="1" containsNumber="1" containsInteger="1" minValue="11" maxValue="400201603"/>
    </cacheField>
    <cacheField name="INDICADOR PERZONALIZADO" numFmtId="0">
      <sharedItems longText="1"/>
    </cacheField>
    <cacheField name="CODIGO DE PRODUCTO" numFmtId="0">
      <sharedItems containsMixedTypes="1" containsNumber="1" containsInteger="1" minValue="120402" maxValue="410102507"/>
    </cacheField>
    <cacheField name="PRODUCTO" numFmtId="0">
      <sharedItems longText="1"/>
    </cacheField>
    <cacheField name=" INDICADOR DE PRODUCTO" numFmtId="0">
      <sharedItems/>
    </cacheField>
    <cacheField name="UNIDAD DE MEDIDA" numFmtId="0">
      <sharedItems/>
    </cacheField>
    <cacheField name="LINEA BASE (Número)" numFmtId="0">
      <sharedItems containsBlank="1" containsMixedTypes="1" containsNumber="1" minValue="0" maxValue="4000000"/>
    </cacheField>
    <cacheField name="AÑO" numFmtId="0">
      <sharedItems containsMixedTypes="1" containsNumber="1" containsInteger="1" minValue="20" maxValue="2025"/>
    </cacheField>
    <cacheField name="FUENTE " numFmtId="0">
      <sharedItems containsBlank="1"/>
    </cacheField>
    <cacheField name="META PRODUCTO ESPERADO_x000d_2025" numFmtId="0">
      <sharedItems containsMixedTypes="1" containsNumber="1" minValue="0" maxValue="250000000"/>
    </cacheField>
    <cacheField name="META PRODUCTO ESPERADO CUATRENIO (2024 - 2027)" numFmtId="0">
      <sharedItems containsSemiMixedTypes="0" containsString="0" containsNumber="1" containsInteger="1" minValue="0" maxValue="1000000000"/>
    </cacheField>
    <cacheField name="AVANCE META FINAL PRODUCTO  2024" numFmtId="0">
      <sharedItems containsBlank="1" containsMixedTypes="1" containsNumber="1" minValue="0" maxValue="125000000"/>
    </cacheField>
    <cacheField name="2024 VS CUATRENIO" numFmtId="9">
      <sharedItems containsSemiMixedTypes="0" containsString="0" containsNumber="1" minValue="0" maxValue="4296"/>
    </cacheField>
    <cacheField name="AVANCE META PRODUCTO MAR 2025" numFmtId="0">
      <sharedItems containsBlank="1" containsMixedTypes="1" containsNumber="1" minValue="0" maxValue="75000000"/>
    </cacheField>
    <cacheField name="AVANCE META PRODUCTO JUNIO 2025" numFmtId="0">
      <sharedItems containsString="0" containsBlank="1" containsNumber="1" minValue="0" maxValue="95000000"/>
    </cacheField>
    <cacheField name="AVANCE META PRODUCTO SEPTIEMBRE 2025" numFmtId="0">
      <sharedItems containsString="0" containsBlank="1" containsNumber="1" minValue="0" maxValue="634300"/>
    </cacheField>
    <cacheField name="AVANCE META PRODUCTO DICIEMBRE 2025" numFmtId="0">
      <sharedItems containsSemiMixedTypes="0" containsString="0" containsNumber="1" containsInteger="1" minValue="0" maxValue="0"/>
    </cacheField>
    <cacheField name="TOTAL  AVANCE  2025_x000d_(SUMATORIA TOTAL AVANCE META DE PRODUCTOS)" numFmtId="0">
      <sharedItems containsMixedTypes="1" containsNumber="1" minValue="0" maxValue="170000000"/>
    </cacheField>
    <cacheField name="2025 VS CUATRENIO" numFmtId="9">
      <sharedItems containsSemiMixedTypes="0" containsString="0" containsNumber="1" minValue="0" maxValue="19.989999999999998"/>
    </cacheField>
    <cacheField name="TOTAL  AVANCE  ACUMULADO_x000d_(SUMATORIA TOTAL AVANCE META DE PRODUCTOS)" numFmtId="0">
      <sharedItems containsSemiMixedTypes="0" containsString="0" containsNumber="1" minValue="0" maxValue="295000000"/>
    </cacheField>
    <cacheField name="AVANCE % 2025" numFmtId="9">
      <sharedItems containsSemiMixedTypes="0" containsString="0" containsNumber="1" minValue="0" maxValue="30"/>
    </cacheField>
    <cacheField name="AVANCE ACUMULADO" numFmtId="10">
      <sharedItems containsSemiMixedTypes="0" containsString="0" containsNumber="1" minValue="0" maxValue="34.5"/>
    </cacheField>
    <cacheField name=" PRESUPUESTO PROYECTADO 2025 ($)" numFmtId="0">
      <sharedItems containsBlank="1" containsMixedTypes="1" containsNumber="1" minValue="0" maxValue="1175772854884"/>
    </cacheField>
    <cacheField name="FUENTE DE FINANCIACION" numFmtId="0">
      <sharedItems containsBlank="1" containsMixedTypes="1" containsNumber="1" containsInteger="1" minValue="0" maxValue="9"/>
    </cacheField>
    <cacheField name=" PRESUPUESTO EJECUTADO 2025 ($)" numFmtId="42">
      <sharedItems containsSemiMixedTypes="0" containsString="0" containsNumber="1" minValue="0" maxValue="757789401281"/>
    </cacheField>
    <cacheField name="PORCENTAJE EJECUTADO 2025_x000d_(% PRESUPUESTO EJECUTADO / PRESUPUESTO PROYECTADO)" numFmtId="9">
      <sharedItems containsSemiMixedTypes="0" containsString="0" containsNumber="1" minValue="0" maxValue="5.3936776797681389"/>
    </cacheField>
  </cacheFields>
  <extLst>
    <ext xmlns:x14="http://schemas.microsoft.com/office/spreadsheetml/2009/9/main" uri="{725AE2AE-9491-48be-B2B4-4EB974FC3084}">
      <x14:pivotCacheDefinition pivotCacheId="2"/>
    </ext>
  </extLst>
</pivotCacheDefinition>
</file>

<file path=xl/pivotCache/pivotCacheRecords1.xml><?xml version="1.0" encoding="utf-8"?>
<pivotCacheRecords xmlns="http://schemas.openxmlformats.org/spreadsheetml/2006/main" xmlns:r="http://schemas.openxmlformats.org/officeDocument/2006/relationships" count="396">
  <r>
    <x v="0"/>
    <x v="0"/>
    <s v="TRANSPARENCIA, ÉTICA PÚBLICA, EFICIENCIA Y PLANEACIÓN INSTITUCIONAL"/>
    <s v="TRANSPARENCIA, ÉTICA PÚBLICA, EFICIENCIA Y PLANEACIÓN INSTITUCIONAL"/>
    <n v="4599"/>
    <s v="FORTALECIMIENTO A LA GESTIÓN Y_x000d_DIRECCIÓN DE LA_x000d_ADMINISTRACIÓN PÚBLICA_x000d_TERRITORIAL"/>
    <s v="DESARROLLO COMUNITARIO"/>
    <n v="21"/>
    <s v="IMPLEMENTAR UNA PLATAFORMA PARA CIUDADANOS NO PRENSENCIALES EN EL DEPARTAMENTO DE BOLÍVAR"/>
    <n v="4599025"/>
    <s v="SERVICIOS DE INFORMACIÓN IMPLEMENTADOS"/>
    <s v="SISTEMAS DE INFORMACIÓN IMPLEMENTADOS"/>
    <s v="NÚMERO "/>
    <n v="0"/>
    <s v="N/A"/>
    <s v="N/A"/>
    <n v="1"/>
    <n v="1"/>
    <n v="0"/>
    <n v="0"/>
    <n v="0"/>
    <n v="0"/>
    <n v="0.5"/>
    <n v="0"/>
    <n v="0.5"/>
    <n v="0.5"/>
    <n v="0.5"/>
    <n v="0.5"/>
    <n v="0.5"/>
    <n v="500000000"/>
    <s v="ICLD"/>
    <n v="500000000"/>
    <n v="1"/>
  </r>
  <r>
    <x v="0"/>
    <x v="0"/>
    <s v="TRANSPARENCIA, ÉTICA PÚBLICA, EFICIENCIA Y PLANEACIÓN INSTITUCIONAL"/>
    <s v="TRANSPARENCIA, ÉTICA PÚBLICA, EFICIENCIA Y PLANEACIÓN INSTITUCIONAL"/>
    <n v="4599"/>
    <s v="FORTALECIMIENTO A LA GESTIÓN Y_x000d_DIRECCIÓN DE LA_x000d_ADMINISTRACIÓN PÚBLICA_x000d_TERRITORIAL"/>
    <s v="FORTALECIMIENTO INSTITUCIONAL"/>
    <n v="22"/>
    <s v="REALIZAR 2 JORNADAS ANUALES PARA LA EXPEDICIÓN DE PASAPORTES"/>
    <n v="4599029"/>
    <s v="SERVICIO DE INTEGRACIÓN DE LA OFERTA PÚBLICA"/>
    <s v="ESPACIOS DE INTEGRACIÓN DE OFERTA PÚBLICA GENERADOS"/>
    <s v="NÚMERO "/>
    <n v="0"/>
    <s v="N/A"/>
    <s v="N/A"/>
    <n v="2"/>
    <n v="8"/>
    <n v="3"/>
    <n v="0.375"/>
    <n v="0"/>
    <n v="2"/>
    <n v="1"/>
    <n v="0"/>
    <n v="3"/>
    <n v="0.375"/>
    <n v="6"/>
    <n v="1.5"/>
    <n v="0.75"/>
    <n v="0"/>
    <s v="ICLD"/>
    <n v="0"/>
    <n v="0"/>
  </r>
  <r>
    <x v="0"/>
    <x v="0"/>
    <s v="TRANSPARENCIA, ÉTICA PÚBLICA, EFICIENCIA Y PLANEACIÓN INSTITUCIONAL"/>
    <s v="TRANSPARENCIA, ÉTICA PÚBLICA, EFICIENCIA Y PLANEACIÓN INSTITUCIONAL"/>
    <n v="4599"/>
    <s v="FORTALECIMIENTO A LA GESTIÓN Y_x000d_DIRECCIÓN DE LA_x000d_ADMINISTRACIÓN PÚBLICA_x000d_TERRITORIAL"/>
    <s v="FORTALECIMIENTO INSTITUCIONAL"/>
    <n v="24"/>
    <s v="5 PLANES DE MANTENIMIENTO INTEGRAL, 1 POR SEDE POR AÑO, SEDES:  CAD, PROCLAMACIÓN, MODENA, MAGANGUE, EL CARMEN"/>
    <n v="4599016"/>
    <s v="SEDES MANTENIDAS"/>
    <s v="SEDES MANTENIDAS"/>
    <s v="NÚMERO "/>
    <n v="3"/>
    <n v="2023"/>
    <s v="SECRETARÍA GENERAL - DIRECCIÓN ADMINISTRATIVA LOGISTICA DAL"/>
    <n v="1"/>
    <n v="5"/>
    <n v="1"/>
    <n v="0.2"/>
    <n v="0.4"/>
    <n v="0.3"/>
    <n v="0.2"/>
    <n v="0"/>
    <n v="0.89999999999999991"/>
    <n v="0.18"/>
    <n v="1.9"/>
    <n v="0.89999999999999991"/>
    <n v="0.38"/>
    <n v="3637400000"/>
    <s v="ICLD"/>
    <n v="2487400000"/>
    <n v="0.68384010556991259"/>
  </r>
  <r>
    <x v="0"/>
    <x v="0"/>
    <s v="TRANSPARENCIA, ÉTICA PÚBLICA, EFICIENCIA Y PLANEACIÓN INSTITUCIONAL"/>
    <s v="TRANSPARENCIA, ÉTICA PÚBLICA, EFICIENCIA Y PLANEACIÓN INSTITUCIONAL"/>
    <n v="4599"/>
    <s v="FORTALECIMIENTO A LA GESTIÓN Y_x000d_DIRECCIÓN DE LA_x000d_ADMINISTRACIÓN PÚBLICA_x000d_TERRITORIAL"/>
    <s v="FORTALECIMIENTO INSTITUCIONAL"/>
    <n v="25"/>
    <s v="REALIZAR INTERVENCIÓN PARA RESTAURAR LOS BIENES DE INTERES CULTURAL - BIC EN PROPIEDAD DE LA GOBERNACIÓN, CASA DE LA ASAMBLEA, CASA DEL CONSULADO, COLEGIO COPPERATIVO, TEATRO MOMPOX."/>
    <n v="4599013"/>
    <s v="SEDES RESTAURADAS"/>
    <s v="SEDES RESTAURADAS"/>
    <s v="NÚMERO "/>
    <n v="0"/>
    <n v="2023"/>
    <s v="SECRETARÍA GENERAL - DIRECCIÓN ADMINISTRATIVA LOGISTICA DAL"/>
    <n v="1"/>
    <n v="4"/>
    <n v="1"/>
    <n v="0.25"/>
    <n v="0.3"/>
    <n v="0.3"/>
    <n v="0.2"/>
    <n v="0"/>
    <n v="0.8"/>
    <n v="0.2"/>
    <n v="1.8"/>
    <n v="0.8"/>
    <n v="0.45"/>
    <n v="2837500000"/>
    <s v="ICLD"/>
    <n v="1492950000"/>
    <n v="0.52614977973568278"/>
  </r>
  <r>
    <x v="0"/>
    <x v="0"/>
    <s v="TRANSPARENCIA, ÉTICA PÚBLICA, EFICIENCIA Y PLANEACIÓN INSTITUCIONAL"/>
    <s v="TRANSPARENCIA, ÉTICA PÚBLICA, EFICIENCIA Y PLANEACIÓN INSTITUCIONAL"/>
    <n v="4599"/>
    <s v="FORTALECIMIENTO A LA GESTIÓN Y_x000d_DIRECCIÓN DE LA_x000d_ADMINISTRACIÓN PÚBLICA_x000d_TERRITORIAL"/>
    <s v="FORTALECIMIENTO INSTITUCIONAL"/>
    <n v="23"/>
    <s v="IMPLEMENTAR EL ARCHIVO_x000d_HISTORICO DE LA GOBERNACIÓN_x000d_DE BOLÍVAR"/>
    <n v="4599017"/>
    <s v="SERVICIO DE_x000d_GESTIÓN_x000d_DOCUMENTAL"/>
    <s v="SISTEMA DE GESTIÓN_x000d_DOCUMENTAL_x000d_IMPLEMENTADO"/>
    <s v="NÚMERO "/>
    <n v="0"/>
    <s v="N/A"/>
    <s v="N/A"/>
    <n v="1"/>
    <n v="1"/>
    <n v="0"/>
    <n v="0"/>
    <n v="0"/>
    <n v="0"/>
    <n v="0"/>
    <n v="0"/>
    <n v="0"/>
    <n v="0"/>
    <n v="0"/>
    <n v="0"/>
    <n v="0"/>
    <m/>
    <s v="ICLD"/>
    <n v="0"/>
    <n v="0"/>
  </r>
  <r>
    <x v="1"/>
    <x v="1"/>
    <s v="EDUCACIÓN INTEGRAL"/>
    <s v="EDUCACIÓN INTEGRAL"/>
    <s v="3301"/>
    <s v="PROMOCIÓN Y ACCESO EFECTIVO A PROCESOS CULTURALES Y ARTÍSTICOS"/>
    <s v="DESARROLLO COMUNITARIO"/>
    <s v="90"/>
    <s v="AMPLIACIÓN DE LA COBERTURA DE LOS PROGRAMAS DE PROYECCIÓN SOCIAL DE UNIBAC"/>
    <s v="3301087"/>
    <s v="SEDES DE INSTITUCIONES DE EDUCACIÓN SUPERIOR MEJORADAS"/>
    <s v="PERSONAS CAPACITADAS"/>
    <s v="NÚMERO "/>
    <s v="8206"/>
    <n v="2023"/>
    <s v="UNIBAC"/>
    <n v="2174"/>
    <n v="8696"/>
    <n v="1"/>
    <n v="1.1499540018399264E-4"/>
    <n v="0"/>
    <n v="0"/>
    <n v="0"/>
    <n v="0"/>
    <n v="0"/>
    <n v="0"/>
    <n v="1"/>
    <n v="1"/>
    <n v="1.1499540018399264E-4"/>
    <n v="4621212746"/>
    <s v="Recursos Propios "/>
    <n v="0"/>
    <n v="0"/>
  </r>
  <r>
    <x v="1"/>
    <x v="1"/>
    <s v="EDUCACIÓN INTEGRAL"/>
    <s v="EDUCACIÓN INTEGRAL"/>
    <s v="2202"/>
    <s v="CALIDAD Y FOMENTO DE LA EDUCACIÓN SUPERIOR (BOLÍVAR MEJOR EN CALIDAD Y COBERTURA EN EDUCACIÓN SUPERIOR)"/>
    <s v="DESARROLLO COMUNITARIO"/>
    <s v="91"/>
    <s v="INFRAESTRUCTURA DE LA UNIVERSIDAD DE BELLAS ARTES Y CIENCIAS DE BOLÍVAR (UNIBAC) EN MATUNA"/>
    <s v="2202072"/>
    <s v="SEDES DE INSTITUCIONES DE EDUCACIÓN SUPERIOR MEJORADAS"/>
    <s v="SEDES  DE INSTITUCIONES DE EDUCACIÓN  SUPERIOR MEJORADAS"/>
    <s v="NÚMERO "/>
    <s v="2"/>
    <n v="2023"/>
    <s v="UNIBAC"/>
    <n v="0"/>
    <n v="1"/>
    <n v="0.35"/>
    <n v="0.35"/>
    <n v="0.4"/>
    <n v="0.05"/>
    <n v="0.05"/>
    <n v="0"/>
    <n v="0.5"/>
    <n v="0.5"/>
    <n v="0.85"/>
    <n v="0.85"/>
    <n v="0.85"/>
    <n v="6000000000"/>
    <s v="Recursos Propios "/>
    <n v="0"/>
    <n v="0"/>
  </r>
  <r>
    <x v="1"/>
    <x v="1"/>
    <s v="EDUCACIÓN INTEGRAL"/>
    <s v="EDUCACIÓN INTEGRAL"/>
    <s v="2202"/>
    <s v="CALIDAD Y FOMENTO DE LA EDUCACIÓN SUPERIOR (BOLÍVAR MEJOR EN CALIDAD Y COBERTURA EN EDUCACIÓN SUPERIOR)"/>
    <s v="EDUCACIÓN"/>
    <s v="92"/>
    <s v="CREACIÓN DE UN NUEVO PROGRAMA PROFESIONAL PARA EL DEPARTAMENTO DE BOLÍVAR"/>
    <s v="2202066"/>
    <s v="SERVICIO DE ACREDITACIÓN DE LA CALIDAD DE LA EDUCACIÓN SUPERIOR "/>
    <s v="PROGRAMAS ACADÉMICOS EN CONDICIONES PARA EXPEDICIÓN DE REGISTRO CALIFICADO"/>
    <s v="NÚMERO "/>
    <s v="6"/>
    <n v="2023"/>
    <s v="UNIBAC"/>
    <n v="1"/>
    <n v="1"/>
    <n v="0.2"/>
    <n v="0.2"/>
    <n v="0.5"/>
    <n v="0.1"/>
    <n v="0.05"/>
    <n v="0"/>
    <n v="0.65"/>
    <n v="0.65"/>
    <n v="0.85000000000000009"/>
    <n v="0.85000000000000009"/>
    <n v="0.85000000000000009"/>
    <n v="2600000000"/>
    <s v="Recursos Propios "/>
    <n v="0"/>
    <n v="0"/>
  </r>
  <r>
    <x v="1"/>
    <x v="1"/>
    <s v="EDUCACIÓN INTEGRAL"/>
    <s v="EDUCACIÓN INTEGRAL"/>
    <s v="2202"/>
    <s v="CALIDAD Y FOMENTO DE LA EDUCACIÓN SUPERIOR (BOLÍVAR MEJOR EN CALIDAD Y COBERTURA EN EDUCACIÓN SUPERIOR)"/>
    <s v="EDUCACIÓN"/>
    <s v="93"/>
    <s v="ACREDITACIÓN INSTITUCIONAL DE LA INSTITUCIÓN UNIVERSITARIA BELLAS ARTES Y CIENCIAS DE BOLÍVAR"/>
    <s v="2202066"/>
    <s v="SERVICIO DE ACREDITACIÓN DE LA CALIDAD DE LA EDUCACIÓN SUPERIOR "/>
    <s v="INSTITUCIONES DE EDUCACIÓN SUPERIOR CON PROCESOS RADICADOS PARA ACREDITACIÓN INSTITUCIONAL ANTE EL CONSEJO NACIONAL DE ACREDITACIÓN"/>
    <s v="NÚMERO "/>
    <s v="0"/>
    <n v="2023"/>
    <s v="UNIBAC"/>
    <n v="0"/>
    <n v="1"/>
    <n v="0.15"/>
    <n v="0.15"/>
    <n v="0.15"/>
    <n v="0"/>
    <n v="0"/>
    <n v="0"/>
    <n v="0.15"/>
    <n v="0.15"/>
    <n v="0.3"/>
    <n v="0.3"/>
    <n v="0.3"/>
    <n v="0"/>
    <m/>
    <n v="0"/>
    <n v="0"/>
  </r>
  <r>
    <x v="1"/>
    <x v="1"/>
    <s v="EDUCACIÓN INTEGRAL"/>
    <s v="EDUCACIÓN INTEGRAL"/>
    <s v="2202"/>
    <s v="CALIDAD Y FOMENTO DE LA EDUCACIÓN SUPERIOR (BOLÍVAR MEJOR EN CALIDAD Y COBERTURA EN EDUCACIÓN SUPERIOR)"/>
    <s v="EDUCACIÓN"/>
    <s v="94"/>
    <s v="ACREDITACIÓN DEL PROGRAMA PROFESIONAL DE ARTES ESCÉNICAS EN ALTA CALIDAD"/>
    <s v="2202066"/>
    <s v="SERVICIO DE ACREDITACIÓN DE LA CALIDAD DE LA EDUCACIÓN SUPERIOR "/>
    <s v="PROGRAMAS ACADÉMICOS CON ACREDITACIÓN DE ALTA CALIDAD EVALUADOS"/>
    <s v="NÚMERO "/>
    <s v="1"/>
    <n v="2023"/>
    <s v="UNIBAC"/>
    <n v="1"/>
    <n v="1"/>
    <n v="0.8"/>
    <n v="0.8"/>
    <n v="0.85"/>
    <n v="0.05"/>
    <n v="0.05"/>
    <n v="0"/>
    <n v="0.95000000000000007"/>
    <n v="0.95000000000000007"/>
    <n v="1.75"/>
    <n v="1.75"/>
    <n v="1.75"/>
    <n v="1000000000"/>
    <s v="Recursos Propios "/>
    <n v="0"/>
    <n v="0"/>
  </r>
  <r>
    <x v="1"/>
    <x v="1"/>
    <s v="EDUCACIÓN INTEGRAL"/>
    <s v="EDUCACIÓN INTEGRAL"/>
    <s v="2202"/>
    <s v="CALIDAD Y FOMENTO DE LA EDUCACIÓN SUPERIOR (BOLÍVAR MEJOR EN CALIDAD Y COBERTURA EN EDUCACIÓN SUPERIOR)"/>
    <s v="EDUCACIÓN"/>
    <s v="94"/>
    <s v="ACREDITACIÓN DEL PROGRAMA PROFESIONAL DE ARTES PLÁSTICAS EN ALTA CALIDAD"/>
    <s v="2202066"/>
    <s v="SERVICIO DE ACREDITACIÓN DE LA CALIDAD DE LA EDUCACIÓN SUPERIOR "/>
    <s v="PROGRAMAS ACADÉMICOS CON ACREDITACIÓN DE ALTA CALIDAD EVALUADOS"/>
    <s v="NÚMERO "/>
    <s v="1"/>
    <n v="2023"/>
    <s v="UNIBAC"/>
    <n v="1"/>
    <n v="1"/>
    <n v="0.8"/>
    <n v="0.8"/>
    <n v="0.85"/>
    <n v="0.05"/>
    <n v="0.05"/>
    <n v="0"/>
    <n v="0.95000000000000007"/>
    <n v="0.95000000000000007"/>
    <n v="1.75"/>
    <n v="1.75"/>
    <n v="1.75"/>
    <n v="1000000000"/>
    <s v="Recursos Propios "/>
    <n v="0"/>
    <n v="0"/>
  </r>
  <r>
    <x v="2"/>
    <x v="1"/>
    <s v="TIC, CONECTIVIDAD, HABILIDADES DIGITALES, CIUDADES, TERRITORIOS INTELIGENTES Y GOVTECH"/>
    <s v="TIC, CONECTIVIDAD, HABILIDADES DIGITALES, CIUDADES, TERRITORIOS INTELIGENTES Y GOVTECH"/>
    <s v="2302"/>
    <s v="FOMENTO DEL DESARROLLO DE  APLICACIONES, SOFTWARE Y CONTENIDOS _x000d_PARA IMPULSAR LA APROPIACIÓN DE LAS (TIC)"/>
    <s v="FORTALECIMIENTO INSTITUCIONAL"/>
    <s v="372"/>
    <s v="GENERAR ESTRATEGIA DE CIUDADES Y TERRITORIOS INTELIGENTES "/>
    <s v="2302101"/>
    <s v="SERVICIOS TECNOLÓGICOS"/>
    <s v="INDICE DE CAPACIDAD EN LA PRESTACIÓN DE SERVICIOS DE TECNOLOGÍA"/>
    <s v="NÚMERO "/>
    <s v="0"/>
    <s v="N/A"/>
    <s v="N/A"/>
    <n v="2"/>
    <n v="8"/>
    <n v="4"/>
    <n v="0.5"/>
    <n v="1"/>
    <n v="0"/>
    <n v="1"/>
    <n v="0"/>
    <n v="2"/>
    <n v="0.25"/>
    <n v="6"/>
    <n v="1"/>
    <n v="0.75"/>
    <n v="5861039500"/>
    <s v="Cofinanciación"/>
    <n v="0"/>
    <n v="0"/>
  </r>
  <r>
    <x v="2"/>
    <x v="1"/>
    <s v="TIC, CONECTIVIDAD, HABILIDADES DIGITALES, CIUDADES, TERRITORIOS INTELIGENTES Y GOVTECH"/>
    <s v="TIC, CONECTIVIDAD, HABILIDADES DIGITALES, CIUDADES, TERRITORIOS INTELIGENTES Y GOVTECH"/>
    <n v="2301"/>
    <s v="FOMENTO DEL DESARROLLO DE  APLICACIONES, SOFTWARE Y CONTENIDOS _x000d_PARA IMPULSAR LA APROPIACIÓN DE LAS (TIC)"/>
    <s v="PROMOCIÓN DEL DESARROLLO"/>
    <n v="373"/>
    <s v="FACILITAR EL ACCESO Y USO DE LAS TECNOLOGÍAS DE LA INFORMACIÓN Y LAS COMUNICACIONES EN TODO EL TERRITORIO NACIONAL "/>
    <n v="2301061"/>
    <s v="CENTRO INTEGRADO DE SERVICIOS ADECUADO"/>
    <s v="CENTRO INTEGRADO DE SERVICIOS ADECUADO"/>
    <s v="NÚMERO DE CENTROS"/>
    <n v="0"/>
    <n v="2023"/>
    <s v="N/A"/>
    <n v="1"/>
    <n v="4"/>
    <n v="0"/>
    <n v="0"/>
    <n v="1"/>
    <n v="0"/>
    <n v="0"/>
    <n v="0"/>
    <n v="1"/>
    <n v="0.25"/>
    <n v="1"/>
    <n v="1"/>
    <n v="0.25"/>
    <n v="2776625505"/>
    <s v="Cofinanciación"/>
    <n v="0"/>
    <n v="0"/>
  </r>
  <r>
    <x v="2"/>
    <x v="1"/>
    <s v="TIC, CONECTIVIDAD, HABILIDADES DIGITALES, CIUDADES, TERRITORIOS INTELIGENTES Y GOVTECH"/>
    <s v="TIC, CONECTIVIDAD, HABILIDADES DIGITALES, CIUDADES, TERRITORIOS INTELIGENTES Y GOVTECH"/>
    <n v="2302"/>
    <s v="FOMENTO DEL DESARROLLO DE  APLICACIONES, SOFTWARE Y CONTENIDOS _x000d_PARA IMPULSAR LA APROPIACIÓN DE LAS (TIC)"/>
    <s v="FORTALECIMIENTO INSTITUCIONAL"/>
    <n v="374"/>
    <s v="ASISTENCIA EN LA IMPLEMENTACIÓN DE LA ESTRATEGIA DE GOBIERNO DIGITAL"/>
    <n v="2302024"/>
    <s v="SERVICIO DE ASISTENCIA TÉCNICA _x000d_PARA LA IMPLEMENTACIÓN DE _x000d_LA ESTRATEGIA DE GOBIERNO _x000d_DIGITAL"/>
    <s v="ENTIDADES ASISTIDAS TÉCNICAMENTE"/>
    <s v="NÚMERO "/>
    <n v="0"/>
    <n v="2022"/>
    <s v="N/A"/>
    <n v="9"/>
    <n v="30"/>
    <n v="30"/>
    <n v="1"/>
    <n v="7"/>
    <n v="8"/>
    <n v="0"/>
    <n v="0"/>
    <n v="15"/>
    <n v="0.5"/>
    <n v="45"/>
    <n v="1.6666666666666667"/>
    <n v="1.5"/>
    <n v="600000"/>
    <s v="Otros"/>
    <n v="120000"/>
    <n v="0.2"/>
  </r>
  <r>
    <x v="2"/>
    <x v="1"/>
    <s v="TIC, CONECTIVIDAD, HABILIDADES DIGITALES, CIUDADES, TERRITORIOS INTELIGENTES Y GOVTECH"/>
    <s v="TIC, CONECTIVIDAD, HABILIDADES DIGITALES, CIUDADES, TERRITORIOS INTELIGENTES Y GOVTECH"/>
    <n v="2301"/>
    <s v="SERVICIO DE ACCESO ZONAS _x000d_DIGITALES"/>
    <s v="PROMOCIÓN DEL DESARROLLO"/>
    <n v="375"/>
    <s v="INFRAESTRUCTURA DE RED DE TELECOMUNICACIONES   PARA CONECTAR MUNICIPIOS Y ÁREAS NO MUNICIPALIZADAS "/>
    <n v="2301028"/>
    <s v=" SERVICIO DE CONEXIONES A _x000d_REDES DE SERVICIO PORTADOR"/>
    <s v="MUNICIPIOS Y ÁREAS NO _x000d_MUNICIPALIZADAS CONECTADOS A _x000d_REDES DE SERVICIO"/>
    <s v="NÚMERO "/>
    <n v="0"/>
    <s v="N/A"/>
    <s v="N/A"/>
    <n v="10"/>
    <n v="40"/>
    <n v="17"/>
    <n v="0.42499999999999999"/>
    <n v="0"/>
    <n v="6"/>
    <n v="0"/>
    <n v="0"/>
    <n v="6"/>
    <n v="0.15"/>
    <n v="23"/>
    <n v="0.6"/>
    <n v="0.57499999999999996"/>
    <s v=" $                                                          -"/>
    <s v=" N/A "/>
    <n v="0"/>
    <n v="0"/>
  </r>
  <r>
    <x v="2"/>
    <x v="1"/>
    <s v="TIC, CONECTIVIDAD, HABILIDADES DIGITALES, CIUDADES, TERRITORIOS INTELIGENTES Y GOVTECH"/>
    <s v="TIC, CONECTIVIDAD, HABILIDADES DIGITALES, CIUDADES, TERRITORIOS INTELIGENTES Y GOVTECH"/>
    <n v="2301"/>
    <s v="FACILITAR EL ACCESO Y USO DE LAS TECNOLOGÍAS DE LA INFORMACIÓN Y LAS COMUNICACIONES EN EL TERRITORIO"/>
    <s v="PROMOCIÓN DEL DESARROLLO"/>
    <n v="376"/>
    <s v=" SERVICIO DE ASISTENCIA TÉCNICA PARA LA PROMOCIÓN DEL DESPLIEGUE DE INFRAESTRUCTURA TIC EN LOS POT, PBOT Y EOT "/>
    <n v="2301014"/>
    <s v="SERVICIO DE ASISTENCIA TÉCNICA PARA PROMOCIONAR EL DESPLIEGUE DE INFRAESTRUCTURA DE LAS TECNOLOGÍAS DE LA INFORMACIÓN Y LAS COMUNICACIONES"/>
    <s v="MUNICIPIOS ASISTIDOS EN DESPLIEGUE DE INFRAESTRUCTURA"/>
    <s v="NÚMERO DE MUNICIPIOS"/>
    <n v="0"/>
    <n v="2023"/>
    <s v="N/A"/>
    <n v="10"/>
    <n v="24"/>
    <n v="24"/>
    <n v="1"/>
    <n v="18"/>
    <n v="4"/>
    <n v="0"/>
    <n v="0"/>
    <n v="22"/>
    <n v="0.91666666666666663"/>
    <n v="46"/>
    <n v="2.2000000000000002"/>
    <n v="1.9166666666666667"/>
    <s v=" $                                                          -"/>
    <s v=" N/A "/>
    <n v="0"/>
    <n v="0"/>
  </r>
  <r>
    <x v="2"/>
    <x v="1"/>
    <s v="TIC, CONECTIVIDAD, HABILIDADES DIGITALES, CIUDADES, TERRITORIOS INTELIGENTES Y GOVTECH"/>
    <s v="TIC, CONECTIVIDAD, HABILIDADES DIGITALES, CIUDADES, TERRITORIOS INTELIGENTES Y GOVTECH"/>
    <n v="2301"/>
    <s v="FACILITAR EL ACCESO Y USO DE LAS TECNOLOGÍAS DE LA INFORMACIÓN Y LAS COMUNICACIONES EN EL TERRITORIO"/>
    <s v="DESARROLLO COMUNITARIO"/>
    <n v="377"/>
    <s v="CONEXIÓN EN LAS ZONAS MÁS APARTADAS  TENIENDO COMO ALIADAS A LAS COMUNIDADES DE CONECTIVIDAD Y EMPRESAS DE MENOR TAMAÑO"/>
    <n v="2301027"/>
    <s v="INFRAESTRUCTURA DE TELECOMUNICACIONES DE ÚLTIMA MILLA Y TERMINAL DE USUARIO PARA PERMITIR EL ACCESO A INTERNET EN HOGARES DE BAJOS INGRESOS"/>
    <s v="CONEXIONES A INTERNET FIJO Y / O MÓVIL"/>
    <s v="NÚMERO "/>
    <n v="0"/>
    <n v="2023"/>
    <s v="MINTIC"/>
    <n v="4200"/>
    <n v="7000"/>
    <n v="0"/>
    <n v="0"/>
    <n v="0"/>
    <n v="2903"/>
    <n v="725"/>
    <n v="0"/>
    <n v="3628"/>
    <n v="0.51828571428571424"/>
    <n v="3628"/>
    <n v="0.8638095238095238"/>
    <n v="0.51828571428571424"/>
    <s v=" $                                                          -"/>
    <s v=" N/A "/>
    <n v="0"/>
    <n v="0"/>
  </r>
  <r>
    <x v="2"/>
    <x v="1"/>
    <s v="TIC, CONECTIVIDAD, HABILIDADES DIGITALES, CIUDADES, TERRITORIOS INTELIGENTES Y GOVTECH"/>
    <s v="TIC, CONECTIVIDAD, HABILIDADES DIGITALES, CIUDADES, TERRITORIOS INTELIGENTES Y GOVTECH"/>
    <n v="2301"/>
    <s v=" ACCESO A INTERNET A SEDES  EDUCATIVAS OFICIALES, BIBLIOTECAS Y CASAS DE LA CULTURA REGIONALES"/>
    <s v="EDUCACIÓN"/>
    <n v="378"/>
    <s v="INFRAESTRUCTURA DE TELECOMUNICACIONES PARA BRINDAR EL SERVICIO DE ACCESO A INTERNET A SEDES  EDUCATIVAS OFICIALES, BIBLIOTECAS Y CASAS DE LA CULTURA REGIONALES"/>
    <n v="2301027"/>
    <s v="SERVICIO A SEDES EDUCATIVAS, BIBLIOTECAS Y CASAS DE CULTURA CON EQUIPOS DE CÓMPUTO, TECNOLOGÍAS EMERGENTES Y CONTENIDOS DIGITALES PARA LA MEJORA DE LA CALIDAD DE LA EDUCACIÓN."/>
    <s v="CONEXIONES A INTENET DE BIBLIOTECAS PUBLICAS"/>
    <s v="NÚMERO "/>
    <n v="0"/>
    <n v="2023"/>
    <s v="MINTIC"/>
    <n v="6"/>
    <n v="12"/>
    <n v="0"/>
    <n v="0"/>
    <n v="0"/>
    <n v="0"/>
    <n v="0"/>
    <n v="0"/>
    <n v="0"/>
    <n v="0"/>
    <n v="0"/>
    <n v="0"/>
    <n v="0"/>
    <s v=" $                                                          -"/>
    <s v=" N/A "/>
    <n v="0"/>
    <n v="0"/>
  </r>
  <r>
    <x v="2"/>
    <x v="1"/>
    <s v="TIC, CONECTIVIDAD, HABILIDADES DIGITALES, CIUDADES, TERRITORIOS INTELIGENTES Y GOVTECH"/>
    <s v="TIC, CONECTIVIDAD, HABILIDADES DIGITALES, CIUDADES, TERRITORIOS INTELIGENTES Y GOVTECH"/>
    <n v="2302"/>
    <s v="FOMENTO DEL DESARROLLO DE  APLICACIONES, SOFTWARE Y CONTENIDOS _x000d_PARA IMPULSAR LA APROPIACIÓN DE LAS (TIC)"/>
    <s v="EDUCACIÓN"/>
    <n v="379"/>
    <s v="SERVICIO A SEDES EDUCATIVAS, BIBLIOTECAS Y CASAS DE CULTURA CON EQUIPOS DE CÓMPUTO, TECNOLOGÍAS EMERGENTES Y CONTENIDOS DIGITALES PARA LA MEJORA DE LA CALIDAD DE LA EDUCACIÓN."/>
    <n v="2301062"/>
    <s v="SERVICIO DE APOYO EN TECNOLOGÍAS TIC PARA LA EDUCACIÓN BÁSICA Y SECUNDARIA"/>
    <s v="ESTUDIANTES EN SEDES EDUCATIVAS OFICIALES BENEFICIADOS CON EL SERVICIO DE APOYO TIC PARA LA EDUCACIÓN"/>
    <s v="NÚMERO DE ESTUDIANTES"/>
    <n v="11987"/>
    <n v="2023"/>
    <s v="SECRETARIA DE EDUCACIÓN"/>
    <n v="2000"/>
    <n v="16987"/>
    <n v="766"/>
    <n v="4.5093306646258907E-2"/>
    <n v="580"/>
    <n v="1108"/>
    <n v="100"/>
    <n v="0"/>
    <n v="1788"/>
    <n v="0.10525696120562783"/>
    <n v="2554"/>
    <n v="0.89400000000000002"/>
    <n v="0.15035026785188674"/>
    <s v=" $                                                          -"/>
    <s v=" N/A "/>
    <n v="0"/>
    <n v="0"/>
  </r>
  <r>
    <x v="2"/>
    <x v="1"/>
    <s v="TIC, CONECTIVIDAD, HABILIDADES DIGITALES, CIUDADES, TERRITORIOS INTELIGENTES Y GOVTECH"/>
    <s v="TIC, CONECTIVIDAD, HABILIDADES DIGITALES, CIUDADES, TERRITORIOS INTELIGENTES Y GOVTECH"/>
    <n v="2301"/>
    <s v=" ACCESO A INTERNET A SEDES  EDUCATIVAS OFICIALES, BIBLIOTECAS Y CASAS DE LA CULTURA REGIONALES"/>
    <s v="EDUCACIÓN"/>
    <n v="380"/>
    <s v="ZONAS COMUNITARIAS PARA LA PAZ CON INTERNET PARA LLEVAR ACCESO A LA POBLACIÓN Y CONECTIVIDAD A ESCUELAS"/>
    <n v="2301027"/>
    <s v="SERVICIO DE CONEXIONES A _x000d_REDES DE ACCESO"/>
    <s v="CONEXIONES A INTENET DE SEDES _x000d_EDUCATIVAS OFICIALES"/>
    <s v="NÚMERO "/>
    <n v="220"/>
    <n v="2023"/>
    <s v="MINTIC"/>
    <n v="80"/>
    <n v="540"/>
    <n v="622"/>
    <n v="1.1518518518518519"/>
    <n v="0"/>
    <n v="0"/>
    <n v="0"/>
    <n v="0"/>
    <n v="0"/>
    <n v="0"/>
    <n v="622"/>
    <n v="0"/>
    <n v="1.1518518518518519"/>
    <s v=" $                                                          -"/>
    <s v=" N/A "/>
    <n v="0"/>
    <n v="0"/>
  </r>
  <r>
    <x v="2"/>
    <x v="2"/>
    <s v="TIC, CONECTIVIDAD, HABILIDADES DIGITALES, CIUDADES, TERRITORIOS INTELIGENTES Y GOVTECH"/>
    <s v="TIC, CONECTIVIDAD, HABILIDADES DIGITALES, CIUDADES, TERRITORIOS INTELIGENTES Y GOVTECH"/>
    <n v="2302"/>
    <s v="FOMENTO DEL DESARROLLO DE  APLICACIONES, SOFTWARE Y CONTENIDOS _x000d_PARA IMPULSAR LA APROPIACIÓN DE LAS (TIC)"/>
    <s v="PROMOCIÓN DEL DESARROLLO"/>
    <n v="381"/>
    <s v="SERVICIO DE EDUCACIÓN  INFORMAL PARA AUMENTAR LA _x000d_CALIDAD Y CANTIDAD DE TALENTO  HUMANO PARA LA INDUSTRIA TI"/>
    <n v="2302068"/>
    <s v="CAPACITACIONES Y SENSIBILIZACIONES PARA AUMENTAR LA CALIDAD Y CANTIDAD DE TALENTO HUMANO PARA LA_x000d_INDUSTRIA TI"/>
    <s v="PERSONAS CAPACITADAS EN PROGRAMAS INFORMALES DE TECNOLOGÍAS DE LA INFORMACIÓN"/>
    <s v="NÚMERO "/>
    <n v="0"/>
    <n v="2023"/>
    <s v="N/A"/>
    <n v="500"/>
    <n v="2000"/>
    <n v="838"/>
    <n v="0.41899999999999998"/>
    <n v="413"/>
    <n v="244"/>
    <n v="961"/>
    <n v="0"/>
    <n v="1618"/>
    <n v="0.80900000000000005"/>
    <n v="2456"/>
    <n v="3.2360000000000002"/>
    <n v="1.228"/>
    <s v=" $                                                          -"/>
    <s v=" N/A "/>
    <n v="0"/>
    <n v="0"/>
  </r>
  <r>
    <x v="2"/>
    <x v="2"/>
    <s v="TIC, CONECTIVIDAD, HABILIDADES DIGITALES, CIUDADES, TERRITORIOS INTELIGENTES Y GOVTECH"/>
    <s v="TIC, CONECTIVIDAD, HABILIDADES DIGITALES, CIUDADES, TERRITORIOS INTELIGENTES Y GOVTECH"/>
    <n v="2302"/>
    <s v="FOMENTO DEL DESARROLLO DE  APLICACIONES, SOFTWARE Y CONTENIDOS _x000d_PARA IMPULSAR LA APROPIACIÓN DE LAS (TIC)"/>
    <s v="PROMOCIÓN DEL DESARROLLO"/>
    <n v="382"/>
    <s v="SERVICIO DE ASISTENCIA _x000d_TÉCNICAS A EMPRENDEDORES Y _x000d_EMPRESAS"/>
    <n v="2302021"/>
    <s v="EMPRENDEDORES Y EMPRESAS _x000d_ASISTIDAS TÉCNICAMENTE"/>
    <s v="NÚMERO DE EMPRENDEDORES Y EMPRESAS ASISTIDAS"/>
    <s v="NÚMERO "/>
    <n v="0"/>
    <n v="2023"/>
    <s v="N/A"/>
    <n v="15"/>
    <n v="60"/>
    <n v="58"/>
    <n v="0.96666666666666667"/>
    <n v="15"/>
    <n v="0"/>
    <n v="37"/>
    <n v="0"/>
    <n v="52"/>
    <n v="0.8666666666666667"/>
    <n v="110"/>
    <n v="3.4666666666666668"/>
    <n v="1.8333333333333333"/>
    <s v=" $                                                          -"/>
    <s v=" N/A "/>
    <n v="0"/>
    <n v="0"/>
  </r>
  <r>
    <x v="3"/>
    <x v="1"/>
    <s v="BOLÍVAR ME ENAMORA EN  SALUD OPORTUNA Y DE CALIDAD"/>
    <s v="BOLÍVAR ME ENAMORA EN  SALUD OPORTUNA Y DE CALIDAD"/>
    <s v="1906"/>
    <s v="ASEGURAMIENTO Y PRESTACIÓN INTEGRAL DE SERVICIOS DE SALUD"/>
    <s v="PRESTACION DE SERVICIOS DE SALUD PARA LA POBLACIÓN POBRE NO ASEGURADA "/>
    <s v="226"/>
    <s v="REALIZAR ACOMPAÑAMIENTO, ASESORÍA Y SEGUIMIENTO TÉCNICO PARA LA TRANSFERENCIA DE HERRAMIENTAS DE GESTIÓN Y CONOCIMIENTO A ENTIDADES TERRITORIALES, ENTIDADES DEL SECTOR QUE PRESTAN SERVICIOS DE SALUD,  ENTRE OTROS, EN PROCEDIMIENTOS Y TRÁMITES INSTITUCIONALES DE COMPETENCIA DE LA ENTIDAD."/>
    <s v="1906041"/>
    <s v="SERVICIO DE ASISTENCIA TÉCNICA"/>
    <s v="ASISTENCISA TÉCNICAS REALIZADAS"/>
    <s v="NÚMERO "/>
    <n v="180"/>
    <n v="2023"/>
    <s v="DIRECCIÓN DE ASEGURAMIENTO Y PRESTACIÓN DE SERVICIOS - SECRETARÍA DE SALUD DE BOLÍVAR"/>
    <n v="90"/>
    <n v="360"/>
    <n v="90"/>
    <n v="0.25"/>
    <n v="15"/>
    <n v="17"/>
    <n v="33"/>
    <n v="0"/>
    <n v="65"/>
    <n v="0.18055555555555555"/>
    <n v="155"/>
    <n v="0.72222222222222221"/>
    <n v="0.43055555555555558"/>
    <n v="518598267"/>
    <s v="Rentas cedidas"/>
    <n v="427400000"/>
    <n v="0.8241446745906692"/>
  </r>
  <r>
    <x v="3"/>
    <x v="1"/>
    <s v="BOLÍVAR ME ENAMORA EN  SALUD OPORTUNA Y DE CALIDAD"/>
    <s v="BOLÍVAR ME ENAMORA EN  SALUD OPORTUNA Y DE CALIDAD"/>
    <s v="1906"/>
    <s v="ASEGURAMIENTO Y PRESTACIÓN INTEGRAL DE SERVICIOS DE SALUD"/>
    <s v="PRESTACION DE SERVICIOS DE SALUD PARA LA POBLACIÓN POBRE NO ASEGURADA "/>
    <s v="227"/>
    <s v="REALIZAR LA AFILIACIÓN DE LA POBLACIÓN AL RÉGIMEN SUBSIDIADO CONFORME A LAS CONDICIONES DEL SISTEMA GENERAL DE SEGURIDAD SOCIAL; INCLUYE EL REGISTRO, REPORTE, SISTEMATIZACIÓN Y SEGUIMIENTO DE AFILIADOS EN LOS SISTEMAS DE INFORMACIÓN CORRESPONDIENTES. "/>
    <s v="1906044"/>
    <s v="SERVICIO DE AFILIACIONES AL RÉGIMEN SUBSIDIADO DEL SISTEMA GENERAL DE SEGURIDAD SOCIAL"/>
    <s v="PERSONAS AFILIADAS AL RÉGIMEN SUBSIDIADO"/>
    <s v="NÚMERO "/>
    <n v="938220"/>
    <n v="2023"/>
    <s v="BDUA - SISPRO MSPS"/>
    <n v="940420"/>
    <n v="947522"/>
    <n v="942164"/>
    <n v="0.99434525003113383"/>
    <n v="240193"/>
    <n v="213465"/>
    <n v="634300"/>
    <n v="0"/>
    <n v="1087958"/>
    <n v="1.1482139728681762"/>
    <n v="2030122"/>
    <n v="1.156885221496778"/>
    <n v="2.14255922289931"/>
    <n v="83107356230"/>
    <s v="Rentas cedidas"/>
    <n v="52528032184.659988"/>
    <n v="0.63205033305702096"/>
  </r>
  <r>
    <x v="3"/>
    <x v="1"/>
    <s v="BOLÍVAR ME ENAMORA EN  SALUD OPORTUNA Y DE CALIDAD"/>
    <s v="BOLÍVAR ME ENAMORA EN  SALUD OPORTUNA Y DE CALIDAD"/>
    <s v="1907"/>
    <s v="ASEGURAMIENTO Y PRESTACIÓN INTEGRAL DE SERVICIOS DE SALUD"/>
    <s v="PRESTACION DE SERVICIOS DE SALUD PARA LA POBLACIÓN POBRE NO ASEGURADA "/>
    <s v="228"/>
    <s v="GARANTIZAR RECURSOS MONETARIOS A LAS EMPRESAS SOCIALES DEL ESTADO O A TERCEROS QUE ADMINISTRAN INFRAESTRUCTURA PÚBLICA PARA LA ATENCIÓN EN SALUD A LA POBLACIÓN"/>
    <s v="1906035"/>
    <s v="SERVICIO DE APOYO FINANCIERO PARA LA ATENCIÓN EN SALUD A LA POBLACIÓN"/>
    <s v="EMPRESAS SOCIALES DEL ESTADO FINANCIADAS"/>
    <s v="NÚMERO "/>
    <n v="15"/>
    <n v="2023"/>
    <s v="DIRECCIÓN DE ASEGURAMIENTO Y PRESTACIÓN DE SERVICIOS - SECRETARÍA DE SALUD DE BOLÍVAR"/>
    <n v="5"/>
    <n v="15"/>
    <n v="1"/>
    <n v="6.6666666666666666E-2"/>
    <n v="1"/>
    <n v="2"/>
    <n v="0"/>
    <n v="0"/>
    <n v="3"/>
    <n v="0.2"/>
    <n v="4"/>
    <n v="0.6"/>
    <n v="0.26666666666666666"/>
    <n v="83107356230"/>
    <s v="Rentas cedidas - SGP"/>
    <n v="52528032184.659988"/>
    <n v="0.63205033305702096"/>
  </r>
  <r>
    <x v="3"/>
    <x v="1"/>
    <s v="BOLÍVAR ME ENAMORA EN  SALUD OPORTUNA Y DE CALIDAD"/>
    <s v="BOLÍVAR ME ENAMORA EN  SALUD OPORTUNA Y DE CALIDAD"/>
    <s v="1908"/>
    <s v="ASEGURAMIENTO Y PRESTACIÓN INTEGRAL DE SERVICIOS DE SALUD"/>
    <s v="PRESTACION DE SERVICIOS DE SALUD PARA LA POBLACIÓN POBRE NO ASEGURADA "/>
    <s v="229"/>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s v="ASISTENCISA TÉCNICAS REALIZADAS"/>
    <s v="NÚMERO "/>
    <n v="180"/>
    <n v="2023"/>
    <s v="DIRECCIÓN DE ASEGURAMIENTO Y PRESTACIÓN DE SERVICIOS - SECRETARÍA DE SALUD DE BOLÍVAR"/>
    <n v="90"/>
    <n v="360"/>
    <n v="90"/>
    <n v="0.25"/>
    <n v="15"/>
    <n v="17"/>
    <n v="33"/>
    <n v="0"/>
    <n v="65"/>
    <n v="0.18055555555555555"/>
    <n v="155"/>
    <n v="0.72222222222222221"/>
    <n v="0.43055555555555558"/>
    <n v="483500000"/>
    <s v="Rentas cedidas"/>
    <n v="395105898"/>
    <n v="0.81717869286452949"/>
  </r>
  <r>
    <x v="3"/>
    <x v="1"/>
    <s v="BOLÍVAR ME ENAMORA EN  SALUD OPORTUNA Y DE CALIDAD"/>
    <s v="BOLÍVAR ME ENAMORA EN  SALUD OPORTUNA Y DE CALIDAD"/>
    <s v="1909"/>
    <s v="ASEGURAMIENTO Y PRESTACIÓN INTEGRAL DE SERVICIOS DE SALUD"/>
    <s v="PRESTACION DE SERVICIOS DE SALUD PARA LA POBLACIÓN POBRE NO ASEGURADA "/>
    <s v="230"/>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s v="ASISTENCISA TÉCNICAS REALIZADAS"/>
    <s v="NÚMERO "/>
    <n v="180"/>
    <n v="2023"/>
    <s v="DIRECCIÓN DE ASEGURAMIENTO Y PRESTACIÓN DE SERVICIOS - SECRETARÍA DE SALUD DE BOLÍVAR"/>
    <n v="135"/>
    <n v="540"/>
    <n v="135"/>
    <n v="0.25"/>
    <n v="3"/>
    <n v="66"/>
    <n v="54"/>
    <n v="0"/>
    <n v="123"/>
    <n v="0.22777777777777777"/>
    <n v="258"/>
    <n v="0.91111111111111109"/>
    <n v="0.4777777777777778"/>
    <n v="483500000"/>
    <s v="Rentas cedidas"/>
    <n v="395105898"/>
    <n v="0.81717869286452949"/>
  </r>
  <r>
    <x v="3"/>
    <x v="1"/>
    <s v="BOLÍVAR ME ENAMORA EN  SALUD OPORTUNA Y DE CALIDAD"/>
    <s v="BOLÍVAR ME ENAMORA EN  SALUD OPORTUNA Y DE CALIDAD"/>
    <s v="1903"/>
    <s v="INSPECCIÓN, VIGILANCIA Y CONTROL"/>
    <s v="VIGILANCIA Y CONTROL EN SALUD PUBLICA "/>
    <s v="231"/>
    <s v="INCREMENTAR  LA COBERTURA DE ACCIONES DE INSPECCIÓN, VIGILANCIA Y CONTROL AL SISTEMA GENERAL DE SEGURIDAD SOCIAL EN SALUD EN EL DEPARTAMENTO DE BOLÍVAR."/>
    <s v="1903016"/>
    <s v="SERVICIO DE AUDITORÍA Y VISITAS INSPECTIVAS"/>
    <s v="ADQUISICIÓN DE AMBULANCIA"/>
    <s v="NÚMERO "/>
    <n v="100"/>
    <n v="2023"/>
    <s v="IVC - SSDB"/>
    <n v="90"/>
    <n v="360"/>
    <n v="507"/>
    <n v="1.4083333333333334"/>
    <n v="31"/>
    <n v="30"/>
    <n v="35"/>
    <n v="0"/>
    <n v="96"/>
    <n v="0.26666666666666666"/>
    <n v="603"/>
    <n v="1.0666666666666667"/>
    <n v="1.675"/>
    <n v="4332003280"/>
    <s v="Rentas cedidas"/>
    <n v="3889988586"/>
    <n v="0.89796529101427647"/>
  </r>
  <r>
    <x v="3"/>
    <x v="1"/>
    <s v="BOLÍVAR ME ENAMORA EN  SALUD OPORTUNA Y DE CALIDAD"/>
    <s v="BOLÍVAR ME ENAMORA EN  SALUD OPORTUNA Y DE CALIDAD"/>
    <s v="1903"/>
    <s v="INSPECCIÓN, VIGILANCIA Y CONTROL"/>
    <s v="INSPECCIÓN, VIGILANCIA Y CONTROL SANITARIO "/>
    <s v="232"/>
    <s v="AUMENTAR LA COBERTURA EN LA VIGILANCIA DE LOS EVENTOS DE INTERÉS EN SALUD PÚBLICA POR LOS LABORATORIOS DE LA RED DEL DEPARTAMENTO DE BOLÍVAR  E INVESTIGACIÓN EN LA VIGILANCIA DE LOS EVENTOS DE INTERÉS DE SALUD PÚBLICA POR EL LABORATORIO DEPARTAMENTAL"/>
    <s v="1903012"/>
    <s v="SERVICIO DE ANÁLISIS DE LABORATORIO"/>
    <s v="ASISTENCISA TÉCNICAS REALIZADAS"/>
    <s v="NÚMERO "/>
    <n v="44880"/>
    <n v="2023"/>
    <s v="LABORATORIO DE SALUD PÚBLICA-SSDB"/>
    <n v="14000"/>
    <n v="56000"/>
    <n v="11732"/>
    <n v="0.20949999999999999"/>
    <n v="2780"/>
    <n v="2987"/>
    <n v="2536"/>
    <n v="0"/>
    <n v="8303"/>
    <n v="0.14826785714285715"/>
    <n v="20035"/>
    <n v="0.59307142857142858"/>
    <n v="0.35776785714285714"/>
    <n v="3100000000"/>
    <s v="Rentas cedidas - SGP"/>
    <n v="1777237805.8399999"/>
    <n v="0.57330251801290322"/>
  </r>
  <r>
    <x v="3"/>
    <x v="1"/>
    <s v="BOLÍVAR ME ENAMORA EN  SALUD OPORTUNA Y DE CALIDAD"/>
    <s v="BOLÍVAR ME ENAMORA EN  SALUD OPORTUNA Y DE CALIDAD"/>
    <s v="1905"/>
    <s v="SALUD PÚBLICA"/>
    <s v="CONVIVENCIA SOCIAL  Y SALUD MENTAL "/>
    <s v="233"/>
    <s v="FORTALECER LAS ACCIONES DE GESTIÓN INTEGRAL QUE MINIMICEN LOS RIESGOS ASOCIADOS A LA SALUD MENTAL Y CONVIVENCIA SOCIAL EN EL DEPARTAMENTO DE BOLÍVAR"/>
    <s v="1905050"/>
    <s v="SERVICIO DE ASISTENCIA TÉCNICA"/>
    <s v="ASISTENCISA TÉCNICAS REALIZADAS"/>
    <s v="NÚMERO "/>
    <n v="1215"/>
    <n v="2023"/>
    <s v="SECRETARÍA DE SALUD DE BOLÍVAR"/>
    <n v="945"/>
    <n v="3780"/>
    <n v="550"/>
    <n v="0.14550264550264549"/>
    <n v="230"/>
    <n v="245"/>
    <n v="0"/>
    <n v="0"/>
    <n v="475"/>
    <n v="0.12566137566137567"/>
    <n v="1025"/>
    <n v="0.50264550264550267"/>
    <n v="0.27116402116402116"/>
    <n v="2920000000"/>
    <s v="Rentas cedidas - SGP"/>
    <n v="2177500000"/>
    <n v="0.74571917808219179"/>
  </r>
  <r>
    <x v="3"/>
    <x v="1"/>
    <s v="BOLÍVAR ME ENAMORA EN  SALUD OPORTUNA Y DE CALIDAD"/>
    <s v="BOLÍVAR ME ENAMORA EN  SALUD OPORTUNA Y DE CALIDAD"/>
    <s v="1905"/>
    <s v="SALUD PÚBLICA"/>
    <s v="CONVIVENCIA SOCIAL  Y SALUD MENTAL "/>
    <s v="234"/>
    <s v="REALIZAR ACOMPAÑAMIENTO, ASESORÍA Y SEGUIMIENTO TÉCNICO PARA LA TRANSFERENCIA DE HERRAMIENTAS DE GESTIÓN Y CONOCIMIENTO SOBRE TEMAS DE SALUD MENTAL"/>
    <s v="1905022"/>
    <s v="SERVICIO DE GESTIÓN DEL RIESGO EN TEMAS DE TRASTORNOS MENTALES"/>
    <s v="AUDITORÍAS Y VISITAS INSPECTIVAS REALIZADAS"/>
    <s v="NÚMERO "/>
    <n v="48"/>
    <n v="2023"/>
    <s v="SECRETARÍA DE SALUD DE BOLÍVAR"/>
    <n v="12"/>
    <n v="48"/>
    <n v="12"/>
    <n v="0.25"/>
    <n v="2"/>
    <n v="3"/>
    <n v="7"/>
    <n v="0"/>
    <n v="12"/>
    <n v="0.25"/>
    <n v="24"/>
    <n v="1"/>
    <n v="0.5"/>
    <n v="2920000000"/>
    <s v="Rentas cedidas - SGP"/>
    <n v="2177500000"/>
    <n v="0.74571917808219179"/>
  </r>
  <r>
    <x v="3"/>
    <x v="1"/>
    <s v="BOLÍVAR ME ENAMORA EN  SALUD OPORTUNA Y DE CALIDAD"/>
    <s v="BOLÍVAR ME ENAMORA EN  SALUD OPORTUNA Y DE CALIDAD"/>
    <s v="1905"/>
    <s v="SALUD PÚBLICA"/>
    <s v="GESTIÓN DIFERENCIAL DE POBLACIONES VULNERABLES "/>
    <s v="235"/>
    <s v="FORTALECER LA ATENCIÓN INTEGRAL Y DIFERENCIAL EN SALUD A MUJERES, PERSONAS LGTBIQ+, VÍCTIMAS DE VIOLENCIA DE GÉNERO Y VIOLENCIA SEXUAL EN MUNICIPIOS PRIORIZADOS DEL DEPARTAMENTO DE BOLÍVAR."/>
    <s v="1905050"/>
    <s v="SERVICIO DE ASISTENCIA TÉCNICA"/>
    <s v="ANÁLISIS REALIZADOS"/>
    <s v="NÚMERO "/>
    <n v="40"/>
    <n v="2023"/>
    <s v="SECRETARÍA DE SALUD DE BOLÍVAR"/>
    <n v="80"/>
    <n v="320"/>
    <n v="80"/>
    <n v="0.25"/>
    <n v="20"/>
    <n v="25"/>
    <n v="20"/>
    <n v="0"/>
    <n v="65"/>
    <n v="0.203125"/>
    <n v="145"/>
    <n v="0.8125"/>
    <n v="0.453125"/>
    <n v="8898102243"/>
    <s v="Rentas cedidas - SGP"/>
    <n v="7597893798"/>
    <n v="0.85387800572612504"/>
  </r>
  <r>
    <x v="3"/>
    <x v="1"/>
    <s v="BOLÍVAR ME ENAMORA EN  SALUD OPORTUNA Y DE CALIDAD"/>
    <s v="BOLÍVAR ME ENAMORA EN  SALUD OPORTUNA Y DE CALIDAD"/>
    <s v="1905"/>
    <s v="SALUD PÚBLICA"/>
    <s v="SALUD PÚBLICA "/>
    <s v="236"/>
    <s v="DISMINUIR PORCENTAJE DE ENFERMEDADES ADQUIRIDAS POR FACTORES AMBIENTALES Y SANITARIOS EN LOS MUNICIPIOS DEL DEPARTAMENTO DE BOLÍVAR."/>
    <s v="1905024"/>
    <s v="SERVICIO DE GESTIÓN DEL RIESGO PARA ABORDAR SITUACIONES DE SALUD RELACIONADAS CON CONDICIONES AMBIENTALES"/>
    <s v="ASISTENCISA TÉCNICAS REALIZADAS"/>
    <s v="NÚMERO "/>
    <n v="18"/>
    <n v="2023"/>
    <s v="GESTIÓN PROGRAMÁTICA Y PIC - SSDB"/>
    <n v="6"/>
    <n v="20"/>
    <n v="3"/>
    <n v="0.15"/>
    <s v="0"/>
    <n v="2"/>
    <n v="4"/>
    <n v="0"/>
    <n v="6"/>
    <n v="0.3"/>
    <n v="9"/>
    <n v="1"/>
    <n v="0.45"/>
    <n v="1992274506"/>
    <s v="Rentas cedidas - SGP"/>
    <n v="813226540"/>
    <n v="0.4081900047161473"/>
  </r>
  <r>
    <x v="3"/>
    <x v="1"/>
    <s v="BOLÍVAR ME ENAMORA EN  SALUD OPORTUNA Y DE CALIDAD"/>
    <s v="BOLÍVAR ME ENAMORA EN  SALUD OPORTUNA Y DE CALIDAD"/>
    <s v="1905"/>
    <s v="SALUD PÚBLICA"/>
    <s v="SALUD PÚBLICA "/>
    <s v="237"/>
    <s v="DISMINUIR LAS ENFERMEDADES ADQUIRIDAS POR FACTORES AMBIENTALES Y SANITARIOS EN LOS MUNICIPIOS DEL DEPARTAMENTO DE BOLÍVAR."/>
    <s v="1903042"/>
    <s v="SERVICIO DE VIGILANCIA Y CONTROL SANITARIO DE LOS FACTORES DE RIESGO PARA LA SALUD, EN LOS ESTABLECIMIENTOS Y ESPACIOS QUE PUEDEN GENERAR RIESGOS PARA LA POBLACIÓN."/>
    <s v="CAMPAÑAS DE GESTIÓN DEL RIESGO PARA ABORDAR SITUACIONES DE SALUD RELACIONADAS CON CONDICIONES AMBIENTALES IMPLEMENTADAS"/>
    <s v="NÚMERO "/>
    <s v="Sin dato"/>
    <n v="2023"/>
    <s v="SECRETARÍA DE SALUD DE BOLÍVAR"/>
    <n v="528"/>
    <n v="2112"/>
    <n v="528"/>
    <n v="0.25"/>
    <n v="88"/>
    <n v="132"/>
    <n v="132"/>
    <n v="0"/>
    <n v="352"/>
    <n v="0.16666666666666666"/>
    <n v="880"/>
    <n v="0.66666666666666663"/>
    <n v="0.41666666666666669"/>
    <n v="1070428963"/>
    <s v="SGP"/>
    <n v="882230387"/>
    <n v="0.82418396502225433"/>
  </r>
  <r>
    <x v="3"/>
    <x v="1"/>
    <s v="BOLÍVAR ME ENAMORA EN  SALUD OPORTUNA Y DE CALIDAD"/>
    <s v="BOLÍVAR ME ENAMORA EN  SALUD OPORTUNA Y DE CALIDAD"/>
    <s v="1905"/>
    <s v="SALUD PÚBLICA"/>
    <s v="SALUD PÚBLICA "/>
    <s v="238"/>
    <s v="DISMINUIR LAS ENFERMEDADES ADQUIRIDAS POR FACTORES AMBIENTALES Y SANITARIOS EN LOS MUNICIPIOS DEL DEPARTAMENTO DE BOLÍVAR."/>
    <s v="1905024"/>
    <s v="SERVICIO DE GESTIÓN DEL RIESGO PARA ABORDAR SITUACIONES DE SALUD RELACIONADAS CON CONDICIONES AMBIENTALES"/>
    <s v="CAMPAÑAS DE GESTIÓN DEL RIESGO PARA ABORDAR SITUACIONES DE SALUD RELACIONADAS CON CONDICIONES AMBIENTALES IMPLEMENTADAS"/>
    <s v="NÚMERO "/>
    <n v="7"/>
    <n v="2023"/>
    <s v="GESTIÓN PROGRAMÁTICA Y PIC - SSDB"/>
    <n v="2"/>
    <n v="8"/>
    <n v="2"/>
    <n v="0.25"/>
    <s v="0"/>
    <n v="1"/>
    <n v="1"/>
    <n v="0"/>
    <n v="2"/>
    <n v="0.25"/>
    <n v="4"/>
    <n v="1"/>
    <n v="0.5"/>
    <n v="1070428963"/>
    <s v="SGP"/>
    <n v="882230387"/>
    <n v="0.82418396502225433"/>
  </r>
  <r>
    <x v="3"/>
    <x v="1"/>
    <s v="BOLÍVAR ME ENAMORA EN  SALUD OPORTUNA Y DE CALIDAD"/>
    <s v="BOLÍVAR ME ENAMORA EN  SALUD OPORTUNA Y DE CALIDAD"/>
    <s v="1905"/>
    <s v="SALUD PÚBLICA"/>
    <s v="PROTECCIÓN INTEGRAL A LA PRIMERA INFANCIA "/>
    <s v="239"/>
    <s v="REALIZAR SERVICIO DE EDUCACIÓN INFORMAL EN TEMAS DE SALUD PÚBLICA A LA POBLACIÓN DE LA PRIMERA INFANCIA Y ADOLESCENCIA "/>
    <s v="1905019"/>
    <s v="SERVICIO DE EDUCACIÓN INFORMAL EN TEMAS DE SALUD PÚBLICA"/>
    <s v="ESTABLECIMIENTOS ABIERTOS AL PÚBLICO VIGILADOS Y CONTROLADOS"/>
    <s v="NÚMERO "/>
    <n v="0"/>
    <n v="2023"/>
    <s v="SECRETARÍA DE SALUD DE BOLÍVAR"/>
    <n v="135"/>
    <n v="540"/>
    <n v="135"/>
    <n v="0.25"/>
    <s v="0"/>
    <n v="65"/>
    <n v="43"/>
    <n v="0"/>
    <n v="108"/>
    <n v="0.2"/>
    <n v="243"/>
    <n v="0.8"/>
    <n v="0.45"/>
    <n v="1293680320"/>
    <s v="SGP"/>
    <n v="1265280320"/>
    <n v="0.97804712682032602"/>
  </r>
  <r>
    <x v="3"/>
    <x v="1"/>
    <s v="BOLÍVAR ME ENAMORA EN  SALUD OPORTUNA Y DE CALIDAD"/>
    <s v="BOLÍVAR ME ENAMORA EN  SALUD OPORTUNA Y DE CALIDAD"/>
    <s v="1905"/>
    <s v="SALUD PÚBLICA"/>
    <s v="DESARROLLO INTEGRAL DE LAS NIÑAS, NIÑOS "/>
    <s v="240"/>
    <s v="REALIZAR ACOMPAÑAMIENTO, ASESORÍA Y SEGUIMIENTO TÉCNICO  PARA FORTALECER LA GESTIÓN PARA LA IMPLEMENTACIÓN Y ADOPCIÓN DE ESTRATEGIAS, NORMAS Y LINEAMIENTOS ORIENTADOS   PARA LOGRAR EL DESARROLLO INTEGRAL DE NIÑAS, NIÑOS Y ADOLESCENTES EN MUNICIPIOS PRIORIZADOS DEL DEPARTAMENTO DE BOLÍVAR."/>
    <s v="1905050"/>
    <s v="SERVICIO DE ASISTENCIA TÉCNICA"/>
    <s v="CAMPAÑAS DE GESTIÓN DEL RIESGO PARA ABORDAR SITUACIONES DE SALUD RELACIONADAS CON CONDICIONES AMBIENTALES IMPLEMENTADAS"/>
    <s v="NÚMERO "/>
    <n v="160"/>
    <n v="2023"/>
    <s v="SECRETARÍA DE SALUD DE BOLÍVAR"/>
    <n v="80"/>
    <n v="300"/>
    <n v="70"/>
    <n v="0.23333333333333334"/>
    <n v="2"/>
    <n v="26"/>
    <n v="48"/>
    <n v="0"/>
    <n v="76"/>
    <n v="0.25333333333333335"/>
    <n v="146"/>
    <n v="0.95"/>
    <n v="0.48666666666666669"/>
    <n v="1293680320"/>
    <s v="SGP"/>
    <n v="1265280320"/>
    <n v="0.97804712682032602"/>
  </r>
  <r>
    <x v="3"/>
    <x v="1"/>
    <s v="BOLÍVAR ME ENAMORA EN  SALUD OPORTUNA Y DE CALIDAD"/>
    <s v="BOLÍVAR ME ENAMORA EN  SALUD OPORTUNA Y DE CALIDAD"/>
    <s v="1905"/>
    <s v="SALUD PÚBLICA"/>
    <s v="ETNIA, DISCAPACIDAD, GÉNERO, NIÑEZ, ADOLESCENCIA, PERSONAS MAYORES "/>
    <s v="241"/>
    <s v="REALIZAR ASISTENCIAS TÉCNICAS PARA ORTALECER LA ARTICULACIÓN INTERSECTORIAL Y EL CUMPLIMIENTO DE LA RUTA DE ABORDAJE INTEGRAL DE LAS VIOLENCIAS DE GÉNERO EN MUNICIPIOS DEL DEPARTAMENTO DE BOLÍVAR."/>
    <s v="1905050"/>
    <s v="SERVICIO DE ASISTENCIA TÉCNICA"/>
    <s v="ASISTENCISA TÉCNICAS REALIZADAS"/>
    <s v="NÚMERO "/>
    <n v="360"/>
    <n v="2023"/>
    <s v="SECRETARÍA DE SALUD DE BOLÍVAR"/>
    <n v="135"/>
    <n v="540"/>
    <n v="135"/>
    <n v="0.25"/>
    <n v="10"/>
    <n v="25"/>
    <n v="62"/>
    <n v="0"/>
    <n v="97"/>
    <n v="0.17962962962962964"/>
    <n v="232"/>
    <n v="0.71851851851851856"/>
    <n v="0.42962962962962964"/>
    <n v="949241129"/>
    <s v="Rentas cedidas - SGP"/>
    <n v="939241129"/>
    <n v="0.98946526894537878"/>
  </r>
  <r>
    <x v="3"/>
    <x v="1"/>
    <s v="BOLÍVAR ME ENAMORA EN  SALUD OPORTUNA Y DE CALIDAD"/>
    <s v="BOLÍVAR ME ENAMORA EN  SALUD OPORTUNA Y DE CALIDAD"/>
    <s v="1905"/>
    <s v="SALUD PÚBLICA"/>
    <s v="ETNIA, DISCAPACIDAD, GÉNERO, NIÑEZ, ADOLESCENCIA, PERSONAS MAYORES "/>
    <s v="242"/>
    <s v="REALIZAR ACCIONES RELACIONADAS CON LA PREVENCIÓN DEL RIESGOS QUE AFECTAN LA SALUD SEXUAL Y REPRODUCTIVA DE LAS PERSONAS EN EL CURSO DE SU VIDA DESDE UN ENFOQUE DE DERECHOS."/>
    <s v="1905021"/>
    <s v="SERVICIO DE GESTIÓN DEL RIESGO EN TEMAS DE SALUD SEXUAL Y REPRODUCTIVA"/>
    <s v="SERVICIO DE PROMOCIÓN DE LA SALUD "/>
    <s v="NÚMERO "/>
    <n v="14"/>
    <n v="2023"/>
    <s v="SECRETARÍA DE SALUD DE BOLÍVAR"/>
    <n v="7"/>
    <n v="28"/>
    <n v="7"/>
    <n v="0.25"/>
    <s v="0"/>
    <n v="1"/>
    <n v="4"/>
    <n v="0"/>
    <n v="5"/>
    <n v="0.17857142857142858"/>
    <n v="12"/>
    <n v="0.7142857142857143"/>
    <n v="0.42857142857142855"/>
    <n v="2770939207"/>
    <s v="Rentas cedidas - SGP"/>
    <n v="2711239207"/>
    <n v="0.9784549585753507"/>
  </r>
  <r>
    <x v="3"/>
    <x v="1"/>
    <s v="BOLÍVAR ME ENAMORA EN  SALUD OPORTUNA Y DE CALIDAD"/>
    <s v="BOLÍVAR ME ENAMORA EN  SALUD OPORTUNA Y DE CALIDAD"/>
    <s v="1905"/>
    <s v="SALUD PÚBLICA"/>
    <s v="GESTIÓN DEL RIESGO (PREVENCIÓN Y ATENCIÓN INTEGRAL EN SSR DESDE UN ENFOQUE DE DERECHOS) "/>
    <s v="243"/>
    <s v="REALIZAR ACCIONES RELACIONADAS CON LA PREVENCIÓN DEL RIESGOS QUE AFECTAN LA SALUD SEXUAL Y REPRODUCTIVA DE LAS PERSONAS EN EL CURSO DE SU VIDA DESDE UN ENFOQUE DE DERECHOS."/>
    <s v="1905021"/>
    <s v="SERVICIO DE GESTIÓN DEL RIESGO EN TEMAS DE SALUD SEXUAL Y REPRODUCTIVA"/>
    <s v="ASISTENCISA TÉCNICAS REALIZADAS"/>
    <s v="NÚMERO "/>
    <n v="60"/>
    <n v="2023"/>
    <s v="SALUD SEXUAL Y REPRODUCTIVA SECRETARÍA DE SALUD DE BOLÍVAR"/>
    <n v="15"/>
    <n v="62"/>
    <n v="13"/>
    <n v="0.20967741935483872"/>
    <n v="3"/>
    <n v="6"/>
    <n v="4"/>
    <n v="0"/>
    <n v="13"/>
    <n v="0.20967741935483872"/>
    <n v="26"/>
    <n v="0.8666666666666667"/>
    <n v="0.41935483870967744"/>
    <n v="2770939207"/>
    <s v="Rentas cedidas - SGP"/>
    <n v="2711239207"/>
    <n v="0.9784549585753507"/>
  </r>
  <r>
    <x v="3"/>
    <x v="1"/>
    <s v="BOLÍVAR ME ENAMORA EN  SALUD OPORTUNA Y DE CALIDAD"/>
    <s v="BOLÍVAR ME ENAMORA EN  SALUD OPORTUNA Y DE CALIDAD"/>
    <s v="1905"/>
    <s v="SALUD PÚBLICA"/>
    <s v="GESTIÓN DEL RIESGO (PREVENCIÓN Y ATENCIÓN INTEGRAL EN SSR DESDE UN ENFOQUE DE DERECHOS) "/>
    <s v="244"/>
    <s v="REALIZAR ACOMPAÑAMIENTO, ASESORÍA Y SEGUIMIENTO TÉCNICO PARA FORTALECER LA  IMPLEMENTACIÓN  DE ESTRATEGIAS Y LINEAMIENTOS PARA LA PREVENCIÓN Y ATENCIÓN INTEGRAL DE LAS ITS/VIH SIDA EN EL DEPARTAMENTO DE BOLÍVAR"/>
    <s v="1905050"/>
    <s v="SERVICIO DE ASISTENCIA TÉCNICA"/>
    <s v="PERSONAS CAPACITADAS"/>
    <s v="NÚMERO "/>
    <n v="120"/>
    <n v="2023"/>
    <s v="SALUD SEXUAL Y REPRODUCTIVA SECRETARÍA DE SALUD DE BOLÍVAR"/>
    <n v="110"/>
    <n v="460"/>
    <n v="100"/>
    <n v="0.21739130434782608"/>
    <n v="5"/>
    <n v="25"/>
    <n v="42"/>
    <n v="0"/>
    <n v="72"/>
    <n v="0.15652173913043479"/>
    <n v="172"/>
    <n v="0.65454545454545454"/>
    <n v="0.37391304347826088"/>
    <n v="1005344000"/>
    <s v="SGP"/>
    <n v="943944000"/>
    <n v="0.93892637743896612"/>
  </r>
  <r>
    <x v="3"/>
    <x v="1"/>
    <s v="BOLÍVAR ME ENAMORA EN  SALUD OPORTUNA Y DE CALIDAD"/>
    <s v="BOLÍVAR ME ENAMORA EN  SALUD OPORTUNA Y DE CALIDAD"/>
    <s v="1905"/>
    <s v="SALUD PÚBLICA"/>
    <s v="GESTIÓN DEL RIESGO (PREVENCIÓN Y ATENCIÓN INTEGRAL EN SSR DESDE UN ENFOQUE DE DERECHOS) "/>
    <s v="245"/>
    <s v="FORTALECER LAS ACCIONES DE PROMOCIÓN DE LA SALUD Y PREVENCIÓN EN RIESGOS LABORALES EN LA POBLACIÓN DE LOS SECTORES INFORMALES DE LA ECONOMÍA EN EL DEPARTAMENTO DE BOLÍVAR."/>
    <s v="1905054"/>
    <s v="SERVICIO DE PROMOCIÓN DE LA SALUD"/>
    <s v="ASISTENCISA TÉCNICAS REALIZADAS"/>
    <s v="NÚMERO "/>
    <n v="3"/>
    <n v="2023"/>
    <s v="PROGRAMA LABORAL  SECRETARÍA DE SALUD DE BOLÍVAR"/>
    <n v="3"/>
    <n v="12"/>
    <n v="3"/>
    <n v="0.25"/>
    <s v="0"/>
    <n v="2"/>
    <n v="1"/>
    <n v="0"/>
    <n v="3"/>
    <n v="0.25"/>
    <n v="6"/>
    <n v="1"/>
    <n v="0.5"/>
    <n v="350000000"/>
    <s v="SGP"/>
    <n v="350000000"/>
    <n v="1"/>
  </r>
  <r>
    <x v="3"/>
    <x v="1"/>
    <s v="BOLÍVAR ME ENAMORA EN  SALUD OPORTUNA Y DE CALIDAD"/>
    <s v="BOLÍVAR ME ENAMORA EN  SALUD OPORTUNA Y DE CALIDAD"/>
    <s v="1905"/>
    <s v="SALUD PÚBLICA"/>
    <s v="GESTIÓN DEL RIESGO (PREVENCIÓN Y ATENCIÓN INTEGRAL EN SSR DESDE UN ENFOQUE DE DERECHOS) "/>
    <s v="246"/>
    <s v="REALIZAR ACOMPAÑAMIENTO, ASESORÍA Y SEGUIMIENTO TÉCNICO EN RIESGOS LABORALES EN LA POBLACIÓN DE LOS SECTORES INFORMALES DE LA ECONOMÍA EN EL DEPARTAMENTO DE BOLÍVAR."/>
    <s v="1905050"/>
    <s v="SERVICIO DE ASISTENCIA TÉCNICA"/>
    <s v="ASISTENCISA TÉCNICAS REALIZADAS"/>
    <s v="NÚMERO "/>
    <n v="120"/>
    <n v="2023"/>
    <s v="PROGRAMA LABORAL  SECRETARÍA DE SALUD DE BOLÍVAR"/>
    <n v="90"/>
    <n v="360"/>
    <n v="90"/>
    <n v="0.25"/>
    <n v="0"/>
    <n v="40"/>
    <n v="40"/>
    <n v="0"/>
    <n v="80"/>
    <n v="0.22222222222222221"/>
    <n v="170"/>
    <n v="0.88888888888888884"/>
    <n v="0.47222222222222221"/>
    <n v="181000000"/>
    <s v="SGP"/>
    <n v="169100000"/>
    <n v="0.9342541436464088"/>
  </r>
  <r>
    <x v="3"/>
    <x v="1"/>
    <s v="BOLÍVAR ME ENAMORA EN  SALUD OPORTUNA Y DE CALIDAD"/>
    <s v="BOLÍVAR ME ENAMORA EN  SALUD OPORTUNA Y DE CALIDAD"/>
    <s v="1905"/>
    <s v="SALUD PÚBLICA"/>
    <s v="GESTIÓN DEL RIESGO (PREVENCIÓN Y ATENCIÓN INTEGRAL EN SSR DESDE UN ENFOQUE DE DERECHOS) "/>
    <s v="247"/>
    <s v="REALIZAR ACOMPAÑAMIENTO, ASESORÍA Y SEGUIMIENTO TÉCNICO PARA EVALUAR EL AVANCE DE LA IMPLEMENTACIÓN DE LAS RUTAS INTEGRALES DE ATENCIÓN MATERNO PERINATAL Y DE PROMOCIÓN Y MANTENIMIENTO EN MUNICIPIOS PRIORIZADOS DEL DEPARTAMENTO DE BOLÍVAR"/>
    <s v="1905050"/>
    <s v="SERVICIO DE ASISTENCIA TÉCNICA"/>
    <s v="ASISTENCISA TÉCNICAS REALIZADAS"/>
    <s v="NÚMERO "/>
    <n v="120"/>
    <n v="2023"/>
    <s v="SALUD SEXUAL Y REPRODUCTIVA SECRETARÍA DE SALUD DE BOLÍVAR"/>
    <n v="110"/>
    <n v="460"/>
    <n v="100"/>
    <n v="0.21739130434782608"/>
    <n v="13"/>
    <n v="25"/>
    <n v="35"/>
    <n v="0"/>
    <n v="73"/>
    <n v="0.15869565217391304"/>
    <n v="173"/>
    <n v="0.66363636363636369"/>
    <n v="0.37608695652173912"/>
    <n v="2770939207"/>
    <s v="Rentas cedidas - SGP"/>
    <n v="2711239207"/>
    <n v="0.9784549585753507"/>
  </r>
  <r>
    <x v="3"/>
    <x v="1"/>
    <s v="BOLÍVAR ME ENAMORA EN  SALUD OPORTUNA Y DE CALIDAD"/>
    <s v="BOLÍVAR ME ENAMORA EN  SALUD OPORTUNA Y DE CALIDAD"/>
    <s v="1905"/>
    <s v="SALUD PÚBLICA"/>
    <s v="GESTIÓN DEL RIESGO (PREVENCIÓN Y ATENCIÓN INTEGRAL EN SSR DESDE UN ENFOQUE DE DERECHOS) "/>
    <s v="248"/>
    <s v="REALIZAR ACCIONES RELACIONADAS CON LA PREVENCIÓN Y MITIGACIÓN DE RIESGOS QUE AFECTAN LA SALUD SEXUAL Y REPRODUCTIVA DE LAS PERSONAS EN EL CURSO DE SU VIDA DESDE UN ENFOQUE DE DERECHOS."/>
    <s v="1905021"/>
    <s v="SERVICIO DE GESTIÓN DEL RIESGO EN TEMAS DE SALUD SEXUAL Y REPRODUCTIVA"/>
    <s v="ESTRATEGIAS DE PROMOCIÓN DE LA SALUD IMPLEMENTADAS"/>
    <s v="NÚMERO "/>
    <n v="45"/>
    <n v="2023"/>
    <s v="SALUD SEXUAL Y REPRODUCTIVA SECRETARÍA DE SALUD DE BOLÍVAR"/>
    <n v="20"/>
    <n v="90"/>
    <n v="30"/>
    <n v="0.33333333333333331"/>
    <n v="5"/>
    <n v="8"/>
    <n v="7"/>
    <n v="0"/>
    <n v="20"/>
    <n v="0.22222222222222221"/>
    <n v="50"/>
    <n v="1"/>
    <n v="0.55555555555555558"/>
    <n v="2770939207"/>
    <s v="Rentas cedidas - SGP"/>
    <n v="2711239207"/>
    <n v="0.9784549585753507"/>
  </r>
  <r>
    <x v="3"/>
    <x v="1"/>
    <s v="BOLÍVAR ME ENAMORA EN  SALUD OPORTUNA Y DE CALIDAD"/>
    <s v="BOLÍVAR ME ENAMORA EN  SALUD OPORTUNA Y DE CALIDAD"/>
    <s v="1905"/>
    <s v="SALUD PÚBLICA"/>
    <s v="GESTIÓN DEL RIESGO (SITUACIONES DE SALUD RELACIONADAS CON CONDICIONES AMBIENTALES) "/>
    <s v="249"/>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s v="PERSONAS CAPACITADAS"/>
    <s v="NÚMERO "/>
    <n v="180"/>
    <n v="2023"/>
    <s v="SECRETARÍA DE SALUD DE BOLÍVAR"/>
    <n v="90"/>
    <n v="360"/>
    <n v="90"/>
    <n v="0.25"/>
    <n v="0"/>
    <n v="30"/>
    <n v="40"/>
    <n v="0"/>
    <n v="70"/>
    <n v="0.19444444444444445"/>
    <n v="160"/>
    <n v="0.77777777777777779"/>
    <n v="0.44444444444444442"/>
    <n v="1891479453"/>
    <s v="Rentas cedidas - SGP"/>
    <n v="1840679453"/>
    <n v="0.97314271644905892"/>
  </r>
  <r>
    <x v="3"/>
    <x v="1"/>
    <s v="BOLÍVAR ME ENAMORA EN  SALUD OPORTUNA Y DE CALIDAD"/>
    <s v="BOLÍVAR ME ENAMORA EN  SALUD OPORTUNA Y DE CALIDAD"/>
    <s v="1905"/>
    <s v="SALUD PÚBLICA"/>
    <s v="GESTIÓN DEL RIESGO (SITUACIONES DE SALUD RELACIONADAS CON CONDICIONES AMBIENTALES) "/>
    <s v="250"/>
    <s v="GARANTIZAR LA ATENCIÓN DE EVENTOS EN SALUD PÚBLICA ANTE SITUACIONES DE EMERGENCIAS Y DESASTRES DE LA POBLACIÓN DEL DEPARTAMENTO DE BOLÍVAR "/>
    <s v="1905042"/>
    <s v="SERVICIO DE ATENCIÓN EN CENTROS REGULADORES DE URGENCIAS, EMERGENCIAS Y DESASTRES"/>
    <s v="ASISTENCISA TÉCNICAS REALIZADAS"/>
    <s v="NÚMERO "/>
    <n v="9805"/>
    <n v="2023"/>
    <s v="SECRETARÍA DE SALUD DE BOLÍVAR"/>
    <n v="9000"/>
    <n v="36000"/>
    <n v="11238"/>
    <n v="0.31216666666666665"/>
    <n v="2230"/>
    <n v="2245"/>
    <n v="3442"/>
    <n v="0"/>
    <n v="7917"/>
    <n v="0.21991666666666668"/>
    <n v="19155"/>
    <n v="0.87966666666666671"/>
    <n v="0.53208333333333335"/>
    <n v="895200000"/>
    <s v="Rentas cedidas"/>
    <n v="733800000"/>
    <n v="0.81970509383378021"/>
  </r>
  <r>
    <x v="3"/>
    <x v="1"/>
    <s v="BOLÍVAR ME ENAMORA EN  SALUD OPORTUNA Y DE CALIDAD"/>
    <s v="BOLÍVAR ME ENAMORA EN  SALUD OPORTUNA Y DE CALIDAD"/>
    <s v="1905"/>
    <s v="SALUD PÚBLICA"/>
    <s v="TUBERCULOSIS "/>
    <s v="251"/>
    <s v="MEJORAR LA APLICACIÓN DE LAS ESTRATEGIAS DE PREVENCIÓN Y ATENCIÓN DE LA TUBERCULOSIS Y HANSEN EN LOS MUNICIPIOS DEL DEPARTAMENTO DE BOLÍVAR"/>
    <s v="1905050"/>
    <s v="SERVICIO DE ASISTENCIA TÉCNICA"/>
    <s v="ASISTENCISA TÉCNICAS REALIZADAS"/>
    <s v="NÚMERO "/>
    <n v="135"/>
    <n v="2023"/>
    <s v="PROGRAMA TBC HANSE - SECRETARÍA DE SALUD"/>
    <n v="135"/>
    <n v="540"/>
    <n v="135"/>
    <n v="0.25"/>
    <n v="20"/>
    <n v="31"/>
    <n v="61"/>
    <n v="0"/>
    <n v="112"/>
    <n v="0.2074074074074074"/>
    <n v="247"/>
    <n v="0.82962962962962961"/>
    <n v="0.45740740740740743"/>
    <n v="1269315629"/>
    <s v="SGP - NACION"/>
    <n v="1107065560"/>
    <n v="0.87217515857121775"/>
  </r>
  <r>
    <x v="3"/>
    <x v="1"/>
    <s v="BOLÍVAR ME ENAMORA EN  SALUD OPORTUNA Y DE CALIDAD"/>
    <s v="BOLÍVAR ME ENAMORA EN  SALUD OPORTUNA Y DE CALIDAD"/>
    <s v="1905"/>
    <s v="SALUD PÚBLICA"/>
    <s v="LEPRA O HANSEN "/>
    <s v="252"/>
    <s v="MEJORAR LA APLICACIÓN DE LAS ESTRATEGIAS DE PREVENCIÓN Y ATENCIÓN DE LA TUBERCULOSIS Y HANSEN EN LOS MUNICIPIOS DEL DEPARTAMENTO DE BOLÍVAR"/>
    <s v="1905050"/>
    <s v="SERVICIO DE ASISTENCIA TÉCNICA"/>
    <s v="CAMPAÑAS DE GESTIÓN DEL RIESGO EN TEMAS DE SALUD SEXUAL Y REPRODUCTIVA IMPLEMENTADAS"/>
    <s v="NÚMERO "/>
    <n v="135"/>
    <n v="2023"/>
    <s v="PROGRAMA TBC HANSE - SECRETARÍA DE SALUD"/>
    <n v="135"/>
    <n v="540"/>
    <n v="135"/>
    <n v="0.25"/>
    <n v="20"/>
    <n v="31"/>
    <n v="61"/>
    <n v="0"/>
    <n v="112"/>
    <n v="0.2074074074074074"/>
    <n v="247"/>
    <n v="0.82962962962962961"/>
    <n v="0.45740740740740743"/>
    <n v="1269315629"/>
    <s v="SGP - NACION"/>
    <n v="1107065560"/>
    <n v="0.87217515857121775"/>
  </r>
  <r>
    <x v="3"/>
    <x v="1"/>
    <s v="BOLÍVAR ME ENAMORA EN  SALUD OPORTUNA Y DE CALIDAD"/>
    <s v="BOLÍVAR ME ENAMORA EN  SALUD OPORTUNA Y DE CALIDAD"/>
    <s v="1905"/>
    <s v="SALUD PÚBLICA"/>
    <s v="GESTIÓN DEL RIESGO EN ENFERMEDADES INMUNOPREVENIBLES - PAI "/>
    <s v="253"/>
    <s v="REALIZAR ACCIONES RELACIONADAS CON INTERVENCIONES SECTORIALES Y COMUNITARIAS PARA LA PREVENCIÓN, CONTROL, MITIGACIÓN Y MINIMIZACIÓN DE LOS RIESGOS DE LAS ENFERMEDADES INMUNOPREVENIBLES"/>
    <s v="1905027"/>
    <s v="SERVICIO DE GESTIÓN DEL RIESGO PARA ENFERMEDADES INMUNOPREVENIBLES"/>
    <s v="ASISTENCISA TÉCNICAS REALIZADAS"/>
    <s v="NÚMERO "/>
    <n v="31"/>
    <n v="2023"/>
    <s v="PAI - SECRETARÍA DE SALUD DE BOLÍVAR"/>
    <n v="18"/>
    <n v="72"/>
    <n v="18"/>
    <n v="0.25"/>
    <n v="4"/>
    <n v="5"/>
    <n v="8"/>
    <n v="0"/>
    <n v="17"/>
    <n v="0.2361111111111111"/>
    <n v="35"/>
    <n v="0.94444444444444442"/>
    <n v="0.4861111111111111"/>
    <n v="914000000"/>
    <s v="SGP"/>
    <n v="740000000"/>
    <n v="0.80962800875273522"/>
  </r>
  <r>
    <x v="3"/>
    <x v="1"/>
    <s v="BOLÍVAR ME ENAMORA EN  SALUD OPORTUNA Y DE CALIDAD"/>
    <s v="BOLÍVAR ME ENAMORA EN  SALUD OPORTUNA Y DE CALIDAD"/>
    <s v="1905"/>
    <s v="SALUD PÚBLICA"/>
    <s v="GESTIÓN DEL RIESGO EN ENFERMEDADES INMUNOPREVENIBLES - PAI "/>
    <s v="254"/>
    <s v="BRINDAR ASISTENCIA TÉCNICA A LAS ENTIDADES TERRITORIALES E IPS SOBRE EL MANEJO Y APLICACIÓN DE BIOLÓGICOS"/>
    <s v="1905050"/>
    <s v="SERVICIO DE ASISTENCIA TÉCNICA"/>
    <s v="CAMPAÑA DE GESTION DE RIEGOS EN TEMAS DE SALUD SEXUAL Y REPRODUCTIVAS IMPLEMENTADAS"/>
    <s v="NÚMERO "/>
    <n v="360"/>
    <n v="2023"/>
    <s v="PAI - SECRETARÍA DE SALUD DE BOLÍVAR"/>
    <n v="135"/>
    <n v="540"/>
    <n v="135"/>
    <n v="0.25"/>
    <n v="30"/>
    <n v="36"/>
    <n v="44"/>
    <n v="0"/>
    <n v="110"/>
    <n v="0.20370370370370369"/>
    <n v="245"/>
    <n v="0.81481481481481477"/>
    <n v="0.45370370370370372"/>
    <n v="1715041129"/>
    <s v="RENTAS CEDIDAS -SGP"/>
    <n v="1563780528.3800001"/>
    <n v="0.91180351417683125"/>
  </r>
  <r>
    <x v="3"/>
    <x v="1"/>
    <s v="BOLÍVAR ME ENAMORA EN  SALUD OPORTUNA Y DE CALIDAD"/>
    <s v="BOLÍVAR ME ENAMORA EN  SALUD OPORTUNA Y DE CALIDAD"/>
    <s v="1905"/>
    <s v="SALUD PÚBLICA"/>
    <s v="DESARROLLO INTEGRAL DE LAS NIÑAS, NIÑOS "/>
    <s v="255"/>
    <s v="FORTALECER LA GESTIÓN EN LA IMPLEMENTACIÓN DE LA POLÍTICA DE SEGURIDAD ALIMENTARIA Y_x000d_NUTRICIONAL CON ENFOQUE AL DERECHO HUMANO DE LA ALIMENTACIÓN ADECUADA EN NIÑOS Y NIÑAS_x000d_DE 0 A 59 MESES, MUJERES LACTANTES Y GESTANTES EN EL DEPARTAMENTO DE BOLÍVAR"/>
    <s v="1905050"/>
    <s v="SERVICIO DE ASISTENCIA TÉCNICA"/>
    <s v="ASISTENCISA TÉCNICAS REALIZADAS"/>
    <s v="NÚMERO "/>
    <n v="90"/>
    <n v="2023"/>
    <s v="SECRETARÍA DE SALUD DE BOLÍVAR"/>
    <n v="90"/>
    <n v="360"/>
    <n v="90"/>
    <n v="0.25"/>
    <n v="3"/>
    <n v="30"/>
    <n v="0"/>
    <n v="0"/>
    <n v="33"/>
    <n v="9.166666666666666E-2"/>
    <n v="123"/>
    <n v="0.36666666666666664"/>
    <n v="0.34166666666666667"/>
    <n v="2925549055"/>
    <s v="Rentas cedidas - SGP"/>
    <n v="2347177406"/>
    <n v="0.80230321278957328"/>
  </r>
  <r>
    <x v="3"/>
    <x v="1"/>
    <s v="BOLÍVAR ME ENAMORA EN  SALUD OPORTUNA Y DE CALIDAD"/>
    <s v="BOLÍVAR ME ENAMORA EN  SALUD OPORTUNA Y DE CALIDAD"/>
    <s v="1906"/>
    <s v="SALUD PÚBLICA"/>
    <s v="GESTIÓN EN SALUD PUBLICA "/>
    <s v="256"/>
    <s v="CONTAR CON APOYO FINANCIERO PARA LA INVESTIGACIÓN, DESARROLLO E INNOVACIÓN TECNOLÓGICA EN SALUD"/>
    <s v="1905039"/>
    <s v="SERVICIO DE APOYO FINANCIERO PARA LA INVESTIGACIÓN, DESARROLLO E INNOVACIÓN TECNOLÓGICA EN SALUD"/>
    <s v="CAMPAÑAS DE GESTIÓN DEL RIESGO EN TEMAS DE SALUD SEXUAL Y REPRODUCTIVA IMPLEMENTADAS"/>
    <s v="NÚMERO "/>
    <n v="0"/>
    <n v="2023"/>
    <s v="SISTEMA DE INFORMACIÓN - SSDB"/>
    <n v="0"/>
    <n v="1"/>
    <n v="0"/>
    <n v="0"/>
    <s v="0"/>
    <n v="0"/>
    <n v="0"/>
    <n v="0"/>
    <n v="0"/>
    <n v="0"/>
    <n v="0"/>
    <n v="1"/>
    <n v="0"/>
    <m/>
    <m/>
    <n v="0"/>
    <n v="0"/>
  </r>
  <r>
    <x v="3"/>
    <x v="1"/>
    <s v="BOLÍVAR ME ENAMORA EN  SALUD OPORTUNA Y DE CALIDAD"/>
    <s v="BOLÍVAR ME ENAMORA EN  SALUD OPORTUNA Y DE CALIDAD"/>
    <s v="1906"/>
    <s v="SALUD PÚBLICA"/>
    <s v="GESTIÓN EN SALUD PUBLICA "/>
    <s v="257"/>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5050"/>
    <s v="SERVICIO DE ASISTENCIA TÉCNICA"/>
    <s v="ESTRATEGIAS DE PROMOCIÓN DE LA SALUD IMPLEMENTADAS"/>
    <s v="NÚMERO "/>
    <n v="140"/>
    <n v="2023"/>
    <s v="SISTEMA DE INFORMACIÓN - SSDB"/>
    <n v="48"/>
    <n v="192"/>
    <n v="48"/>
    <n v="0.25"/>
    <n v="0"/>
    <n v="0"/>
    <n v="54"/>
    <n v="0"/>
    <n v="54"/>
    <n v="0.28125"/>
    <n v="102"/>
    <n v="1.125"/>
    <n v="0.53125"/>
    <n v="1891479453"/>
    <s v="Rentas cedidas - SGP"/>
    <n v="1840679453"/>
    <n v="0.97314271644905892"/>
  </r>
  <r>
    <x v="3"/>
    <x v="1"/>
    <s v="BOLÍVAR ME ENAMORA EN  SALUD OPORTUNA Y DE CALIDAD"/>
    <s v="BOLÍVAR ME ENAMORA EN  SALUD OPORTUNA Y DE CALIDAD"/>
    <s v="1906"/>
    <s v="SALUD PÚBLICA"/>
    <s v="GESTIÓN EN SALUD PUBLICA "/>
    <s v="258"/>
    <s v="REALIZAR ACOMPAÑAMIENTO, ASESORÍA Y SEGUIMIENTO TÉCNICO PARA LA TRANSFERENCIA DE HERRAMIENTAS DE GESTIÓN Y CONOCIMIENTO A ENTIDADES TERRITORIALES, ENTIDADES DEL SECTOR QUE PRESTAN SERVICIOS DE SALUD, CIUDADANOS, ENTRE OTROS."/>
    <s v="1905050"/>
    <s v="SERVICIO DE ASISTENCIA TÉCNICA"/>
    <s v="ASISTENCISA TÉCNICAS REALIZADAS"/>
    <s v="NÚMERO "/>
    <n v="400"/>
    <n v="2023"/>
    <s v="VGILANCIA SALUD PÚBLICA-SISTEMA DE INFORMACIÓN - SSDB"/>
    <n v="150"/>
    <n v="600"/>
    <n v="150"/>
    <n v="0.25"/>
    <n v="37"/>
    <n v="39"/>
    <n v="55"/>
    <n v="0"/>
    <n v="131"/>
    <n v="0.21833333333333332"/>
    <n v="281"/>
    <n v="0.87333333333333329"/>
    <n v="0.46833333333333332"/>
    <n v="4019120547"/>
    <s v="SGP"/>
    <n v="924338490"/>
    <n v="0.22998526149954765"/>
  </r>
  <r>
    <x v="3"/>
    <x v="1"/>
    <s v="BOLÍVAR ME ENAMORA EN  SALUD OPORTUNA Y DE CALIDAD"/>
    <s v="BOLÍVAR ME ENAMORA EN  SALUD OPORTUNA Y DE CALIDAD"/>
    <s v="1905"/>
    <s v="SALUD PÚBLICA"/>
    <s v="GESTIÓN EN SALUD PUBLICA "/>
    <s v="259"/>
    <s v="REALIZAR DOCUMENTOS CUYO OBJETIVO ES DESCRIBIR Y EXPLICAR MÉTODOS, HERRAMIENTAS ANALÍTICAS, O PROCESOS QUE DETERMINAN UN CAMINO O FORMA DE REALIZAR UN ANÁLISIS EN PARTICULAR."/>
    <s v="1905036"/>
    <s v="DOCUMENTOS METODOLÓGICOS"/>
    <s v="ASISTENCISA TÉCNICAS REALIZADAS"/>
    <s v="NÚMERO "/>
    <n v="40"/>
    <n v="2023"/>
    <s v="PLANEACIÓN - SSDB"/>
    <n v="30"/>
    <n v="46"/>
    <n v="20"/>
    <n v="0.43478260869565216"/>
    <n v="7"/>
    <n v="11"/>
    <n v="15"/>
    <n v="0"/>
    <n v="33"/>
    <n v="0.71739130434782605"/>
    <n v="53"/>
    <n v="1.1000000000000001"/>
    <n v="1.1521739130434783"/>
    <n v="1891479453"/>
    <s v="Rentas cedidas - SGP"/>
    <n v="1840679453"/>
    <n v="0.97314271644905892"/>
  </r>
  <r>
    <x v="3"/>
    <x v="1"/>
    <s v="BOLÍVAR ME ENAMORA EN  SALUD OPORTUNA Y DE CALIDAD"/>
    <s v="BOLÍVAR ME ENAMORA EN  SALUD OPORTUNA Y DE CALIDAD"/>
    <s v="1905"/>
    <s v="SALUD PÚBLICA"/>
    <s v="GESTIÓN EN SALUD PUBLICA "/>
    <s v="260"/>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5050"/>
    <s v="SERVICIO DE ASISTENCIA TÉCNICA"/>
    <s v="ASISTENCISA TÉCNICAS REALIZADAS"/>
    <s v="NÚMERO "/>
    <n v="45"/>
    <n v="2023"/>
    <s v="SECRETARÍA DE SALUD DE BOLÍVAR"/>
    <n v="20"/>
    <n v="90"/>
    <n v="30"/>
    <n v="0.33333333333333331"/>
    <n v="5"/>
    <n v="8"/>
    <n v="6"/>
    <n v="0"/>
    <n v="19"/>
    <n v="0.21111111111111111"/>
    <n v="49"/>
    <n v="0.95"/>
    <n v="0.5444444444444444"/>
    <n v="1891479453"/>
    <s v="Rentas cedidas - SGP"/>
    <n v="1840679453"/>
    <n v="0.97314271644905892"/>
  </r>
  <r>
    <x v="3"/>
    <x v="1"/>
    <s v="BOLÍVAR ME ENAMORA EN  SALUD OPORTUNA Y DE CALIDAD"/>
    <s v="BOLÍVAR ME ENAMORA EN  SALUD OPORTUNA Y DE CALIDAD"/>
    <s v="1905"/>
    <s v="SALUD PÚBLICA"/>
    <s v="GESTIÓN EN SALUD PUBLICA "/>
    <s v="261"/>
    <s v="ELABORAR DOCUMENTOS CUYO OBJETIVO ES PLASMAR UNA VISIÓN DE FUTURO A NIVEL PAÍS, ENTIDAD TERRITORIAL, COMUNIDAD, SECTOR, REGIÓN, ENTIDAD O CUALQUIER NIVEL DE DESAGREGACIÓN QUE SE REQUIERA. INCLUYE OBJETIVOS, ESTRATEGIAS, METAS E INDICADORES."/>
    <s v="1905015"/>
    <s v="DOCUMENTOS DE PLANEACIÓN"/>
    <s v="CAMPAÑAS DE GESTIÓN DEL RIESGO PARA ENFERMEDADES INMUNOPREVENIBLES  IMPLEMENTADAS"/>
    <s v="NÚMERO "/>
    <n v="92"/>
    <n v="2023"/>
    <s v="BDUA - SISPRO MSPS"/>
    <n v="35"/>
    <n v="151"/>
    <n v="30"/>
    <n v="0.19867549668874171"/>
    <n v="8"/>
    <n v="12"/>
    <n v="12"/>
    <n v="0"/>
    <n v="32"/>
    <n v="0.2119205298013245"/>
    <n v="62"/>
    <n v="0.91428571428571426"/>
    <n v="0.41059602649006621"/>
    <n v="1891479453"/>
    <s v="Rentas cedidas - SGP"/>
    <n v="1840679453"/>
    <n v="0.97314271644905892"/>
  </r>
  <r>
    <x v="3"/>
    <x v="1"/>
    <s v="BOLÍVAR ME ENAMORA EN  SALUD OPORTUNA Y DE CALIDAD"/>
    <s v="BOLÍVAR ME ENAMORA EN  SALUD OPORTUNA Y DE CALIDAD"/>
    <s v="1905"/>
    <s v="SALUD PÚBLICA"/>
    <s v="GESTIÓN EN SALUD PUBLICA "/>
    <s v="262"/>
    <s v="IMPLEMENTAR EL PLAN DE DESARROLLO DE CAPACIDADES PARA EL FORTALECIMIENTO DE LOS PROCESOS DE LA GESTION DE LA SALUD PUBLICA PARA ENTIDADES TERRITORIALES DE SALUD"/>
    <s v="1905050"/>
    <s v="SERVICIO DE ASISTENCIA TÉCNICA"/>
    <s v="ENTIDADES TERRITORIALES ASISTIDAS TÉCNICAMENTE"/>
    <s v="NÚMERO "/>
    <n v="135"/>
    <n v="2023"/>
    <s v="SECRETARÍA DE SALUD DE BOLÍVAR"/>
    <n v="135"/>
    <n v="540"/>
    <n v="135"/>
    <n v="0.25"/>
    <n v="6"/>
    <n v="25"/>
    <n v="52"/>
    <n v="0"/>
    <n v="83"/>
    <n v="0.1537037037037037"/>
    <n v="218"/>
    <n v="0.61481481481481481"/>
    <n v="0.40370370370370373"/>
    <m/>
    <m/>
    <n v="0"/>
    <n v="0"/>
  </r>
  <r>
    <x v="3"/>
    <x v="1"/>
    <s v="BOLÍVAR ME ENAMORA EN  SALUD OPORTUNA Y DE CALIDAD"/>
    <s v="BOLÍVAR ME ENAMORA EN  SALUD OPORTUNA Y DE CALIDAD"/>
    <s v="1905"/>
    <s v="SALUD PÚBLICA"/>
    <s v="GESTIÓN EN SALUD PUBLICA "/>
    <s v="263"/>
    <s v="DESCRIBIR Y EXPLICAR MÉTODOS, HERRAMIENTAS ANALÍTICAS, O PROCESOS QUE DETERMINAN UN CAMINO O FORMA DE REALIZAR UN ANÁLISIS EN PARTICULAR."/>
    <s v="1905036"/>
    <s v="DOCUMENTOS METODOLÓGICOS"/>
    <s v="ASISTENCISA TÉCNICAS REALIZADAS"/>
    <s v="NÚMERO "/>
    <n v="188"/>
    <n v="2023"/>
    <s v="SECRETARÍA DE SALUD DE BOLÍVAR"/>
    <n v="50"/>
    <n v="200"/>
    <n v="50"/>
    <n v="0.25"/>
    <n v="10"/>
    <n v="16"/>
    <n v="18"/>
    <n v="0"/>
    <n v="44"/>
    <n v="0.22"/>
    <n v="94"/>
    <n v="0.88"/>
    <n v="0.47"/>
    <n v="1891479453"/>
    <s v="Rentas cedidas - SGP"/>
    <n v="1840679453"/>
    <n v="0.97314271644905892"/>
  </r>
  <r>
    <x v="3"/>
    <x v="1"/>
    <s v="BOLÍVAR ME ENAMORA EN  SALUD OPORTUNA Y DE CALIDAD"/>
    <s v="BOLÍVAR ME ENAMORA EN  SALUD OPORTUNA Y DE CALIDAD"/>
    <s v="1905"/>
    <s v="SALUD PÚBLICA"/>
    <s v="SALUD PÚBLICA "/>
    <s v="264"/>
    <s v="DISMINUIR PORCENTAJE DE ENFERMEDADES ADQUIRIDAS POR FACTORES AMBIENTALES Y SANITARIOS EN LOS MUNICIPIOS DEL DEPARTAMENTO DE BOLÍVAR."/>
    <s v="1905050"/>
    <s v="SERVICIO DE ASISTENCIA TÉCNICA"/>
    <s v="ASISTENCISA TÉCNICAS REALIZADAS"/>
    <s v="NÚMERO "/>
    <n v="180"/>
    <n v="2023"/>
    <s v="SEGURIDAD ALIMENTARIA - SSDB"/>
    <n v="135"/>
    <n v="540"/>
    <n v="135"/>
    <n v="0.25"/>
    <n v="6"/>
    <n v="25"/>
    <n v="52"/>
    <n v="0"/>
    <n v="83"/>
    <n v="0.1537037037037037"/>
    <n v="218"/>
    <n v="0.61481481481481481"/>
    <n v="0.40370370370370373"/>
    <n v="1992274506"/>
    <s v="Rentas cedidas - SGP"/>
    <n v="813226540"/>
    <n v="0.4081900047161473"/>
  </r>
  <r>
    <x v="3"/>
    <x v="1"/>
    <s v="BOLÍVAR ME ENAMORA EN  SALUD OPORTUNA Y DE CALIDAD"/>
    <s v="BOLÍVAR ME ENAMORA EN  SALUD OPORTUNA Y DE CALIDAD"/>
    <s v="1905"/>
    <s v="SALUD PÚBLICA"/>
    <s v="SALUD PÚBLICA "/>
    <s v="265"/>
    <s v="DISMINUIR PORCENTAJE DE ENFERMEDADES ADQUIRIDAS POR FACTORES AMBIENTALES Y SANITARIOS EN LOS MUNICIPIOS DEL DEPARTAMENTO DE BOLÍVAR."/>
    <s v="1905050"/>
    <s v="SERVICIO DE ASISTENCIA TÉCNICA"/>
    <s v="DOCUMENTOS METODOLÓGICOS REALIZADOS"/>
    <s v="NÚMERO "/>
    <n v="180"/>
    <n v="2023"/>
    <s v="PROGRAMA MÉDICAMENTOS-SSDB"/>
    <n v="135"/>
    <n v="540"/>
    <n v="135"/>
    <n v="0.25"/>
    <n v="35"/>
    <n v="40"/>
    <n v="50"/>
    <n v="0"/>
    <n v="125"/>
    <n v="0.23148148148148148"/>
    <n v="260"/>
    <n v="0.92592592592592593"/>
    <n v="0.48148148148148145"/>
    <n v="1992274506"/>
    <s v="Rentas cedidas - SGP"/>
    <n v="813226540"/>
    <n v="0.4081900047161473"/>
  </r>
  <r>
    <x v="3"/>
    <x v="1"/>
    <s v="BOLÍVAR ME ENAMORA EN  SALUD OPORTUNA Y DE CALIDAD"/>
    <s v="BOLÍVAR ME ENAMORA EN  SALUD OPORTUNA Y DE CALIDAD"/>
    <s v="1905"/>
    <s v="SALUD PÚBLICA"/>
    <s v="GESTIÓN DIFERENCIAL DE POBLACIONES VULNERABLES "/>
    <s v="266"/>
    <s v="FORTALECER LA ARTICULACIÓN INTERINSTITUCIONAL PARA LA VINCULACIÓN ACTIVA DE LAS DIFERENTES ENTIDADES RESPONSABLES DE LA ATENCIÓN INTEGRAL A POBLACIONES ÉTNICAS (NARP) PARA LA ADAPTABILIDAD DE LAS INTERVENCIONES EN SALUD."/>
    <s v="1905050"/>
    <s v="SERVICIO DE ASISTENCIA TÉCNICA"/>
    <s v="ASISTENCISA TÉCNICAS REALIZADAS"/>
    <s v="NÚMERO "/>
    <n v="12"/>
    <n v="2023"/>
    <s v="SECRETARÍA DE SALUD DE BOLÍVAR"/>
    <n v="18"/>
    <n v="60"/>
    <n v="18"/>
    <n v="0.3"/>
    <s v="0"/>
    <n v="4"/>
    <n v="15"/>
    <n v="0"/>
    <n v="19"/>
    <n v="0.31666666666666665"/>
    <n v="37"/>
    <n v="1.0555555555555556"/>
    <n v="0.6166666666666667"/>
    <n v="1230000000"/>
    <s v="RENTAS CEDIDAS -SGP"/>
    <n v="1695456927"/>
    <n v="1.3784202658536586"/>
  </r>
  <r>
    <x v="3"/>
    <x v="1"/>
    <s v="BOLÍVAR ME ENAMORA EN  SALUD OPORTUNA Y DE CALIDAD"/>
    <s v="BOLÍVAR ME ENAMORA EN  SALUD OPORTUNA Y DE CALIDAD"/>
    <s v="1905"/>
    <s v="SALUD PÚBLICA"/>
    <s v="GESTIÓN DIFERENCIAL DE POBLACIONES VULNERABLES "/>
    <s v="267"/>
    <s v="REALIZAR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
    <s v="190505400"/>
    <s v="SERVICIO DE PROMOCIÓN DE LA SALUD"/>
    <s v="DOCUMENTOS DE PLANEACIÓN ELABORADOS"/>
    <s v="NÚMERO "/>
    <n v="20"/>
    <n v="2023"/>
    <s v="PROGRAMA ENVEJECIMIENTO Y VEJEZ- SSDB"/>
    <n v="5"/>
    <n v="20"/>
    <n v="5"/>
    <n v="0.25"/>
    <s v="0"/>
    <n v="2"/>
    <n v="3"/>
    <n v="0"/>
    <n v="5"/>
    <n v="0.25"/>
    <n v="10"/>
    <n v="1"/>
    <n v="0.5"/>
    <n v="3062703469"/>
    <s v="Rentas cedidas - SGP"/>
    <n v="1695456927"/>
    <n v="0.55358180906543386"/>
  </r>
  <r>
    <x v="3"/>
    <x v="1"/>
    <s v="BOLÍVAR ME ENAMORA EN  SALUD OPORTUNA Y DE CALIDAD"/>
    <s v="BOLÍVAR ME ENAMORA EN  SALUD OPORTUNA Y DE CALIDAD"/>
    <s v="1905"/>
    <s v="SALUD PÚBLICA"/>
    <s v="PROMOCIÓN DE LA SALUD (MODOS, CONDICIONES Y ESTILOS DE VIDA SALUDABLES) "/>
    <s v="268"/>
    <s v="AUMENTAR LA IMPLEMENTACIÓN DE LAS ACCIONES DE DETECCIÓN TEMPRANA DE LOS TIPOS DE CÁNCER PRIORIZADOS EN EL_x000d_MARCO DE LA RUTA DE CÁNCER INFANTIL Y DE LA RUTA INTEGRAL DE ATENCIÓN DE PROMOCIÓN Y MANTENIMIENTO DE LA SALUD_x000d_POR PARTE DE DIRECCIONES LOCALES DE SALUD, ENTIDADES ADMINISTRADORAS DE PLANES DE BENEFICIOS DE SALUD,_x000d_ENTIDADES PROMOTORAS DE SALUD E INSTITUCIONES PRESTADORAS DE SALUD EN MUNICIPIOS PRIORIZADOS DEL_x000d_DEPARTAMENTO DE BOLÍVAR"/>
    <s v="1905031"/>
    <s v="SERVICIO DE PROMOCIÓN DE LA SALUD Y PREVENCIÓN DE RIESGOS ASOCIADOS A CONDICIONES NO TRANSMISIBLES"/>
    <s v="ASISTENCISA TÉCNICAS REALIZADAS"/>
    <s v="NÚMERO "/>
    <n v="90"/>
    <n v="2023"/>
    <s v="COMPONENTE DE SALUD CÁNCER - SSDB"/>
    <n v="75"/>
    <n v="225"/>
    <n v="50"/>
    <n v="0.22222222222222221"/>
    <n v="5"/>
    <n v="22.222222222222221"/>
    <n v="16"/>
    <n v="0"/>
    <n v="43.222222222222221"/>
    <n v="0.19209876543209875"/>
    <n v="93.222222222222229"/>
    <n v="0.57629629629629631"/>
    <n v="0.41432098765432102"/>
    <n v="461900000"/>
    <s v="SGP"/>
    <n v="214000000"/>
    <n v="0.46330374539943708"/>
  </r>
  <r>
    <x v="3"/>
    <x v="1"/>
    <s v="BOLÍVAR ME ENAMORA EN  SALUD OPORTUNA Y DE CALIDAD"/>
    <s v="BOLÍVAR ME ENAMORA EN  SALUD OPORTUNA Y DE CALIDAD"/>
    <s v="1905"/>
    <s v="SALUD PÚBLICA"/>
    <s v="VIDA SALUDABLE Y CONDICIONES NO TRANSMISIBLES "/>
    <s v="269"/>
    <s v="_x000d_REALIZAR ASISTENCIA TÉCNICA CON EL FIN DE AUMENTAR LA ADHERENCIA A LOS LINEAMIENTOS NACIONALES SOBRE LA PREVENCIÓN Y MANEJO DE LAS _x000d_CONDICIONES NO TRANSMISIBLES EN LOS MUNICIPIOS DEL DEPARTAMENTO DE BOLÍVAR"/>
    <s v="1905050"/>
    <s v="SERVICIO DE ASISTENCIA TÉCNICA"/>
    <s v="ESTRATEGIAS DE PROMOCIÓN DE LA PARTICIPACIÓN SOCIAL EN SALUD IMPLEMENTADAS"/>
    <s v="NÚMERO "/>
    <n v="60"/>
    <n v="2023"/>
    <s v="COMPONENTE DE SALUD CARDIOVASCULAR Y METABÓLICO -SSDB"/>
    <n v="60"/>
    <n v="240"/>
    <n v="60"/>
    <n v="0.25"/>
    <s v="0"/>
    <n v="25"/>
    <n v="20"/>
    <n v="0"/>
    <n v="45"/>
    <n v="0.1875"/>
    <n v="105"/>
    <n v="0.75"/>
    <n v="0.4375"/>
    <n v="1525995247"/>
    <s v="SGP"/>
    <n v="1393195247"/>
    <n v="0.91297482724072998"/>
  </r>
  <r>
    <x v="3"/>
    <x v="1"/>
    <s v="BOLÍVAR ME ENAMORA EN  SALUD OPORTUNA Y DE CALIDAD"/>
    <s v="BOLÍVAR ME ENAMORA EN  SALUD OPORTUNA Y DE CALIDAD"/>
    <s v="1905"/>
    <s v="SALUD PÚBLICA"/>
    <s v="GESTIÓN DEL RIESGO (CONDICIONES CRÓNICAS PREVALENTES) "/>
    <s v="270"/>
    <s v="REALIZAR ACCIONES PARA GARANTIZAR LA PREVENCIÓN Y EL ABORDAJE DE ENFERMEDADES NO TRANSMISIBLES Y DE ALTERACIONES DE LA SALUD BUCAL, VISUAL Y AUDITIVA, GESTIÓN DEL RIESGO DISMINUCIÓN DE LA ENFERMEDAD Y LA DISCAPACIDAD EVITABLE."/>
    <s v="1905050"/>
    <s v="SERVICIO DE ASISTENCIA TÉCNICA"/>
    <s v="ASISTENCISA TÉCNICAS REALIZADAS"/>
    <s v="NÚMERO "/>
    <n v="340"/>
    <n v="2023"/>
    <s v="PROGRAMA DE SALUD BUCAL"/>
    <n v="90"/>
    <n v="350"/>
    <n v="70"/>
    <n v="0.2"/>
    <n v="2"/>
    <n v="50"/>
    <n v="31"/>
    <n v="0"/>
    <n v="83"/>
    <n v="0.23714285714285716"/>
    <n v="153"/>
    <n v="0.92222222222222228"/>
    <n v="0.43714285714285717"/>
    <n v="1525995247"/>
    <s v="SGP"/>
    <n v="1393195247"/>
    <n v="0.91297482724072998"/>
  </r>
  <r>
    <x v="3"/>
    <x v="1"/>
    <s v="BOLÍVAR ME ENAMORA EN  SALUD OPORTUNA Y DE CALIDAD"/>
    <s v="BOLÍVAR ME ENAMORA EN  SALUD OPORTUNA Y DE CALIDAD"/>
    <s v="1905"/>
    <s v="SALUD PÚBLICA"/>
    <s v="GESTIÓN DEL RIESGO (CONDICIONES CRÓNICAS PREVALENTES) "/>
    <s v="271"/>
    <s v="REALIZAR ACCIONES PARA GARANTIZAR LA PREVENCIÓN Y EL ABORDAJE DE ENFERMEDADES NO TRANSMISIBLES Y DE ALTERACIONES DE LA SALUD BUCAL, VISUAL Y AUDITIVA, GESTIÓN DEL RIESGO DISMINUCIÓN DE LA ENFERMEDAD Y LA DISCAPACIDAD EVITABLE."/>
    <s v="1905023"/>
    <s v="SERVICIO DE GESTIÓN DEL RIESGO PARA ABORDAR CONDICIONES CRÓNICAS PREVALENTES"/>
    <s v="ESTRATEGIAS DE PROMOCIÓN DE LA SALUD  Y PREVENCIÓN DE RIESGOS ASOCIADOS A CONDICIONES NO TRANSMISIBLES IMPLEMENTADAS"/>
    <s v="NÚMERO "/>
    <n v="15"/>
    <n v="2023"/>
    <s v="PROGRAMA DE SALUD BUCAL-SSDB"/>
    <n v="4"/>
    <n v="16"/>
    <n v="4"/>
    <n v="0.25"/>
    <s v="0"/>
    <n v="1"/>
    <n v="3"/>
    <n v="0"/>
    <n v="4"/>
    <n v="0.25"/>
    <n v="8"/>
    <n v="1"/>
    <n v="0.5"/>
    <n v="1525995247"/>
    <s v="SGP"/>
    <n v="1393195247"/>
    <n v="0.91297482724072998"/>
  </r>
  <r>
    <x v="3"/>
    <x v="1"/>
    <s v="BOLÍVAR ME ENAMORA EN  SALUD OPORTUNA Y DE CALIDAD"/>
    <s v="BOLÍVAR ME ENAMORA EN  SALUD OPORTUNA Y DE CALIDAD"/>
    <s v="1905"/>
    <s v="SALUD PÚBLICA"/>
    <s v="DISCAPACIDAD "/>
    <s v="272"/>
    <s v="FORTALECER LA GESTIÓN PARA EL DESARROLLO DE ACCIONES DE ATENCIÓN INTEGRAL CON ENFOQUE DIFERENCIAL Y PRIORITARIO EN LA GARANTÍA Y RESTABLECIMIENTO DE LOS DERECHOS DE LA POBLACIÓN CON DISCAPACIDAD EN MUNICIPIOS PRIORIZADOS EL DEPARTAMENTO DE BOLÍVAR."/>
    <s v="1905019"/>
    <s v="SERVICIO DE EDUCACIÓN INFORMAL EN TEMAS DE SALUD PÚBLICA"/>
    <s v="ASISTENCISA TÉCNICAS REALIZADAS"/>
    <s v="NÚMERO "/>
    <n v="175"/>
    <n v="2023"/>
    <s v="PROGRAMA DE DISCAPACIDAD-SSDB"/>
    <n v="150"/>
    <n v="600"/>
    <n v="150"/>
    <n v="0.25"/>
    <s v="0"/>
    <n v="37"/>
    <n v="3"/>
    <n v="0"/>
    <n v="40"/>
    <n v="6.6666666666666666E-2"/>
    <n v="190"/>
    <n v="0.26666666666666666"/>
    <n v="0.31666666666666665"/>
    <n v="2084122795"/>
    <s v="NACION, SGP, RENTAS CEDIDAS"/>
    <n v="1679311168"/>
    <n v="0.80576402313185203"/>
  </r>
  <r>
    <x v="3"/>
    <x v="1"/>
    <s v="BOLÍVAR ME ENAMORA EN  SALUD OPORTUNA Y DE CALIDAD"/>
    <s v="BOLÍVAR ME ENAMORA EN  SALUD OPORTUNA Y DE CALIDAD"/>
    <s v="1905"/>
    <s v="SALUD PÚBLICA"/>
    <s v="VICTIMAS DEL CONFLICTO ARMADO "/>
    <s v="273"/>
    <s v="GARANTIZAR LA CONTINUIDAD Y SEGUIMIENTO DE LA ATENCIÓN INTEGRAL EN EL MARCO DEL PAPSIVI A LAS VÍCTIMAS DEL CONFLICTO ARMADO EN LOS MUNICIPIOS PRIORIZADOS POR EL MINISTERIO DE SALUD Y PROTECCIÓN SOCIAL Y EL DEPARTAMENTO DE BOLIVAR."/>
    <s v="1905050"/>
    <s v="SERVICIO DE ASISTENCIA TÉCNICA"/>
    <s v="ASISTENCISA TÉCNICAS REALIZADAS"/>
    <s v="NÚMERO "/>
    <n v="210"/>
    <n v="2023"/>
    <s v="PROGRAMA DE VÍCTIMAS - SSDB"/>
    <n v="115"/>
    <n v="460"/>
    <n v="115"/>
    <n v="0.25"/>
    <n v="15"/>
    <n v="39"/>
    <n v="41"/>
    <n v="0"/>
    <n v="95"/>
    <n v="0.20652173913043478"/>
    <n v="210"/>
    <n v="0.82608695652173914"/>
    <n v="0.45652173913043476"/>
    <n v="1209000000"/>
    <s v="Rentas cedidas - SGP"/>
    <n v="1096574262"/>
    <n v="0.90700931513647642"/>
  </r>
  <r>
    <x v="3"/>
    <x v="1"/>
    <s v="BOLÍVAR ME ENAMORA EN  SALUD OPORTUNA Y DE CALIDAD"/>
    <s v="BOLÍVAR ME ENAMORA EN  SALUD OPORTUNA Y DE CALIDAD"/>
    <s v="1905"/>
    <s v="SALUD PÚBLICA"/>
    <s v="DESARROLLO DE CAPACIDADES PARA LA GESTION DE SALUD PUBLICA "/>
    <s v="274"/>
    <s v="MEJORAR LA GESTION EN LA OPERACIONALIZACION DEL PLAN  INTERVECIONES COLECTIVAS (PIC) Y DE LOS PROCESOS DE LA GESTION DE LA SALUD PUBLICA EN EL MARCO DE LA GESTION DEL RIESGO COLECTIVO Y DE LA SALUD PUBLICA"/>
    <s v="1905050"/>
    <s v="SERVICIO DE ASISTENCIA TÉCNICA"/>
    <s v="CAMPAÑAS DE GESTIÓN DEL RIESGO PARA ABORDAR CONDICIONES CRÓNICAS PREVALENTES IMPLEMENTADAS"/>
    <s v="NÚMERO "/>
    <n v="135"/>
    <n v="2023"/>
    <s v="GESTIÓN PROGRAMÁTICA Y PIC - SSDB"/>
    <n v="135"/>
    <n v="540"/>
    <n v="135"/>
    <n v="0.25"/>
    <n v="6"/>
    <n v="25"/>
    <n v="52"/>
    <n v="0"/>
    <n v="83"/>
    <n v="0.1537037037037037"/>
    <n v="218"/>
    <n v="0.61481481481481481"/>
    <n v="0.40370370370370373"/>
    <n v="1824565547"/>
    <s v="Rentas cedidas - SGP"/>
    <n v="1528031290"/>
    <n v="0.83747678591894403"/>
  </r>
  <r>
    <x v="3"/>
    <x v="1"/>
    <s v="BOLÍVAR ME ENAMORA EN  SALUD OPORTUNA Y DE CALIDAD"/>
    <s v="BOLÍVAR ME ENAMORA EN  SALUD OPORTUNA Y DE CALIDAD"/>
    <s v="1905"/>
    <s v="SALUD PÚBLICA"/>
    <s v="SERVICIO DE PROMOCIÓN DE LA PARTICIPACIÓN SOCIAL EN SALUD"/>
    <s v="275"/>
    <s v="IMPLEMENTAR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
    <s v="1905049"/>
    <s v="SERVICIO DE PROMOCIÓN DE LA PARTICIPACIÓN SOCIAL EN SALUD"/>
    <s v="ASISTENCISA TÉCNICAS REALIZADAS"/>
    <s v="NÚMERO "/>
    <n v="20"/>
    <n v="2023"/>
    <s v="PARTICIPACIÓN SOCIAL - SSDB"/>
    <n v="12"/>
    <n v="45"/>
    <n v="12"/>
    <n v="0.26666666666666666"/>
    <s v="0"/>
    <n v="4"/>
    <n v="6"/>
    <n v="0"/>
    <n v="10"/>
    <n v="0.22222222222222221"/>
    <n v="22"/>
    <n v="0.83333333333333337"/>
    <n v="0.48888888888888887"/>
    <n v="561600000"/>
    <s v="RENTAS CEDIDAS -SGP"/>
    <n v="522400000"/>
    <n v="0.93019943019943019"/>
  </r>
  <r>
    <x v="3"/>
    <x v="1"/>
    <s v="BOLÍVAR ME ENAMORA EN  SALUD OPORTUNA Y DE CALIDAD"/>
    <s v="BOLÍVAR ME ENAMORA EN  SALUD OPORTUNA Y DE CALIDAD"/>
    <s v="1905"/>
    <s v="SALUD PÚBLICA"/>
    <s v="ENFERMEDADES TRANSMITIDAS POR VECTORES-ETV "/>
    <s v="276"/>
    <s v="FORTALECER LOS PROCESOS DE ADOPCIÓN, ADAPTACIÓN E IMPLEMENTACIÓN EN LAS ATENCIONES INDIVIDUALES, COLECTIVAS Y_x000d_POBLACIONALES EN EL DESARROLLO DE RUTAS DE ATENCIÓN INTEGRAL EN SALUD PARA LA PROMOCIÓN Y MANTENIMIENTO DE LA SALUD EN_x000d_AQUELLAS ESPECÍFICAS DE LAS ETV Y ZOONOSIS."/>
    <s v="1905050"/>
    <s v="SERVICIO DE ASISTENCIA TÉCNICA"/>
    <s v="ASISTENCISA TÉCNICAS REALIZADAS"/>
    <s v="NÚMERO "/>
    <n v="180"/>
    <n v="2023"/>
    <s v="PROGRAMA DE ENFERMEDADES ENDEMOEPIDEMICAS -SSDB"/>
    <n v="135"/>
    <n v="540"/>
    <n v="135"/>
    <n v="0.25"/>
    <n v="14"/>
    <n v="53"/>
    <n v="52"/>
    <n v="0"/>
    <n v="119"/>
    <n v="0.22037037037037038"/>
    <n v="254"/>
    <n v="0.88148148148148153"/>
    <n v="0.47037037037037038"/>
    <n v="1206680717"/>
    <s v="SGP"/>
    <n v="1198880717"/>
    <n v="0.99353598686867883"/>
  </r>
  <r>
    <x v="3"/>
    <x v="1"/>
    <s v="BOLÍVAR ME ENAMORA EN  SALUD OPORTUNA Y DE CALIDAD"/>
    <s v="BOLÍVAR ME ENAMORA EN  SALUD OPORTUNA Y DE CALIDAD"/>
    <s v="1905"/>
    <s v="SALUD PÚBLICA"/>
    <s v="ENFERMEDADES TRANSMITIDAS POR VECTORES-ETV "/>
    <s v="277"/>
    <s v="FORTALECER LOS PROCESOS DE ADOPCIÓN, ADAPTACIÓN E IMPLEMENTACIÓN EN LAS ATENCIONES INDIVIDUALES, COLECTIVAS Y_x000d_POBLACIONALES EN EL DESARROLLO DE RUTAS DE ATENCIÓN INTEGRAL EN SALUD PARA LA PROMOCIÓN Y MANTENIMIENTO DE LA SALUD EN_x000d_AQUELLAS ESPECÍFICAS DE LAS ETV Y ZOONOSIS. "/>
    <s v="1905029"/>
    <s v="SERVICIO DE SUMINISTRO DE INSUMOS PARA EL MANEJO DE EVENTOS DE INTERÉS EN SALUD PÚBLICA"/>
    <s v="ENTIDADES TERRITORIALES CON SERVICIO DE SUMINISTRO DE INSUMOS PARA EL MANEJO DE EVENTOS DE INTERÉS EN SALUD PÚBLICA"/>
    <s v="NÚMERO "/>
    <n v="10"/>
    <n v="2023"/>
    <s v="PROGRAMA DE ENFERMEDADES ENDEMOEPIDEMICAS "/>
    <n v="10"/>
    <n v="10"/>
    <n v="10"/>
    <n v="1"/>
    <n v="3"/>
    <n v="2"/>
    <n v="5"/>
    <n v="0"/>
    <n v="10"/>
    <n v="1"/>
    <n v="20"/>
    <n v="1"/>
    <n v="2"/>
    <n v="1206680717"/>
    <s v="SGP"/>
    <n v="1198880717"/>
    <n v="0.99353598686867883"/>
  </r>
  <r>
    <x v="3"/>
    <x v="1"/>
    <s v="BOLÍVAR ME ENAMORA EN  SALUD OPORTUNA Y DE CALIDAD"/>
    <s v="BOLÍVAR ME ENAMORA EN  SALUD OPORTUNA Y DE CALIDAD"/>
    <s v="1905"/>
    <s v="SALUD PÚBLICA"/>
    <s v="ENFERMEDADES TRANSMITIDAS POR VECTORES-ETV "/>
    <s v="278"/>
    <s v="_x000d_FORTALECER ESTRATEGIAS PARA LA REDUCCIÓN DE ÍNDICE DE MORBILIDAD Y PROPAGACIÓN DE_x000d_ENFERMEDADES TRASMITIDAS POR ANIMALES DOMÉSTICOS Y SILVESTRES EN EL DEPARTAMENTO DE BOLÍVAR"/>
    <s v="1905029"/>
    <s v="SERVICIO DE SUMINISTRO DE INSUMOS PARA EL MANEJO DE EVENTOS DE INTERÉS EN SALUD PÚBLICA"/>
    <s v="ENTIDADES TERRITORIALES CON SERVICIO DE SUMINISTRO DE INSUMOS PARA EL MANEJO DE EVENTOS DE INTERÉS EN SALUD PÚBLICA"/>
    <s v="NÚMERO "/>
    <n v="176"/>
    <n v="2023"/>
    <s v="PROGRAMA DE ENFERMEDADES ENDEMOEPIDEMICAS "/>
    <n v="44"/>
    <n v="176"/>
    <n v="44"/>
    <n v="0.25"/>
    <n v="10"/>
    <n v="16"/>
    <n v="15"/>
    <n v="0"/>
    <n v="41"/>
    <n v="0.23295454545454544"/>
    <n v="85"/>
    <n v="0.93181818181818177"/>
    <n v="0.48295454545454547"/>
    <n v="1206680717"/>
    <s v="SGP"/>
    <n v="1198880717"/>
    <n v="0.99353598686867883"/>
  </r>
  <r>
    <x v="3"/>
    <x v="1"/>
    <s v="BOLÍVAR ME ENAMORA EN  SALUD OPORTUNA Y DE CALIDAD"/>
    <s v="BOLÍVAR ME ENAMORA EN  SALUD OPORTUNA Y DE CALIDAD"/>
    <s v="1905"/>
    <s v="SALUD PÚBLICA"/>
    <s v="GESTIÓN DEL RIESGO (SITUACIONES DE SALUD RELACIONADAS CON CONDICIONES AMBIENTALES) "/>
    <s v="279"/>
    <s v="GARANTIZAR LA ATENCIÓN ANTE SITUACIONES DE EMERGENCIAS Y DESASTRES DE LA POBLACIÓN DEL DEPARTAMENTO DE BOLÍVAR "/>
    <s v="1905042"/>
    <s v="SERVICIO DE ATENCIÓN EN CENTROS REGULADORES DE URGENCIAS, EMERGENCIAS Y DESASTRES"/>
    <s v="PERSONAS ATENDIDAS EN CENTROS REGULADORES DE URGENCIAS, EMERGENCIAS Y DESASTRES"/>
    <s v="NÚMERO "/>
    <n v="9805"/>
    <n v="2023"/>
    <s v="CRUE- SECRETARÍA DE SALUD DE BOLÍVAR"/>
    <n v="9000"/>
    <n v="36000"/>
    <n v="11238"/>
    <n v="0.31216666666666665"/>
    <n v="2780"/>
    <n v="2797"/>
    <n v="2340"/>
    <n v="0"/>
    <n v="7917"/>
    <n v="0.21991666666666668"/>
    <n v="19155"/>
    <n v="0.87966666666666671"/>
    <n v="0.53208333333333335"/>
    <n v="646000000"/>
    <s v="RENTAS CEDIDAS -SGP"/>
    <n v="330400000"/>
    <n v="0.5114551083591331"/>
  </r>
  <r>
    <x v="4"/>
    <x v="2"/>
    <s v="BOLÍVAR ME ENAMORA EN  INFRAESTRUCTURA Y MOVILIDAD"/>
    <s v="BOLÍVAR ME ENAMORA EN  INFRAESTRUCTURA Y MOVILIDAD"/>
    <n v="2409"/>
    <s v="SEGURIDAD DE TRANSPORTE"/>
    <s v="TRANSPORTE"/>
    <n v="76"/>
    <s v="DESARROLLO DE PROYECTOS DE SEÑALIZACIÓN VERTICAL, HORIZONTAL, REDUCTORES DE VOLOCIDAD, SEMAFORIZACIÓN ,INSTALACIÓN DE EQUIPOS ELECTRÓNICOS , ROCERÍA,MANTENIMIENTO Y REPARCHEO DE LAS VÍAS EN EL DEPARTAMENTO DE BOLÍVAR"/>
    <n v="2409003"/>
    <s v="INFRAESTRUCTURA DE TRANSPORTE PARA LA SEGURIDAD VIAL MEJORADA"/>
    <s v="INFRAESTRUCTURA MEJORADA"/>
    <s v="METROS LINEALES"/>
    <n v="15"/>
    <n v="2023"/>
    <s v="SECRETARIA DE MOVILIDAD"/>
    <n v="5"/>
    <n v="20"/>
    <n v="20"/>
    <n v="1"/>
    <n v="0"/>
    <n v="5"/>
    <n v="0"/>
    <n v="0"/>
    <n v="5"/>
    <n v="0.25"/>
    <n v="25"/>
    <n v="1"/>
    <n v="1.25"/>
    <n v="500000000"/>
    <s v="ICLD"/>
    <n v="975428796"/>
    <n v="1.950857592"/>
  </r>
  <r>
    <x v="4"/>
    <x v="2"/>
    <s v="BOLÍVAR ME ENAMORA EN  INFRAESTRUCTURA Y MOVILIDAD"/>
    <s v="BOLÍVAR ME ENAMORA EN  INFRAESTRUCTURA Y MOVILIDAD"/>
    <n v="2409"/>
    <s v="SEGURIDAD DE TRANSPORTE"/>
    <s v="TRANSPORTE"/>
    <n v="77"/>
    <s v="REALIZACIÓN DE CAMPAÑAS PEDAGOGICAS, ORIENTADAS A CONCIENTIZAR A LA POBLACIÓN DEL USO DEL CINTURON DE SEGURIDAD, CONTROL DE LÍMITES DE VELOCIDAD,GENERAR CULTURA CIUDADANA, MEJORA DE SITIOS CRITICOS INTERVENIDOS, CUMPLIMIENTO DE NORMAS DE SEGRURIDAD VIAL"/>
    <n v="2409063"/>
    <s v="SERVICIO DE EDUCACIÓN INFORMAL"/>
    <s v="ESTRATEGIAS PEDAGÓGICAS IMPLEMENTADAS"/>
    <s v="NÚMERO "/>
    <n v="11"/>
    <n v="2023"/>
    <s v="SECRETARIA DE MOVILIDAD"/>
    <n v="4"/>
    <n v="15"/>
    <n v="4"/>
    <n v="0.27"/>
    <n v="1"/>
    <n v="3"/>
    <n v="2"/>
    <n v="0"/>
    <n v="6"/>
    <n v="0.4"/>
    <n v="10"/>
    <n v="1.5"/>
    <n v="0.66666666666666663"/>
    <n v="205000000"/>
    <s v="ICLD"/>
    <n v="160000000"/>
    <n v="0.78048780487804881"/>
  </r>
  <r>
    <x v="4"/>
    <x v="2"/>
    <s v="BOLÍVAR ME ENAMORA EN  INFRAESTRUCTURA Y MOVILIDAD"/>
    <s v="BOLÍVAR ME ENAMORA EN  INFRAESTRUCTURA Y MOVILIDAD"/>
    <n v="2403"/>
    <s v="INFRAESTRUCTURA Y_x000d_SERVICIOS DE_x000d_TRANSPORTE AÉREO"/>
    <s v="TRANSPORTE"/>
    <n v="78"/>
    <s v="MEJORAR  LA INFRAESTRUCTURA Y HABILITAR  LOS AEROPUERTOS MONTEMARIANO  DEL CARMEN DE BOLÍVAR Y BARACOA DE MAGANGUE "/>
    <n v="2403002"/>
    <s v="AEROPUERTOS MEJORADOS"/>
    <s v="AEROPUERTOS MEJORADOS "/>
    <s v="NÚMERO "/>
    <n v="1"/>
    <n v="2023"/>
    <s v="SECRETARIA DE MOVILIDAD"/>
    <n v="0"/>
    <n v="2"/>
    <n v="1"/>
    <n v="0.5"/>
    <n v="0"/>
    <n v="0"/>
    <n v="0"/>
    <n v="0"/>
    <n v="0"/>
    <n v="0"/>
    <n v="1"/>
    <n v="0"/>
    <n v="0.5"/>
    <n v="500000000"/>
    <s v="ICLD"/>
    <n v="0"/>
    <n v="0"/>
  </r>
  <r>
    <x v="4"/>
    <x v="2"/>
    <s v="BOLÍVAR ME ENAMORA EN  INFRAESTRUCTURA Y MOVILIDAD"/>
    <s v="BOLÍVAR ME ENAMORA EN  INFRAESTRUCTURA Y MOVILIDAD"/>
    <n v="2406"/>
    <s v="INFRAESTRUCTURA DE_x000d_TRANSPORTE FLUVIAL"/>
    <s v="TRANSPORTE"/>
    <n v="79"/>
    <s v="CREACION DE NUEVAS TERMINALES FLUVIALES EN EL DEPARTAMENTO DE BOLÍVAR "/>
    <n v="2406060"/>
    <s v="TERMINAL FLUVIAL MEJORADA"/>
    <s v="TERMINAL FLUVIAL MEJORADA"/>
    <s v="NÚMERO "/>
    <s v="ND"/>
    <n v="2023"/>
    <s v="SECRETARIA DE MOVILIDAD"/>
    <n v="0"/>
    <n v="1"/>
    <n v="0"/>
    <n v="0"/>
    <n v="0"/>
    <n v="0"/>
    <n v="0"/>
    <n v="0"/>
    <n v="0"/>
    <n v="0"/>
    <n v="0"/>
    <n v="0"/>
    <n v="0"/>
    <n v="0"/>
    <s v="ICLD"/>
    <n v="0"/>
    <n v="0"/>
  </r>
  <r>
    <x v="4"/>
    <x v="2"/>
    <s v="BOLÍVAR ME ENAMORA EN  INFRAESTRUCTURA Y MOVILIDAD"/>
    <s v="BOLÍVAR ME ENAMORA EN  INFRAESTRUCTURA Y MOVILIDAD"/>
    <n v="2409"/>
    <s v="SEGURIDAD DE_x000d_TRANSPORTE"/>
    <s v="TRANSPORTE"/>
    <n v="80"/>
    <s v="DESARROLLAR CAMPAÑAS A TRAVES DE PROYECTO DE CONCIENTIZACIÓN DE LA NO UTILIZACIÓN DE TRANSPORTE DE TRACCIÓN ANIMAL Y REEMPLAZO DE ESTE MEDIO IRREGULAR DE TRANSPORTE."/>
    <n v="4103057"/>
    <s v="SERVICIO DE APOYO A UNIDADES PRODUCTIVAS INDIVIDUALES PARA LA GENERACIÓN DE INGRESOS"/>
    <s v="UNIDADES PRODUCTIVAS CAPITALIZADAS"/>
    <s v="NÚMERO "/>
    <s v="ND"/>
    <n v="2023"/>
    <s v="SECRETARIA DE MOVILIDAD"/>
    <n v="0"/>
    <n v="17"/>
    <n v="0"/>
    <n v="0"/>
    <n v="0"/>
    <n v="0"/>
    <n v="0"/>
    <n v="0"/>
    <n v="0"/>
    <n v="0"/>
    <n v="0"/>
    <n v="0"/>
    <n v="0"/>
    <n v="125000000"/>
    <s v="ICLD"/>
    <n v="0"/>
    <n v="0"/>
  </r>
  <r>
    <x v="5"/>
    <x v="2"/>
    <s v="BOLIVAR ME ENAMORA EN MINERIA SOSTENIBLE Y NUEVAS FUENTES DE ENERGIAS LIMPIAS"/>
    <s v="BOLIVAR ME ENAMORA EN MINERIA SOSTENIBLE Y NUEVAS FUENTES DE ENERGIAS LIMPIAS"/>
    <n v="2104"/>
    <s v="CONSOLIDACION PRODUCTIVA DEL SECTOR MINERO"/>
    <s v="COMERCIO , INDUSTRIA Y TURISMO A.13"/>
    <n v="67"/>
    <s v="FORMALIZACION DE LA ACTIVIDAD MINERA EN EL DEPARTAMENTO DE BOLIVAR"/>
    <n v="2104009"/>
    <s v="SERVICIO DE DIVULGACION DEL SECTOR MINERO"/>
    <s v="EVENTOS DE DIVULGACION REALIZADOS"/>
    <s v="NÚMERO "/>
    <n v="0.66"/>
    <n v="2011"/>
    <s v="CENSO MINERO 2011"/>
    <n v="5"/>
    <n v="20"/>
    <n v="5"/>
    <n v="1"/>
    <n v="1"/>
    <n v="1"/>
    <n v="1"/>
    <n v="0"/>
    <n v="3"/>
    <n v="0.15"/>
    <n v="8"/>
    <n v="0.6"/>
    <n v="0.4"/>
    <n v="0"/>
    <s v="NA"/>
    <n v="0"/>
    <n v="0"/>
  </r>
  <r>
    <x v="5"/>
    <x v="2"/>
    <s v="BOLIVAR ME ENAMORA EN MINERIA SOSTENIBLE Y NUEVAS FUENTES DE ENERGIAS LIMPIAS"/>
    <s v="BOLIVAR ME ENAMORA EN MINERIA SOSTENIBLE Y NUEVAS FUENTES DE ENERGIAS LIMPIAS"/>
    <n v="2104"/>
    <s v="CONSOLIDACION PRODUCTIVA DEL SECTOR MINERO"/>
    <s v="COMERCIO , INDUSTRIA Y TURISMO A.13"/>
    <n v="68"/>
    <s v="ASISTIR TECNICA Y TECNOLOGICAMENTE A LOS PEQUEÑOS MINEROS DEL SUR DE BOLIVAR"/>
    <n v="2104004"/>
    <s v="SERVICIO DE ASISTENCIA TECNICA EN ACTIVIDADES DE LA EXPLOTACION MINERA DE PEQUEÑOS Y MEDIANOS MINEROS"/>
    <s v="RECUPERANDO DATOS. ESPERE UNOS SEGUNDOS E INTENTE CORTAR O COPIAR DE NUEVO."/>
    <s v="NÚMERO "/>
    <n v="0"/>
    <s v="ND"/>
    <s v="ND"/>
    <n v="375"/>
    <n v="1500"/>
    <n v="380"/>
    <n v="1"/>
    <n v="0"/>
    <n v="85"/>
    <n v="170"/>
    <n v="0"/>
    <n v="225"/>
    <n v="0.15"/>
    <n v="605"/>
    <n v="0.68"/>
    <n v="0.40333333333333332"/>
    <s v="$ 1,522,529,360"/>
    <s v="ICLD"/>
    <n v="1065770552"/>
    <n v="0"/>
  </r>
  <r>
    <x v="5"/>
    <x v="2"/>
    <s v="BOLIVAR ME ENAMORA EN MINERIA SOSTENIBLE Y NUEVAS FUENTES DE ENERGIAS LIMPIAS"/>
    <s v="BOLIVAR ME ENAMORA EN MINERIA SOSTENIBLE Y NUEVAS FUENTES DE ENERGIAS LIMPIAS"/>
    <n v="2104"/>
    <s v="CONSOLIDACION PRODUCTIVA DEL SECTOR MINERO"/>
    <s v="COMERCIO , INDUSTRIA Y TURISMO A.13"/>
    <n v="69"/>
    <s v="REDUCIR LOS  INDICES DE ACCIDENTABILIDADY LOS RIESGOS ASOCIADOS A LA ACTIVIDAD MINERA MEDIANTE LA DOTACION DE EPP"/>
    <n v="2104004"/>
    <s v="SERVICIO DE ASISTENCIA TECNICA EN ACTIVIDADES DE LA EXPLOTACION MINERA DE PEQUEÑOS Y MEDIANOS MINEROS"/>
    <s v="UNIDADES DE PRODUCCION MINERA ASISTIDAS TECNICAMENTE"/>
    <s v="NÚMERO "/>
    <n v="0"/>
    <s v="ND"/>
    <s v="ND"/>
    <n v="700"/>
    <n v="2000"/>
    <n v="0"/>
    <n v="0"/>
    <n v="0"/>
    <n v="0"/>
    <n v="0"/>
    <n v="0"/>
    <n v="0"/>
    <n v="0"/>
    <n v="0"/>
    <n v="0"/>
    <n v="0"/>
    <n v="0"/>
    <s v="NA"/>
    <n v="0"/>
    <n v="0"/>
  </r>
  <r>
    <x v="5"/>
    <x v="2"/>
    <s v="BOLIVAR ME ENAMORA EN MINERIA SOSTENIBLE Y NUEVAS FUENTES DE ENERGIAS LIMPIAS"/>
    <s v="BOLIVAR ME ENAMORA EN MINERIA SOSTENIBLE Y NUEVAS FUENTES DE ENERGIAS LIMPIAS"/>
    <n v="2104"/>
    <s v="CONSOLIDACION PRODUCTIVA DEL SECTOR MINERO"/>
    <s v="FORTALECIMIENTO INSTITUCIONAL, LA JUSTICIA, LA PAZ Y EL DESARROLLO INTEGRAL DE NIÑOS, NIÑAS Y ADOLESCENTES. A.14 -  PROMOCIÓN DE HÁBITOS SALUDABLES DE VIDA A TRAVÉS DE ACCIONES DE SALUD PÚBLICA. A.19"/>
    <n v="70"/>
    <s v="PREVENCION DEL TRABAJO INFANTIL Y FORTALECIMIENTO SOCIAL Y ECONOMICO DE LA MUJER MINERA"/>
    <n v="2104018"/>
    <s v="SERVICIO DE ASISTENCIA PARA LA REGULACION DE LA ACTIVIDAD MINERA"/>
    <s v="TRABAJADORES INFANTILES ERRADICADOS DE LA ACTIVIDAD MINERA"/>
    <s v="NÚMERO "/>
    <n v="0"/>
    <s v="ND"/>
    <s v="ND"/>
    <n v="125"/>
    <n v="500"/>
    <n v="129"/>
    <n v="1"/>
    <n v="0"/>
    <n v="0"/>
    <n v="0"/>
    <n v="0"/>
    <n v="0"/>
    <n v="0"/>
    <n v="129"/>
    <n v="0"/>
    <n v="0.25800000000000001"/>
    <n v="0"/>
    <s v="NA"/>
    <n v="0"/>
    <n v="0"/>
  </r>
  <r>
    <x v="5"/>
    <x v="2"/>
    <s v="BOLIVAR ME ENAMORA EN MINERIA SOSTENIBLE Y NUEVAS FUENTES DE ENERGIAS LIMPIAS"/>
    <s v="BOLIVAR ME ENAMORA EN MINERIA SOSTENIBLE Y NUEVAS FUENTES DE ENERGIAS LIMPIAS"/>
    <n v="2105"/>
    <s v="DESARROLLO AMBIENTAL SOSTENIBLE DEL SECTOR MINERO ENERGETICO"/>
    <s v="COMERCIO , INDUSTRIA Y TURISMO A.13"/>
    <n v="72"/>
    <s v="REDUCIR LA EXPLOTACION ILICITA DE MINERALES QUE SE DESARROLLAN EN SUR DE BOLIVAR"/>
    <n v="2105013"/>
    <s v="SERVICIO DE COORDINACION INTERINSTITUCIONALPARA EL CONTROL A LA EXPLOTACION ILICITA DE MINERALES"/>
    <s v="CONVENIOS INETRADMINISTRATIVOS IMPLEMENTADOS"/>
    <s v="NÚMERO "/>
    <n v="0"/>
    <s v="ND"/>
    <s v="ND"/>
    <n v="1"/>
    <n v="1"/>
    <n v="0"/>
    <n v="0"/>
    <n v="1"/>
    <n v="1"/>
    <n v="1"/>
    <n v="0"/>
    <n v="1"/>
    <n v="1"/>
    <n v="1"/>
    <n v="1"/>
    <n v="1"/>
    <n v="0"/>
    <s v="FUENTES EXTERNA CONVENIO PUBLICO-PRIVADO"/>
    <n v="0"/>
    <n v="0"/>
  </r>
  <r>
    <x v="5"/>
    <x v="2"/>
    <s v="BOLIVAR ME ENAMORA EN MINERIA SOSTENIBLE Y NUEVAS FUENTES DE ENERGIAS LIMPIAS"/>
    <s v="BOLIVAR ME ENAMORA EN MINERIA SOSTENIBLE Y NUEVAS FUENTES DE ENERGIAS LIMPIAS"/>
    <n v="2101"/>
    <s v="ACCESO AL SERVICIO PUBLICO DOMICILIARIO DE GAS COMBUSTIBLE"/>
    <s v="REPARACION VICTIMAS DEL CONFLICTO A.5"/>
    <n v="73"/>
    <s v="AUMENTAR LA COBERTURA DE GAS NATURAL DEL DEPARTAMENTO DE BOLIVAR"/>
    <n v="2101016"/>
    <s v="REDES DE GAS COMBUSTIBLE INSTALADAS"/>
    <s v="VIVIENDAS CONECTADAS A LA RED LOCAL DE GAS COMBUSTIBLE"/>
    <s v="NÚMERO "/>
    <n v="451000"/>
    <n v="2023"/>
    <s v="SURTIGAS"/>
    <n v="1090"/>
    <n v="3980"/>
    <n v="0"/>
    <n v="0"/>
    <n v="0"/>
    <n v="0"/>
    <n v="981"/>
    <n v="0"/>
    <n v="0"/>
    <n v="0"/>
    <n v="0"/>
    <n v="0.9"/>
    <n v="0"/>
    <s v="$ 1,711,300,000"/>
    <s v="ICLD"/>
    <n v="1540170000"/>
    <n v="0"/>
  </r>
  <r>
    <x v="5"/>
    <x v="2"/>
    <s v="BOLIVAR ME ENAMORA EN MINERIA SOSTENIBLE Y NUEVAS FUENTES DE ENERGIAS LIMPIAS"/>
    <s v="BOLIVAR ME ENAMORA EN MINERIA SOSTENIBLE Y NUEVAS FUENTES DE ENERGIAS LIMPIAS"/>
    <n v="2102"/>
    <s v="CONSOLIDACION PRODUCTIVA DEL SECTOR DE ENERGIA ELECTRICA"/>
    <s v="INVERSION A VICTIMAS DEL CONFLICTO ARMADO A.6,6"/>
    <n v="74"/>
    <s v="AUMENTA LA COBERTURA ELECTRICA CON UN SISTEMA DE  ENERGIA RENOVABLE EN EL DEPARTAMENTO DE BOLIVAR"/>
    <n v="2102058"/>
    <s v="UNIDADES DE GENERACION FOTOVOLTAICA DE ENERGIA ELECTRICA INSTALADAS"/>
    <s v="UNIDADES DE GENERACION FOTOVOLTAICA DE ENERGIA ELECTRICA INSTALADAS"/>
    <s v="NÚMERO "/>
    <n v="30354"/>
    <n v="2023"/>
    <s v="UPME"/>
    <n v="400"/>
    <n v="400"/>
    <n v="0"/>
    <n v="0"/>
    <n v="0"/>
    <n v="0"/>
    <n v="500"/>
    <n v="0"/>
    <n v="500"/>
    <n v="1.25"/>
    <n v="500"/>
    <n v="1.2500000000000001E-2"/>
    <n v="1.25"/>
    <n v="0"/>
    <s v="FUENTES EXTERNA FONDO PEECES FENOGE"/>
    <n v="0"/>
    <n v="0"/>
  </r>
  <r>
    <x v="5"/>
    <x v="2"/>
    <s v="BOLIVAR ME ENAMORA EN MINERIA SOSTENIBLE Y NUEVAS FUENTES DE ENERGIAS LIMPIAS"/>
    <s v="BOLIVAR ME ENAMORA EN MINERIA SOSTENIBLE Y NUEVAS FUENTES DE ENERGIAS LIMPIAS"/>
    <n v="2102"/>
    <s v="CONSOLIDACION PRODUCTIVA DEL SECTOR DE ENERGIA ELECTRICA"/>
    <s v="INVERSION A VICTIMAS DEL CONFLICTO ARMADO A.6,6"/>
    <n v="75"/>
    <s v="AUMENTAR LA COBERTURA ELECTRICA CON SISTEMA DE ENERGIA CONVENCIONAL EN EL DEPARTAMENTO DE BOLIVAR"/>
    <n v="2102045"/>
    <s v="VIVIENDAS CONECTADAS A A LA RED  DEL SISTEMA LOCAL DE ENERGIA ELECTRICA"/>
    <s v="VIVIENDAS CONECTADAS A A LA RED  DEL SISTEMA LOCAL DE ENERGIA ELECTRICA"/>
    <s v="NÚMERO "/>
    <n v="27969"/>
    <n v="2023"/>
    <s v="UPME"/>
    <n v="100"/>
    <n v="300"/>
    <n v="0"/>
    <n v="0"/>
    <n v="0"/>
    <n v="0"/>
    <n v="0"/>
    <n v="0"/>
    <n v="0"/>
    <n v="0"/>
    <n v="0"/>
    <n v="0"/>
    <n v="0"/>
    <n v="0"/>
    <s v="NA"/>
    <n v="0"/>
    <n v="0"/>
  </r>
  <r>
    <x v="6"/>
    <x v="3"/>
    <s v="BOLÍVAR ME ENAMORA  CON  ATENCIÓN A VÍCTMAS"/>
    <s v="BOLÍVAR ME ENAMORA  CON  ATENCIÓN A VÍCTMAS"/>
    <s v="4101"/>
    <s v="ATENCIÓN, ASISTENCIA  Y REPARACIÓN INTEGRAL A LAS VÍCTIMAS"/>
    <s v="EQUIPAMENTO"/>
    <n v="120"/>
    <s v="CONSTRUCCIÓN DEL CENTRO REGIONAL DE ATENCIÓN A VÍCTIMAS"/>
    <n v="4101017"/>
    <s v="CENTROS REGIONALES DE ATENCIÓN A VÍCTIMAS CONSTRUIDOS"/>
    <s v="CENTROS REGIONALES DE ATENCIÓN A VÍCTIMAS CONSTRUIDOS "/>
    <s v="NÚMERO "/>
    <n v="4.3999999999999997E-2"/>
    <n v="2020"/>
    <s v="DNP"/>
    <n v="1"/>
    <n v="1"/>
    <n v="0"/>
    <n v="0"/>
    <s v="0"/>
    <n v="0"/>
    <n v="0"/>
    <n v="0"/>
    <n v="0"/>
    <n v="0"/>
    <n v="0"/>
    <n v="0"/>
    <n v="0"/>
    <n v="4500000000"/>
    <s v="N/A"/>
    <n v="0"/>
    <n v="0"/>
  </r>
  <r>
    <x v="6"/>
    <x v="3"/>
    <s v="BOLÍVAR ME ENAMORA  CON  ATENCIÓN A VÍCTMAS"/>
    <s v="BOLÍVAR ME ENAMORA  CON  ATENCIÓN A VÍCTMAS"/>
    <s v="4101"/>
    <s v="ATENCIÓN, ASISTENCIA  Y REPARACIÓN INTEGRAL A LAS VÍCTIMAS"/>
    <s v="EQUIPAMENTO"/>
    <n v="121"/>
    <s v="DOTACIÓN DEL CRAV CENTRO REGIONAL DE ATENCIÓN A VÍCTIMAS"/>
    <n v="4101018"/>
    <s v="CENTROS REGIONALES O PUNTOS DE ATENCIÓN A VÍCTIMAS DOTADOS"/>
    <s v="DOTACIÓN DE INFRAESTRUCTURA EN LA CUAL SE REÚNE LA OFERTA INSTITUCIONAL DEL NIVEL NACIONAL Y TERRITORIAL QUE TIENE COMO OBJETIVO ATENDER, ORIENTAR, REMITIR Y ACOMPAÑAR A LAS VÍCTIMAS DEL CONFLICTO."/>
    <s v="NÚMERO "/>
    <n v="4.3999999999999997E-2"/>
    <n v="2020"/>
    <s v="DNP"/>
    <n v="1"/>
    <n v="1"/>
    <n v="0"/>
    <n v="0"/>
    <s v="0"/>
    <n v="0"/>
    <n v="0"/>
    <n v="0"/>
    <n v="0"/>
    <n v="0"/>
    <n v="0"/>
    <n v="0"/>
    <n v="0"/>
    <n v="500000000"/>
    <s v="N/A"/>
    <n v="0"/>
    <n v="0"/>
  </r>
  <r>
    <x v="6"/>
    <x v="3"/>
    <s v="BOLÍVAR ME ENAMORA  CON  ATENCIÓN A VÍCTMAS"/>
    <s v="BOLÍVAR ME ENAMORA  CON  ATENCIÓN A VÍCTMAS"/>
    <s v="4101"/>
    <s v="ATENCIÓN, ASISTENCIA  Y REPARACIÓN INTEGRAL A LAS VÍCTIMAS"/>
    <s v="ATENCIÓN A GRUPOS VULNERABLES - PROMOCIÓN SOCIAL "/>
    <n v="122"/>
    <s v="MEJORAMIENTO Y/O COSTRUCCIÓN DE PUNTOS DE ATENCIÓN A VÍCTIMAS Y/O CENTRO REGIONAL DE ATENCIÓN A VÍCTIMAS "/>
    <n v="4101018"/>
    <s v="CENTROS REGIONALES O PUNTOS DE ATENCIÓN A VÍCTIMAS DOTADOS"/>
    <s v="PUNTOS DE ATENCIÓN A VÍCTIMAS DOTADOS"/>
    <s v="NÚMERO "/>
    <n v="4.3999999999999997E-2"/>
    <n v="2020"/>
    <s v="DNP"/>
    <n v="2"/>
    <n v="4"/>
    <n v="0"/>
    <n v="0"/>
    <s v="0"/>
    <n v="0"/>
    <n v="0"/>
    <n v="0"/>
    <n v="0"/>
    <n v="0"/>
    <n v="0"/>
    <n v="0"/>
    <n v="0"/>
    <n v="20000000"/>
    <s v="N/A"/>
    <n v="0"/>
    <n v="0"/>
  </r>
  <r>
    <x v="6"/>
    <x v="2"/>
    <s v="BOLÍVAR ME ENAMORA EN  INFRAESTRUCTURA Y MOVILIDAD"/>
    <s v="BOLÍVAR ME ENAMORA EN  INFRAESTRUCTURA Y MOVILIDAD"/>
    <n v="2402"/>
    <s v="INFRAESTRUCTURA RED VIAL REGIONAL"/>
    <s v="MEJORAMIENTO DE VÍAS "/>
    <n v="280"/>
    <s v="INTERVENIR VÍAS TERCIARIAS "/>
    <n v="2402041"/>
    <s v="VÍA TERCIARIA MEJORADA"/>
    <s v="VÍA TERCIARIA MEJORADA"/>
    <s v="KM"/>
    <n v="3.4"/>
    <n v="2023"/>
    <s v="MINISTERIO DE TRANSPORTE"/>
    <n v="50"/>
    <n v="200"/>
    <n v="82"/>
    <n v="0.41"/>
    <n v="5.66"/>
    <n v="11.149999999999999"/>
    <n v="14.5"/>
    <n v="0"/>
    <n v="32"/>
    <n v="0.16"/>
    <n v="114"/>
    <n v="0.64"/>
    <n v="0.56999999999999995"/>
    <n v="278000000000"/>
    <s v="Recursos SGR: $21,413,110,285,00_x000d_Recursos Nación: _x000d_$ 60.834.078.144_x000d_Recursos Propios: _x000d_$ 13.011.710.159"/>
    <n v="95449014809.832413"/>
    <n v="0.34334177989148351"/>
  </r>
  <r>
    <x v="6"/>
    <x v="2"/>
    <s v="BOLÍVAR ME ENAMORA EN  INFRAESTRUCTURA Y MOVILIDAD"/>
    <s v="BOLÍVAR ME ENAMORA EN  INFRAESTRUCTURA Y MOVILIDAD"/>
    <n v="2402"/>
    <s v="INFRAESTRUCTURA RED VIAL REGIONAL"/>
    <s v="MEJORAMIENTO DE VÍAS "/>
    <n v="281"/>
    <s v="INTERVENTIR VÍAS SECUNDARIAS"/>
    <n v="2402006"/>
    <s v="VÍA SECUNDARIA MEJORADA"/>
    <s v="VÍA SECUNDARIA MEJORADA"/>
    <s v="KM"/>
    <n v="3.4"/>
    <n v="2023"/>
    <s v="MINISTERIO DE TRANSPORTE"/>
    <n v="4"/>
    <n v="12"/>
    <n v="0"/>
    <n v="0"/>
    <s v="0"/>
    <n v="0"/>
    <n v="0"/>
    <n v="0"/>
    <n v="0"/>
    <n v="0"/>
    <n v="0"/>
    <n v="0"/>
    <n v="0"/>
    <n v="30000000000"/>
    <s v="N/A"/>
    <n v="0"/>
    <n v="0"/>
  </r>
  <r>
    <x v="6"/>
    <x v="2"/>
    <s v="BOLÍVAR ME ENAMORA EN  INFRAESTRUCTURA Y MOVILIDAD"/>
    <s v="BOLÍVAR ME ENAMORA EN  INFRAESTRUCTURA Y MOVILIDAD"/>
    <n v="2402"/>
    <s v="INFRAESTRUCTURA RED VIAL REGIONAL"/>
    <s v="MEJORAMIENTO DE VÍAS "/>
    <n v="282"/>
    <s v="INTERVENIR LA INFRAESTRUCTURA VÍAL URBANA"/>
    <n v="2402113"/>
    <s v="VÍA URBANA CONSTRUIDA"/>
    <s v="VÍA URBANA CONSTRUIDA "/>
    <s v="KM"/>
    <n v="3.4"/>
    <n v="2023"/>
    <s v="MINISTERIO DE TRANSPORTE"/>
    <n v="10"/>
    <n v="30"/>
    <n v="0"/>
    <n v="0"/>
    <n v="1.7"/>
    <n v="4.5999999999999996"/>
    <n v="4"/>
    <n v="0"/>
    <n v="11"/>
    <n v="0.36666666666666664"/>
    <n v="11"/>
    <n v="1.1000000000000001"/>
    <n v="0.36666666666666664"/>
    <n v="30000000000"/>
    <s v="Recursos Crédito: $26,837,664,131_x000d_Recursos SGR: $10,239,680,596"/>
    <n v="33743315107.876003"/>
    <n v="1.1247771702625335"/>
  </r>
  <r>
    <x v="6"/>
    <x v="2"/>
    <s v="BOLÍVAR ME ENAMORA EN  INFRAESTRUCTURA Y MOVILIDAD"/>
    <s v="BOLÍVAR ME ENAMORA EN  INFRAESTRUCTURA Y MOVILIDAD"/>
    <n v="2402"/>
    <s v="INFRAESTRUCTURA RED VIAL REGIONAL"/>
    <s v="MEJORAMIENTO DE VÍAS "/>
    <n v="283"/>
    <s v="REALIZAR LOS ESTUDIOS Y DISEÑOS DE PUENTES"/>
    <s v="2402118"/>
    <s v="ESTUDIOS Y DISEÑOS"/>
    <s v="ESTUDIOS DE PREINVERSIÓN REALIZADOS"/>
    <s v="NRO DE ESTUDIOS"/>
    <n v="3.4"/>
    <n v="2023"/>
    <s v="MINISTERIO DE TRANSPORTE"/>
    <n v="2"/>
    <n v="3"/>
    <n v="0"/>
    <n v="0"/>
    <n v="0"/>
    <n v="0"/>
    <n v="4"/>
    <n v="0"/>
    <n v="4"/>
    <n v="1.3333333333333333"/>
    <n v="4"/>
    <n v="2"/>
    <n v="1.3333333333333333"/>
    <n v="7000000000"/>
    <s v="Recursos propios"/>
    <n v="6537107451"/>
    <n v="0.93387249299999997"/>
  </r>
  <r>
    <x v="6"/>
    <x v="2"/>
    <s v="BOLÍVAR ME ENAMORA EN  INFRAESTRUCTURA Y MOVILIDAD"/>
    <s v="BOLÍVAR ME ENAMORA EN  INFRAESTRUCTURA Y MOVILIDAD"/>
    <n v="2402"/>
    <s v="INFRAESTRUCTURA RED VIAL REGIONAL"/>
    <s v="CONSTRUIR PUENTES PARA MEJORAR LA CONECTIVIDAD"/>
    <n v="284"/>
    <s v="CONSTRUIR PUENTES PARA MEJORAR LA CONECTIVIDAD"/>
    <n v="2402044"/>
    <s v="PUENTE CONSTRUIDO EN VÍA TERCIARIA"/>
    <s v="PUENTE CONSTRUIDO EN VÍA TERCIARIA EXISTENTE"/>
    <s v="NRO DE PUENTES"/>
    <n v="3.4"/>
    <n v="2023"/>
    <s v="MINISTERIO DE TRANSPORTE"/>
    <n v="0"/>
    <n v="2"/>
    <n v="0"/>
    <n v="0"/>
    <s v="0"/>
    <n v="0"/>
    <n v="0"/>
    <n v="0"/>
    <n v="0"/>
    <n v="0"/>
    <n v="0"/>
    <n v="0"/>
    <n v="0"/>
    <n v="0"/>
    <s v="N/A"/>
    <n v="0"/>
    <n v="0"/>
  </r>
  <r>
    <x v="6"/>
    <x v="4"/>
    <s v="BOLÍVAR ME ENAMORA ALREDEDOR DEL AGUA"/>
    <s v="BOLÍVAR ME ENAMORA ALREDEDOR DEL AGUA"/>
    <s v="3205"/>
    <s v="ORDENAMIENTO AMBIENTAL TERRITORIAL"/>
    <s v="CONSERVACIÓN, PROTECCIÓN, RESTAURACIÓN Y APROVECHAMIENTO DE RECURSOS NATURALES Y DEL MEDIO AMBIENTE "/>
    <n v="285"/>
    <s v="INTERVENIR CUERPOS DE AGUA PARA REVERTIR LOS DAÑOS PRODUCIDOS A UN ECOSISTEMA"/>
    <s v="3205026"/>
    <s v="SERVICIO DE RECUPERACIÓN DE CUERPOS DE AGUA LÉNTICOS Y LÓTICOS"/>
    <s v="CUERPOS DE AGUA RECUPERADOS"/>
    <s v="HECTÁREA"/>
    <n v="31.96"/>
    <n v="2016"/>
    <s v="DNP"/>
    <n v="15"/>
    <n v="15"/>
    <n v="0"/>
    <n v="0"/>
    <s v="0"/>
    <n v="0"/>
    <n v="0"/>
    <n v="0"/>
    <n v="0"/>
    <n v="0"/>
    <n v="0"/>
    <n v="0"/>
    <n v="0"/>
    <n v="14000000000"/>
    <s v="N/A"/>
    <n v="0"/>
    <n v="0"/>
  </r>
  <r>
    <x v="6"/>
    <x v="4"/>
    <s v="BOLÍVAR ME ENAMORA EN  GESTIÓN DE RIESGO DE DESASTRES"/>
    <s v="BOLÍVAR ME ENAMORA EN  GESTIÓN DE RIESGO DE DESASTRES"/>
    <s v="3205"/>
    <s v="ORDENAMIENTO AMBIENTAL TERRITORIAL"/>
    <s v="EJECUCIÓN DE OBRAS DE REDUCCIÓN DEL RIESGO DE DESASTRES "/>
    <n v="286"/>
    <s v="MEJORAR LA ESTABILIZACIÓN Y PROTECCIÓN DE TALUDES"/>
    <s v="3205021"/>
    <s v="OBRAS DE INFRAESTRUCTURA PARA MITIGACIÓN Y ATENCIÓN A DESASTRES"/>
    <s v="PROTECCIONES DE ORILLAS REALIZADAS"/>
    <s v="NÚMERO DE OBRAS"/>
    <s v="2,75"/>
    <n v="2019"/>
    <s v="DNP"/>
    <n v="1"/>
    <n v="2"/>
    <n v="0.47"/>
    <n v="0.23499999999999999"/>
    <n v="0.65"/>
    <n v="0"/>
    <n v="0.6"/>
    <n v="0"/>
    <s v="1,6"/>
    <n v="0.8"/>
    <n v="2.0700000000000003"/>
    <n v="1.6"/>
    <n v="1.0350000000000001"/>
    <n v="37000000000"/>
    <s v="Recursos SGR: $15,633,788,906,69_x000d_Recursos Propios: $3,200,000,000,00"/>
    <n v="40432886315.689995"/>
    <n v="1.0927807112348646"/>
  </r>
  <r>
    <x v="6"/>
    <x v="1"/>
    <s v="BOLIVAR ME ENAMORA EN  RECREACIÓN Y DEPORTE"/>
    <s v="BOLIVAR ME ENAMORA EN  RECREACIÓN Y DEPORTE"/>
    <n v="4301"/>
    <s v="FORMACIÓN Y PREPARACIÓN DE DEPORTISTAS"/>
    <s v="DEPORTE Y RECREACIÓN"/>
    <n v="287"/>
    <s v="CONSTRUIR PARQUES"/>
    <s v="4301009"/>
    <s v="PARQUES RECREATIVOS CONSTRUIDOS"/>
    <s v="PARQUES CONSTRUIDOS"/>
    <s v="NÚMERO DE OBRAS"/>
    <n v="5"/>
    <n v="2023"/>
    <s v="IDERBOL"/>
    <n v="0"/>
    <n v="1"/>
    <n v="0.95"/>
    <n v="0.95"/>
    <n v="1"/>
    <n v="0"/>
    <n v="0"/>
    <n v="0"/>
    <n v="1"/>
    <n v="1"/>
    <n v="1.95"/>
    <n v="0.02"/>
    <n v="1.95"/>
    <n v="0"/>
    <s v="N/A"/>
    <n v="0"/>
    <n v="0"/>
  </r>
  <r>
    <x v="6"/>
    <x v="1"/>
    <s v="BOLIVAR ME ENAMORA EN  RECREACIÓN Y DEPORTE"/>
    <s v="BOLIVAR ME ENAMORA EN  RECREACIÓN Y DEPORTE"/>
    <n v="4301"/>
    <s v="FORMACIÓN Y PREPARACIÓN DE DEPORTISTAS"/>
    <s v="DEPORTE Y RECREACIÓN"/>
    <n v="288"/>
    <s v="MEJORAR UNA CANCHA DEPORTIVA"/>
    <s v="4301029"/>
    <s v="CANCHA MEJORADA"/>
    <s v="CANCHA MEJORADA"/>
    <s v="NÚMERO DE OBRAS"/>
    <n v="5"/>
    <n v="2023"/>
    <s v="IDERBOL"/>
    <n v="0"/>
    <n v="1"/>
    <n v="0.75"/>
    <n v="0.75"/>
    <n v="0.9"/>
    <n v="0"/>
    <n v="0"/>
    <n v="0"/>
    <n v="0.9"/>
    <n v="0.9"/>
    <n v="1.65"/>
    <n v="0.9"/>
    <n v="1.65"/>
    <n v="0"/>
    <s v="SGR_x000d_"/>
    <n v="2878137703.3863101"/>
    <n v="0"/>
  </r>
  <r>
    <x v="6"/>
    <x v="1"/>
    <s v="BOLÍVAR ME ENAMORA EN  FAMILIA, PRIMERA INFANCIA Y ADOLESCENCIA"/>
    <s v="BOLÍVAR ME ENAMORA EN  FAMILIA, PRIMERA INFANCIA Y ADOLESCENCIA"/>
    <n v="4102"/>
    <s v="DESARROLLO INTEGRAL DE LA PRIMERA INFANCIA A LA JUVENTUD, Y FORTALECIMIENTO DE LAS CAPACIDADES DE LAS FAMILIAS DE NIÑAS, NIÑOS Y ADOLESCENTES"/>
    <s v="PROTECCIÓN INTEGRAL A LA PRIMERA INFANCIA "/>
    <n v="289"/>
    <s v="CONSTRUIR CENTROS  DE ATENCIÓN INTEGRAL PARA LA PRIMERA INFANCIA"/>
    <n v="4102004"/>
    <s v="EDIFICACIONES PARA LA ATENCIÓN INTEGRAL A LA PRIMERA INFANCIA CONSTRUIDAS"/>
    <s v="EDIFICACIONES DE ATENCIÓN INTEGRAL A LA PRIMERA INFANCIA CONSTRUIDAS"/>
    <s v="NUMERO DE EDIFICACIONES"/>
    <n v="9"/>
    <n v="2023"/>
    <s v="N/A"/>
    <n v="5"/>
    <n v="12"/>
    <n v="0"/>
    <n v="0"/>
    <s v="0"/>
    <n v="0"/>
    <n v="0"/>
    <n v="0"/>
    <n v="0"/>
    <n v="0"/>
    <n v="0"/>
    <n v="0"/>
    <n v="0"/>
    <n v="20000000000"/>
    <s v="N/A"/>
    <n v="22627595"/>
    <n v="1.1313797500000001E-3"/>
  </r>
  <r>
    <x v="7"/>
    <x v="1"/>
    <s v="COMPONENTE BOLÍVAR ME ENAMORA EN DERECHO HUMANOS."/>
    <s v="COMPONENTE BOLÍVAR ME ENAMORA EN DERECHO HUMANOS."/>
    <s v="2,11,1"/>
    <s v="INCLUSIÓN SOCIAL Y PRODUCTIVA PARA LA POBLACIÓN EN SITUACIÓN DE VULNERABILIDAD "/>
    <s v="ATENCIÓN A GRUPOS VULNERABLES - PROMOCIÓN SOCIAL"/>
    <n v="396"/>
    <s v="400 PERSONAS ATENDIDAS CON LA OFERTA SOCIAL DE LA SECRETARIA "/>
    <n v="4103052"/>
    <s v="SERVICIO DE GESTIÓN PARA LA POBLACIÓN VULNERABLE "/>
    <s v="BENEFICIARIOS DE LA OFERTA SOCIAL ATENDIDOS "/>
    <s v="NÚMERO "/>
    <n v="0"/>
    <s v="N/A"/>
    <s v="N/A"/>
    <n v="100"/>
    <n v="400"/>
    <n v="80"/>
    <n v="0.2"/>
    <n v="80"/>
    <n v="100"/>
    <n v="150"/>
    <n v="0"/>
    <n v="330"/>
    <n v="0.82499999999999996"/>
    <n v="410"/>
    <n v="3.3"/>
    <n v="1.0249999999999999"/>
    <n v="102000000"/>
    <s v="GESTIÓN "/>
    <n v="0"/>
    <n v="0"/>
  </r>
  <r>
    <x v="7"/>
    <x v="1"/>
    <s v="COMPONENTE BOLÍVAR ME ENAMORA EN DERECHO HUMANOS."/>
    <s v="COMPONENTE BOLÍVAR ME ENAMORA EN DERECHO HUMANOS."/>
    <s v="2,11,1"/>
    <s v="INCLUSIÓN SOCIAL Y PRODUCTIVA PARA LA POBLACIÓN EN SITUACIÓN DE VULNERABILIDAD "/>
    <s v="ATENCIÓN A GRUPOS VULNERABLES - PROMOCIÓN SOCIAL"/>
    <n v="407"/>
    <s v="COMUNIDADES ÉTNICAS CON ACOMPAÑAMIENTO COMUNITARIO "/>
    <n v="4103057"/>
    <s v="SERVICIO DE ACOMPAÑAMIENTO FAMILIAR Y COMUNITARIO PARA LA SUPERACIÓN DE LA POBLEZA "/>
    <s v="COMUNIDADES ÉTNICAS CON ACOMPAÑAMIENTO COMUNITARIO "/>
    <s v="NÚMERO "/>
    <n v="0"/>
    <s v="N/A"/>
    <s v="N/A"/>
    <n v="4"/>
    <n v="12"/>
    <n v="19"/>
    <n v="1.5833333333333333"/>
    <n v="5"/>
    <n v="11"/>
    <n v="8"/>
    <n v="0"/>
    <n v="24"/>
    <n v="2"/>
    <n v="43"/>
    <n v="6"/>
    <n v="3.5833333333333335"/>
    <n v="0"/>
    <s v="GESTIÓN "/>
    <n v="0"/>
    <n v="0"/>
  </r>
  <r>
    <x v="7"/>
    <x v="1"/>
    <s v="COMPONENTE BOLÍVAR ME ENAMORA EN DERECHO HUMANOS."/>
    <s v="COMPONENTE BOLÍVAR ME ENAMORA EN DERECHO HUMANOS."/>
    <s v="2,11,2"/>
    <s v="INCLUSIÓN SOCIAL Y PRODUCTIVA PARA LA POBLACIÓN EN SITUACIÓN DE VULNERABILIDAD "/>
    <s v="ATENCIÓN A GRUPOS VULNERABLES - PROMOCIÓN SOCIAL"/>
    <n v="408"/>
    <s v="12 ASISTENCIAS TÉNICAS A LOS COMITÉS MUNICIPALES DE DISCAPACIDAD "/>
    <n v="3702021"/>
    <s v="SERVICIO DE ASISTENCIA TÉCNICA "/>
    <s v="0"/>
    <s v="NÚMERO "/>
    <n v="0"/>
    <s v="N/A"/>
    <s v="N/A"/>
    <n v="3"/>
    <n v="12"/>
    <n v="13"/>
    <n v="1.0833333333333333"/>
    <n v="4"/>
    <n v="3"/>
    <n v="0"/>
    <n v="0"/>
    <n v="7"/>
    <n v="0.58333333333333337"/>
    <n v="20"/>
    <n v="2.3333333333333335"/>
    <n v="1.6666666666666667"/>
    <n v="0"/>
    <s v="GESTIÓN "/>
    <n v="0"/>
    <n v="0"/>
  </r>
  <r>
    <x v="7"/>
    <x v="1"/>
    <s v="COMPONENTE BOLÍVAR ME ENAMORA EN DERECHO HUMANOS."/>
    <s v="COMPONENTE BOLÍVAR ME ENAMORA EN DERECHO HUMANOS."/>
    <s v="2,11,2"/>
    <s v="INCLUSIÓN SOCIAL Y PRODUCTIVA PARA LA POBLACIÓN EN SITUACIÓN DE VULNERABILIDAD "/>
    <s v="ATENCIÓN A GRUPOS VULNERABLES - PROMOCIÓN SOCIAL"/>
    <n v="409"/>
    <s v="12 ASISTENCIAS TÉCNICAS A MUNICIPIOS EN POLITICAS PÚBLICAS DE DISCAPACIDAD "/>
    <n v="204019"/>
    <s v="SERVICIO DE ASISTENCIA TÉCNICA TERRITORIAL PARA GESTIÓN E IMPLEMENTACIÓN DE LA POLITICA PÚBLICA DE DISCAPACIDAD  "/>
    <s v="DOCUMENTO DE LINEAMIENTOS TÉCNICOS PARA LA INCORPORACIÓN DEL ENFOQUE DIFERENCIAL ELABORADOS "/>
    <s v="NÚMERO "/>
    <n v="0"/>
    <s v="N/A"/>
    <s v="N/A"/>
    <n v="5"/>
    <n v="12"/>
    <n v="1"/>
    <n v="8.3333333333333329E-2"/>
    <s v="0"/>
    <n v="1"/>
    <n v="1"/>
    <n v="0"/>
    <n v="2"/>
    <n v="0.16666666666666666"/>
    <n v="3"/>
    <n v="0.4"/>
    <n v="0.25"/>
    <n v="0"/>
    <s v="GESTIÓN "/>
    <n v="0"/>
    <n v="0"/>
  </r>
  <r>
    <x v="7"/>
    <x v="1"/>
    <s v="COMPONENTE BOLÍVAR ME ENAMORA EN DERECHO HUMANOS."/>
    <s v="COMPONENTE BOLÍVAR ME ENAMORA EN DERECHO HUMANOS."/>
    <s v="2,11,2"/>
    <s v="INCLUSIÓN SOCIAL Y PRODUCTIVA PARA LA POBLACIÓN EN SITUACIÓN DE VULNERABILIDAD "/>
    <s v="ATENCIÓN A GRUPOS VULNERABLES - PROMOCIÓN SOCIAL"/>
    <n v="410"/>
    <s v="REALIZAR ESPACIOS DE INCLUSIÓN, JORNADAS DE CAPACITACIÓN, SENSIBILIZACIÓN, TALLERES DE FORMACIÓN CON POBLACIÓN CON DISCAPACIDAD Y FUNCIONARIOS PÚBLICOS "/>
    <n v="204019"/>
    <s v="SERVICIO DE ASISTENCIA TÉCNICA TERRITORIAL PARA LA GESTIÓN E IMPLEMENTACIÓN DE LA POLITICA PÚBLICA DE DISCAPACIDAD "/>
    <s v="ENTIDADES ASISTIDAS TÉCNICAMENTE "/>
    <s v="NÚMERO "/>
    <n v="0"/>
    <s v="N/A"/>
    <s v="N/A"/>
    <n v="18"/>
    <n v="60"/>
    <n v="4"/>
    <n v="6.6666666666666666E-2"/>
    <n v="9"/>
    <n v="6"/>
    <n v="8"/>
    <n v="0"/>
    <n v="23"/>
    <n v="0.38333333333333336"/>
    <n v="27"/>
    <n v="1.2777777777777777"/>
    <n v="0.45"/>
    <n v="0"/>
    <s v="GESTIÓN "/>
    <n v="0"/>
    <n v="0"/>
  </r>
  <r>
    <x v="7"/>
    <x v="1"/>
    <s v="COMPONENTE BOLÍVAR ME ENAMORA EN DERECHO HUMANOS."/>
    <s v="COMPONENTE BOLÍVAR ME ENAMORA EN DERECHO HUMANOS."/>
    <s v="2,11,3"/>
    <s v="INCLUSIÓN SOCIAL Y PRODUCTIVA PARA LA POBLACIÓN EN SITUACIÓN DE VULNERABILIDAD "/>
    <s v="ATENCIÓN A GRUPOS VULNERABLES - PROMOCIÓN SOCIAL"/>
    <n v="411"/>
    <s v="REALIZAR ACOMPAÑAMIENTO SICOSOCIAL A 120 FAMILIAS DE CUIDADORES DE PCD "/>
    <n v="4102043"/>
    <s v="SERVICIO DE ASISTENCIA TÉCNICA A FAMILIAS CON DISCAPACIDAD EN TEMAS DE FORTALECIMIENTO DEL TEJIDO SOCIAL Y CONSTRUCCIÓN DE ESCENARIOS COMUNITARIOS PROTECTORES DE DERECHOS "/>
    <s v="FAMILIAS ATENDIDAS "/>
    <s v="NÚMERO "/>
    <n v="0"/>
    <n v="120"/>
    <s v="N/A"/>
    <n v="120"/>
    <n v="120"/>
    <n v="120"/>
    <n v="1"/>
    <n v="50"/>
    <n v="250"/>
    <n v="150"/>
    <n v="0"/>
    <n v="450"/>
    <n v="3.75"/>
    <n v="570"/>
    <n v="3.75"/>
    <n v="4.75"/>
    <n v="0"/>
    <s v="GESTIÓN "/>
    <n v="0"/>
    <n v="0"/>
  </r>
  <r>
    <x v="7"/>
    <x v="1"/>
    <s v="COMPONENTE BOLÍVAR ME ENAMORA EN DERECHO HUMANOS."/>
    <s v="COMPONENTE BOLÍVAR ME ENAMORA EN DERECHO HUMANOS."/>
    <s v="2,11,4"/>
    <s v="INCLUSIÓN SOCIAL Y PRODUCTIVA PARA LA POBLACIÓN EN SITUACIÓN DE VULNERABILIDAD "/>
    <s v="ATENCIÓN A GRUPOS VULNERABLES - PROMOCIÓN SOCIAL"/>
    <n v="412"/>
    <s v="REALIZAR 20 JORNADAS DE ORIENTACIÓN Y ACOMPAÑAMIENTO REALIZADAS SOBRE DERECHOS HUMANOS "/>
    <n v="2502002"/>
    <s v="SERVICIO DE ASISTENCIA TÉCNICA  PARA ATENCIÓN, ORIENTACIÓN Y ASESORIA EN MATERIA DE DERECHOS HUMANOS, EL DERECHO INTERNACIONAL HUMANITARIO Y EN ESCENARIOS DE PAZ "/>
    <s v="JORNADAS DE ORIENTACIÓN TÉCNICA PARA LA ATENCIÓN, ORIENTACIÓN Y ASESORÍA EN MATERIA DE DERECHOS HUMANOS "/>
    <s v="NÚMERO "/>
    <n v="0"/>
    <n v="20"/>
    <s v="N/A"/>
    <n v="5"/>
    <n v="20"/>
    <n v="9"/>
    <n v="0.45"/>
    <n v="5"/>
    <n v="3"/>
    <n v="5"/>
    <n v="0"/>
    <n v="13"/>
    <n v="0.65"/>
    <n v="22"/>
    <n v="2.6"/>
    <n v="1.1000000000000001"/>
    <n v="0"/>
    <s v="GESTIÓN "/>
    <n v="0"/>
    <n v="0"/>
  </r>
  <r>
    <x v="7"/>
    <x v="1"/>
    <s v="COMPONENTE BOLÍVAR ME ENAMORA EN DERECHO HUMANOS."/>
    <s v="COMPONENTE BOLÍVAR ME ENAMORA EN DERECHO HUMANOS."/>
    <s v="2,11,5"/>
    <s v="INCLUSIÓN SOCIAL Y PRODUCTIVA PARA LA POBLACIÓN EN SITUACIÓN DE VULNERABILIDAD "/>
    <s v="ATENCIÓN A GRUPOS VULNERABLES - PROMOCIÓN SOCIAL"/>
    <n v="413"/>
    <s v="60 ASISTENCIAS TÉCNICAS PARA GENERAR CULTURA EN DERECHOS HUMANOS "/>
    <n v="4601012"/>
    <s v="SERVICIO DE ASISTENCIA TÉCNICA "/>
    <s v="ASISTENCISA TÉCNICAS REALIZADAS"/>
    <s v="NÚMERO "/>
    <n v="0"/>
    <s v="N/A"/>
    <s v="N/A"/>
    <n v="11"/>
    <n v="60"/>
    <n v="24"/>
    <n v="0.4"/>
    <n v="9"/>
    <n v="10"/>
    <n v="9"/>
    <n v="0"/>
    <n v="28"/>
    <n v="0.46666666666666667"/>
    <n v="52"/>
    <n v="2.5454545454545454"/>
    <n v="0.8666666666666667"/>
    <n v="0"/>
    <s v="GESTIÓN "/>
    <n v="0"/>
    <n v="0"/>
  </r>
  <r>
    <x v="7"/>
    <x v="1"/>
    <s v="COMPONENTE BOLÍVAR ME ENAMORA EN DERECHO HUMANOS."/>
    <s v="COMPONENTE BOLÍVAR ME ENAMORA EN DERECHO HUMANOS."/>
    <s v="2,11,5"/>
    <s v="INCLUSIÓN SOCIAL Y PRODUCTIVA PARA LA POBLACIÓN EN SITUACIÓN DE VULNERABILIDAD "/>
    <s v="ATENCIÓN A GRUPOS VULNERABLES - PROMOCIÓN SOCIAL"/>
    <n v="414"/>
    <s v="1 SISTEMA DE INFORMACIÓN IMPLEMENTACIÓN APRA GESTIÓN DE INFORMACIÓN DE DDHH Y POBLACIÓN VULNERABLE "/>
    <n v="4501007"/>
    <s v="DISEÑO E IMPLEMENTACIÓN DE LAS TICS ORIENTACIÓN A ATENDER LAS NECESIDADES DE LAS DEPENDENCIAS DE LA ENTIDAD EN SISTEMAS DE INFORMACIÓN, INFRAESTRUCTURA COMPUTACIONAL Y REDES, QUE APOYEN LOS PROCESOS DE TOMA DE DESICIONES Y LA ACCESIBILIDAD A LA CIUDADANIA. "/>
    <s v="SISTEMA DE INFORMACIÓN IMPLEMENTADOS "/>
    <s v="NÚMERO "/>
    <n v="0"/>
    <s v="N/A"/>
    <s v="N/A"/>
    <n v="1"/>
    <n v="1"/>
    <n v="0"/>
    <n v="0"/>
    <s v="0"/>
    <n v="0"/>
    <n v="0"/>
    <n v="0"/>
    <n v="0"/>
    <n v="0"/>
    <n v="0"/>
    <n v="0"/>
    <n v="0"/>
    <n v="0"/>
    <s v="GESTIÓN "/>
    <n v="0"/>
    <n v="0"/>
  </r>
  <r>
    <x v="7"/>
    <x v="1"/>
    <s v="BOLÍVAR ME ENAMORA DIVERSO E INCLUSIVO."/>
    <s v="BOLÍVAR ME ENAMORA DIVERSO E INCLUSIVO."/>
    <n v="301"/>
    <s v="INCLUSIÓN SOCIAL Y PRODUCTIVA PARA LA POBLACIÓN EN SITUACIÓN DE VULNERABILIDAD "/>
    <s v="ATENCIÓN A GRUPOS VULNERABLES - PROMOCIÓN SOCIAL"/>
    <n v="400"/>
    <s v="ELABORACIÓN POLÍTICA PÚBLICAS DE  DERECHOS HUMANOS 2) DISCAPACIDAD, 3) ETNÍAS   4) DIVERSIDAD"/>
    <n v="301011"/>
    <s v="DOCUMENTOS DE POLÍTICA PÚBLICA"/>
    <s v="DOCUMENTOS DE POLÍTICA PÚBLICA ELABORADOS"/>
    <s v="NÚMERO "/>
    <n v="1"/>
    <n v="2010"/>
    <s v="DOCUMENTO DE POLITICA PUBLICA"/>
    <n v="1"/>
    <n v="1"/>
    <n v="1"/>
    <n v="1"/>
    <s v="0"/>
    <n v="0"/>
    <n v="0"/>
    <n v="0"/>
    <n v="0"/>
    <n v="0"/>
    <n v="1"/>
    <n v="0"/>
    <n v="1"/>
    <n v="25368000"/>
    <s v="ICLD"/>
    <n v="3087000"/>
    <n v="0.1216887417218543"/>
  </r>
  <r>
    <x v="7"/>
    <x v="1"/>
    <s v="BOLÍVAR ME ENAMORA DIVERSO E INCLUSIVO"/>
    <s v="BOLÍVAR ME ENAMORA DIVERSO E INCLUSIVO"/>
    <n v="301"/>
    <s v="INCLUSIÓN SOCIAL Y PRODUCTIVA PARA LA POBLACIÓN EN SITUACIÓN DE VULNERABILIDAD "/>
    <s v="ATENCIÓN A GRUPOS VULNERABLES - PROMOCIÓN SOCIAL"/>
    <n v="400"/>
    <s v="ELABORACIÓN POLÍTICA PÚBLICAS DE  DERECHOS HUMANOS 2) DISCAPACIDAD, 3) ETNÍAS   4) DIVERSIDAD"/>
    <n v="301011"/>
    <s v="DOCUMENTOS DE POLÍTICA PÚBLICA"/>
    <s v="DOCUMENTOS DE POLÍTICA PÚBLICA ELABORADOS"/>
    <s v="NÚMERO "/>
    <n v="1"/>
    <n v="2010"/>
    <s v="DOCUMENTO DE POLITICA PUBLICA"/>
    <n v="1"/>
    <n v="1"/>
    <n v="1"/>
    <n v="1"/>
    <s v="0"/>
    <n v="0"/>
    <n v="0"/>
    <n v="0"/>
    <n v="0"/>
    <n v="0"/>
    <n v="1"/>
    <n v="0"/>
    <n v="1"/>
    <n v="25368000"/>
    <s v="ICLD"/>
    <n v="3087000"/>
    <n v="0.1216887417218543"/>
  </r>
  <r>
    <x v="7"/>
    <x v="1"/>
    <s v="BOLÍVAR ME ENAMORA DIVERSO E INCLUSIVO"/>
    <s v="BOLÍVAR ME ENAMORA DIVERSO E INCLUSIVO"/>
    <n v="4502"/>
    <s v="INCLUSIÓN SOCIAL Y PRODUCTIVA PARA LA POBLACIÓN EN SITUACIÓN DE VULNERABILIDAD "/>
    <s v="ATENCIÓN A GRUPOS VULNERABLES - PROMOCIÓN SOCIAL"/>
    <n v="402"/>
    <s v="240 EMPRENDEDORES DE COMUNIDADES DIVERAS APOYADOS"/>
    <n v="4502039"/>
    <s v="SERVICIO DE APOYO FINANCIERO PARA EMPRESAS Y EMPRENDIMIENTOS PRODUCTIVOS"/>
    <s v="PERSONAS Y EMPRESAS BENEFICIADAS"/>
    <s v="NÚMERO "/>
    <n v="36.200000000000003"/>
    <n v="2018"/>
    <s v="DANE"/>
    <n v="60"/>
    <n v="240"/>
    <n v="60"/>
    <n v="0.25"/>
    <s v="0"/>
    <n v="16"/>
    <n v="12"/>
    <n v="0"/>
    <n v="28"/>
    <n v="0.11666666666666667"/>
    <n v="88"/>
    <n v="0.46666666666666667"/>
    <n v="0.36666666666666664"/>
    <n v="58100000"/>
    <s v="ICLD"/>
    <n v="0"/>
    <n v="0"/>
  </r>
  <r>
    <x v="7"/>
    <x v="1"/>
    <s v="BOLÍVAR ME ENAMORA DIVERSO E INCLUSIVO"/>
    <s v="BOLÍVAR ME ENAMORA DIVERSO E INCLUSIVO"/>
    <n v="4102"/>
    <s v="INCLUSIÓN SOCIAL Y PRODUCTIVA PARA LA POBLACIÓN EN SITUACIÓN DE VULNERABILIDAD "/>
    <s v="ATENCIÓN A GRUPOS VULNERABLES - PROMOCIÓN SOCIAL"/>
    <n v="403"/>
    <s v="REALIZAR 4  ACCIONES  PROTECTORASS DE DERECHOS DE LAS COMUNIDADES OSIG"/>
    <n v="4102042"/>
    <s v="FORTALECIMIENTO DEL TEJIDO SOCIAL Y CONSTRUCCIÓN DE ESCENARIOS COMUNITARIOS PROTECTORES DE DERECHOS"/>
    <s v="ACCIONES EJECUTADAS CON LAS COMUNIDADES"/>
    <s v="NÚMERO "/>
    <n v="36.200000000000003"/>
    <n v="2018"/>
    <s v="DANE"/>
    <n v="1"/>
    <n v="4"/>
    <n v="1"/>
    <n v="0.25"/>
    <n v="1"/>
    <n v="1"/>
    <n v="1"/>
    <n v="0"/>
    <n v="3"/>
    <n v="0.75"/>
    <n v="4"/>
    <n v="3"/>
    <n v="1"/>
    <n v="0"/>
    <s v="Gestion"/>
    <n v="0"/>
    <n v="0"/>
  </r>
  <r>
    <x v="7"/>
    <x v="1"/>
    <s v="BOLÍVAR ME ENAMORA DIVERSO E INCLUSIVO"/>
    <s v="BOLÍVAR ME ENAMORA DIVERSO E INCLUSIVO"/>
    <n v="4101"/>
    <s v="INCLUSIÓN SOCIAL Y PRODUCTIVA PARA LA POBLACIÓN EN SITUACIÓN DE VULNERABILIDAD "/>
    <s v="ATENCIÓN A GRUPOS VULNERABLES - PROMOCIÓN SOCIAL"/>
    <n v="404"/>
    <s v="ATENDER 100 FAMILAS CON MIEMBROS DE COMUNIDADES OSIG"/>
    <n v="4102043"/>
    <s v="SERVICIO DE PROMOCIÓN DE TEMAS DE DINÁMICA RELACIONAL Y DESARROLLO AUTÓNOMO"/>
    <s v="FAMILIAS ATENDIDAS"/>
    <s v="NÚMERO "/>
    <n v="36.200000000000003"/>
    <n v="2018"/>
    <s v="DANE"/>
    <n v="25"/>
    <n v="100"/>
    <n v="25"/>
    <n v="0.25"/>
    <s v="0"/>
    <n v="15"/>
    <n v="60"/>
    <n v="0"/>
    <n v="75"/>
    <n v="0.75"/>
    <n v="100"/>
    <n v="3"/>
    <n v="1"/>
    <n v="0"/>
    <s v="Gestion"/>
    <n v="0"/>
    <n v="0"/>
  </r>
  <r>
    <x v="7"/>
    <x v="1"/>
    <s v="BOLÍVAR ME ENAMORA DIVERSO E INCLUSIVO"/>
    <s v="BOLÍVAR ME ENAMORA DIVERSO E INCLUSIVO"/>
    <n v="4101"/>
    <s v="INCLUSIÓN SOCIAL Y PRODUCTIVA PARA LA POBLACIÓN EN SITUACIÓN DE VULNERABILIDAD "/>
    <s v="ATENCIÓN A GRUPOS VULNERABLES - PROMOCIÓN SOCIAL"/>
    <n v="405"/>
    <s v="200 PERSONAS  CON AYUDAS HUMANITARIAS"/>
    <n v="4101025"/>
    <s v="SERVICIO DE AYUDA Y ATENCIÓN HUMANITARIA"/>
    <s v="PERSONAS CON ASISTENCIA HUMANITARIA"/>
    <s v="NÚMERO "/>
    <n v="36.200000000000003"/>
    <n v="2018"/>
    <s v="DANE"/>
    <n v="50"/>
    <n v="200"/>
    <n v="50"/>
    <n v="0.25"/>
    <s v="0"/>
    <n v="2"/>
    <n v="10"/>
    <n v="0"/>
    <n v="12"/>
    <n v="0.06"/>
    <n v="62"/>
    <n v="0.24"/>
    <n v="0.31"/>
    <n v="0"/>
    <s v="Gestion"/>
    <n v="0"/>
    <n v="0"/>
  </r>
  <r>
    <x v="7"/>
    <x v="1"/>
    <s v="BOLÍVAR ME ENAMORA DIVERSO E INCLUSIVO"/>
    <s v="BOLÍVAR ME ENAMORA DIVERSO E INCLUSIVO"/>
    <n v="2202"/>
    <s v="INCLUSIÓN SOCIAL Y PRODUCTIVA PARA LA POBLACIÓN EN SITUACIÓN DE VULNERABILIDAD "/>
    <s v="ATENCIÓN A GRUPOS VULNERABLES - PROMOCIÓN SOCIAL"/>
    <n v="406"/>
    <s v="30 PERSONAS VULNERABLES CON ACCESO A LA EDUCACIÓN SUPERIOR"/>
    <n v="503026"/>
    <s v="SERVICIO DE APOYO FINANCIERO PARA EL ACCESO A LA EDUCACIÓN SUPERIOR O TERCIARIA"/>
    <s v="BENEFICIARIOS DE ESTRATEGIAS O PROGRAMAS DE  APOYO FINANCIERO PARA EL ACCESO A LA EDUCACIÓN SUPERIOR  O TERCIARIA"/>
    <s v="NÚMERO "/>
    <n v="36.200000000000003"/>
    <n v="2018"/>
    <s v="DANE"/>
    <n v="10"/>
    <n v="30"/>
    <n v="0"/>
    <n v="0"/>
    <s v="0"/>
    <n v="2"/>
    <n v="0"/>
    <n v="0"/>
    <n v="2"/>
    <n v="6.6666666666666666E-2"/>
    <n v="2"/>
    <n v="0.2"/>
    <n v="6.6666666666666666E-2"/>
    <n v="0"/>
    <s v="Gestion"/>
    <n v="0"/>
    <n v="0"/>
  </r>
  <r>
    <x v="7"/>
    <x v="1"/>
    <s v="COMPONENTE DE JÓVENES CON FUTURO."/>
    <s v="COMPONENTE DE JÓVENES CON FUTURO."/>
    <s v="A.14"/>
    <s v="DESARROLLO INTEGRAL DE LA PRIMERA INFANCIA A LA JUVENTUD, Y FORTALECIMIENTO DE LAS CAPACIDADES DE LAS FAMILIAS DE NIÑAS, NIÑOS Y ADOLESCENTES"/>
    <s v="GRUPOS VULNERABLES"/>
    <s v="SG235_x000d_"/>
    <s v="16 CAMPAÑAS DE PROTECCIÓN_x000d_DELOS DERECHOS DELA_x000d_POBLACIÓN JÓVEN"/>
    <s v="4102046"/>
    <s v="SERVICIOS DE_x000d_PROMOCIÓN DELOS_x000d_DERECHOS DE LOS_x000d_NIÑOS, NIÑAS,_x000d_ADOLESCENTES Y_x000d_JÓVENES"/>
    <s v="CAMPAÑAS DE_x000d_PROMOCIÓN_x000d_REALIZADAS"/>
    <s v="NÚMERO "/>
    <s v="0"/>
    <s v="2025"/>
    <s v="DANE"/>
    <n v="4"/>
    <n v="16"/>
    <n v="4"/>
    <n v="0.25"/>
    <n v="1"/>
    <n v="1"/>
    <n v="1"/>
    <n v="0"/>
    <n v="3"/>
    <n v="0.1875"/>
    <n v="7"/>
    <n v="0.75"/>
    <n v="0.4375"/>
    <n v="0"/>
    <s v="Recursos propios"/>
    <n v="0"/>
    <n v="0"/>
  </r>
  <r>
    <x v="7"/>
    <x v="1"/>
    <s v="COMPONENTE DE JÓVENES CON FUTURO."/>
    <s v="COMPONENTE DE JÓVENES CON FUTURO."/>
    <s v="A.14"/>
    <s v="MEJORAMIENTO DE LA_x000d_PLANEACIÓN TERRITORIAL,_x000d_SECTORIAL Y DE INVERSIÓN_x000d_PÚBLICA"/>
    <s v="GRUPOS VULNERABLES"/>
    <s v="G256"/>
    <s v="IMPLEMENTACIÓN DE_x000d_POLÍTICADEJUVENTUDES"/>
    <s v="301008"/>
    <s v="SERVICIO DE_x000d_SEGUIMIENTO A LA_x000d_POLÍTICAPÚBLICA"/>
    <s v="DOCUMENTOS DE_x000d_SEGUIMIENTO ALA_x000d_POLÍTICA PÚBLICA_x000d_ELABORADOS"/>
    <s v="NÚMERO "/>
    <s v="0"/>
    <s v="2025"/>
    <s v="DANE"/>
    <n v="1"/>
    <n v="1"/>
    <n v="0"/>
    <n v="0"/>
    <s v="0"/>
    <n v="1"/>
    <n v="1"/>
    <n v="0"/>
    <n v="2"/>
    <n v="2"/>
    <n v="2"/>
    <n v="2"/>
    <n v="2"/>
    <n v="132045800"/>
    <s v="Recursos propios"/>
    <n v="0"/>
    <n v="0"/>
  </r>
  <r>
    <x v="7"/>
    <x v="1"/>
    <s v="COMPONENTE DE JÓVENES CON FUTURO."/>
    <s v="COMPONENTE DE JÓVENES CON FUTURO."/>
    <s v="A.14"/>
    <s v="INCLUSIÓN SOCIAL Y PRODUCTIVA PARA LA POBLACIÓN EN SITUACIÓN DE VULNERABILIDAD"/>
    <s v="GRUPOS VULNERABLES"/>
    <s v="G218 "/>
    <s v="CAPACITAR 400 JÓVENES"/>
    <n v="3603002"/>
    <s v="SERVICIO DE FORMACIÓN _x000d_PARA EL TRABAJO EN _x000d_COMPETENCIAS PARA LA _x000d_INSERCIÓN LABORAL_x000d_"/>
    <s v="PERSONAS_x000d_CERTIFICADAS"/>
    <s v="NÚMERO "/>
    <s v="0"/>
    <s v="2025"/>
    <s v="DANE"/>
    <n v="100"/>
    <n v="400"/>
    <n v="80"/>
    <n v="0.2"/>
    <n v="100"/>
    <n v="50"/>
    <n v="0"/>
    <n v="0"/>
    <n v="150"/>
    <n v="0.375"/>
    <n v="230"/>
    <n v="1.5"/>
    <n v="0.57499999999999996"/>
    <n v="0"/>
    <s v="Recursos propios"/>
    <n v="0"/>
    <n v="0"/>
  </r>
  <r>
    <x v="7"/>
    <x v="1"/>
    <s v="COMPONENTE DE JÓVENES CON FUTURO."/>
    <s v="COMPONENTE DE JÓVENES CON FUTURO."/>
    <s v="A.14"/>
    <s v="INCLUSIÓN SOCIAL Y PRODUCTIVA PARA LA POBLACIÓN EN SITUACIÓN DE VULNERABILIDAD"/>
    <s v="GRUPOS VULNERABLES"/>
    <s v="G221"/>
    <s v="CON EL PROGRAMA JÓVENES _x000d_VISIONARIOS, , - SE BUSCA _x000d_CAPITZAR 800 UNIDADES _x000d_PRODUCTIVA DE GRUPOS _x000d_JUVENILES VULNERABLES Y _x000d_SUJETOS DE PROTECCION _x000d_ESPECIAL CONSITUCIONAL_x000d_"/>
    <n v="4103010"/>
    <s v="SERVICIO DE GESTIÓN PARA LA COLOCACIÓN DE EMPLEO"/>
    <s v="UNIDADES PRODUCTIVAS CREADAS"/>
    <s v="NÚMERO "/>
    <n v="0"/>
    <n v="2025"/>
    <s v="DANE"/>
    <n v="200"/>
    <n v="800"/>
    <n v="80"/>
    <n v="0.1"/>
    <s v="0"/>
    <n v="5"/>
    <n v="5"/>
    <n v="0"/>
    <n v="10"/>
    <n v="1.2500000000000001E-2"/>
    <n v="90"/>
    <n v="0.05"/>
    <n v="0.1125"/>
    <n v="0"/>
    <s v="Recursos propios"/>
    <n v="0"/>
    <n v="0"/>
  </r>
  <r>
    <x v="7"/>
    <x v="1"/>
    <s v="COMPONENTE DE JÓVENES CON FUTURO."/>
    <s v="COMPONENTE DE JÓVENES CON FUTURO."/>
    <s v="A.14"/>
    <s v="INCLUSIÓN SOCIAL Y PRODUCTIVA PARA LA POBLACIÓN EN SITUACIÓN DE VULNERABILIDAD"/>
    <s v=" ATENCIÓN A GRUPOS VULNERABLES - PROMOCIÓN SOCIAL"/>
    <s v=" IG255"/>
    <s v=" CON EL PROGRAMA EMPLEO PARA LA IGUALDAD - SE BUSCA VINCULAR 65 JOVENES A EMPLEO FORMAL PARA POBLACIÓN VULNERABLE "/>
    <n v="3602004"/>
    <s v="SERVICIO DE COLOCACIÓN LABORAL "/>
    <s v=" COLOCACIONES DE JÓVENES A TRAVÉS DEL SERVICIO PÚBLICO DE EMPLEO"/>
    <s v="NÚMERO "/>
    <n v="0"/>
    <n v="2025"/>
    <s v="DANE"/>
    <n v="16"/>
    <n v="65"/>
    <n v="20"/>
    <n v="0.30769230769230771"/>
    <n v="10"/>
    <n v="10"/>
    <n v="10"/>
    <n v="0"/>
    <n v="30"/>
    <n v="0.46153846153846156"/>
    <n v="50"/>
    <n v="1.875"/>
    <n v="0.76923076923076927"/>
    <n v="0"/>
    <s v="GESTIÓN "/>
    <n v="0"/>
    <n v="0"/>
  </r>
  <r>
    <x v="8"/>
    <x v="1"/>
    <s v="BOLÍVAR ME ENAMORA EN  EDUCACIÓN INTEGRAL"/>
    <s v="BOLÍVAR ME ENAMORA EN  EDUCACIÓN INTEGRAL"/>
    <s v="2201"/>
    <s v="CALIDAD, COBERTURA Y FORTALECIMIENTO DE LA EDUCACIÓN INICIAL, PRESCOLAR, BÁSICA Y MEDIA"/>
    <s v="CALIDAD - MATRÍCULA "/>
    <n v="292"/>
    <s v="FACILITAR Y ESTIMULAR EL PROCESO DE APRENDIZAJE DE LOS ESTUDIANTES MEDIANTE LA DOTACIÓN DE MATERIAL DIDÁCTICO, PEDAGÓGICO, TECNOLÓGICO O ESPECIALIZADO PARA LABORATORIOS Y/O MEDIA TÉCNICA, PERMITIENDO ASÍ EL DESARROLLO DE CADA ASIGNATURA Y LA ACCIÓN DOCENTE Y LA EVALUACIÓN."/>
    <n v="2201070"/>
    <s v="AMBIENTES DE APRENDIZAJE PARA LA EDUCACIÓN INICIAL PREESCOLAR, BÁSICA Y MEDIA DOTADOS"/>
    <s v="AMBIENTES DE APRENDIZAJE PARA LA EDUCACIÓN INICIAL, PREESCOLAR Y BÁSICA PRIMARIA CON DOTACIONES PEDAGÓGICAS EN EL MARCO DE LA ATENCIÓN INTEGRAL "/>
    <s v="NÚMERO "/>
    <s v="N/D"/>
    <n v="2023"/>
    <s v="SEC EDUCACIÓN"/>
    <n v="10"/>
    <n v="30"/>
    <n v="0"/>
    <n v="0"/>
    <n v="9"/>
    <n v="33"/>
    <n v="0"/>
    <n v="0"/>
    <n v="42"/>
    <n v="1.4"/>
    <n v="42"/>
    <n v="4.2"/>
    <n v="1.4"/>
    <n v="734556877"/>
    <s v="SGP"/>
    <n v="674556267"/>
    <n v="0.91831727143438069"/>
  </r>
  <r>
    <x v="8"/>
    <x v="1"/>
    <s v="BOLÍVAR ME ENAMORA EN  EDUCACIÓN INTEGRAL"/>
    <s v="BOLÍVAR ME ENAMORA EN  EDUCACIÓN INTEGRAL"/>
    <s v="2201"/>
    <s v="CALIDAD, COBERTURA Y FORTALECIMIENTO DE LA EDUCACIÓN INICIAL, PRESCOLAR, BÁSICA Y MEDIA"/>
    <s v="CALIDAD - MATRÍCULA "/>
    <n v="293"/>
    <s v="APROBACIÓN E IMPLEMENTACIÓN DE LA POLÍTICA PÚBLICA EDUCATIVA DEL DEPARTAMENTO DE BOLÍVAR"/>
    <n v="2201004"/>
    <s v="DOCUMENTOS NORMATIVOS"/>
    <s v="DOCUMENTOS NORMATIVOS PARA LA EDUCACIÓN INICIAL, PREESCOLAR, BÁSICA Y MEDIA EXPEDIDOS _x000d_(POLÍTICA PÚBLICA APROBADA)"/>
    <s v="NÚMERO "/>
    <s v="N/D"/>
    <n v="2023"/>
    <s v="SEC EDUCACIÓN"/>
    <n v="1"/>
    <n v="1"/>
    <n v="0"/>
    <n v="0"/>
    <n v="0"/>
    <n v="0"/>
    <n v="0"/>
    <n v="0"/>
    <n v="0"/>
    <n v="0"/>
    <n v="0"/>
    <n v="0"/>
    <n v="0"/>
    <n v="774962500"/>
    <s v="SGP"/>
    <n v="598050000"/>
    <n v="0.77171476039163189"/>
  </r>
  <r>
    <x v="8"/>
    <x v="1"/>
    <s v="BOLÍVAR ME ENAMORA EN CALIDAD EDUCATIVA"/>
    <s v="BOLÍVAR ME ENAMORA EN CALIDAD EDUCATIVA"/>
    <s v="2201"/>
    <s v="CALIDAD, COBERTURA Y FORTALECIMIENTO DE LA EDUCACIÓN INICIAL, PRESCOLAR, BÁSICA Y MEDIA"/>
    <s v="CALIDAD - MATRÍCULA "/>
    <n v="294"/>
    <s v="FORTALECER LA ARTICULACIÓN DE LA MEDIA TÉCNICA EN EL DEPARTAMENTO A TRAVÉS DE LA ACTUALIZACION CURRICULAR"/>
    <n v="2201035"/>
    <s v="SERVICIO DE ARTICULACIÓN ENTRE LA EDUCACIÓN MEDIA Y EL SECTOR PRODUCTIVO."/>
    <s v="LINEAMIENTOS CURRICULARES PARA LAS ESPECIALIZADAS DE MEDIA TECNICA DESARROLLADOS (ACTUALIZACIÓN CURRICULAR DE LA INSTITUCIONES EDUCATIVAS CON MEDIA TECNICA)"/>
    <s v="NÚMERO "/>
    <s v="N/D"/>
    <n v="2023"/>
    <s v="SEC EDUCACIÓN"/>
    <n v="40"/>
    <n v="115"/>
    <n v="0"/>
    <n v="0"/>
    <n v="0"/>
    <n v="0"/>
    <n v="0"/>
    <n v="0"/>
    <n v="0"/>
    <n v="0"/>
    <n v="0"/>
    <n v="0"/>
    <n v="0"/>
    <n v="0"/>
    <s v="SGP"/>
    <n v="0"/>
    <n v="0"/>
  </r>
  <r>
    <x v="8"/>
    <x v="1"/>
    <s v="BOLÍVAR ME ENAMORA EN CALIDAD EDUCATIVA"/>
    <s v="BOLÍVAR ME ENAMORA EN CALIDAD EDUCATIVA"/>
    <s v="2201"/>
    <s v="CALIDAD, COBERTURA Y FORTALECIMIENTO DE LA EDUCACIÓN INICIAL, PRESCOLAR, BÁSICA Y MEDIA"/>
    <s v="CALIDAD - MATRÍCULA "/>
    <n v="295"/>
    <s v="DESARROLLAR EL FORO EDUCATIVO DEPARTAMENTAL"/>
    <n v="2201049"/>
    <s v="SERVICIO DE EDUCACIÓN INFORMAL"/>
    <s v="FOROS EDUCATIVOS TERRITORIALES REALIZADOS"/>
    <s v="NÚMERO "/>
    <n v="1"/>
    <n v="2023"/>
    <s v="SEC EDUCACIÓN"/>
    <n v="1"/>
    <n v="4"/>
    <n v="1"/>
    <n v="0.25"/>
    <n v="0"/>
    <n v="0"/>
    <n v="0"/>
    <n v="0"/>
    <n v="0"/>
    <n v="0"/>
    <n v="1"/>
    <n v="0"/>
    <n v="0.25"/>
    <n v="318000000"/>
    <s v="SGP"/>
    <n v="318000000"/>
    <n v="1"/>
  </r>
  <r>
    <x v="8"/>
    <x v="1"/>
    <s v="BOLÍVAR ME ENAMORA EN CALIDAD EDUCATIVA"/>
    <s v="BOLÍVAR ME ENAMORA EN CALIDAD EDUCATIVA"/>
    <s v="2201"/>
    <s v="CALIDAD, COBERTURA Y FORTALECIMIENTO DE LA EDUCACIÓN INICIAL, PRESCOLAR, BÁSICA Y MEDIA"/>
    <s v="CALIDAD - MATRÍCULA "/>
    <n v="296"/>
    <s v="FORTALECER EL PROCESO ETNOEDUCATIVO"/>
    <n v="2201056"/>
    <s v="SERVICIO DE ACOMPAÑAMIENTO PARA EL DESARROLLO DE MODELOS EDUCATIVOS INTERCULTURALES"/>
    <s v="MODELOS EDUCATIVOS PARA GRUPOS ÉTNICOS ACOMPAÑADOS"/>
    <s v="NÚMERO "/>
    <n v="10"/>
    <n v="2023"/>
    <s v="SEC EDUCACIÓN"/>
    <n v="6"/>
    <n v="10"/>
    <n v="0"/>
    <n v="0"/>
    <n v="0"/>
    <n v="0"/>
    <n v="0"/>
    <n v="0"/>
    <n v="0"/>
    <n v="0"/>
    <n v="0"/>
    <n v="0"/>
    <n v="0"/>
    <n v="90000000"/>
    <s v="SGP"/>
    <n v="88900000"/>
    <n v="0.98777777777777775"/>
  </r>
  <r>
    <x v="8"/>
    <x v="1"/>
    <s v="BOLÍVAR ME ENAMORA EN CALIDAD EDUCATIVA"/>
    <s v="BOLÍVAR ME ENAMORA EN CALIDAD EDUCATIVA"/>
    <s v="2201"/>
    <s v="CALIDAD, COBERTURA Y FORTALECIMIENTO DE LA EDUCACIÓN INICIAL, PRESCOLAR, BÁSICA Y MEDIA"/>
    <s v="CALIDAD - MATRÍCULA "/>
    <n v="297"/>
    <s v="FORTALECER LA IMPLEMENTACIÓN DE LOS PROYECTOS PEDAGÓGICOS PRODUCTIVOS DE LAS INSTITUCIONES EDUCATIVAS TÉCNICAS."/>
    <n v="2201061"/>
    <s v="SERVICIO DE APOYO A PROYECTOS PEDAGÓGICOS PRODUCTIVOS"/>
    <s v="ESTABLECIMIENTOS EDUCATIVOS BENEFICIADOS"/>
    <s v="NÚMERO "/>
    <s v="N/D"/>
    <n v="2023"/>
    <s v="SEC EDUCACIÓN"/>
    <n v="7"/>
    <n v="20"/>
    <n v="0"/>
    <n v="0"/>
    <n v="0"/>
    <n v="0"/>
    <n v="0"/>
    <n v="0"/>
    <n v="0"/>
    <n v="0"/>
    <n v="0"/>
    <n v="0"/>
    <n v="0"/>
    <n v="80000000"/>
    <s v="SGP"/>
    <n v="0"/>
    <n v="0"/>
  </r>
  <r>
    <x v="8"/>
    <x v="1"/>
    <s v="BOLÍVAR ME ENAMORA EN CALIDAD EDUCATIVA"/>
    <s v="BOLÍVAR ME ENAMORA EN CALIDAD EDUCATIVA"/>
    <s v="2201"/>
    <s v="CALIDAD, COBERTURA Y FORTALECIMIENTO DE LA EDUCACIÓN INICIAL, PRESCOLAR, BÁSICA Y MEDIA"/>
    <s v="CALIDAD - MATRÍCULA "/>
    <n v="298"/>
    <s v="FORTALECER LA CONVIVENCIA ESCOLAR"/>
    <n v="2201067"/>
    <s v="SERVICIO DE APOYO PARA EL FORTALECIMIENTO DE ESCUELAS DE PADRES"/>
    <s v="ESCUELAS DE PADRES APOYADAS"/>
    <s v="NÚMERO "/>
    <n v="15"/>
    <n v="2023"/>
    <s v="SEC EDUCACIÓN"/>
    <n v="30"/>
    <n v="100"/>
    <n v="15"/>
    <n v="0.15"/>
    <n v="48"/>
    <n v="96"/>
    <n v="0"/>
    <n v="0"/>
    <n v="144"/>
    <n v="1.44"/>
    <n v="159"/>
    <n v="4.8"/>
    <n v="1.59"/>
    <n v="67792500"/>
    <s v="SGP"/>
    <n v="67792500"/>
    <n v="1"/>
  </r>
  <r>
    <x v="8"/>
    <x v="1"/>
    <s v="BOLÍVAR ME ENAMORA EN CALIDAD EDUCATIVA"/>
    <s v="BOLÍVAR ME ENAMORA EN CALIDAD EDUCATIVA"/>
    <s v="2201"/>
    <s v="CALIDAD, COBERTURA Y FORTALECIMIENTO DE LA EDUCACIÓN INICIAL, PRESCOLAR, BÁSICA Y MEDIA"/>
    <s v="CALIDAD - MATRÍCULA "/>
    <n v="299"/>
    <s v="GENERAR CAPACIDADES EN LOS DOCENTES DE BÁSICA Y MEDIA PARA LA IMPLEMENTACIÓN DEL SISTEMAS DE EVALUACIÓN PRUEBAS SABER 11"/>
    <n v="2201074"/>
    <s v="SERVICIO DE FORTALECIMIENTO A LAS CAPACIDADES DE LOS DOCENTES DE EDUCACIÓN INICIAL, PREESCOLAR, BÁSICA Y MEDIA"/>
    <s v="DOCENTES DE EDUCACIÓN INICIAL, PREESCOLAR, BÁSICA Y MEDIA BENEFICIADOS CON ESTRATEGIAS DE MEJORAMIENTO DE SUS CAPACIDADES"/>
    <s v="NÚMERO "/>
    <s v="N/D"/>
    <n v="2023"/>
    <s v="SEC EDUCACIÓN"/>
    <n v="380"/>
    <n v="1130"/>
    <n v="503"/>
    <n v="0.44513274336283187"/>
    <n v="0"/>
    <n v="0"/>
    <n v="0"/>
    <n v="0"/>
    <n v="0"/>
    <n v="0"/>
    <n v="503"/>
    <n v="0"/>
    <n v="0.44513274336283187"/>
    <n v="200000000"/>
    <s v="SGP"/>
    <n v="0"/>
    <n v="0"/>
  </r>
  <r>
    <x v="8"/>
    <x v="1"/>
    <s v="BOLÍVAR ME ENAMORA EN  EDUCACIÓN INTEGRAL"/>
    <s v="BOLÍVAR ME ENAMORA EN  EDUCACIÓN INTEGRAL"/>
    <s v="2201"/>
    <s v="CALIDAD, COBERTURA Y FORTALECIMIENTO DE LA EDUCACIÓN INICIAL, PRESCOLAR, BÁSICA Y MEDIA"/>
    <s v="CALIDAD - MATRÍCULA "/>
    <n v="300"/>
    <s v="MEJORAR LOS NIVELES DE COMPETENCIA DE LOS ESTUDIANTES EN LAS PRUEBAS SABER"/>
    <n v="2201073"/>
    <s v="SERVICIO DE EVALUACIÓN DE LA CALIDAD DE LA EDUCACIÓN INICIAL, PREESCOLAR, BÁSICA Y MEDIA"/>
    <s v="ESTUDIANTES EVALUADOS A TRAVÉS DE SIMULACROS"/>
    <s v="NÚMERO "/>
    <s v="N/D"/>
    <n v="2023"/>
    <s v="SEC EDUCACIÓN"/>
    <n v="12000"/>
    <n v="12000"/>
    <n v="0"/>
    <n v="0"/>
    <n v="12216"/>
    <n v="10122"/>
    <n v="8781"/>
    <n v="0"/>
    <n v="8781"/>
    <n v="0.73175000000000001"/>
    <n v="8781"/>
    <n v="0.73175000000000001"/>
    <n v="0.73175000000000001"/>
    <n v="7000000000"/>
    <s v="PROPIOS"/>
    <n v="7000000000"/>
    <n v="1"/>
  </r>
  <r>
    <x v="8"/>
    <x v="1"/>
    <s v="BOLÍVAR ME ENAMORA EN CALIDAD EDUCATIVA"/>
    <s v="BOLÍVAR ME ENAMORA EN CALIDAD EDUCATIVA"/>
    <s v="2201"/>
    <s v="CALIDAD, COBERTURA Y FORTALECIMIENTO DE LA EDUCACIÓN INICIAL, PRESCOLAR, BÁSICA Y MEDIA"/>
    <s v="CALIDAD - MATRÍCULA "/>
    <n v="301"/>
    <s v="FORMACIÓN POSGRADUAL A LOS DOCENTES"/>
    <n v="2201074"/>
    <s v="SERVICIO DE FORTALECIMIENTO A LAS CAPACIDADES DE LOS DOCENTES DE EDUCACIÓN INICIAL, PREESCOLAR, BÁSICA Y MEDIA"/>
    <s v="DOCENTES DE EDUCACIÓN INICIAL, PREESCOLAR, BÁSICA Y MEDIA BENEFICIADOS CON ESTRATEGIAS DE ACCESO Y PERMANENCIA A PROGRAMAS DE POSGRADO"/>
    <s v="NÚMERO "/>
    <s v="N/D"/>
    <n v="2023"/>
    <s v="SEC EDUCACIÓN"/>
    <n v="0"/>
    <n v="400"/>
    <n v="0"/>
    <n v="0"/>
    <n v="0"/>
    <n v="0"/>
    <n v="0"/>
    <n v="0"/>
    <n v="0"/>
    <n v="0"/>
    <n v="0"/>
    <n v="0"/>
    <n v="0"/>
    <n v="0"/>
    <s v="PROPIOS"/>
    <n v="0"/>
    <n v="0"/>
  </r>
  <r>
    <x v="8"/>
    <x v="1"/>
    <s v="BOLÍVAR ME ENAMORA EN CALIDAD EDUCATIVA"/>
    <s v="BOLÍVAR ME ENAMORA EN CALIDAD EDUCATIVA"/>
    <n v="2201"/>
    <s v="CALIDAD, COBERTURA Y FORTALECIMIENTO DE LA EDUCACIÓN INICIAL, PRESCOLAR, BÁSICA Y MEDIA"/>
    <s v="CALIDAD - MATRÍCULA "/>
    <n v="302"/>
    <s v="MEJORAR LAS COMPETENCIAS DE LOS DOCENTES EN BILINGÜISMO A TRAVÉS DE FORMACIÓN Y DE LA IMPLEMENTACIÓN DE PROYECTOS EN LAS INSTITUCIONES EDUCATIVAS QUE FOMENTEN EL USO DE UNA SEGUNDA LENGUA"/>
    <n v="2201060"/>
    <s v="SERVICIO EDUCATIVO DE PROMOCIÓN DEL BILINGÜISMO PARA DOCENTES"/>
    <s v="DOCENTES BENEFICIADOS CON ESTRATEGIAS DE PROMOCIÓN DEL BILINGÜISMO"/>
    <s v="NÚMERO "/>
    <n v="60"/>
    <n v="2023"/>
    <s v="SEC EDUCACIÓN"/>
    <n v="100"/>
    <n v="300"/>
    <n v="0"/>
    <n v="0"/>
    <n v="0"/>
    <n v="0"/>
    <n v="0"/>
    <n v="0"/>
    <n v="0"/>
    <n v="0"/>
    <n v="0"/>
    <n v="0"/>
    <n v="0"/>
    <n v="57000000"/>
    <s v="SGP"/>
    <n v="57000000"/>
    <n v="1"/>
  </r>
  <r>
    <x v="8"/>
    <x v="1"/>
    <s v="BOLÍVAR ME ENAMORA EN CALIDAD EDUCATIVA"/>
    <s v="BOLÍVAR ME ENAMORA EN CALIDAD EDUCATIVA"/>
    <n v="2201"/>
    <s v="CALIDAD, COBERTURA Y FORTALECIMIENTO DE LA EDUCACIÓN INICIAL, PRESCOLAR, BÁSICA Y MEDIA"/>
    <s v="CALIDAD"/>
    <n v="303"/>
    <s v="FORTALECER LAS CAPACIDADES DE LOS DOCENTES A TRAVÉS DE LA IMPLEMENTACIÓN DEL PLAN DE FORMACIÓN A NIVEL DE CURSOS, TALLERES Y/O DIPLOMADOS"/>
    <n v="2201049"/>
    <s v="SERVICIO DE EDUCACIÓN INFORMAL"/>
    <s v="DOCENTES CAPACITADOS"/>
    <s v="NÚMERO "/>
    <n v="5000"/>
    <n v="2023"/>
    <s v="SEC EDUCACIÓN"/>
    <n v="500"/>
    <n v="2000"/>
    <n v="342"/>
    <n v="0.17100000000000001"/>
    <n v="0"/>
    <n v="0"/>
    <n v="0"/>
    <n v="0"/>
    <n v="0"/>
    <n v="0"/>
    <n v="342"/>
    <n v="0"/>
    <n v="0.17100000000000001"/>
    <n v="700000000"/>
    <s v="SGP"/>
    <n v="0"/>
    <n v="0"/>
  </r>
  <r>
    <x v="8"/>
    <x v="1"/>
    <s v="BOLÍVAR ME ENAMORA EN CALIDAD EDUCATIVA"/>
    <s v="BOLÍVAR ME ENAMORA EN CALIDAD EDUCATIVA"/>
    <n v="2201"/>
    <s v="CALIDAD, COBERTURA Y FORTALECIMIENTO DE LA EDUCACIÓN INICIAL, PRESCOLAR, BÁSICA Y MEDIA"/>
    <s v="FORTALECER LAS CAPACIDADES DE LOS DOCENTES A TRAVÉS DE LA IMPLEMENTACIÓN DEL PLAN DE FORMACIÓN A NIVEL DE CURSOS, TALLERES Y/O DIPLOMADOS"/>
    <n v="304"/>
    <s v="IMPLEMENTACIÓN DE PROGRAMAS DE FORTALECIMIENTO DE LAS COMPETENCIAS DE LECTURA EN LAS INSTITUCIONES EDUCATIVAS."/>
    <n v="2201049"/>
    <s v="SERVICIO DE EDUCACIÓN INFORMAL"/>
    <s v="DOCENTES CAPACITADOS"/>
    <s v="NÚMERO "/>
    <s v="N/D"/>
    <n v="2023"/>
    <s v="SEC EDUCACIÓN"/>
    <n v="300"/>
    <n v="300"/>
    <n v="262"/>
    <n v="0.87333333333333329"/>
    <n v="0"/>
    <n v="0"/>
    <n v="0"/>
    <n v="0"/>
    <n v="0"/>
    <n v="0"/>
    <n v="262"/>
    <n v="0"/>
    <n v="0.87333333333333329"/>
    <n v="50000000"/>
    <s v="SGP"/>
    <n v="50000000"/>
    <n v="1"/>
  </r>
  <r>
    <x v="8"/>
    <x v="1"/>
    <s v="BOLÍVAR ME ENAMORA EN  EDUCACIÓN INTEGRAL"/>
    <s v="BOLÍVAR ME ENAMORA EN  EDUCACIÓN INTEGRAL"/>
    <s v="2201"/>
    <s v="CALIDAD, COBERTURA Y FORTALECIMIENTO DE LA EDUCACIÓN INICIAL, PRESCOLAR, BÁSICA Y MEDIA"/>
    <s v="CALIDAD - MATRÍCULA "/>
    <n v="305"/>
    <s v="PROMOVER LA CONSOLIDACIÓN DE UNA SOCIEDAD DIGITAL PARA QUE TODOS LOS CIUDADANOS TENGAN LAS HERRAMIENTAS NECESARIAS PARA HACER DEL INTERNET Y DE LAS TECNOLOGÍAS DIGITALES UN INSTRUMENTO DE TRANSFORMACIÓN SOCIAL. "/>
    <n v="2201070"/>
    <s v="AMBIENTES DE APRENDIZAJE PARA LA EDUCACIÓN INICIAL PREESCOLAR, BÁSICA Y MEDIA DOTADOS"/>
    <s v="AMBIENTES DE APRENDIZAJE PARA LA EDUCACIÓN INICIAL, PREESCOLAR Y BÁSICA PRIMARIA CON DOTACIONES PEDAGÓGICAS EN EL MARCO DE LA ATENCIÓN INTEGRAL (EDUCACIÓN MAS INNOVADORA CON MEJORES AMBIENTES DIGITALES Y RECURSOS TECNOLÓGICOS)"/>
    <s v="NÚMERO "/>
    <n v="226"/>
    <n v="2023"/>
    <s v="SEC EDUCACIÓN"/>
    <n v="226"/>
    <n v="226"/>
    <n v="226"/>
    <n v="1"/>
    <n v="0"/>
    <n v="226"/>
    <n v="226"/>
    <n v="0"/>
    <n v="226"/>
    <n v="1"/>
    <n v="452"/>
    <n v="1"/>
    <n v="2"/>
    <n v="2403998805"/>
    <s v="SGP"/>
    <n v="2402931298"/>
    <n v="0.99955594528675318"/>
  </r>
  <r>
    <x v="8"/>
    <x v="1"/>
    <s v="BOLÍVAR ME ENAMORA EN  EDUCACIÓN INTEGRAL"/>
    <s v="BOLÍVAR ME ENAMORA EN  EDUCACIÓN INTEGRAL"/>
    <s v="2201"/>
    <s v="CALIDAD, COBERTURA Y FORTALECIMIENTO DE LA EDUCACIÓN INICIAL, PRESCOLAR, BÁSICA Y MEDIA"/>
    <s v="COBERTURA "/>
    <n v="306"/>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AMBIENTES PEDAGOGICOS BASICOS CONSTRUIDOS NUEVOS"/>
    <n v="2201051"/>
    <s v="INFRAESTRUCTURA EDUCATIVA CONSTRUIDA"/>
    <s v="AULAS NUEVAS CONSTRUIDAS (INCLUYE AMBIENTES PEDAGÓGICOS BÁSICOS)"/>
    <s v="NÚMERO "/>
    <n v="312"/>
    <n v="2023"/>
    <s v="SEC EDUCACIÓN"/>
    <n v="80"/>
    <n v="720"/>
    <n v="247"/>
    <n v="0.34305555555555556"/>
    <n v="27"/>
    <n v="0"/>
    <n v="0"/>
    <n v="0"/>
    <n v="27"/>
    <n v="3.7499999999999999E-2"/>
    <n v="274"/>
    <n v="0.33750000000000002"/>
    <n v="0.38055555555555554"/>
    <n v="11985024086"/>
    <s v="PREFERENTES"/>
    <n v="0"/>
    <n v="0"/>
  </r>
  <r>
    <x v="8"/>
    <x v="1"/>
    <s v="BOLÍVAR ME ENAMORA EN  EDUCACIÓN INTEGRAL"/>
    <s v="BOLÍVAR ME ENAMORA EN  EDUCACIÓN INTEGRAL"/>
    <s v="2201"/>
    <s v="CALIDAD, COBERTURA Y FORTALECIMIENTO DE LA EDUCACIÓN INICIAL, PRESCOLAR, BÁSICA Y MEDIA"/>
    <s v="COBERTURA "/>
    <n v="307"/>
    <s v="GARANTIZAR EL DESARROLLO DE LA INFRAESTRUCTURA ESCOLAR Y MEJORES CONDICIONES LOCATIVAS Y DE ENTORNO FÍSICO DE LAS INSTITUCIONES ESCOLARES, CONTANDO CON ESPACIOS COMPLEMENTARIOS EN BUEN ESTADO QUE PROMUEVAN EN NIÑAS, NIÑOS Y ADOLESCENTES INTERACCIÓN CONSIGO MISMOS, CON LOS OTROS Y CON EL MUNDO QUE LES RODEA. "/>
    <n v="2201051"/>
    <s v="INFRAESTRUCTURA EDUCATIVA CONSTRUIDA"/>
    <s v="AMBIENTES PEDAGOGICOS NUEVO CONSTRUIDO COMPLEMENTARIOS (INCLUYE COMEDOR – COCINA, BATERIAS SANITARIAS, AULAS DE INFORMATICA, LABORATORIOS, RECTORIS, SALA DE PROFESORES, CANCHAS MULTIPLES )"/>
    <s v="NÚMERO "/>
    <n v="62"/>
    <n v="2023"/>
    <s v="SEC EDUCACIÓN"/>
    <n v="20"/>
    <n v="250"/>
    <n v="161"/>
    <n v="0.64400000000000002"/>
    <n v="4"/>
    <n v="0"/>
    <n v="0"/>
    <n v="0"/>
    <n v="4"/>
    <n v="1.6E-2"/>
    <n v="165"/>
    <n v="0.2"/>
    <n v="0.66"/>
    <n v="5496405835"/>
    <s v="PREFERENTES"/>
    <n v="0"/>
    <n v="0"/>
  </r>
  <r>
    <x v="8"/>
    <x v="1"/>
    <s v="BOLÍVAR ME ENAMORA EN  EDUCACIÓN INTEGRAL"/>
    <s v="BOLÍVAR ME ENAMORA EN  EDUCACIÓN INTEGRAL"/>
    <s v="2201"/>
    <s v="CALIDAD, COBERTURA Y FORTALECIMIENTO DE LA EDUCACIÓN INICIAL, PRESCOLAR, BÁSICA Y MEDIA"/>
    <s v="COBERTURA "/>
    <n v="308"/>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
    <n v="2201052"/>
    <s v="INFRAESTRUCTURA EDUCATIVA MEJORADA"/>
    <s v="AULAS MEJORADAS INTERVENIDAS (INCLUYE AMBIENTES PEDAGOGICOS BASICOS )"/>
    <s v="NÚMERO "/>
    <n v="450"/>
    <n v="2023"/>
    <s v="SEC EDUCACIÓN"/>
    <n v="50"/>
    <n v="300"/>
    <n v="76"/>
    <n v="0.25333333333333335"/>
    <n v="0"/>
    <n v="0"/>
    <n v="0"/>
    <n v="0"/>
    <n v="0"/>
    <n v="0"/>
    <n v="76"/>
    <n v="0"/>
    <n v="0.25333333333333335"/>
    <n v="407553672"/>
    <s v="PREFERENTES"/>
    <n v="0"/>
    <n v="0"/>
  </r>
  <r>
    <x v="8"/>
    <x v="1"/>
    <s v="BOLÍVAR ME ENAMORA EN  EDUCACIÓN INTEGRAL"/>
    <s v="BOLÍVAR ME ENAMORA EN  EDUCACIÓN INTEGRAL"/>
    <s v="2201"/>
    <s v="CALIDAD, COBERTURA Y FORTALECIMIENTO DE LA EDUCACIÓN INICIAL, PRESCOLAR, BÁSICA Y MEDIA"/>
    <s v="COBERTURA "/>
    <n v="309"/>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
    <n v="2201052"/>
    <s v="INFRAESTRUCTURA EDUCATIVA MEJORADA"/>
    <s v="AMBIENTES PEDAGOGICOS MEJORADOS INTERVENIDOS (INCLUYE COMEDOR – COCINA, BATERIAS SANITARIAS, AULAS DE INFORMATICAS, LABORATORIOS ZONAS ADMINISTRATIVAS, SALAS DE PROFESORES )"/>
    <s v="NÚMERO "/>
    <n v="56"/>
    <n v="2023"/>
    <s v="SEC EDUCACIÓN"/>
    <n v="50"/>
    <n v="250"/>
    <n v="13"/>
    <n v="5.1999999999999998E-2"/>
    <n v="0"/>
    <n v="0"/>
    <n v="0"/>
    <n v="0"/>
    <n v="0"/>
    <n v="0"/>
    <n v="13"/>
    <n v="0"/>
    <n v="5.1999999999999998E-2"/>
    <n v="0"/>
    <s v="PREFERENTES"/>
    <n v="0"/>
    <n v="0"/>
  </r>
  <r>
    <x v="8"/>
    <x v="1"/>
    <s v="BOLÍVAR ME ENAMORA EN  EDUCACIÓN INTEGRAL"/>
    <s v="BOLÍVAR ME ENAMORA EN  EDUCACIÓN INTEGRAL"/>
    <s v="2201"/>
    <s v="CALIDAD, COBERTURA Y FORTALECIMIENTO DE LA EDUCACIÓN INICIAL, PRESCOLAR, BÁSICA Y MEDIA"/>
    <s v="COBERTURA "/>
    <n v="310"/>
    <s v="MEJORAR CONDICIONES PARA LA FORMACION Y DESARROLLO DE LAS COPENCIAS BASICAS Y SOCIALES DE LA POBLACION ESCOLAR EN LAS I.E. O."/>
    <n v="2201069"/>
    <s v="INFRAESTRUCTURA EDUCATIVA DOTADA"/>
    <s v="SEDES DOTADAS CON MOBILIARIO"/>
    <s v="NÚMERO "/>
    <n v="35"/>
    <n v="2023"/>
    <s v="SEC EDUCACIÓN"/>
    <n v="100"/>
    <n v="600"/>
    <n v="327"/>
    <n v="0.54500000000000004"/>
    <n v="1"/>
    <n v="0"/>
    <n v="0"/>
    <n v="0"/>
    <n v="1"/>
    <n v="1.6666666666666668E-3"/>
    <n v="328"/>
    <n v="0.01"/>
    <n v="0.54666666666666663"/>
    <n v="5111691705"/>
    <s v="PREFERENTES"/>
    <n v="5101791705"/>
    <n v="0.99806326348079322"/>
  </r>
  <r>
    <x v="8"/>
    <x v="1"/>
    <s v="BOLÍVAR ME ENAMORA EN  EDUCACIÓN INTEGRAL"/>
    <s v="BOLÍVAR ME ENAMORA EN  EDUCACIÓN INTEGRAL"/>
    <s v="2201"/>
    <s v="CALIDAD, COBERTURA Y FORTALECIMIENTO DE LA EDUCACIÓN INICIAL, PRESCOLAR, BÁSICA Y MEDIA"/>
    <s v="COBERTURA "/>
    <n v="311"/>
    <s v="DESARROLLAR ESTRATEGIAS DE AMPLIACIÓN DE MATRÍCULA EN EL GRADO DE TRANSICIÓN, Y AMPLIACIÓN DE LOS GRADOS DE PREESCOLAR. PRIMERA INFANCIA "/>
    <n v="2201022"/>
    <s v="INFRAESTRUCTURA PARA EDUCACIÓN INICIAL CONSTRUIDA"/>
    <s v="PERSONAS BENEFICIADAS CON ESTRATEGIAS DE FOMENTO PARA EL ACCESO A LA EDUCACIÓN INICIAL, PREESCOLAR, BÁSICA Y MEDIA. "/>
    <s v="NÚMERO "/>
    <n v="12668"/>
    <n v="2023"/>
    <s v="MINISTERIO DE EDUCACIÓN"/>
    <n v="14000"/>
    <n v="14000"/>
    <n v="16420"/>
    <n v="1.1728571428571428"/>
    <n v="15777"/>
    <n v="16332"/>
    <n v="16335"/>
    <n v="0"/>
    <n v="16335"/>
    <n v="1.1667857142857143"/>
    <n v="32755"/>
    <n v="1.1667857142857143"/>
    <n v="2.3396428571428571"/>
    <n v="11442308216"/>
    <s v="SGP"/>
    <n v="8719205912"/>
    <n v="0.76201459945011496"/>
  </r>
  <r>
    <x v="8"/>
    <x v="1"/>
    <s v="BOLÍVAR ME ENAMORA EN  EDUCACIÓN INTEGRAL"/>
    <s v="BOLÍVAR ME ENAMORA EN  EDUCACIÓN INTEGRAL"/>
    <s v="2201"/>
    <s v="CALIDAD, COBERTURA Y FORTALECIMIENTO DE LA EDUCACIÓN INICIAL, PRESCOLAR, BÁSICA Y MEDIA"/>
    <s v="COBERTURA "/>
    <n v="312"/>
    <s v="INCREMENTAR LA CANTIDAD DE POBLACIÓN ESTUDIANTIL DENTRO DEL SISTEMA EDUCATIVO EN EL DEPARTAMENTO DE BOLÍVAR._x000d_"/>
    <n v="2201017"/>
    <s v="SERVICIO DE FOMENTO PARA EL ACCESO A LA EDUCACIÓN INICIAL, PREESCOLAR, BÁSICA Y MEDIA."/>
    <s v="PERSONAS BENEFICIADAS CON ESTRATEGIAS DE FOMENTO PARA EL ACCESO A LA EDUCACIÓN INICIAL, PREESCOLAR, BÁSICA Y MEDIA. "/>
    <s v="NÚMERO "/>
    <n v="219276"/>
    <n v="2023"/>
    <s v="SECRETARÍA DE  EDUCACIÓN"/>
    <n v="220276"/>
    <n v="222276"/>
    <n v="207867"/>
    <n v="0.93517518760459972"/>
    <n v="225184"/>
    <n v="211447"/>
    <n v="208690"/>
    <n v="0"/>
    <n v="208690"/>
    <n v="0.93887779157443896"/>
    <n v="416557"/>
    <n v="0.94740234977936766"/>
    <n v="1.8740529791790386"/>
    <n v="1175772854884"/>
    <s v="SGP"/>
    <n v="757789401281"/>
    <n v="0.64450322877692423"/>
  </r>
  <r>
    <x v="8"/>
    <x v="1"/>
    <s v="BOLÍVAR ME ENAMORA EN  EDUCACIÓN INTEGRAL"/>
    <s v="BOLÍVAR ME ENAMORA EN  EDUCACIÓN INTEGRAL"/>
    <s v="2201"/>
    <s v="CALIDAD, COBERTURA Y FORTALECIMIENTO DE LA EDUCACIÓN INICIAL, PRESCOLAR, BÁSICA Y MEDIA"/>
    <s v="COBERTURA "/>
    <n v="313"/>
    <s v="MEJORAR LOS PROCESOS DE INCLUSIÓN MEDIANTE LA IMPLEMENTACIÓN DE ESTRATEGIAS QUE GARANTICEN EL DERECHO Y EL GOCE EFECTIVO DE LA EDUCACIÓN A LOS ESTUDIANTES CON DISCAPACIDAD  DEL DEPARTAMENTO DE BOLÍVAR."/>
    <n v="2201084"/>
    <s v="SERVICIO DE APOYO PEDAGÓGICO PARA  LA OFERTA DE EDUCACIÓN INCLUSIVA PARA PREESCOLAR, BÁSICA Y MEDIA"/>
    <s v="BENEFICIARIOS DE APOYO PEDAGÓGICO PARA  LA OFERTA DE EDUCACIÓN INCLUSIVA PARA PREESCOLAR, BÁSICA Y MEDIA"/>
    <s v="PORCENTAJE"/>
    <n v="100"/>
    <n v="2023"/>
    <s v="SECRETARÍA DE  EDUCACIÓN"/>
    <n v="100"/>
    <n v="100"/>
    <n v="66"/>
    <n v="0.66"/>
    <n v="25"/>
    <n v="46.900000000000006"/>
    <n v="0"/>
    <n v="0"/>
    <n v="71.900000000000006"/>
    <n v="0.71900000000000008"/>
    <n v="137.9"/>
    <n v="0.71900000000000008"/>
    <n v="1.379"/>
    <n v="1732721604"/>
    <s v="SGP"/>
    <n v="1476333332"/>
    <n v="0.85203146806265595"/>
  </r>
  <r>
    <x v="8"/>
    <x v="1"/>
    <s v="BOLÍVAR ME ENAMORA EN  EDUCACIÓN INTEGRAL"/>
    <s v="BOLÍVAR ME ENAMORA EN  EDUCACIÓN INTEGRAL"/>
    <s v="2201"/>
    <s v="CALIDAD, COBERTURA Y FORTALECIMIENTO DE LA EDUCACIÓN INICIAL, PRESCOLAR, BÁSICA Y MEDIA"/>
    <s v="COBERTURA "/>
    <n v="314"/>
    <s v="MEJORAR LOS PROCESOS DE INCLUSIÓN MEDIANTE LA IMPLEMENTACIÓN DE ESTRATEGIAS QUE GARANTICEN EL DERECHO Y EL GOCE EFECTIVO DE LA EDUCACIÓN A LOS ESTUDIANTES CON TALENTOS EXCEPCIONALES  DEL DEPARTAMENTO DE BOLÍVAR."/>
    <n v="2201084"/>
    <s v="SERVICIO DE APOYO PEDAGÓGICO PARA  LA OFERTA DE EDUCACIÓN INCLUSIVA PARA PREESCOLAR, BÁSICA Y MEDIA"/>
    <s v="BENEFICIARIOS DE APOYO PEDAGÓGICO PARA  LA OFERTA DE EDUCACIÓN INCLUSIVA PARA PREESCOLAR, BÁSICA Y MEDIA"/>
    <s v="NÚMERO "/>
    <n v="100"/>
    <n v="2023"/>
    <s v="SECRETARÍA DE  EDUCACIÓN"/>
    <n v="100"/>
    <n v="400"/>
    <n v="0"/>
    <n v="0"/>
    <n v="0"/>
    <n v="0"/>
    <n v="139"/>
    <n v="0"/>
    <n v="139"/>
    <n v="0.34749999999999998"/>
    <n v="139"/>
    <n v="1.39"/>
    <n v="0.34749999999999998"/>
    <n v="331019020"/>
    <s v="SGP"/>
    <n v="328954620"/>
    <n v="0.99376350035716976"/>
  </r>
  <r>
    <x v="8"/>
    <x v="1"/>
    <s v="BOLÍVAR ME ENAMORA EN  EDUCACIÓN INTEGRAL"/>
    <s v="BOLÍVAR ME ENAMORA EN  EDUCACIÓN INTEGRAL"/>
    <s v="2201"/>
    <s v="CALIDAD, COBERTURA Y FORTALECIMIENTO DE LA EDUCACIÓN INICIAL, PRESCOLAR, BÁSICA Y MEDIA"/>
    <s v="COBERTURA "/>
    <n v="315"/>
    <s v=" PROVEER DE COMPLEMENTOS ALIMENTARIOS A ESTUDIENTES EN EDAD ESCOLAR EN LAS INSTITUCIONES EDUCATIVAS OFICIALES DEL DEPARTAMENTO"/>
    <n v="2201028"/>
    <s v="SERVICIO DE APOYO A LA PERMANENCIA CON ALIMENTACIÓN ESCOLAR"/>
    <s v="ESTUDIANTES BENEFICIADOS DEL PROGRAMA DE ALIMENTACIÓN ESCOLAR"/>
    <s v="NÚMERO "/>
    <n v="126000"/>
    <n v="2023"/>
    <s v="SECRETARÍA DE  EDUCACIÓN"/>
    <n v="127000"/>
    <n v="127000"/>
    <n v="129050"/>
    <n v="1.0161417322834645"/>
    <n v="129700"/>
    <n v="129700"/>
    <n v="129700"/>
    <n v="0"/>
    <n v="129700"/>
    <n v="1.021259842519685"/>
    <n v="258750"/>
    <n v="1.021259842519685"/>
    <n v="2.0374015748031495"/>
    <n v="78220560507"/>
    <s v="PROPIOS"/>
    <n v="74201190241"/>
    <n v="0.94861491352212568"/>
  </r>
  <r>
    <x v="8"/>
    <x v="1"/>
    <s v="BOLÍVAR ME ENAMORA EN  EDUCACIÓN INTEGRAL"/>
    <s v="BOLÍVAR ME ENAMORA EN  EDUCACIÓN INTEGRAL"/>
    <s v="2201"/>
    <s v="CALIDAD, COBERTURA Y FORTALECIMIENTO DE LA EDUCACIÓN INICIAL, PRESCOLAR, BÁSICA Y MEDIA"/>
    <s v="COBERTURA "/>
    <n v="316"/>
    <s v="FORTALECER LAS RESIDENCIAS ESCOLARES EN EL SECTOR EDUCATIVO."/>
    <n v="2201082"/>
    <s v="SERVICIO DE APOYO PARA LA IMPLEMENTACIÓN DE LA ESTRATEGIA DE RESIDENCIA ESCOLAR"/>
    <s v="SEDES EDUCATIVAS APOYADAS EN LA IMPLEMENTACIÓN DE LA ESTRATEGIA DE RESIDENCIA ESCOLAR"/>
    <s v="NÚMERO "/>
    <n v="6"/>
    <n v="2023"/>
    <s v="SECRETARÍA DE  EDUCACIÓN"/>
    <n v="6"/>
    <n v="6"/>
    <n v="6"/>
    <n v="1"/>
    <n v="6"/>
    <n v="5"/>
    <n v="5"/>
    <n v="0"/>
    <n v="5"/>
    <n v="0.83333333333333337"/>
    <n v="11"/>
    <n v="0.83333333333333337"/>
    <n v="1.8333333333333333"/>
    <n v="309705320"/>
    <s v="SGP"/>
    <n v="254310872"/>
    <n v="0.82113820970204843"/>
  </r>
  <r>
    <x v="8"/>
    <x v="1"/>
    <s v="BOLÍVAR ME ENAMORA EN  EDUCACIÓN INTEGRAL"/>
    <s v="BOLÍVAR ME ENAMORA EN  EDUCACIÓN INTEGRAL"/>
    <s v="2201"/>
    <s v="CALIDAD, COBERTURA Y FORTALECIMIENTO DE LA EDUCACIÓN INICIAL, PRESCOLAR, BÁSICA Y MEDIA"/>
    <s v="COBERTURA "/>
    <n v="317"/>
    <s v="GARANTIZAR EL DERECHO A LA EDUCACIÓN PROPICIANDO LA IGUALDAD DE OPORTUNIDADES PARA LA PERMANENCIA Y EL LOGRO EDUCATIVO DE TODAS LAS NIÑAS, NIÑOS, ADOLESCENTES, JÓVENES Y ADULTOS DEL DEPARTAMENTO EN LA EDUCACIÓN PREESCOLAR, BÁSICA Y MEDIA SUPERANDO EL ABANDONO ESCOLAR._x000d_"/>
    <n v="2201033"/>
    <s v="SERVICIO DE FOMENTO PARA LA PERMANENCIA EN PROGRAMAS DE EDUCACIÓN FORMAL"/>
    <s v="PERSONAS BENEFICIARIAS DE ESTRATEGIAS DE PERMANENCIA"/>
    <s v="NÚMERO "/>
    <n v="114582"/>
    <n v="2023"/>
    <s v="SECRETARÍA DE  EDUCACIÓN"/>
    <n v="119582"/>
    <n v="473328"/>
    <n v="188963"/>
    <n v="0.39922210391102997"/>
    <n v="121145"/>
    <n v="153452"/>
    <n v="189268"/>
    <n v="0"/>
    <n v="189268"/>
    <n v="0.39986647736875908"/>
    <n v="378231"/>
    <n v="1.5827465672091117"/>
    <n v="0.7990885812797891"/>
    <n v="1850000000"/>
    <s v="PROPIOS"/>
    <n v="1360058100"/>
    <n v="0.73516654054054054"/>
  </r>
  <r>
    <x v="8"/>
    <x v="1"/>
    <s v="BOLÍVAR ME ENAMORA EN  EDUCACIÓN INTEGRAL"/>
    <s v="BOLÍVAR ME ENAMORA EN  EDUCACIÓN INTEGRAL"/>
    <n v="2201"/>
    <s v="CALIDAD, COBERTURA Y FORTALECIMIENTO DE LA EDUCACIÓN INICIAL, PRESCOLAR, BÁSICA Y MEDIA"/>
    <s v="EFICIENCIA EN LA ADMINISTRACIÓN DEL SERVICIO EDUCATIVO "/>
    <n v="318"/>
    <s v="SEGUIMIENTO ANUAL A LAS INSTITUCIONES EDUCATIVAS OFICIALES SOBRE EL MANEJO DE RECURSOS RECIBIDOS_x000d_POR GRATUIDAD EDUCATIVA"/>
    <n v="2201015"/>
    <s v="SERVICIO DE INSPECCIÓN, VIGILANCIA Y CONTROL DEL SECTOR EDUCATIVO"/>
    <s v="INSTITUCIONES EDUCATIVAS CON INSPECCIÓN, VIGILANCIA Y CONTROL DEL SECTOR EDUCATIVO"/>
    <s v="NÚMERO "/>
    <n v="226"/>
    <n v="2023"/>
    <s v="SECRETARIA DE EDUCACIÓN"/>
    <n v="60"/>
    <n v="240"/>
    <n v="52"/>
    <n v="0.21666666666666667"/>
    <n v="1"/>
    <n v="23"/>
    <n v="35"/>
    <n v="0"/>
    <n v="59"/>
    <n v="0.24583333333333332"/>
    <n v="111"/>
    <n v="0.98333333333333328"/>
    <n v="0.46250000000000002"/>
    <n v="250000000"/>
    <s v="SGP"/>
    <n v="0"/>
    <n v="0"/>
  </r>
  <r>
    <x v="8"/>
    <x v="1"/>
    <s v="BOLÍVAR ME ENAMORA EN  EDUCACIÓN INTEGRAL"/>
    <s v="BOLÍVAR ME ENAMORA EN  EDUCACIÓN INTEGRAL"/>
    <n v="2201"/>
    <s v="CALIDAD, COBERTURA Y FORTALECIMIENTO DE LA EDUCACIÓN INICIAL, PRESCOLAR, BÁSICA Y MEDIA"/>
    <s v="EFICIENCIA EN LA ADMINISTRACIÓN DEL SERVICIO EDUCATIVO "/>
    <n v="319"/>
    <s v="FORTALECIMIENTO DE LAS CAPACIDADES INSTITUCIONALES DE LOS ESTABLECIMIENTOS EDUCATIVOS OFICIALES"/>
    <n v="2201013"/>
    <s v="SERVICIO DE ASISTENCIA TÉCNICA EN INSPECCIÓN, VIGILANCIA Y CONTROL DEL SECTOR EDUCATIVO"/>
    <s v="ENTIDADES ASISTIDAS TÉCNICAMENTE"/>
    <s v="NÚMERO "/>
    <n v="226"/>
    <n v="2023"/>
    <s v="SECRETARIA DE EDUCACIÓN"/>
    <n v="226"/>
    <n v="904"/>
    <n v="226"/>
    <n v="0.25"/>
    <n v="53"/>
    <n v="21"/>
    <n v="159"/>
    <n v="0"/>
    <n v="233"/>
    <n v="0.25774336283185839"/>
    <n v="459"/>
    <n v="1.0309734513274336"/>
    <n v="0.50774336283185839"/>
    <n v="400000000"/>
    <s v="SGP"/>
    <n v="170257500"/>
    <n v="0.42564374999999999"/>
  </r>
  <r>
    <x v="9"/>
    <x v="1"/>
    <s v="BOLÍVAR ME ENAMORA CON SERVICIOS PÚBLICOS"/>
    <s v="BOLÍVAR ME ENAMORA CON SERVICIOS PÚBLICOS"/>
    <n v="4003"/>
    <s v="ACCESO DE LA POBLACIÓN A LOS SERVICIOS DE AGUA POTABLE Y SANEAMIENTO BÁSICO"/>
    <s v="AGUA POTABLE Y SANEAMIENTO BÁSICO (SIN INCLUIR PROYECTOS DE VIS)"/>
    <n v="31"/>
    <s v="REALIZAR 2 ESTUDIOS O DISEÑOS"/>
    <n v="4003042"/>
    <s v="ESTUDIOS DE PREINVERSIÓN E INVERSIÓN "/>
    <s v="ESTUDIOS O DISEÑOS REALIZADOS"/>
    <s v="NÚMERO "/>
    <n v="0"/>
    <n v="2024"/>
    <s v="SECRETARÍA DE SERVICIOS PUBLICOS"/>
    <n v="1"/>
    <n v="1"/>
    <n v="0"/>
    <n v="0"/>
    <n v="1"/>
    <n v="1"/>
    <n v="1"/>
    <n v="0"/>
    <n v="1"/>
    <n v="1"/>
    <n v="1"/>
    <n v="1"/>
    <n v="1"/>
    <n v="150000000"/>
    <s v="Recursos propios"/>
    <n v="0"/>
    <n v="0"/>
  </r>
  <r>
    <x v="9"/>
    <x v="1"/>
    <s v="BOLÍVAR ME ENAMORA CON SERVICIOS PÚBLICOS"/>
    <s v="BOLÍVAR ME ENAMORA CON SERVICIOS PÚBLICOS"/>
    <n v="4003"/>
    <s v="ACCESO DE LA POBLACIÓN A LOS SERVICIOS DE AGUA POTABLE Y SANEAMIENTO BÁSICO"/>
    <s v="AGUA POTABLE Y SANEAMIENTO BÁSICO (SIN INCLUIR PROYECTOS DE VIS)"/>
    <n v="32"/>
    <s v="AUMENTAR LA COBERTURA DE ALCANTARILLADO"/>
    <s v="4003018, 4003019 y 4003020"/>
    <s v="ALCANTARILLADOS CONSTRUIDOS, AMPLIADOS Y OPTIMIZADOS"/>
    <s v="ALCANTARILLADOS CONSTRUIDOS, AMPLIADOS Y OPTIMIZADOS"/>
    <s v="NÚMERO "/>
    <n v="1"/>
    <n v="2024"/>
    <s v="SECRETARÍA DE SERVICIOS PUBLICOS"/>
    <n v="1"/>
    <n v="1"/>
    <n v="1"/>
    <n v="1"/>
    <n v="0"/>
    <n v="0"/>
    <n v="0"/>
    <n v="0"/>
    <n v="0"/>
    <n v="0"/>
    <n v="1"/>
    <n v="0"/>
    <n v="1"/>
    <n v="5000000000"/>
    <s v="Recursos propios"/>
    <n v="0"/>
    <n v="0"/>
  </r>
  <r>
    <x v="9"/>
    <x v="1"/>
    <s v="BOLÍVAR ME ENAMORA CON SERVICIOS PÚBLICOS"/>
    <s v="BOLÍVAR ME ENAMORA CON SERVICIOS PÚBLICOS"/>
    <n v="4003"/>
    <s v="ACCESO DE LA POBLACIÓN A LOS SERVICIOS DE AGUA POTABLE Y SANEAMIENTO BÁSICO"/>
    <s v="AGUA POTABLE Y SANEAMIENTO BÁSICO (SIN INCLUIR PROYECTOS DE VIS)"/>
    <n v="35"/>
    <s v="AUMENTAR LA COBERTURA DE ACUEDUCTO"/>
    <n v="4003042"/>
    <s v="ESTUDIOS DE PREINVERSIÓN E INVERSIÓN "/>
    <s v="ESTUDIOS O DISEÑOS REALIZADOS"/>
    <s v="NÚMERO "/>
    <n v="0"/>
    <n v="2024"/>
    <s v="SECRETARÍA DE SERVICIOS PUBLICOS"/>
    <n v="1"/>
    <n v="1"/>
    <n v="0"/>
    <n v="0"/>
    <n v="1"/>
    <n v="1"/>
    <n v="1"/>
    <n v="0"/>
    <n v="1"/>
    <n v="1"/>
    <n v="1"/>
    <n v="1"/>
    <n v="1"/>
    <n v="100000000"/>
    <s v="Recursos propios"/>
    <n v="0"/>
    <n v="0"/>
  </r>
  <r>
    <x v="9"/>
    <x v="1"/>
    <s v="BOLÍVAR ME ENAMORA CON SERVICIOS PÚBLICOS"/>
    <s v="BOLÍVAR ME ENAMORA CON SERVICIOS PÚBLICOS"/>
    <n v="4003"/>
    <s v="ACCESO DE LA POBLACIÓN A LOS SERVICIOS DE AGUA POTABLE Y SANEAMIENTO BÁSICO"/>
    <s v="AGUA POTABLE Y SANEAMIENTO BÁSICO (SIN INCLUIR PROYECTOS DE VIS)"/>
    <n v="36"/>
    <s v="AUMENTAR LA COBERTURA DE ACUEDUCTO"/>
    <s v="4003015, 4003016 y 4003017"/>
    <s v="ACUEDUCTOS CONSTRUIDOS"/>
    <s v="ACUEDUCTOS CONSTRUIDOS, AMPLIADOS Y OPTIMIZADOS"/>
    <s v="NÚMERO "/>
    <n v="1"/>
    <n v="2024"/>
    <s v="SECRETARÍA DE SERVICIOS PUBLICOS"/>
    <n v="1"/>
    <n v="1"/>
    <n v="1"/>
    <n v="1"/>
    <n v="0"/>
    <n v="0"/>
    <n v="0"/>
    <n v="0"/>
    <n v="0"/>
    <n v="0"/>
    <n v="1"/>
    <n v="0"/>
    <n v="1"/>
    <n v="5000000000"/>
    <n v="9"/>
    <n v="0"/>
    <n v="0"/>
  </r>
  <r>
    <x v="9"/>
    <x v="1"/>
    <s v="BOLÍVAR ME ENAMORA EN HÁBITAT, VIVIENDA Y SERVICIOS PÚBLICOS"/>
    <s v="BOLÍVAR ME ENAMORA EN HÁBITAT, VIVIENDA Y SERVICIOS PÚBLICOS"/>
    <n v="4001"/>
    <s v="ACCESO A SOLUCIONES DE VIVIENDA"/>
    <s v="VIVIENDA"/>
    <s v="39"/>
    <s v="APOYO A LOS MUNICIPIOS Y/ O PREDIOS DE LA GOBERNACION, EN LA CONSTRUCCION Y ELABORACION DE PRODUCTOS ENCAMINADOS A LA LEGALIZACION DE PREDIOS FISCALES."/>
    <s v="4001001"/>
    <s v="SERVICIO DE ASISTENCIA TÉCNICA Y JURÍDICA EN SANEAMIENTO Y TITULACIÓN DE PREDIOS"/>
    <s v="ENTIDADES TERRITORIALES ASISTIDAS TÉCNICA Y JURÍDICAMENTE"/>
    <s v="NÚMERO "/>
    <s v="0"/>
    <s v="2025"/>
    <s v="N/A"/>
    <n v="4"/>
    <n v="15"/>
    <m/>
    <n v="0"/>
    <m/>
    <m/>
    <n v="0"/>
    <n v="0"/>
    <n v="0"/>
    <n v="0"/>
    <n v="0"/>
    <n v="0"/>
    <n v="0"/>
    <m/>
    <m/>
    <n v="0"/>
    <n v="0"/>
  </r>
  <r>
    <x v="9"/>
    <x v="1"/>
    <s v="BOLÍVAR ME ENAMORA EN HÁBITAT, VIVIENDA Y SERVICIOS PÚBLICOS"/>
    <s v="BOLÍVAR ME ENAMORA EN HÁBITAT, VIVIENDA Y SERVICIOS PÚBLICOS"/>
    <n v="4001"/>
    <s v="ACCESO A SOLUCIONES DE VIVIENDA"/>
    <s v="VIVIENDA"/>
    <s v="40"/>
    <s v="ASIGNACION DE SUBSIDIOS PARCIALES BAJO LA MODALIDAD , EN COJUNTO CON CONSTRUCCTORES DONDE LA GOBERNACION COLOQUE EL LOTE Y SE ADJUDIQUE ESTE COMO SUBSIDIO PARCIAL DE LA VIVIENDA."/>
    <s v="4001032"/>
    <s v="SERVICIO DE APOYO FINANCIERO PARA MEJORAMIENTO DE VIVIENDA"/>
    <s v="SUBSIDIOS PARA MEJORAMIENTO DE  VIVIENDA ASIGNADOS A POBLACIÓN"/>
    <s v="NÚMERO "/>
    <s v="0"/>
    <s v="2025"/>
    <s v="N/A"/>
    <n v="150"/>
    <n v="500"/>
    <m/>
    <n v="0"/>
    <m/>
    <m/>
    <n v="0"/>
    <n v="0"/>
    <n v="0"/>
    <n v="0"/>
    <n v="0"/>
    <n v="0"/>
    <n v="0"/>
    <m/>
    <m/>
    <n v="0"/>
    <n v="0"/>
  </r>
  <r>
    <x v="9"/>
    <x v="1"/>
    <s v="BOLÍVAR ME ENAMORA EN HÁBITAT, VIVIENDA Y SERVICIOS PÚBLICOS"/>
    <s v="BOLÍVAR ME ENAMORA EN HÁBITAT, VIVIENDA Y SERVICIOS PÚBLICOS"/>
    <n v="4001"/>
    <s v="ACCESO A SOLUCIONES DE VIVIENDA"/>
    <s v="VIVIENDA"/>
    <s v="41"/>
    <s v="CONSTRUIR 100 VIVIENDAS"/>
    <s v="4001043"/>
    <s v="VIVIENDA DE INTERÉS SOCIAL CONSTRUIDAS EN SITIO PROPIO"/>
    <s v="VIVIENDA DE INTERÉS SOCIAL CONSTRUIDAS EN SITIO PROPIO"/>
    <s v="NÚMERO "/>
    <s v="0"/>
    <s v="2025"/>
    <s v="N/A"/>
    <n v="23"/>
    <n v="100"/>
    <s v="0.61%"/>
    <n v="0"/>
    <m/>
    <n v="0.17"/>
    <n v="0.42"/>
    <n v="0"/>
    <n v="0.59"/>
    <n v="5.8999999999999999E-3"/>
    <n v="1"/>
    <n v="2.5652173913043478E-2"/>
    <n v="0.01"/>
    <n v="0"/>
    <s v="ICLD GOBERNACION DE BOLIVAR /  FONVIVIENDA/ SAN PABLO"/>
    <n v="0"/>
    <n v="0"/>
  </r>
  <r>
    <x v="9"/>
    <x v="1"/>
    <s v="BOLÍVAR ME ENAMORA EN HÁBITAT, VIVIENDA Y SERVICIOS PÚBLICOS"/>
    <s v="BOLÍVAR ME ENAMORA EN HÁBITAT, VIVIENDA Y SERVICIOS PÚBLICOS"/>
    <n v="4001"/>
    <s v="ACCESO A SOLUCIONES DE VIVIENDA"/>
    <s v="VIVIENDA"/>
    <s v="42"/>
    <s v="4 PROYECTOS URBANISTICOS APTOS PARA LA CONSTRUCCIÓN DE VIVIENDA"/>
    <s v="4002014"/>
    <s v="SERVICIO DE APOYO FINANCIERO EN OPERACIONES URBANAS ESPECIALES"/>
    <s v="PROYECTOS APOYADOS FINANCIERAMENTE EN OPERACIONES URBANAS ESPECIALES"/>
    <s v="NÚMERO "/>
    <s v="0"/>
    <s v="2025"/>
    <s v="N/A"/>
    <n v="1"/>
    <n v="4"/>
    <n v="1"/>
    <n v="0"/>
    <n v="0"/>
    <n v="1"/>
    <n v="1"/>
    <n v="0"/>
    <n v="2"/>
    <n v="0.5"/>
    <n v="3"/>
    <n v="2"/>
    <n v="0.75"/>
    <n v="200000000"/>
    <s v="ICLD"/>
    <n v="120000000"/>
    <n v="0.6"/>
  </r>
  <r>
    <x v="9"/>
    <x v="1"/>
    <s v="BOLÍVAR ME ENAMORA EN HÁBITAT, VIVIENDA Y SERVICIOS PÚBLICOS"/>
    <s v="BOLÍVAR ME ENAMORA EN HÁBITAT, VIVIENDA Y SERVICIOS PÚBLICOS"/>
    <n v="4001"/>
    <s v="ACCESO A SOLUCIONES DE VIVIENDA"/>
    <s v="VIVIENDA"/>
    <s v="43"/>
    <s v="CAPACITAR, INFORMAR, ASESORAR, Y APOYAR A LAS DIFERENTES COMUNIDADES PARA FACILITAR SU ACCESO A LOS SUBSIDIOS, PROGRAMAS DE AUTOCONSTRUCCION, PROCESOS DE MEJORAMIENTO DE LA CALIDAD DE VIDA, ETC QUE OFRECE EL ESTADO."/>
    <s v="4001045"/>
    <s v="SERVICIO DE ASISTENCIA TÉCNICA PARA LA FORMULACIÓN E IMPLEMENTACIÓN DE LA POLÍTICA DE VIVIENDA"/>
    <s v="ASISTENCISA TÉCNICAS REALIZADAS"/>
    <s v="NÚMERO "/>
    <s v="0"/>
    <s v="2025"/>
    <s v="N/A"/>
    <n v="15"/>
    <n v="60"/>
    <n v="1"/>
    <n v="0"/>
    <n v="0.5"/>
    <n v="0.5"/>
    <n v="1"/>
    <n v="0"/>
    <n v="2"/>
    <n v="3.3333333333333333E-2"/>
    <n v="3"/>
    <n v="0.13333333333333333"/>
    <n v="0.05"/>
    <n v="300000000"/>
    <s v="ICLD"/>
    <n v="180000000"/>
    <n v="0.6"/>
  </r>
  <r>
    <x v="9"/>
    <x v="1"/>
    <s v="BOLÍVAR ME ENAMORA EN HÁBITAT, VIVIENDA Y SERVICIOS PÚBLICOS"/>
    <s v="BOLÍVAR ME ENAMORA EN HÁBITAT, VIVIENDA Y SERVICIOS PÚBLICOS"/>
    <n v="4001"/>
    <s v="ACCESO A SOLUCIONES DE VIVIENDA"/>
    <s v="VIVIENDA"/>
    <s v="44"/>
    <s v="DISMINUIR EL DEFICIT CUANTITATIVO DE VIVIENDA ATRAVES DE A LA ASIGNACION DE UN SUBSIDIO FAMILIAR / APOYO FINANCIERO PARA ACCEDER A MEJORAMIENTO, REPARACIÓN Y/O RECONSTRUCCIÓN DE VIVIENDA."/>
    <s v="4001032"/>
    <s v="SERVICIO DE APOYO FINANCIERO PARA MEJORAMIENTO DE VIVIENDA"/>
    <s v="HOGARES BENEFICIADOS CON MEJORAMIENTO DE UNA VIVIENDA  "/>
    <s v="NÚMERO "/>
    <s v="0"/>
    <s v="2025"/>
    <s v="N/A"/>
    <n v="375"/>
    <n v="5000"/>
    <s v="0.61%"/>
    <n v="0"/>
    <m/>
    <n v="0"/>
    <n v="0"/>
    <n v="0"/>
    <n v="0"/>
    <n v="0"/>
    <n v="0"/>
    <n v="0"/>
    <n v="0"/>
    <s v="$18,720,000,000"/>
    <s v="ICLD CONVENIO 037 DE 2024 GOBERNACION DE BOLIVAR Y  FONVIVIENDA/ "/>
    <n v="0"/>
    <n v="0"/>
  </r>
  <r>
    <x v="10"/>
    <x v="2"/>
    <s v="BOLÍVAR ME ENAMORA EN DESARROLLO ECONÓMICO"/>
    <s v="BOLÍVAR ME ENAMORA EN DESARROLLO ECONÓMICO"/>
    <n v="4599"/>
    <s v="FORTALECIMIENTO A LA GESTIÓN Y DIRECCIÓN DE LA ADMINISTRACIÓN PÚBLICA TERRITORIAL"/>
    <s v="FORTALECIMIENTO INSTITUCIONAL"/>
    <s v="349"/>
    <s v="1. POLÍTICA PÚBLICA DE DESARROLLO PRODUCTIVO_x000d_2. POLÍTICA PÚBLICA DE COOPERACIÓN INTERNACIONAL"/>
    <s v="4599032"/>
    <s v="DOCUMENTOS DE POLÍTICA"/>
    <s v="DOCUMENTOS DE POLÍTICA ELABORADOS"/>
    <s v="NÚMERO "/>
    <s v="0"/>
    <s v="N/A"/>
    <s v="N/A"/>
    <n v="0"/>
    <n v="2"/>
    <n v="0"/>
    <n v="0"/>
    <n v="0"/>
    <n v="0"/>
    <n v="0"/>
    <n v="0"/>
    <n v="0"/>
    <n v="0"/>
    <n v="0"/>
    <n v="0"/>
    <n v="0"/>
    <n v="0"/>
    <n v="0"/>
    <n v="0"/>
    <n v="0"/>
  </r>
  <r>
    <x v="10"/>
    <x v="2"/>
    <s v="BOLÍVAR ME ENAMORA EN DESARROLLO ECONÓMICO"/>
    <s v="BOLÍVAR ME ENAMORA EN DESARROLLO ECONÓMICO"/>
    <n v="3602"/>
    <s v="GENERACIÓN Y FORMALIZACIÓN DEL EMPLEO"/>
    <s v="TRABAJO"/>
    <s v="360"/>
    <s v="FORTALECER LOS NEGOCIOS O EMPRENDIMIENTOS DEL DEPARTAMENTO"/>
    <s v="3602013"/>
    <s v="SERVICIO DE GESTIÓN PARA EL EMPRENDIMIENTO"/>
    <s v="PROYECTOS PRODUCTIVOS CON ACOMPAÑAMIENTO ATENDIDOS"/>
    <s v="NÚMERO "/>
    <s v="0"/>
    <s v="N/A"/>
    <s v="N/A"/>
    <n v="25"/>
    <n v="100"/>
    <n v="53"/>
    <n v="0.53"/>
    <n v="3"/>
    <n v="150"/>
    <n v="0"/>
    <n v="0"/>
    <n v="153"/>
    <n v="1.53"/>
    <n v="206"/>
    <n v="6.12"/>
    <n v="2.06"/>
    <n v="0"/>
    <n v="0"/>
    <n v="0"/>
    <n v="0"/>
  </r>
  <r>
    <x v="10"/>
    <x v="2"/>
    <s v="BOLÍVAR ME ENAMORA EN DESARROLLO ECONÓMICO"/>
    <s v="BOLÍVAR ME ENAMORA EN DESARROLLO ECONÓMICO"/>
    <n v="3502"/>
    <s v="PRODUCTIVIDAD Y COMPETITIVIDAD DE LAS EMPRESAS COLOMBIANAS"/>
    <s v="COMERCIO, INDUSTRIA Y TURISMO"/>
    <s v="350"/>
    <s v="LÍNEA DE CRÉDITO"/>
    <s v="3502004"/>
    <s v="SERVICIO DE APOYO FINANCIERO PARA EL MEJORAMIENTO DE PRODUCTOS O PROCESOS"/>
    <s v="EMPRESAS BENEFICIADAS POR EL FONDO DE FINANCIACIÓN Y DE EMPRENDIMIENTO"/>
    <s v="NÚMERO "/>
    <s v="0"/>
    <s v="N/A"/>
    <s v="N/A"/>
    <n v="200"/>
    <n v="200"/>
    <n v="0"/>
    <n v="0"/>
    <n v="0"/>
    <n v="0"/>
    <n v="46"/>
    <n v="0"/>
    <n v="46"/>
    <n v="0.23"/>
    <n v="46"/>
    <n v="0.23"/>
    <n v="0.23"/>
    <n v="400000000"/>
    <s v="ICLD"/>
    <n v="400000000"/>
    <n v="1"/>
  </r>
  <r>
    <x v="10"/>
    <x v="2"/>
    <s v="BOLÍVAR ME ENAMORA EN DESARROLLO ECONÓMICO"/>
    <s v="BOLÍVAR ME ENAMORA EN DESARROLLO ECONÓMICO"/>
    <n v="3903"/>
    <s v="DESARROLLO TECNOLÓGICO E INNOVACIÓN PARA EL CRECIMIENTO EMPRESARIAL"/>
    <s v="CIENCIA, TECNOLOGÍA E INNOVACIÓN"/>
    <s v="358"/>
    <s v="PROMOVER LA GENERACIÓN DE IDEAS, MÉTODOS, Y HERRAMIENTAS QUE IMPACTAN EL DESARROLLO ECONÓMICO"/>
    <s v="3903002"/>
    <s v="SERVICIO DE APOYO PARA EL DESARROLLO TECNOLÓGICO Y LA INNOVACIÓN"/>
    <s v="PROYECTOS FINANCIADOS PARA EL DESARROLLO TECNOLÓGICO E INNOVACIÓN"/>
    <s v="NÚMERO "/>
    <s v="0"/>
    <s v="N/A"/>
    <s v="N/A"/>
    <n v="10"/>
    <n v="20"/>
    <n v="0"/>
    <n v="0"/>
    <n v="0"/>
    <n v="13"/>
    <n v="0"/>
    <n v="0"/>
    <n v="13"/>
    <n v="0.65"/>
    <n v="13"/>
    <n v="1.3"/>
    <n v="0.65"/>
    <n v="0"/>
    <s v="N/A"/>
    <n v="0"/>
    <n v="0"/>
  </r>
  <r>
    <x v="10"/>
    <x v="2"/>
    <s v="BOLÍVAR ME ENAMORA EN DESARROLLO ECONÓMICO"/>
    <s v="BOLÍVAR ME ENAMORA EN DESARROLLO ECONÓMICO"/>
    <n v="3903"/>
    <s v="DESARROLLO TECNOLÓGICO E INNOVACIÓN PARA EL CRECIMIENTO EMPRESARIAL"/>
    <s v="CIENCIA, TECNOLOGÍA E INNOVACIÓN"/>
    <s v="359"/>
    <s v="PROMOVER EL CONOCIMIENTO ESTRUCTURADO"/>
    <s v="3903002"/>
    <s v="SERVICIO DE APOYO PARA EL DESARROLLO TECNOLÓGICO Y LA INNOVACIÓN"/>
    <s v="REGULACIONES, NORMAS, REGLAMENTOS O LEGISLACIONES RECONOCIDOS COMO PRODUCTO DE"/>
    <s v="NÚMERO "/>
    <s v="0"/>
    <s v="N/A"/>
    <s v="N/A"/>
    <n v="0"/>
    <n v="1"/>
    <n v="0"/>
    <n v="0"/>
    <n v="0"/>
    <n v="0"/>
    <n v="0"/>
    <n v="0"/>
    <n v="0"/>
    <n v="0"/>
    <n v="0"/>
    <n v="0"/>
    <n v="0"/>
    <n v="0"/>
    <s v="N/A"/>
    <n v="0"/>
    <n v="0"/>
  </r>
  <r>
    <x v="10"/>
    <x v="2"/>
    <s v="BOLÍVAR ME ENAMORA EN DESARROLLO ECONÓMICO"/>
    <s v="BOLÍVAR ME ENAMORA EN DESARROLLO ECONÓMICO"/>
    <n v="3502"/>
    <s v="PRODUCTIVIDAD Y COMPETITIVIDAD DE LAS EMPRESAS COLOMBIANAS"/>
    <s v="COMERCIO, INDUSTRIA Y TURISMO"/>
    <s v="351"/>
    <s v="PLAN DE COMPETITIVIDAD DE CARTAGENA Y BOLÍVAR ACTUALIZADO"/>
    <s v="3502047"/>
    <s v="DOCUMENTOS DE PLANEACIÓN"/>
    <s v="DOCUMENTOS DE PLANEACIÓN ELABORADOS"/>
    <s v="NÚMERO "/>
    <s v="0"/>
    <s v="N/A"/>
    <s v="N/A"/>
    <n v="1"/>
    <n v="1"/>
    <m/>
    <n v="0"/>
    <n v="0"/>
    <n v="0"/>
    <n v="1"/>
    <n v="0"/>
    <n v="1"/>
    <n v="1"/>
    <n v="1"/>
    <n v="1"/>
    <n v="1"/>
    <n v="200000000"/>
    <s v="ICLD"/>
    <n v="200000000"/>
    <n v="1"/>
  </r>
  <r>
    <x v="10"/>
    <x v="2"/>
    <s v="BOLÍVAR ME ENAMORA EN DESARROLLO ECONÓMICO"/>
    <s v="BOLÍVAR ME ENAMORA EN DESARROLLO ECONÓMICO"/>
    <n v="4599"/>
    <s v="FORTALECIMIENTO A LA GESTIÓN Y DIRECCIÓN DE LA ADMINISTRACIÓN PÚBLICA TERRITORIAL"/>
    <s v="COMERCIO, INDUSTRIA Y TURISMO"/>
    <s v="352"/>
    <s v="SISTEMA DE MONITOREO INDICADORES DE COMPETITIVIDAD"/>
    <s v="4599025"/>
    <s v="SERVICIOS DE INFORMACIÓN IMPLEMENTADOS"/>
    <s v="SISTEMAS DE INFORMACIÓN IMPLEMENTADOS"/>
    <s v="NÚMERO "/>
    <s v="0"/>
    <s v="N/A"/>
    <s v="N/A"/>
    <n v="1"/>
    <n v="1"/>
    <n v="0"/>
    <n v="0"/>
    <n v="0"/>
    <n v="0"/>
    <n v="0"/>
    <n v="0"/>
    <n v="0"/>
    <n v="0"/>
    <n v="0"/>
    <n v="0"/>
    <n v="0"/>
    <n v="0"/>
    <s v="N/A"/>
    <n v="0"/>
    <n v="0"/>
  </r>
  <r>
    <x v="10"/>
    <x v="2"/>
    <s v="BOLÍVAR ME ENAMORA EN DESARROLLO ECONÓMICO"/>
    <s v="BOLÍVAR ME ENAMORA EN DESARROLLO ECONÓMICO"/>
    <n v="3502"/>
    <s v="INCLUSIÓN PRODUCTIVA DE PEQUEÑOS PRODUCTORES RURALES"/>
    <s v="COMERCIO, INDUSTRIA Y TURISMO"/>
    <s v="353"/>
    <s v="ASISTENCIA Y ACOMPAÑAMIENTO A EMPRENDEDORES Y EMPRESAS"/>
    <s v="1702038"/>
    <s v="SERVICIO DE APOYO A LA COMERCIALIZACIÓN"/>
    <s v="EVENTOS COMERCIALES APOYADOS"/>
    <s v="NÚMERO "/>
    <s v="0"/>
    <s v="N/A"/>
    <s v="N/A"/>
    <n v="2"/>
    <n v="6"/>
    <n v="3"/>
    <n v="0.5"/>
    <n v="0"/>
    <n v="2"/>
    <n v="1"/>
    <n v="0"/>
    <n v="3"/>
    <n v="0.5"/>
    <n v="6"/>
    <n v="1.5"/>
    <n v="1"/>
    <n v="200000000"/>
    <s v="ICLD"/>
    <n v="200000000"/>
    <n v="1"/>
  </r>
  <r>
    <x v="10"/>
    <x v="2"/>
    <s v="BOLÍVAR ME ENAMORA EN DESARROLLO ECONÓMICO"/>
    <s v="BOLÍVAR ME ENAMORA EN DESARROLLO ECONÓMICO"/>
    <n v="2022"/>
    <s v="CALIDAD Y FOMENTO DE LA EDUCACIÓN SUPERIOR"/>
    <s v="EDUCACIÓN"/>
    <s v="354"/>
    <s v="ESTRATEGIAS QUE VINCULEN LA EDUCACIÓN SUPERIOR CON EL SECTOR PRODUCTIVO"/>
    <s v="2202067"/>
    <s v="SERVICIO DE ARTICULACIÓN ENTRE LA EDUCACIÓN SUPERIOR Y EL SECTOR PRODUCTIVO"/>
    <s v="PROGRAMAS Y PROYECTOS DE EDUCACIÓN SUPERIOR ARTICULADOS CON EL SECTOR PRODUCTIVO"/>
    <s v="NÚMERO "/>
    <s v="0"/>
    <s v="N/A"/>
    <s v="N/A"/>
    <n v="2"/>
    <n v="5"/>
    <n v="1"/>
    <n v="0.2"/>
    <n v="0"/>
    <n v="0"/>
    <n v="0"/>
    <n v="0"/>
    <n v="0"/>
    <n v="0"/>
    <n v="1"/>
    <n v="0"/>
    <n v="0.2"/>
    <n v="0"/>
    <s v="N/A"/>
    <n v="0"/>
    <n v="0"/>
  </r>
  <r>
    <x v="10"/>
    <x v="2"/>
    <s v="BOLÍVAR ME ENAMORA EN DESARROLLO ECONÓMICO"/>
    <s v="BOLÍVAR ME ENAMORA EN DESARROLLO ECONÓMICO"/>
    <n v="3502"/>
    <s v="PRODUCTIVIDAD Y COMPETITIVIDAD DE LAS EMPRESAS COLOMBIANAS"/>
    <s v="COMERCIO, INDUSTRIA Y TURISMO"/>
    <s v="355"/>
    <s v="ACTIVIDADES DE FORMACIÓN"/>
    <s v="3603002"/>
    <s v="SERVICIO DE FORMACIÓN PARA EL TRABAJO EN COMPETENCIAS PARA LA INSERCIÓN LABORAL"/>
    <s v="PERSONAS FORMADAS"/>
    <s v="NÚMERO "/>
    <s v="0"/>
    <s v="N/A"/>
    <s v="N/A"/>
    <n v="75"/>
    <n v="100"/>
    <m/>
    <n v="0"/>
    <n v="0"/>
    <n v="0"/>
    <n v="75"/>
    <n v="0"/>
    <n v="75"/>
    <n v="0.75"/>
    <n v="75"/>
    <n v="1"/>
    <n v="0.75"/>
    <n v="0"/>
    <s v="N/A"/>
    <n v="0"/>
    <n v="0"/>
  </r>
  <r>
    <x v="10"/>
    <x v="2"/>
    <s v="BOLÍVAR ME ENAMORA EN DESARROLLO ECONÓMICO"/>
    <s v="BOLÍVAR ME ENAMORA EN DESARROLLO ECONÓMICO"/>
    <n v="3602"/>
    <s v="GENERACIÓN Y FORMALIZACIÓN DEL EMPLEO"/>
    <s v="TRABAJO"/>
    <s v="357"/>
    <s v="DESARROLLO DE COMPETENCIAS Y PROMOCIÓN DE ACCESO AL TRABAJO"/>
    <s v="3603002"/>
    <s v="SERVICIO DE FORMACIÓN PARA EL TRABAJO EN COMPETENCIAS PARA LA INSERCIÓN LABORAL"/>
    <s v="PERSONAS FORMADAS"/>
    <s v="NÚMERO "/>
    <s v="0"/>
    <s v="N/A"/>
    <s v="N/A"/>
    <n v="100"/>
    <n v="250"/>
    <n v="83"/>
    <n v="0.33200000000000002"/>
    <n v="0"/>
    <n v="86"/>
    <n v="0"/>
    <n v="0"/>
    <n v="86"/>
    <n v="0.34399999999999997"/>
    <n v="169"/>
    <n v="0.86"/>
    <n v="0.67600000000000005"/>
    <n v="191832034"/>
    <s v="ICDL "/>
    <n v="0"/>
    <n v="0"/>
  </r>
  <r>
    <x v="10"/>
    <x v="2"/>
    <s v="BOLÍVAR ME ENAMORA EN DESARROLLO ECONÓMICO"/>
    <s v="BOLÍVAR ME ENAMORA EN DESARROLLO ECONÓMICO"/>
    <n v="3602"/>
    <s v="GENERACIÓN Y FORMALIZACIÓN DEL EMPLEO"/>
    <s v="TRABAJO"/>
    <s v="361"/>
    <s v="DESARROLLO DE ESTRATEGIAS E INSTRUMENTOS DE POLÍTICAS O INICIATIVAS PÚBLICO-PRIVADAS DE PROTECCIÓN AL CESANTE"/>
    <s v="3603002"/>
    <s v="SERVICIO DE APOYO AL DISEÑO E IMPLEMENTACIÓN DE POLÍTICA DE PROTECCIÓN AL CESANTE"/>
    <s v="ESTRATEGIAS DE PROTECCIÓN AL CESANTE REALIZADAS"/>
    <s v="NÚMERO "/>
    <s v="0"/>
    <s v="N/A"/>
    <s v="N/A"/>
    <n v="0.5"/>
    <n v="1"/>
    <n v="0"/>
    <n v="0"/>
    <n v="0"/>
    <n v="1"/>
    <n v="0"/>
    <n v="0"/>
    <n v="1"/>
    <n v="1"/>
    <n v="1"/>
    <n v="2"/>
    <n v="1"/>
    <n v="0"/>
    <s v="N/A"/>
    <n v="0"/>
    <n v="0"/>
  </r>
  <r>
    <x v="10"/>
    <x v="2"/>
    <s v="BOLÍVAR ME ENAMORA EN DESARROLLO ECONÓMICO"/>
    <s v="BOLÍVAR ME ENAMORA EN DESARROLLO ECONÓMICO"/>
    <n v="3502"/>
    <s v="PRODUCTIVIDAD Y COMPETITIVIDAD DE LAS EMPRESAS COLOMBIANAS"/>
    <s v="COMERCIO, INDUSTRIA Y TURISMO"/>
    <s v="356"/>
    <s v="PROMOCIÓN DE LA CULTURA DE LA FORMALIDAD"/>
    <s v="3502015"/>
    <s v="SERVICIO PARA LA FORMALIZACIÓN EMPRESARIAL Y DE PRODUCTOS Y/O SERVICIOS"/>
    <s v="EMPRESAS ASISTIDAS TÉCNICAMENTE EN TEMAS DE LEGALIDAD Y/O FORMALIZACIÓN"/>
    <s v="NÚMERO "/>
    <s v="0"/>
    <s v="N/A"/>
    <s v="N/A"/>
    <n v="30"/>
    <n v="100"/>
    <n v="53"/>
    <n v="0.53"/>
    <n v="3"/>
    <n v="46"/>
    <n v="0"/>
    <n v="0"/>
    <n v="49"/>
    <n v="0.49"/>
    <n v="102"/>
    <n v="1.6333333333333333"/>
    <n v="1.02"/>
    <n v="0"/>
    <s v="N/A"/>
    <n v="0"/>
    <n v="0"/>
  </r>
  <r>
    <x v="10"/>
    <x v="1"/>
    <s v="BOLÍVAR ME ENAMORA CON INSTRUMENTOS DE COOPERACIÓN INTERNACIONAL A NIVEL REGIONAL"/>
    <s v="BOLÍVAR ME ENAMORA CON INSTRUMENTOS DE COOPERACIÓN INTERNACIONAL A NIVEL REGIONAL"/>
    <n v="4599"/>
    <s v="FORTALECIMIENTO A LA GESTIÓN Y DIRECCIÓN DE LA ADMINISTRACIÓN PÚBLICA TERRITORIAL"/>
    <s v="FORTALECIMIENTO INSTITUCIONAL"/>
    <s v="362"/>
    <s v="MESA DE COORDINACIÓN INTERINSTITUCIONAL"/>
    <s v="4502022"/>
    <s v="SERVICIO DE ASISTENCIA TÉCNICA"/>
    <s v="INSTANCIAS TERRITORIALES DE COORDINACIÓN INSTITUCIONAL ASISTIDAS Y APOYADAS"/>
    <s v="NÚMERO "/>
    <s v="0"/>
    <s v="N/A"/>
    <s v="N/A"/>
    <n v="1"/>
    <n v="1"/>
    <n v="0"/>
    <n v="0"/>
    <n v="0"/>
    <n v="0.1"/>
    <n v="0"/>
    <n v="0"/>
    <n v="0.1"/>
    <n v="0.1"/>
    <n v="0.1"/>
    <n v="0.1"/>
    <n v="0.1"/>
    <s v="$ - "/>
    <s v="N/A"/>
    <n v="0"/>
    <n v="0"/>
  </r>
  <r>
    <x v="10"/>
    <x v="1"/>
    <s v="BOLÍVAR ME ENAMORA CON INSTRUMENTOS DE COOPERACIÓN INTERNACIONAL A NIVEL REGIONAL"/>
    <s v="BOLÍVAR ME ENAMORA CON INSTRUMENTOS DE COOPERACIÓN INTERNACIONAL A NIVEL REGIONAL"/>
    <n v="4599"/>
    <s v="FORTALECIMIENTO A LA GESTIÓN Y DIRECCIÓN DE LA ADMINISTRACIÓN PÚBLICA TERRITORIAL"/>
    <s v="CIENCIA, TECNOLOGÍA E INNOVACIÓN"/>
    <s v="363"/>
    <s v="CONSOLIDACIÓN DE UNA INSTITUCIONALIDAD HABILITANTE PARA LA CIENCIA TECNOLOGÍA E INNOVACIÓN (CTEI)"/>
    <s v="3901004"/>
    <s v="SERVICIO DE COOPERACIÓN INTERNACIONAL PARA LA CTEI"/>
    <s v="PROPUESTAS DE COOPERACIÓN INTERNACIONAL COFINANCIADOS"/>
    <s v="NÚMERO "/>
    <s v="0"/>
    <s v="N/A"/>
    <s v="N/A"/>
    <n v="3"/>
    <n v="12"/>
    <n v="0"/>
    <n v="0"/>
    <n v="0"/>
    <n v="0.05"/>
    <n v="0"/>
    <n v="0"/>
    <n v="0.05"/>
    <n v="4.1666666666666666E-3"/>
    <n v="0.05"/>
    <n v="1.6666666666666666E-2"/>
    <n v="4.1666666666666666E-3"/>
    <s v="$- "/>
    <s v="N/A"/>
    <n v="0"/>
    <n v="0"/>
  </r>
  <r>
    <x v="10"/>
    <x v="4"/>
    <s v="BOLÍVAR ME ENAMORA EN LA PROTECCIÓN Y LA RESTAURACIÓN DE SISTEMAS AMBIENTALES"/>
    <s v="BOLÍVAR ME ENAMORA EN LA PROTECCIÓN Y LA RESTAURACIÓN DE SISTEMAS AMBIENTALES"/>
    <n v="3202"/>
    <s v="CONSERVACIÓN DE LA BIODIVERSIDAD Y SUS SERVICIOS ECOSISTÉMICOS"/>
    <s v="MEDIO AMBIENTE"/>
    <s v="337"/>
    <s v="RECUPERAR (4) CUERPOS DE AGUAS"/>
    <s v="3202037"/>
    <s v="SERVICIO DE RECUPERACIÓN DE CUERPOS DE AGUA LÉNTICOS Y LÓTICOS"/>
    <s v="CUERPOS DE AGUA RECUPERADOS"/>
    <s v="NÚMERO "/>
    <s v="5"/>
    <s v="2023"/>
    <s v="DIRECCIÓN DE AMBIENTE Y DESARROLLO SOSTENIBLE"/>
    <n v="1"/>
    <n v="4"/>
    <n v="1"/>
    <n v="0.25"/>
    <n v="0"/>
    <n v="0.1"/>
    <n v="0.7"/>
    <n v="0"/>
    <n v="0.79999999999999993"/>
    <n v="0.19999999999999998"/>
    <n v="1.7999999999999998"/>
    <n v="0.79999999999999993"/>
    <n v="0.44999999999999996"/>
    <n v="3829285808"/>
    <s v="ICLD"/>
    <n v="3697213790"/>
    <n v="0.96551001293137217"/>
  </r>
  <r>
    <x v="10"/>
    <x v="4"/>
    <s v="BOLÍVAR ME ENAMORA EN LA PROTECCIÓN Y LA RESTAURACIÓN DE SISTEMAS AMBIENTALES"/>
    <s v="BOLÍVAR ME ENAMORA EN LA PROTECCIÓN Y LA RESTAURACIÓN DE SISTEMAS AMBIENTALES"/>
    <n v="3202"/>
    <s v="CONSERVACIÓN DE LA BIODIVERSIDAD Y SUS SERVICIOS ECOSISTÉMICOS"/>
    <s v="MEDIO AMBIENTE"/>
    <s v="338"/>
    <s v="SIEMBRA, MANTENIMIENTO Y MONITOREO DE PLANTACIONES"/>
    <s v="3202006"/>
    <s v="SERVICIO DE REFORESTACIÓN DE ECOSISTEMAS"/>
    <s v="PLANTACIONES FORESTALES REALIZADAS"/>
    <s v="NÚMERO "/>
    <s v="186344"/>
    <s v="2023"/>
    <s v="EPA CARTAGENA"/>
    <n v="75000"/>
    <n v="225000"/>
    <n v="12800"/>
    <n v="5.6888888888888892E-2"/>
    <n v="650"/>
    <n v="3500"/>
    <n v="80"/>
    <n v="0"/>
    <n v="4230"/>
    <n v="1.8800000000000001E-2"/>
    <n v="17030"/>
    <n v="5.6399999999999999E-2"/>
    <n v="7.5688888888888889E-2"/>
    <n v="0"/>
    <s v="N/A"/>
    <n v="0"/>
    <n v="0"/>
  </r>
  <r>
    <x v="10"/>
    <x v="4"/>
    <s v="BOLÍVAR ME ENAMORA EN LA PROTECCIÓN Y LA RESTAURACIÓN DE SISTEMAS AMBIENTALES"/>
    <s v="BOLÍVAR ME ENAMORA EN LA PROTECCIÓN Y LA RESTAURACIÓN DE SISTEMAS AMBIENTALES"/>
    <n v="3202"/>
    <s v="CONSERVACIÓN DE LA BIODIVERSIDAD Y SUS SERVICIOS ECOSISTÉMICOS"/>
    <s v="MEDIO AMBIENTE"/>
    <s v="339"/>
    <s v="CAPACITACIONES A LOS AGENTES AMBIENTALES"/>
    <s v="3202014"/>
    <s v="SERVICIO DE EDUCACIÓN INFORMAL EN EL MARCO DE LA CONSERVACIÓN DE LA BIODIVERSIDAD Y"/>
    <s v="TALLERES REALIZADOS"/>
    <s v="NÚMERO "/>
    <s v="6"/>
    <s v="2023"/>
    <s v="DIRECCIÓN DE AMBIENTE Y DESARROLLO SOSTENIBLE"/>
    <n v="6"/>
    <n v="18"/>
    <n v="0"/>
    <n v="0"/>
    <n v="0"/>
    <n v="3"/>
    <n v="4"/>
    <n v="0"/>
    <n v="7"/>
    <n v="0.3888888888888889"/>
    <n v="7"/>
    <n v="1.1666666666666667"/>
    <n v="0.3888888888888889"/>
    <n v="0"/>
    <n v="0"/>
    <n v="0"/>
    <n v="0"/>
  </r>
  <r>
    <x v="10"/>
    <x v="4"/>
    <s v="BOLÍVAR ME ENAMORA EN LA PROTECCIÓN Y LA RESTAURACIÓN DE SISTEMAS AMBIENTALES"/>
    <s v="BOLÍVAR ME ENAMORA EN LA PROTECCIÓN Y LA RESTAURACIÓN DE SISTEMAS AMBIENTALES"/>
    <n v="3202"/>
    <s v="CONSERVACIÓN DE LA BIODIVERSIDAD Y SUS SERVICIOS ECOSISTÉMICOS"/>
    <s v="MEDIO AMBIENTE"/>
    <s v="340"/>
    <s v="DISEÑO Y ENTREGA DE INSTRUMENTOS ECONÓMICOS A LOS USUARIOS DEL SUELO"/>
    <s v="3202043"/>
    <s v="SERVICIO APOYO FINANCIERO PARALA IMPLEMENTACIÓN DE ESQUEMAS DE PAGO POR SERVICIO AMBIENTALES"/>
    <s v="ÁREAS CON ESQUEMAS DE PAGO POR SERVICIOS AMBIENTALES IMPLEMENTADOS"/>
    <s v="NÚMERO "/>
    <s v="1"/>
    <s v="2014"/>
    <s v="SECRETARIA DE HÁBITAT – MEDIO AMBIENTE"/>
    <n v="0.33"/>
    <n v="1"/>
    <n v="0"/>
    <n v="0"/>
    <n v="0"/>
    <n v="0"/>
    <n v="0"/>
    <n v="0"/>
    <n v="0"/>
    <n v="0"/>
    <n v="0"/>
    <n v="0"/>
    <n v="0"/>
    <n v="0"/>
    <s v="N/A"/>
    <n v="0"/>
    <n v="0"/>
  </r>
  <r>
    <x v="10"/>
    <x v="4"/>
    <s v="BOLÍVAR ME ENAMORA EN LA PROTECCIÓN Y LA RESTAURACIÓN DE SISTEMAS AMBIENTALES"/>
    <s v="BOLÍVAR ME ENAMORA EN LA PROTECCIÓN Y LA RESTAURACIÓN DE SISTEMAS AMBIENTALES"/>
    <n v="3201"/>
    <s v="FORTALECIMIENTO DEL DESEMPEÑO AMBIENTAL DE LOS SECTORES PRODUCTIVOS"/>
    <s v="MEDIO AMBIENTE"/>
    <s v="341"/>
    <s v="VERIFICACIÓN Y ASESORÍA TÉCNICA EN LA CONSOLIDACIÓN DE NEGOCIOS VERDES"/>
    <s v="3201003"/>
    <s v="SERVICIO DE ASISTENCIA TÉCNICA PARA LA CONSOLIDACIÓN DE NEGOCIOS VERDES"/>
    <s v="NEGOCIOS VERDES CONSOLIDADOS"/>
    <s v="NÚMERO "/>
    <s v="21"/>
    <s v="2023"/>
    <s v="PAI CARDIQUE"/>
    <n v="14"/>
    <n v="44"/>
    <n v="0"/>
    <n v="0"/>
    <n v="0"/>
    <n v="0"/>
    <n v="0"/>
    <n v="0"/>
    <n v="0"/>
    <n v="0"/>
    <n v="0"/>
    <n v="0"/>
    <n v="0"/>
    <n v="0"/>
    <s v="N/A"/>
    <n v="0"/>
    <n v="0"/>
  </r>
  <r>
    <x v="10"/>
    <x v="4"/>
    <s v="BOLÍVAR ME ENAMORA EN LA PROTECCIÓN Y LA RESTAURACIÓN DE SISTEMAS AMBIENTALES"/>
    <s v="BOLÍVAR ME ENAMORA EN LA PROTECCIÓN Y LA RESTAURACIÓN DE SISTEMAS AMBIENTALES"/>
    <n v="3201"/>
    <s v="FORTALECIMIENTO DEL DESEMPEÑO AMBIENTAL DE LOS SECTORES PRODUCTIVOS"/>
    <s v="MEDIO AMBIENTE"/>
    <s v="342"/>
    <s v="PROMOCIÓN Y FOMENTO DE PROYECTOS DE RECICLAJE"/>
    <s v="3201009"/>
    <s v="SERVICIO DE SEGUIMIENTO Y EVALUACIÓN DE LOS PROGRAMAS DE RECOLECCIÓN DE RESIDUOS POS"/>
    <s v="PROGRAMAS DE RECOLECCIÓN DE RESIDUOS POS CONSUMO CON SEGUIMIENTO"/>
    <s v="NÚMERO "/>
    <s v="35"/>
    <s v="2023"/>
    <s v="PAI CARDIQUE"/>
    <n v="14"/>
    <n v="44"/>
    <n v="6"/>
    <n v="0.13636363636363635"/>
    <n v="1"/>
    <n v="1"/>
    <n v="5"/>
    <n v="0"/>
    <n v="7"/>
    <n v="0.15909090909090909"/>
    <n v="13"/>
    <n v="0.5"/>
    <n v="0.29545454545454547"/>
    <n v="200000000"/>
    <s v="ICLD"/>
    <n v="0"/>
    <n v="0"/>
  </r>
  <r>
    <x v="10"/>
    <x v="4"/>
    <s v="BOLÍVAR ME ENAMORA EN LA PROTECCIÓN Y LA RESTAURACIÓN DE SISTEMAS AMBIENTALES"/>
    <s v="BOLÍVAR ME ENAMORA EN LA PROTECCIÓN Y LA RESTAURACIÓN DE SISTEMAS AMBIENTALES"/>
    <n v="3204"/>
    <s v="GESTIÓN DE LA INFORMACIÓN Y EL CONOCIMIENTO AMBIENTAL"/>
    <s v="MEDIO AMBIENTE"/>
    <s v="364"/>
    <s v="SISTEMAS DE INFORMACIÓN PARA EL CONOCIMIENTO AMBIENTAL EN CONJUNTO CON LAS AUTORIDADES AMBIENTALES"/>
    <s v="3204019"/>
    <s v="SERVICIO DE INFORMACIÓN EN BIODIVERSIDAD"/>
    <s v="SISTEMAS DE INFORMACIÓN EN BIODIVERSIDAD OPERANDO"/>
    <s v="NÚMERO "/>
    <s v="1"/>
    <s v="2023"/>
    <s v="DIRECCIÓN DE AMBIENTE Y DESARROLLO SOSTENIBLE"/>
    <n v="0.33"/>
    <n v="1"/>
    <n v="0"/>
    <n v="0"/>
    <n v="0"/>
    <n v="0"/>
    <n v="0"/>
    <n v="0"/>
    <n v="0"/>
    <n v="0"/>
    <n v="0"/>
    <n v="0"/>
    <n v="0"/>
    <n v="0"/>
    <s v="N/A"/>
    <n v="0"/>
    <n v="0"/>
  </r>
  <r>
    <x v="10"/>
    <x v="4"/>
    <s v="BOLÍVAR ME ENAMORA EN LA PROTECCIÓN Y LA RESTAURACIÓN DE SISTEMAS AMBIENTALES"/>
    <s v="BOLÍVAR ME ENAMORA EN LA PROTECCIÓN Y LA RESTAURACIÓN DE SISTEMAS AMBIENTALES"/>
    <n v="3206"/>
    <s v="GESTIÓN DEL CAMBIO CLIMÁTICO PARA UN DESARROLLO BAJO EN CARBONO RESILIENTE AL CLIMA"/>
    <s v="MEDIO AMBIENTE"/>
    <s v="343"/>
    <s v="FORMULACIÓN E IMPLEMENTACIÓN DE INTERVENCIONES DE MITIGACIÓN Y ADAPTACIÓN AL CAMBIO CLIMÁTICO"/>
    <s v="3206003"/>
    <s v="SERVICIO DE APOYO TÉCNICO PARALA IMPLEMENTACIÓN DE ACCIONES DE MITIGACIÓN Y ADAPTACIÓN AL"/>
    <s v="PILOTOS CON ACCIONES DE MITIGACIÓN Y ADAPTACIÓN AL CAMBIO CLIMÁTICO DESARROLLADOS"/>
    <s v="NÚMERO "/>
    <s v="0"/>
    <s v="N/A"/>
    <s v="N/A"/>
    <n v="1"/>
    <n v="2"/>
    <n v="1"/>
    <n v="0.5"/>
    <n v="0"/>
    <n v="0"/>
    <n v="0"/>
    <n v="0"/>
    <n v="0"/>
    <n v="0"/>
    <n v="1"/>
    <n v="0"/>
    <n v="0.5"/>
    <n v="0"/>
    <s v="N/A"/>
    <n v="0"/>
    <n v="0"/>
  </r>
  <r>
    <x v="10"/>
    <x v="4"/>
    <s v="BOLÍVAR ME ENAMORA EN LA PROTECCIÓN Y LA RESTAURACIÓN DE SISTEMAS AMBIENTALES"/>
    <s v="BOLÍVAR ME ENAMORA EN LA PROTECCIÓN Y LA RESTAURACIÓN DE SISTEMAS AMBIENTALES"/>
    <n v="3206"/>
    <s v="GESTIÓN DEL CAMBIO CLIMÁTICO PARA UN DESARROLLO BAJO EN CARBONO RESILIENTE AL CLIMA"/>
    <s v="MEDIO AMBIENTE"/>
    <s v="344"/>
    <s v="DIFUNDIR LA INFORMACIÓN EN GESTIÓN DEL CAMBIO CLIMÁTICO"/>
    <s v="3206005"/>
    <s v="SERVICIO DE DIVULGACIÓN DE LA INFORMACIÓN EN GESTIÓN DEL CAMBIO CLIMÁTICO PARA UN DESARROLLO"/>
    <s v="CAMPAÑAS DE INFORMACIÓN EN GESTIÓN DE CAMBIO CLIMÁTICO REALIZADAS"/>
    <s v="NÚMERO "/>
    <s v="1"/>
    <s v="2023"/>
    <s v="PAI CARDIQUE"/>
    <n v="0.66"/>
    <n v="2"/>
    <n v="0"/>
    <n v="0"/>
    <n v="0"/>
    <n v="0"/>
    <n v="0"/>
    <n v="0"/>
    <n v="0"/>
    <n v="0"/>
    <n v="0"/>
    <n v="0"/>
    <n v="0"/>
    <n v="0"/>
    <s v="N/A"/>
    <n v="0"/>
    <n v="0"/>
  </r>
  <r>
    <x v="10"/>
    <x v="4"/>
    <s v="BOLÍVAR ME ENAMORA EN LA PROTECCIÓN Y LA RESTAURACIÓN DE SISTEMAS AMBIENTALES"/>
    <s v="BOLÍVAR ME ENAMORA EN LA PROTECCIÓN Y LA RESTAURACIÓN DE SISTEMAS AMBIENTALES"/>
    <n v="3502"/>
    <s v="PRODUCTIVIDAD Y COMPETITIVIDAD DE LAS EMPRESAS COLOMBIANAS"/>
    <s v="COMERCIO, INDUSTRIA Y TURISMO"/>
    <s v="346"/>
    <s v="PROMOVER, FOMENTAR Y APOYAR LA ECONOMÍA CIRCULAR"/>
    <s v="3502095"/>
    <s v="SERVICIOS DE APOYO PARA EL FOMENTO DE CAPACIDADES EN ECONOMÍA CIRCULAR Y"/>
    <s v="FUNCIONARIOS CAPACITADOS EN CULTURA ORGANIZACIONAL Y MENTALIDAD DEL CAMBIO EN TORNO A"/>
    <s v="NÚMERO "/>
    <s v="441"/>
    <s v="2023"/>
    <s v="DIRECCIÓN DE AMBIENTE Y DESARROLLO SOSTENIBLE"/>
    <n v="200"/>
    <n v="500"/>
    <n v="90"/>
    <n v="0.18"/>
    <n v="0"/>
    <n v="50"/>
    <n v="212"/>
    <n v="0"/>
    <n v="262"/>
    <n v="0.52400000000000002"/>
    <n v="352"/>
    <n v="1.31"/>
    <n v="0.70399999999999996"/>
    <n v="0"/>
    <s v="N/A"/>
    <n v="0"/>
    <n v="0"/>
  </r>
  <r>
    <x v="10"/>
    <x v="4"/>
    <s v="BOLÍVAR ME ENAMORA EN LA PROTECCIÓN Y LA RESTAURACIÓN DE SISTEMAS AMBIENTALES"/>
    <s v="BOLÍVAR ME ENAMORA EN LA PROTECCIÓN Y LA RESTAURACIÓN DE SISTEMAS AMBIENTALES"/>
    <n v="4501"/>
    <s v="FORTALECIMIENTO DE LA CONVIVENCIA Y LA SEGURIDAD CIUDADANA"/>
    <s v="FORTALECIMIENTO INSTITUCIONAL"/>
    <s v="347"/>
    <s v="OPERACIÓN DEL CENTRO DE BIENESTAR ANIMAL EL GUARDIÁN"/>
    <s v="4501061"/>
    <s v="SERVICIO DE ATENCIÓN INTEGRAL A LA FAUNA"/>
    <s v="ANIMALES ATENDIDOS EN SERVICIOS MÉDICOS VETERINARIOS"/>
    <s v="NÚMERO "/>
    <s v="3000"/>
    <s v="2023"/>
    <s v="DIRECCIÓN DE AMBIENTE Y DESARROLLO SOSTENIBLE"/>
    <n v="3000"/>
    <n v="12000"/>
    <n v="8869"/>
    <n v="0.73908333333333331"/>
    <n v="815"/>
    <n v="910"/>
    <n v="1664"/>
    <n v="0"/>
    <n v="3389"/>
    <n v="0.28241666666666665"/>
    <n v="12258"/>
    <n v="1.1296666666666666"/>
    <n v="1.0215000000000001"/>
    <n v="1160000000"/>
    <s v="ICLD"/>
    <n v="503900000"/>
    <n v="0.43439655172413794"/>
  </r>
  <r>
    <x v="10"/>
    <x v="4"/>
    <s v="BOLÍVAR ME ENAMORA EN LA PROTECCIÓN Y LA RESTAURACIÓN DE SISTEMAS AMBIENTALES"/>
    <s v="BOLÍVAR ME ENAMORA EN LA PROTECCIÓN Y LA RESTAURACIÓN DE SISTEMAS AMBIENTALES"/>
    <n v="3208"/>
    <s v="EDUCACIÓN AMBIENTAL"/>
    <s v="MEDIO AMBIENTE"/>
    <s v="348"/>
    <s v="GENERAR UNA CULTURA DEL RESPETO HACIA LOS ANIMALES"/>
    <s v="3208008"/>
    <s v="SERVICIO DE DIVULGACIÓN DE LA INFORMACIÓN DE LA POLÍTICA NACIONAL DE EDUCACIÓN AMBIENTAL Y"/>
    <s v="CAMPAÑAS DE EDUCACIÓN AMBIENTAL Y PARTICIPACIÓN IMPLEMENTADAS"/>
    <s v="NÚMERO "/>
    <s v="4"/>
    <s v="2023"/>
    <s v="PAI CARDIQUE"/>
    <n v="0.33"/>
    <n v="1"/>
    <n v="0"/>
    <n v="0"/>
    <n v="0"/>
    <n v="2"/>
    <n v="0"/>
    <n v="0"/>
    <n v="2"/>
    <n v="2"/>
    <n v="2"/>
    <n v="6.0606060606060606"/>
    <n v="2"/>
    <n v="40000000"/>
    <s v="ICLD"/>
    <n v="39994000"/>
    <n v="0.99985000000000002"/>
  </r>
  <r>
    <x v="11"/>
    <x v="1"/>
    <s v="BOLÍVAR ME ENAMORA EN  HÁBITAT, VIVIENDA Y SERVICIOS PÚBLICOS"/>
    <s v="BOLÍVAR ME ENAMORA EN  HÁBITAT, VIVIENDA Y SERVICIOS PÚBLICOS"/>
    <n v="4003"/>
    <s v="ACCESO DE LA POBLACIÓN A LOS SERVICIOS DE AGUA POTABLE Y SANEAMIENTO BÁSICO"/>
    <s v="AGUA POTABLE Y SANEAMIENTO BÁSICO (SIN INCLUIR PROYECTOS DE VIS)"/>
    <n v="33"/>
    <s v="AUMENTAR LA COBERTURA DE ALCANTARILLADO"/>
    <s v="4003018, 4003019 y 4003020"/>
    <s v="ALCANTARILLADOS CONSTRUIDOS, AMPLIADOS Y OPTIMIZADOS"/>
    <s v="NO. ALCANTARILLADOS CONSTRUIDOS, AMPLIADOS Y OPTIMIZADOS"/>
    <s v="NÚMERO "/>
    <n v="1"/>
    <n v="2024"/>
    <s v="PDA BOLIVAR"/>
    <n v="1"/>
    <n v="6"/>
    <n v="1"/>
    <n v="0.16666666666666666"/>
    <n v="0"/>
    <n v="0"/>
    <n v="0"/>
    <n v="0"/>
    <n v="0"/>
    <n v="0"/>
    <n v="1"/>
    <n v="0"/>
    <n v="0.16666666666666666"/>
    <n v="176278165065.47"/>
    <s v="NACIÓN, SGP DPTO, SGP MUNICIPIOS, REGALÍAS "/>
    <n v="75627781857.815643"/>
    <n v="0.42902523877377191"/>
  </r>
  <r>
    <x v="11"/>
    <x v="1"/>
    <s v="BOLÍVAR ME ENAMORA CON SERVICIOS PÚBLICOS"/>
    <s v="BOLÍVAR ME ENAMORA CON SERVICIOS PÚBLICOS"/>
    <n v="4003"/>
    <s v="ACCESO DE LA POBLACIÓN A LOS SERVICIOS DE AGUA POTABLE Y SANEAMIENTO BÁSICO"/>
    <s v="AGUA POTABLE Y SANEAMIENTO BÁSICO (SIN INCLUIR PROYECTOS DE VIS)"/>
    <n v="34"/>
    <s v="AUMENTAR LA COBERTURA DE ASEO"/>
    <n v="4003012"/>
    <s v="SOLUCIONES DE DISPOSICIÓN FINAL DE RESIDUOS SÓLIDOS CONSTRUIDAS"/>
    <s v="NO. SOLUCIONES DE DISPOSICIÓN FINAL DE RESIDUOS SÓLIDOS CONSTRUIDAS"/>
    <s v="NÚMERO "/>
    <n v="0"/>
    <n v="2024"/>
    <s v="PDA BOLIVAR"/>
    <n v="0"/>
    <n v="1"/>
    <n v="0"/>
    <n v="0"/>
    <n v="0"/>
    <n v="0"/>
    <n v="0"/>
    <n v="0"/>
    <n v="0"/>
    <n v="0"/>
    <n v="0"/>
    <n v="0"/>
    <n v="0"/>
    <n v="0"/>
    <m/>
    <n v="0"/>
    <n v="0"/>
  </r>
  <r>
    <x v="11"/>
    <x v="1"/>
    <s v="BOLÍVAR ME ENAMORA EN  HÁBITAT, VIVIENDA Y SERVICIOS PÚBLICOS"/>
    <s v="BOLÍVAR ME ENAMORA EN  HÁBITAT, VIVIENDA Y SERVICIOS PÚBLICOS"/>
    <n v="4003"/>
    <s v="ACCESO DE LA POBLACIÓN A LOS SERVICIOS DE AGUA POTABLE Y SANEAMIENTO BÁSICO"/>
    <s v="AGUA POTABLE Y SANEAMIENTO BÁSICO (SIN INCLUIR PROYECTOS DE VIS)"/>
    <n v="37"/>
    <s v="AUMENTAR LA COBERTURA DE ACUEDUCTO"/>
    <s v="4003015, 4003016 y 4003017"/>
    <s v="ACUEDUCTOS CONSTRUIDOS"/>
    <s v="NO. ACUEDUCTOS CONSTRUIDOS"/>
    <s v="NÚMERO "/>
    <n v="4"/>
    <n v="2024"/>
    <s v="PDA BOLIVAR"/>
    <n v="2"/>
    <n v="14"/>
    <n v="5"/>
    <n v="0.35714285714285715"/>
    <n v="0"/>
    <n v="0"/>
    <n v="1"/>
    <n v="0"/>
    <n v="1"/>
    <n v="7.1428571428571425E-2"/>
    <n v="6"/>
    <n v="0.5"/>
    <n v="0.42857142857142855"/>
    <n v="209433944893.98001"/>
    <m/>
    <n v="52825686266.673401"/>
    <n v="0.25223077516595938"/>
  </r>
  <r>
    <x v="11"/>
    <x v="1"/>
    <s v="BOLÍVAR ME ENAMORA EN  HÁBITAT, VIVIENDA Y SERVICIOS PÚBLICOS"/>
    <s v="BOLÍVAR ME ENAMORA EN  HÁBITAT, VIVIENDA Y SERVICIOS PÚBLICOS"/>
    <n v="4003"/>
    <s v="ASEGURAMIENTO DE LA PRESTACIÓN DE SERVICIOS"/>
    <s v="AGUA POTABLE Y SANEAMIENTO BÁSICO (SIN INCLUIR PROYECTOS DE VIS)"/>
    <n v="38"/>
    <s v="AUMENTAR ASISTENCIA TÉCNICA A MUNICIPIOS PARA LA PRESTACIÓN DE LOS SERVICIOS"/>
    <s v="4003002"/>
    <s v="SERVICIO DE ASISTENCIA TÉCNICA EN REGULACIÓN DE AGUA POTABLE Y SANEAMIENTO BÁSICO"/>
    <s v="NO. SERVICIO DE ASISTENCIA TÉCNICA EN REGULACIÓN DE AGUA POTABLE Y SANEAMIENTO BÁSICO"/>
    <s v="NÚMERO "/>
    <n v="18"/>
    <n v="2024"/>
    <s v="PDA BOLIVAR"/>
    <n v="10"/>
    <n v="45"/>
    <n v="10"/>
    <n v="0.22222222222222221"/>
    <n v="2"/>
    <n v="4"/>
    <n v="4"/>
    <n v="0"/>
    <n v="10"/>
    <n v="0.22222222222222221"/>
    <n v="20"/>
    <n v="1"/>
    <n v="0.44444444444444442"/>
    <n v="600000000"/>
    <m/>
    <n v="12000000"/>
    <n v="0.02"/>
  </r>
  <r>
    <x v="12"/>
    <x v="2"/>
    <s v="BOLIVAR ME ENAMORA EN  DESARROLLO AGROPECUARIO"/>
    <s v="BOLIVAR ME ENAMORA EN  DESARROLLO AGROPECUARIO"/>
    <s v="1702"/>
    <s v="INCLUSIÓN PRODUCTIVA DE PEQUEÑOS PRODUCTORES RURALES "/>
    <s v="AGROPECUARIO"/>
    <n v="11"/>
    <s v="REALIZAR UN ESTUDIO DE PREINVERSION PARA LA REAHBILITACION,COMPLEMENTACION Y /O MODERNIZACION DE HECTAREAS CON DISTRITOS DE RIEGO"/>
    <n v="1702022"/>
    <s v="ESTUDIOS DE PREINVERSIÓN"/>
    <s v="ESTUDIOS DE PREINVERSIÓN REALIZADO"/>
    <s v="NÚMERO "/>
    <n v="0"/>
    <s v="N/A"/>
    <s v="N/A"/>
    <n v="1"/>
    <n v="1"/>
    <n v="0"/>
    <n v="0"/>
    <s v="0"/>
    <n v="1"/>
    <n v="0"/>
    <n v="0"/>
    <n v="1"/>
    <n v="1"/>
    <n v="1"/>
    <n v="1"/>
    <n v="1"/>
    <n v="0"/>
    <s v="N/A"/>
    <n v="0"/>
    <n v="0"/>
  </r>
  <r>
    <x v="12"/>
    <x v="2"/>
    <s v="BOLIVAR ME ENAMORA EN  DESARROLLO AGROPECUARIO"/>
    <s v="BOLIVAR ME ENAMORA EN  DESARROLLO AGROPECUARIO"/>
    <s v="1702"/>
    <s v="INFRAESTRUCTURA PRODUCTIVA Y COMERCIALIZACIÓN"/>
    <s v="AGROPECUARIO"/>
    <n v="12"/>
    <s v="REHABILITAR, COMPLEMENTAR Y/O MODERNIZAR 1000 HECTÁREAS DE DISTRITOS CON   ADECUACIÓN DE TIERRAS"/>
    <n v="1702022"/>
    <s v="DISTRITOS DE ADECUACIÓN DE TIERRAS REHABILITADOS, COMPLEMENTADOS Y MODERNIZADOS"/>
    <s v="HECTÁREAS CON DISTRITOS DE ADECUACIÓN DE TIERRAS REHABILITADOS, COMPLEMENTADOS Y MODERNIZADOS"/>
    <s v="HECTÁREA"/>
    <n v="6900"/>
    <n v="2023"/>
    <s v="SADR"/>
    <n v="250"/>
    <n v="1000"/>
    <n v="0"/>
    <n v="0"/>
    <s v="0"/>
    <n v="0"/>
    <n v="0"/>
    <n v="0"/>
    <n v="0"/>
    <n v="0"/>
    <n v="0"/>
    <n v="0"/>
    <n v="0"/>
    <n v="0"/>
    <s v="N/A"/>
    <n v="0"/>
    <n v="0"/>
  </r>
  <r>
    <x v="12"/>
    <x v="2"/>
    <s v="BOLIVAR ME ENAMORA EN  DESARROLLO AGROPECUARIO"/>
    <s v="BOLIVAR ME ENAMORA EN  DESARROLLO AGROPECUARIO"/>
    <s v="1702"/>
    <s v="INCLUSIÓN PRODUCTIVA DE PEQUEÑOS PRODUCTORES RURALES "/>
    <s v="AGROPECUARIO"/>
    <n v="13"/>
    <s v="ENTREGAR 5 MAQUINARIA Y/O EQUIPOS"/>
    <n v="1702014"/>
    <s v="SERVICIO DE APOYO PARA EL ACCESO A MAQUINARIA Y EQUIPOS"/>
    <s v="MAQUINARIA Y EQUIPOS ENTREGADOS"/>
    <s v="NÚMERO "/>
    <s v="N/A"/>
    <s v="N/A"/>
    <s v="N/A"/>
    <n v="2"/>
    <n v="5"/>
    <n v="0"/>
    <n v="0"/>
    <s v="0"/>
    <n v="0"/>
    <n v="0"/>
    <n v="0"/>
    <n v="0"/>
    <n v="0"/>
    <n v="0"/>
    <n v="0"/>
    <n v="0"/>
    <n v="0"/>
    <s v="N/A"/>
    <n v="0"/>
    <n v="0"/>
  </r>
  <r>
    <x v="12"/>
    <x v="2"/>
    <s v="BOLIVAR ME ENAMORA EN  DESARROLLO AGROPECUARIO"/>
    <s v="BOLIVAR ME ENAMORA EN  DESARROLLO AGROPECUARIO"/>
    <s v="1702"/>
    <s v="INCLUSIÓN PRODUCTIVA DE PEQUEÑOS PRODUCTORES RURALES "/>
    <s v="AGROPECUARIO"/>
    <n v="14"/>
    <s v="APOYAR 20 ASOCIACIONES DE PEQUEÑOS PRODUCTORES PARA EL FOMENTO DE LA ASOCIATIVIDAD"/>
    <n v="1702016"/>
    <s v="SERVICIO DE APOYO PARA EL FOMENTO DE LA ASOCIATIVIDAD"/>
    <s v="ASOCIACIONES APOYADAS"/>
    <s v="NÚMERO "/>
    <n v="1"/>
    <n v="2023"/>
    <s v="SADR"/>
    <n v="7"/>
    <n v="20"/>
    <n v="0"/>
    <n v="0"/>
    <s v="0"/>
    <n v="8"/>
    <n v="7"/>
    <n v="0"/>
    <n v="15"/>
    <n v="0.4"/>
    <n v="15"/>
    <n v="2.1428571428571428"/>
    <n v="0.75"/>
    <n v="0"/>
    <s v="N/A"/>
    <n v="0"/>
    <n v="0"/>
  </r>
  <r>
    <x v="12"/>
    <x v="2"/>
    <s v="BOLIVAR ME ENAMORA EN  DESARROLLO AGROPECUARIO"/>
    <s v="BOLIVAR ME ENAMORA EN  DESARROLLO AGROPECUARIO"/>
    <s v="1708"/>
    <s v="INCLUSIÓN PRODUCTIVA DE PEQUEÑOS PRODUCTORES RURALES "/>
    <s v="AGROPECUARIO"/>
    <n v="15"/>
    <s v="GENERAR UN (1) DOCUMENTO DEL PLAN DEPARTAMENTAL DE EXTENSIÓN AGROPECUARIA - PDEA 2024-2027"/>
    <n v="1708052"/>
    <s v="DOCUMENTOS DE PLANEACIÓN"/>
    <s v="PLANES DEPARTAMENTALES DE EXTENSIÓN AGROPECUARIA ELABORADOS"/>
    <s v="NÚMERO "/>
    <n v="1"/>
    <n v="2023"/>
    <s v="SADR"/>
    <n v="0"/>
    <n v="1"/>
    <n v="1"/>
    <n v="1"/>
    <s v="0"/>
    <n v="0"/>
    <n v="0"/>
    <n v="0"/>
    <n v="0"/>
    <n v="0"/>
    <n v="1"/>
    <n v="0.01"/>
    <n v="1"/>
    <n v="0"/>
    <s v="N/A"/>
    <n v="0"/>
    <n v="0"/>
  </r>
  <r>
    <x v="12"/>
    <x v="2"/>
    <s v="BOLIVAR ME ENAMORA EN  DESARROLLO AGROPECUARIO"/>
    <s v="BOLIVAR ME ENAMORA EN  DESARROLLO AGROPECUARIO"/>
    <s v="1702"/>
    <s v="CIENCIA, TECNOLOGÍA E INNOVACIÓN AGROPECUARIA"/>
    <s v="AGROPECUARIO"/>
    <n v="16"/>
    <s v="FORTALECER LAS CAPACIDADES TÉCNICAS, PRODUCTIVAS Y TECNOLÓGICAS DE 4.000  PRODUCTORES  MEDIANTE EXTENSIÓN AGROPECUARIA"/>
    <n v="1708041"/>
    <s v="SERVICIO DE EXTENSIÓN AGROPECUARIA"/>
    <s v="PRODUCTORES ATENDIDOS CON SERVICIO DE EXTENSIÓN AGROPECUARIA"/>
    <s v="NÚMERO "/>
    <n v="11565"/>
    <n v="2023"/>
    <s v="ADR, SADR"/>
    <n v="1000"/>
    <n v="4000"/>
    <n v="0"/>
    <n v="0"/>
    <s v="0"/>
    <n v="0"/>
    <n v="5568"/>
    <n v="0"/>
    <n v="5568"/>
    <n v="1.3919999999999999"/>
    <n v="5568"/>
    <n v="5.5679999999999996"/>
    <n v="1.3919999999999999"/>
    <n v="0"/>
    <s v="AGENCIA DE DESARROLLO RURAL"/>
    <n v="63469298080"/>
    <n v="0"/>
  </r>
  <r>
    <x v="12"/>
    <x v="2"/>
    <s v="BOLIVAR ME ENAMORA EN  DESARROLLO AGROPECUARIO"/>
    <s v="BOLIVAR ME ENAMORA EN  DESARROLLO AGROPECUARIO"/>
    <s v="1702"/>
    <s v="INCLUSIÓN PRODUCTIVA DE PEQUEÑOS PRODUCTORES RURALES"/>
    <s v="AGROPECUARIO"/>
    <n v="17"/>
    <s v="COFINANCIAR 20 PROYECTOS PRODUCTIVOS  "/>
    <n v="1702007"/>
    <s v="SERVICIO DE APOYO FINANCIERO PARA PROYECTOS PRODUCTIVOS"/>
    <s v="PROYECTOS PRODUCTIVOS COFINANCIADOS"/>
    <s v="NÚMERO "/>
    <n v="30"/>
    <n v="2023"/>
    <s v="SADR"/>
    <n v="7"/>
    <n v="20"/>
    <n v="0"/>
    <n v="0"/>
    <s v="0"/>
    <n v="1"/>
    <n v="1"/>
    <n v="0"/>
    <n v="2"/>
    <n v="0.05"/>
    <n v="2"/>
    <n v="0.2857142857142857"/>
    <n v="0.1"/>
    <n v="408000000"/>
    <s v="ICLD"/>
    <n v="29500000"/>
    <n v="7.2303921568627458E-2"/>
  </r>
  <r>
    <x v="12"/>
    <x v="2"/>
    <s v="BOLIVAR ME ENAMORA EN  DESARROLLO AGROPECUARIO"/>
    <s v="BOLIVAR ME ENAMORA EN  DESARROLLO AGROPECUARIO"/>
    <s v="1702"/>
    <s v="INCLUSIÓN PRODUCTIVA DE PEQUEÑOS PRODUCTORES RURALES"/>
    <s v="AGROPECUARIO"/>
    <n v="18"/>
    <s v="REALIZAR 15 MERCADOS CAMPESINOS EN EL DEPARTAMENTO DE BOLÍVAR"/>
    <n v="1702038"/>
    <s v="SERVICIO DE APOYO A LA COMERCIALIZACIÓN"/>
    <s v="MERCADOS CAMPESINOS REALIZADOS"/>
    <s v="NÚMERO "/>
    <n v="10"/>
    <n v="2023"/>
    <s v="SADR"/>
    <n v="5"/>
    <n v="15"/>
    <n v="2"/>
    <n v="0.13333333333333333"/>
    <n v="1"/>
    <n v="2"/>
    <n v="1"/>
    <n v="0"/>
    <n v="4"/>
    <n v="0.2"/>
    <n v="6"/>
    <n v="0.8"/>
    <n v="0.4"/>
    <n v="0"/>
    <s v="N/A"/>
    <n v="0"/>
    <n v="0"/>
  </r>
  <r>
    <x v="12"/>
    <x v="2"/>
    <s v="BOLIVAR ME ENAMORA EN  DESARROLLO AGROPECUARIO"/>
    <s v="BOLIVAR ME ENAMORA EN  DESARROLLO AGROPECUARIO"/>
    <s v="1702"/>
    <s v="INCLUSIÓN PRODUCTIVA DE PEQUEÑOS PRODUCTORES RURALES"/>
    <s v="AGROPECUARIO"/>
    <n v="19"/>
    <s v="REALIZAR RUEDAS DE NEGOCIOS "/>
    <n v="1702038"/>
    <s v="SERVICIO DE APOYO A LA COMERCIALIZACIÓN"/>
    <s v="RUEDAS DE NEGOCIOS REALIZADAS"/>
    <s v="NÚMERO "/>
    <n v="4"/>
    <n v="2023"/>
    <s v="SADR"/>
    <n v="2"/>
    <n v="7"/>
    <n v="2"/>
    <n v="0.2857142857142857"/>
    <s v="0"/>
    <n v="1"/>
    <n v="0"/>
    <n v="0"/>
    <n v="1"/>
    <n v="0.14285714285714285"/>
    <n v="3"/>
    <n v="0.5"/>
    <n v="0.42857142857142855"/>
    <n v="0"/>
    <s v="N/A"/>
    <n v="0"/>
    <n v="0"/>
  </r>
  <r>
    <x v="12"/>
    <x v="2"/>
    <s v="BOLIVAR ME ENAMORA EN  DESARROLLO AGROPECUARIO"/>
    <s v="BOLIVAR ME ENAMORA EN  DESARROLLO AGROPECUARIO"/>
    <s v="1702"/>
    <s v="INCLUSIÓN PRODUCTIVA DE PEQUEÑOS PRODUCTORES RURALES"/>
    <s v="AGROPECUARIO"/>
    <n v="20"/>
    <s v="SEMBRAR 5.000.000 DE ALEVINOS EN CUERPOS DE AGUA DEL DEPARTAMENTO DE BOLÍVAR"/>
    <n v="1709001"/>
    <s v="ALEVINOS"/>
    <s v="ALEVINOS UTILIZADOS EN ACTIVIDADES DE REPOBLAMIENTO"/>
    <s v="NÚMERO "/>
    <n v="4000000"/>
    <n v="2023"/>
    <s v="ESTACIÓN BAJO MAGDALENA AUNAP, SADR"/>
    <n v="1500000"/>
    <n v="5000000"/>
    <n v="0"/>
    <n v="0"/>
    <s v="0"/>
    <n v="0"/>
    <n v="0"/>
    <n v="0"/>
    <n v="0"/>
    <n v="0"/>
    <n v="0"/>
    <n v="0"/>
    <n v="0"/>
    <n v="0"/>
    <s v="N/A"/>
    <n v="0"/>
    <n v="0"/>
  </r>
  <r>
    <x v="12"/>
    <x v="3"/>
    <s v="ATENCION,ASISTENCIA Y REPARACION INTEGRAL A LAS VICTIMAS"/>
    <s v="ATENCION,ASISTENCIA Y REPARACION INTEGRAL A LAS VICTIMAS"/>
    <s v="4103"/>
    <s v="INCLUSIÓN SOCIAL Y PRODUCTIVA PARA LA POBLACIÓN EN SITUACIÓN DE VULNERABILIDAD"/>
    <s v="DESARROLLO DE PROGRAMAS Y PROYECTOS PRODUCTIVOS EN EL MARCO DEL PLAN AGROPECUARIO  "/>
    <n v="124"/>
    <s v="PROYECTOS PRODUCTIVOS A POBLACIÓN VICTIMA"/>
    <n v="4103005"/>
    <s v="SERVICIO DE ASISTENCIA TÉCNICA PARA EL EMPRENDIMIENTO"/>
    <s v="PROYECTOS PRODUCTIVOS FORMULADOS PARA POBLACIÓN VÍCTIMAS DEL DESPLAZAMIENTO FORZADO"/>
    <s v="NÚMERO "/>
    <n v="1365"/>
    <n v="2023"/>
    <s v="SEC DE VICTIMAS"/>
    <n v="50"/>
    <n v="200"/>
    <n v="0"/>
    <n v="0"/>
    <s v="0"/>
    <n v="0"/>
    <n v="0"/>
    <n v="0"/>
    <n v="0"/>
    <n v="0"/>
    <n v="0"/>
    <n v="0"/>
    <n v="0"/>
    <n v="0"/>
    <s v="N/A"/>
    <n v="0"/>
    <n v="0"/>
  </r>
  <r>
    <x v="12"/>
    <x v="3"/>
    <s v="ATENCION,ASISTENCIA Y REPARACION INTEGRAL A LAS VICTIMAS"/>
    <s v="ATENCION,ASISTENCIA Y REPARACION INTEGRAL A LAS VICTIMAS"/>
    <s v="4101"/>
    <s v="INCLUSIÓN SOCIAL Y PRODUCTIVA PARA LA POBLACIÓN EN SITUACIÓN DE VULNERABILIDAD"/>
    <s v="DESARROLLO DE PROGRAMAS Y PROYECTOS PRODUCTIVOS EN EL MARCO DEL PLAN AGROPECUARIO  "/>
    <n v="125"/>
    <s v="PROYECTOS PRODUCTIVOS CON ENFOQUE ÉTNICO Y DIFERENCIAL PARA LA GENERACIÓN DE INGRESOS"/>
    <s v="4101031"/>
    <s v="SERVICIO DE APOYO PARA LA GENERACIÓN DE INGRESOS"/>
    <s v="HOGARES CON ASISTENCIA TÉCNICA PARA LA GENERACIÓN DE INGRESOS"/>
    <s v="NÚMERO "/>
    <n v="10"/>
    <n v="2023"/>
    <s v="SEC DE VICTIMAS"/>
    <n v="20"/>
    <n v="50"/>
    <n v="0"/>
    <n v="0"/>
    <s v="0"/>
    <n v="0"/>
    <n v="0"/>
    <n v="0"/>
    <n v="0"/>
    <n v="0"/>
    <n v="0"/>
    <n v="0"/>
    <n v="0"/>
    <n v="0"/>
    <s v="N/A"/>
    <n v="0"/>
    <n v="0"/>
  </r>
  <r>
    <x v="12"/>
    <x v="3"/>
    <s v="ATENCION,ASISTENCIA Y REPARACION INTEGRAL A LAS VICTIMAS"/>
    <s v="ATENCION,ASISTENCIA Y REPARACION INTEGRAL A LAS VICTIMAS"/>
    <s v="4103"/>
    <s v="INCLUSIÓN SOCIAL Y PRODUCTIVA PARA LA POBLACIÓN EN SITUACIÓN DE VULNERABILIDAD"/>
    <s v="ATENCIÓN A GRUPOS VULNERABLES - PROMOCIÓN SOCIAL "/>
    <n v="130"/>
    <s v="DESARROLLO DE PROYECTOS DE SEGURIDAD ALIMENTARIA PARA POBLACIÓN VÍCTIMA"/>
    <n v="4101042"/>
    <s v="SERVICIO DE APOYO PARA LA SEGURIDAD ALIMENTARIA"/>
    <s v="HOGARES VÍCTIMAS QUE RECIBEN RECURSOS MONETARIOS PARA SEGURIDAD ALIMENTARIA"/>
    <s v="NÚMERO "/>
    <n v="926"/>
    <n v="2023"/>
    <s v="SEC DE VICTIMAS"/>
    <n v="500"/>
    <n v="1500"/>
    <n v="0"/>
    <n v="0"/>
    <s v="0"/>
    <n v="0"/>
    <n v="0"/>
    <n v="0"/>
    <n v="0"/>
    <n v="0"/>
    <n v="0"/>
    <n v="0"/>
    <n v="0"/>
    <n v="0"/>
    <s v="N/A"/>
    <n v="0"/>
    <n v="0"/>
  </r>
  <r>
    <x v="12"/>
    <x v="3"/>
    <s v="ATENCION,ASISTENCIA Y REPARACION INTEGRAL A LAS VICTIMAS"/>
    <s v="ATENCION,ASISTENCIA Y REPARACION INTEGRAL A LAS VICTIMAS"/>
    <n v="1704"/>
    <s v=" ORDENAMIENTO SOCIAL Y USO PRODUCTIVO DEL TERRITORIO RURAL"/>
    <s v="AGROPECUARIO"/>
    <n v="290"/>
    <s v="APOYAR LA GESTIÓN PARA LA ZONIFICACIÓN Y EVALUACIÓN DE TIERRAS MEDIANTE MAPAS CARTOGRÁFICOS"/>
    <s v="1704001"/>
    <s v="CARTOGRAFÍA DE ZONIFICACIÓN Y EVALUACIÓN DE TIERRAS"/>
    <s v="MAPAS DE ZONIFICACIÓN ELABORADOS"/>
    <s v="NÚMERO "/>
    <s v="N/A"/>
    <s v="N/A"/>
    <s v="N/A"/>
    <n v="1"/>
    <n v="4"/>
    <n v="0"/>
    <n v="0"/>
    <s v="0"/>
    <n v="0"/>
    <n v="2"/>
    <n v="0"/>
    <n v="2"/>
    <n v="0"/>
    <n v="2"/>
    <n v="2"/>
    <n v="0.5"/>
    <n v="0"/>
    <s v="N/A"/>
    <n v="0"/>
    <n v="0"/>
  </r>
  <r>
    <x v="12"/>
    <x v="3"/>
    <s v="ATENCION,ASISTENCIA Y REPARACION INTEGRAL A LAS VICTIMAS"/>
    <s v="ATENCION,ASISTENCIA Y REPARACION INTEGRAL A LAS VICTIMAS"/>
    <s v="1704"/>
    <s v=" ORDENAMIENTO SOCIAL Y USO PRODUCTIVO DEL TERRITORIO RURAL"/>
    <s v="AGROPECUARIO"/>
    <n v="291"/>
    <s v="APOYAR LA FORMALIZACIÓN DE PREDIOS RURALES PARA EL USO PRODUCTIVO "/>
    <s v="1704010"/>
    <s v="SERVICIO DE APOYO FINANCIERO PARA LA FORMALIZACIÓN DE LA PROPIEDAD"/>
    <s v="PREDIOS FORMALIZADOS O REGULARIZADOS PARA EL DESARROLLO RURAL"/>
    <s v="NÚMERO "/>
    <s v="N/A"/>
    <s v="N/A"/>
    <s v="N/A"/>
    <n v="50"/>
    <n v="150"/>
    <n v="0"/>
    <n v="0"/>
    <s v="0"/>
    <n v="0"/>
    <n v="0"/>
    <n v="0"/>
    <n v="0"/>
    <n v="0"/>
    <n v="0"/>
    <n v="0"/>
    <n v="0"/>
    <n v="0"/>
    <s v="N/A"/>
    <n v="0"/>
    <n v="0"/>
  </r>
  <r>
    <x v="12"/>
    <x v="3"/>
    <s v="ATENCION,ASISTENCIA Y REPARACION INTEGRAL A LAS VICTIMAS"/>
    <s v="ATENCION,ASISTENCIA Y REPARACION INTEGRAL A LAS VICTIMAS"/>
    <s v="1704"/>
    <s v=" ORDENAMIENTO SOCIAL Y USO PRODUCTIVO DEL TERRITORIO RURAL"/>
    <s v="AGROPECUARIO"/>
    <n v="336"/>
    <s v="APOYAR LA FORMALIZACIÓN DE PREDIOS RURALES PARA EL USO PRODUCTIVO "/>
    <s v="1202002"/>
    <s v="SERVICIO DE JUSTICIA A LOS CIUDADANOS"/>
    <s v="CIUDADANOS CON SERVICIO DE JUSTICIA PRESTADO"/>
    <s v="NÚMERO "/>
    <s v="N/A"/>
    <s v="N/A"/>
    <s v="N/A"/>
    <n v="130"/>
    <n v="400"/>
    <n v="0"/>
    <n v="0"/>
    <n v="152"/>
    <n v="0"/>
    <n v="0"/>
    <n v="0"/>
    <n v="152"/>
    <n v="0.38"/>
    <n v="152"/>
    <n v="1.1692307692307693"/>
    <n v="0.38"/>
    <n v="0"/>
    <s v="N/A"/>
    <n v="0"/>
    <n v="0"/>
  </r>
  <r>
    <x v="13"/>
    <x v="0"/>
    <s v="BOLÍVAR ME ENAMORA EN  ORDENAMIENTO TERRITORIAL"/>
    <s v="PLAN DE ORDENAMIENTO TERRITORIAL DEL DEPARTAMENTO DE BOLIVAR"/>
    <s v="4002"/>
    <s v="ORDENAMIENTO TERRITORIAL Y DESARROLLO URBANO"/>
    <s v="ELABORACIÓN Y ACTUALIZACIÓN DEL PLAN DE ORDENAMIENTO TERRITORIAL"/>
    <s v="400201602"/>
    <s v=""/>
    <s v="4002016"/>
    <s v="DOCUMENTOS DE PLANEACIÓN"/>
    <s v="DOCUMENTOS DE PLANEACIÓN DE LA ETAPA DE ALISTAMIENTO Y DIAGNÓSTICO DEL PLAN DE ORDENAMIENTO DEPARTAMENTAL ELABORADOS"/>
    <s v="NÚMERO "/>
    <s v="0"/>
    <s v="N/A"/>
    <s v="ICLD"/>
    <s v="1"/>
    <n v="1"/>
    <n v="0"/>
    <n v="0"/>
    <s v="1"/>
    <n v="0"/>
    <n v="0"/>
    <n v="0"/>
    <n v="1"/>
    <n v="1"/>
    <n v="1"/>
    <n v="1"/>
    <n v="1"/>
    <n v="0"/>
    <s v="ICLD"/>
    <n v="0"/>
    <n v="0"/>
  </r>
  <r>
    <x v="13"/>
    <x v="0"/>
    <s v="BOLÍVAR ME ENAMORA EN  ORDENAMIENTO TERRITORIAL"/>
    <s v="PLAN DE ORDENAMIENTO TERRITORIAL DEL DEPARTAMENTO DE BOLIVAR"/>
    <s v="4002"/>
    <s v="ORDENAMIENTO TERRITORIAL Y DESARROLLO URBANO"/>
    <s v="ELABORACIÓN Y ACTUALIZACIÓN DEL PLAN DE ORDENAMIENTO TERRITORIAL"/>
    <n v="400201603"/>
    <s v=""/>
    <s v="4002016"/>
    <s v="DOCUMENTOS DE PLANEACIÓN"/>
    <s v="DOCUMENTOS DE FORMULACIÓN DEL PLAN DE ORDENAMIENTO DEPARTAMENTAL ELABORADOS"/>
    <s v="NÚMERO "/>
    <s v="0"/>
    <s v="N/A"/>
    <s v="ICLD"/>
    <s v="1"/>
    <n v="1"/>
    <n v="0"/>
    <n v="0"/>
    <s v="1"/>
    <n v="0"/>
    <n v="0"/>
    <n v="0"/>
    <n v="1"/>
    <n v="1"/>
    <n v="1"/>
    <n v="1"/>
    <n v="1"/>
    <n v="111500000"/>
    <s v="ICLD"/>
    <n v="111500000"/>
    <n v="1"/>
  </r>
  <r>
    <x v="13"/>
    <x v="1"/>
    <s v="BOLÍVAR ME ENAMORA EN  HÁBITAT, VIVIENDA Y SERVICIOS PÚBLICOS"/>
    <s v="FORMALIZACIÓN DE LA TIERRA"/>
    <s v="4001"/>
    <s v="ACCESO A SOLUCIONES DE VIVIENDA"/>
    <s v="PROYECTOS DE TITULACIÓN Y LEGALIZACIÓN DE PREDIOS"/>
    <s v="400100700"/>
    <s v=""/>
    <s v="4001007"/>
    <s v="SERVICIO DE SANEAMIENTO Y TITULACIÓN DE BIENES FISCALES"/>
    <s v="BIENES FISCALES SANEADOS Y TITULADOS"/>
    <s v="NÚMERO "/>
    <s v="0"/>
    <s v="N/A"/>
    <s v="ICLD"/>
    <s v="250"/>
    <n v="1000"/>
    <n v="470"/>
    <n v="0.47"/>
    <s v="0"/>
    <n v="39"/>
    <n v="0"/>
    <n v="0"/>
    <n v="39"/>
    <n v="3.9E-2"/>
    <n v="509"/>
    <n v="0.156"/>
    <n v="0.50900000000000001"/>
    <n v="100000000"/>
    <s v="ICLD"/>
    <n v="100000000"/>
    <n v="1"/>
  </r>
  <r>
    <x v="13"/>
    <x v="0"/>
    <s v="BOLÍVAR ME ENAMORA CON INSTRUMENTOS DE PLANEACIÓN"/>
    <s v="INSTRUMENTOS DE PLANEACIÓN TERRTORIAL  A LOS MUNICIPIOS"/>
    <s v="4501"/>
    <s v="FORTALECIMIENTO DE LA CONVIVENCIA Y LA SEGURIDAD CIUDADANA"/>
    <s v="PROGRAMAS DE CAPACITACIÓN Y ASISTENCIA TÉCNICA ORIENTADOS AL DESARROLLO EFICIENTE DE LAS COMPETENCIAS DE LEY"/>
    <s v="459903101"/>
    <s v=""/>
    <s v="4599031"/>
    <s v="SERVICIO DE ASISTENCIA TÉCNICA"/>
    <s v="ENTIDADES TERRITORIALES ASISTIDAS TÉCNICAMENTE"/>
    <s v="NÚMERO "/>
    <s v="45"/>
    <s v="N/A"/>
    <s v="ICLD"/>
    <s v="5"/>
    <n v="20"/>
    <n v="5"/>
    <n v="0.25"/>
    <s v="0"/>
    <n v="9"/>
    <n v="0"/>
    <n v="0"/>
    <n v="9"/>
    <n v="0.45"/>
    <n v="14"/>
    <n v="1.8"/>
    <n v="0.7"/>
    <n v="237500000"/>
    <s v="ICLD"/>
    <n v="237500000"/>
    <n v="1"/>
  </r>
  <r>
    <x v="13"/>
    <x v="0"/>
    <s v="BOLÍVAR ME ENAMORA EN INSTRUMENTOS DE PLANEACIÓN"/>
    <s v="CONSEJO TERRITORIAL DE PLANEACIÓN DE BOLIVAR"/>
    <s v="4502"/>
    <s v="FORTALECIMIENTO DEL BUEN GOBIERNO PARA EL RESPETO Y GARANTÍA DE LOS DERECHOS HUMANOS"/>
    <s v="INSTANCIAS O ESPACIOS DE PARTICIPACIÓN"/>
    <s v=""/>
    <s v=""/>
    <s v="4502001"/>
    <s v="SERVICIO DE PROMOCIÓN A LA PARTICIPACIÓN CIUDADANA"/>
    <s v="INSTANCIAS FORMALES Y NO FORMALES DE PARTICIPACIÓN FORTALECIDAS"/>
    <s v="NÚMERO "/>
    <s v="0"/>
    <s v="N/A"/>
    <s v="ICLD"/>
    <s v="1"/>
    <n v="4"/>
    <n v="0"/>
    <n v="0"/>
    <s v="1"/>
    <n v="0"/>
    <n v="0"/>
    <n v="0"/>
    <n v="1"/>
    <n v="0.25"/>
    <n v="1"/>
    <n v="1"/>
    <n v="0.25"/>
    <n v="50000000"/>
    <s v="ICLD"/>
    <n v="50000000"/>
    <n v="1"/>
  </r>
  <r>
    <x v="13"/>
    <x v="0"/>
    <s v="BOLÍVAR ME ENAMORA EN INSTRUMENTOS DE PLANEACIÓN"/>
    <s v="MODERNIZACIÓN SISTEMAS DE INFORMACIÓN EN PLANEACIÓN"/>
    <s v="4599"/>
    <s v="FORTALECIMIENTO A LA GESTIÓN Y DIRECCIÓN DE LA ADMINISTRACIÓN PÚBLICA TERRITORIAL"/>
    <s v="FORTALECIMIENTO INSTITUCIONAL"/>
    <s v="459902500"/>
    <s v=""/>
    <s v="4599025"/>
    <s v="SERVICIOS DE INFORMACIÓN IMPLEMENTADOS"/>
    <s v="SISTEMAS DE INFORMACIÓN IMPLEMENTADOS"/>
    <s v="NÚMERO "/>
    <s v="0"/>
    <s v="N/A"/>
    <s v="ICLD"/>
    <s v="1"/>
    <n v="3"/>
    <n v="0"/>
    <n v="0"/>
    <s v="0"/>
    <n v="1"/>
    <n v="0"/>
    <n v="0"/>
    <n v="1"/>
    <n v="0.33333333333333331"/>
    <n v="1"/>
    <n v="1"/>
    <n v="0.33333333333333331"/>
    <n v="140000000"/>
    <s v="ICLD"/>
    <n v="140000000"/>
    <n v="1"/>
  </r>
  <r>
    <x v="13"/>
    <x v="0"/>
    <s v="BOLÍVAR ME ENAMORA EN INSTRUMENTOS DE PLANEACIÓN"/>
    <s v="FORTALECIMIENTO DE CAPACIDADES INSTITUCIONALES"/>
    <s v="4599"/>
    <s v="FORTALECIMIENTO A LA GESTIÓN Y DIRECCIÓN DE LA ADMINISTRACIÓN PÚBLICA TERRITORIAL"/>
    <s v="FORTALECIMIENTO INSTITUCIONAL"/>
    <s v="459903100"/>
    <s v=""/>
    <s v="4599031"/>
    <s v="SERVICIO DE ASISTENCIA TÉCNICA"/>
    <s v="ENTIDADES, ORGANISMOS Y DEPENDENCIAS ASISTIDOS TÉCNICAMENTE"/>
    <s v="NÚMERO "/>
    <s v="45"/>
    <s v="2023"/>
    <s v="ICLD"/>
    <s v="45"/>
    <n v="45"/>
    <n v="45"/>
    <n v="1"/>
    <s v="10"/>
    <n v="15"/>
    <n v="0"/>
    <n v="0"/>
    <n v="25"/>
    <n v="0.55555555555555558"/>
    <n v="70"/>
    <n v="0.55555555555555558"/>
    <n v="1.5555555555555556"/>
    <n v="97500000"/>
    <s v="ICLD"/>
    <n v="97500000"/>
    <n v="1"/>
  </r>
  <r>
    <x v="13"/>
    <x v="1"/>
    <s v="BOLÍVAR ME ENAMORA CON CIENCIA, TECNOLOGIA E INNOVACIÓN"/>
    <s v="CIENCIA, TECNOLOGIA E INNOVACIÓN PARA EL DESARROLLO"/>
    <s v="3906"/>
    <s v="FOMENTO A VOCACIONES Y FORMACIÓN, GENERACIÓN, USO Y APROPIACIÓN SOCIAL DEL CONOCIMIENTO DE LA CIENCIA, TECNOLOGÍA E INNOVACIÓN"/>
    <s v="PROMOCIÓN DEL DESARROLLO"/>
    <s v=""/>
    <s v=""/>
    <s v="3906011"/>
    <s v="SERVICIO DE APROPIACIÓN SOCIAL DEL CONOCIMIENTO"/>
    <s v="ESTRATEGIAS DE APROPIACIÓN REALIZADAS"/>
    <s v="NÚMERO "/>
    <s v="0"/>
    <s v="N/A"/>
    <s v="ICLD"/>
    <s v="1"/>
    <n v="3"/>
    <n v="0"/>
    <n v="0"/>
    <s v="0"/>
    <n v="2"/>
    <n v="0"/>
    <n v="0"/>
    <n v="2"/>
    <n v="0.66666666666666663"/>
    <n v="2"/>
    <n v="2"/>
    <n v="0.66666666666666663"/>
    <n v="15000000"/>
    <s v="ICLD"/>
    <n v="15000000"/>
    <n v="1"/>
  </r>
  <r>
    <x v="13"/>
    <x v="1"/>
    <s v="BOLÍVAR ME ENAMORA CON CIENCIA, TECNOLOGIA E INNOVACIÓN"/>
    <s v="CIENCIA, TECNOLOGIA E INNOVACIÓN PARA EL DESARROLLO"/>
    <s v="3999"/>
    <s v="FORTALECIMIENTO DE LA GESTIÓN Y DIRECCIÓN DEL SECTOR CIENCIA, TECNOLOGÍA E INNOVACIÓN "/>
    <s v="PROMOCIÓN DEL DESARROLLO"/>
    <s v=""/>
    <s v=""/>
    <s v="3999054"/>
    <s v="DOCUMENTOS DE PLANEACIÓN"/>
    <s v="PLANES ESTRATÉGICOS ELABORADOS"/>
    <s v="NÚMERO "/>
    <s v="0"/>
    <s v="N/A"/>
    <s v="ICLD"/>
    <s v="1"/>
    <n v="4"/>
    <n v="1"/>
    <n v="0.25"/>
    <s v="0"/>
    <n v="1"/>
    <n v="0"/>
    <n v="0"/>
    <n v="1"/>
    <n v="0.25"/>
    <n v="2"/>
    <n v="1"/>
    <n v="0.5"/>
    <n v="22500000"/>
    <s v="ICLD"/>
    <n v="22500000"/>
    <n v="1"/>
  </r>
  <r>
    <x v="13"/>
    <x v="1"/>
    <s v="BOLÍVAR ME ENAMORA CON CIENCIA, TECNOLOGIA E INNOVACIÓN"/>
    <s v="CIENCIA, TECNOLOGIA E INNOVACIÓN PARA EL DESARROLLO"/>
    <s v="3999"/>
    <s v="FORTALECIMIENTO DE LA GESTIÓN Y DIRECCIÓN DEL SECTOR CIENCIA, TECNOLOGÍA E INNOVACIÓN "/>
    <s v="PROMOCIÓN DEL DESARROLLO"/>
    <s v=""/>
    <s v=""/>
    <s v="3999065"/>
    <s v="DOCUMENTOS DE POLÍTICA"/>
    <s v="DOCUMENTOS DE POLÍTICA ELABORADOS"/>
    <s v="NÚMERO "/>
    <s v="0"/>
    <s v="N/A"/>
    <s v="ICLD"/>
    <s v="1"/>
    <n v="1"/>
    <n v="0"/>
    <n v="0"/>
    <s v="0"/>
    <n v="0"/>
    <n v="0"/>
    <n v="0"/>
    <n v="0"/>
    <n v="0"/>
    <n v="0"/>
    <n v="0"/>
    <n v="0"/>
    <n v="60000000"/>
    <s v="ICLD"/>
    <n v="60000000"/>
    <n v="1"/>
  </r>
  <r>
    <x v="13"/>
    <x v="1"/>
    <s v="BOLÍVAR ME ENAMORA CON CIENCIA, TECNOLOGIA E INNOVACIÓN"/>
    <s v="CIENCIA, TECNOLOGIA E INNOVACIÓN PARA EL DESARROLLO"/>
    <s v="3999"/>
    <s v="FORTALECIMIENTO DE LA GESTIÓN Y DIRECCIÓN DEL SECTOR CIENCIA, TECNOLOGÍA E INNOVACIÓN "/>
    <s v="PROMOCIÓN DEL DESARROLLO"/>
    <s v=""/>
    <s v=""/>
    <s v="2301034"/>
    <s v="SERVICIO DE EDUCACIÓN PARA EL TRABAJO EN TECNOLOGÍAS DE LA INFORMACIÓN Y LAS COMUNICACIONES"/>
    <s v="PERSONAS CERTIFICADAS EN ALFABETIZACIÓN DIGITAL"/>
    <s v="NÚMERO "/>
    <s v="0"/>
    <s v="N/A"/>
    <s v="ICLD"/>
    <s v="25"/>
    <n v="100"/>
    <n v="68"/>
    <n v="0.68"/>
    <s v="0"/>
    <n v="0"/>
    <n v="0"/>
    <n v="0"/>
    <n v="0"/>
    <n v="0"/>
    <n v="68"/>
    <n v="0"/>
    <n v="0.68"/>
    <n v="0"/>
    <s v="N/A"/>
    <n v="0"/>
    <n v="0"/>
  </r>
  <r>
    <x v="13"/>
    <x v="1"/>
    <s v="BOLÍVAR ME ENAMORA CON CIENCIA, TECNOLOGIA E INNOVACIÓN"/>
    <s v="CIENCIA, TECNOLOGIA E INNOVACIÓN PARA EL DESARROLLO"/>
    <s v="3999"/>
    <s v="FORTALECIMIENTO DE LA GESTIÓN Y DIRECCIÓN DEL SECTOR CIENCIA, TECNOLOGÍA E INNOVACIÓN "/>
    <s v="PROMOCIÓN DEL DESARROLLO"/>
    <s v=""/>
    <s v=""/>
    <s v="2301062"/>
    <s v="SERVICIO DE APOYO EN TECNOLOGÍAS DE LA INFORMACIÓN Y LAS COMUNICACIONES PARA LA EDUCACIÓN BÁSICA, PRIMARIA Y SECUNDARIA"/>
    <s v="ESTUDIANTES DE SEDES EDUCATIVAS OFICIALES BENEFICIADOS CON EL SERVICIO DE APOYO EN TECNOLOGÍAS DE LA INFORMACIÓN Y LAS COMUNICACIONES PARA LA EDUCACIÓN"/>
    <s v="NÚMERO "/>
    <s v="0"/>
    <s v="N/A"/>
    <s v="ICLD"/>
    <s v="150"/>
    <n v="500"/>
    <n v="0"/>
    <n v="0"/>
    <s v="0"/>
    <n v="2035"/>
    <n v="0"/>
    <n v="0"/>
    <n v="2035"/>
    <n v="4.07"/>
    <n v="2035"/>
    <n v="13.566666666666666"/>
    <n v="4.07"/>
    <n v="22000000"/>
    <s v="ICLD"/>
    <n v="22000000"/>
    <n v="1"/>
  </r>
  <r>
    <x v="13"/>
    <x v="1"/>
    <s v="BOLÍVAR ME ENAMORA CON CIENCIA, TECNOLOGIA E INNOVACIÓN"/>
    <s v="CIENCIA, TECNOLOGIA E INNOVACIÓN PARA EL DESARROLLO"/>
    <n v="3905"/>
    <s v="FORTALECIMIENTO DE LA GOBERNANZA E INSTITUCIONALIDAD MULTINIVEL DEL SECTOR DE CTEI"/>
    <s v="PROMOCIÓN DEL DESARROLLO"/>
    <m/>
    <s v=""/>
    <s v="3905007"/>
    <s v="SERVICIO DE COOPERACIÓN INTERNACIONAL PARA LA CTEI"/>
    <s v="ACUERDOS DE COOPERACIÓN SUSCRITOS"/>
    <s v="NÚMERO "/>
    <n v="0"/>
    <s v="N/A"/>
    <s v="ICLD"/>
    <n v="1"/>
    <n v="3"/>
    <n v="0"/>
    <n v="0"/>
    <s v="0"/>
    <n v="3"/>
    <n v="0"/>
    <n v="0"/>
    <n v="3"/>
    <n v="1"/>
    <n v="3"/>
    <n v="3"/>
    <n v="1"/>
    <n v="0"/>
    <s v="N/A"/>
    <n v="0"/>
    <n v="0"/>
  </r>
  <r>
    <x v="14"/>
    <x v="4"/>
    <s v="BOLÍVAR ME ENAMORA EN  GESTIÓN DE RIESGO DE DESASTRES"/>
    <s v=" CONOCIMIENTO DE RIESGO DE DESASTRE"/>
    <s v="4503"/>
    <s v="GESTIÓN DEL RIESGO DE DESASTRES Y EMERGENCIAS"/>
    <s v="ATENCIÓN A GRUPOS VULNERABLES - PROMOCIÓN SOCIAL"/>
    <s v="81"/>
    <s v="INCREMENTAR EL NÚMERO DE BENEFICIADOS CON EDUCACIÓN Y/O CAPACITACIÓN EN TEMAS DE GRD "/>
    <s v="4503002"/>
    <s v="SERVICIO DE EDUCACIÓN INFORMAL"/>
    <s v="PERSONAS CAPACITADAS"/>
    <s v="NÚMERO DE PERSONAS"/>
    <s v="0"/>
    <s v="N/A"/>
    <s v="N/A"/>
    <n v="200"/>
    <n v="800"/>
    <n v="670"/>
    <n v="0.83750000000000002"/>
    <n v="0"/>
    <n v="297"/>
    <n v="267"/>
    <n v="0"/>
    <n v="564"/>
    <n v="0.70499999999999996"/>
    <n v="1234"/>
    <n v="2.82"/>
    <n v="1.5425"/>
    <n v="500000000"/>
    <s v="ICLD"/>
    <n v="325919000"/>
    <n v="0.65183800000000003"/>
  </r>
  <r>
    <x v="14"/>
    <x v="4"/>
    <s v="BOLÍVAR ME ENAMORA EN  GESTIÓN DE RIESGO DE DESASTRES"/>
    <s v=" CONOCIMIENTO DE RIESGO DE DESASTRE"/>
    <s v="4503"/>
    <s v="GESTIÓN DEL RIESGO DE DESASTRES Y EMERGENCIAS"/>
    <s v="ATENCIÓN A GRUPOS VULNERABLES - PROMOCIÓN SOCIAL"/>
    <s v="82"/>
    <s v="BRINDARE ASISTENCIA TECNICA ANUALMENTE A LOS 46 COMITES MUNICIPALES DE GESTION DEL RIESGO DE DESASTRES, EN LA FORMULACION DE PROGRAMAS DE APOYO, ASESORÍAS, PLANES Y PROYECTOS."/>
    <s v="4503003"/>
    <s v="SERVICIO DE ASISTENCIA TÉCNICA"/>
    <s v="INSTANCIAS TERRITORIALES ASISTIDAS"/>
    <s v="NÚMERO DE INSTANCIAS TERRITORIALES"/>
    <s v="0"/>
    <s v="N/A"/>
    <s v="N/A"/>
    <n v="46"/>
    <n v="0"/>
    <n v="46"/>
    <n v="46"/>
    <n v="7"/>
    <n v="37"/>
    <n v="0"/>
    <n v="0"/>
    <n v="44"/>
    <n v="0.44"/>
    <n v="90"/>
    <n v="0.95652173913043481"/>
    <n v="0.96"/>
    <n v="100000000"/>
    <s v="ICLD"/>
    <n v="0"/>
    <n v="0"/>
  </r>
  <r>
    <x v="14"/>
    <x v="4"/>
    <s v="BOLÍVAR ME ENAMORA EN  GESTIÓN DE RIESGO DE DESASTRES"/>
    <s v=" ATENCIÓN DE DESASTRE"/>
    <s v="4503"/>
    <s v="GESTIÓN DEL RIESGO DE DESASTRES Y EMERGENCIAS"/>
    <s v="ATENCIÓN A GRUPOS VULNERABLES - PROMOCIÓN SOCIAL"/>
    <s v="83"/>
    <s v="FORTALECER LAS ENTIDADES OPERATIVAS CON DOTACIONES Y EQUIPOS DE EMERGENCIAS Y DESASTRES."/>
    <s v="4503016"/>
    <s v="SERVICIO DE FORTALECIMIENTO A LAS SALAS DE CRISIS TERRITORIAL"/>
    <s v="ORGANISMOS DE ATENCIÓN DE EMERGENCIAS FORTALECIDOS"/>
    <s v="NÚMERO DE ORGANISMOS"/>
    <s v="0"/>
    <s v="N/A"/>
    <s v="N/A"/>
    <n v="1"/>
    <n v="0"/>
    <n v="0"/>
    <n v="0"/>
    <n v="0"/>
    <n v="0"/>
    <n v="0"/>
    <n v="0"/>
    <n v="0"/>
    <n v="0"/>
    <n v="0"/>
    <n v="0"/>
    <n v="0"/>
    <n v="150000000"/>
    <s v="ICLD"/>
    <n v="0"/>
    <n v="0"/>
  </r>
  <r>
    <x v="14"/>
    <x v="4"/>
    <s v="BOLÍVAR ME ENAMORA EN  GESTIÓN DE RIESGO DE DESASTRES"/>
    <s v=" ATENCIÓN DE DESASTRE"/>
    <s v="4503"/>
    <s v="GESTIÓN DEL RIESGO DE DESASTRES Y EMERGENCIAS"/>
    <s v="ATENCIÓN A GRUPOS VULNERABLES - PROMOCIÓN SOCIAL"/>
    <s v="84"/>
    <s v="IMPLEMENTAR GRADUALMENTE  UN SISTEMA DE RECOLECCION DE DATOS DE EVENTOS NATURALES Y FACTORES AMBIENTALES PARA PROYECCION DE MEDIDAS DE INTERVENCIÓN"/>
    <s v="4503019"/>
    <s v="SERVICIOS DE INFORMACIÓN IMPLEMENTADOS"/>
    <s v="SISTEMAS DE INFORMACIÓN IMPLEMENTADOS"/>
    <s v="NÚMERO DE SISTEMAS"/>
    <s v="0"/>
    <s v="N/A"/>
    <s v="N/A"/>
    <n v="0.25"/>
    <n v="0"/>
    <n v="0"/>
    <n v="0"/>
    <n v="0"/>
    <n v="0"/>
    <n v="0"/>
    <n v="0"/>
    <n v="0"/>
    <n v="0"/>
    <n v="0"/>
    <n v="0"/>
    <n v="0"/>
    <n v="125000000"/>
    <s v="ICLD"/>
    <n v="0"/>
    <n v="0"/>
  </r>
  <r>
    <x v="14"/>
    <x v="4"/>
    <s v="BOLÍVAR ME ENAMORA EN  GESTIÓN DE RIESGO DE DESASTRES"/>
    <s v=" ATENCIÓN DE DESASTRE"/>
    <s v="4503"/>
    <s v="GESTIÓN DEL RIESGO DE DESASTRES Y EMERGENCIAS"/>
    <s v="ATENCIÓN A GRUPOS VULNERABLES - PROMOCIÓN SOCIAL"/>
    <s v="85"/>
    <s v="PROPENDER POR DISMINUIR LA ENTREGA DE RECURSOS EN ESPECIE O MONETARIOS A LA POBLACIÓN AFECTADA POR SITUACIONES  DE EMERGENCIAS SANITARIAS, NATURALES,  EVENTOS CATASTRÓFICOS O CALAMIDAD PÚBLICA DECLARADA."/>
    <s v="4503028"/>
    <s v="SERVICIOS DE APOYO PARA ATENCIÓN DE  POBLACIÓN AFECTADA POR SITUACIONES DE EMERGENCIA, DESASTRE O DECLARATORIAS DE CALAMIDAD PÚBLICA"/>
    <s v="PERSONAS AFECTADAS POR SITUACIONES DE EMERGENCIA, DESASTRE O DECLARATORIAS DE CALAMIDAD PÚBLICA APOYADAS"/>
    <s v="NÚMERO DE PERSONAS"/>
    <s v="0"/>
    <s v="N/A"/>
    <s v="N/A"/>
    <n v="2500"/>
    <n v="0"/>
    <n v="4296"/>
    <n v="4296"/>
    <n v="516"/>
    <n v="1462"/>
    <n v="21"/>
    <n v="0"/>
    <n v="1999"/>
    <n v="19.989999999999998"/>
    <n v="6295"/>
    <n v="0.79959999999999998"/>
    <n v="0.8"/>
    <n v="200000000"/>
    <s v="ICLD"/>
    <n v="0"/>
    <n v="0"/>
  </r>
  <r>
    <x v="14"/>
    <x v="4"/>
    <s v="BOLÍVAR ME ENAMORA EN  GESTIÓN DE RIESGO DE DESASTRES"/>
    <s v=" REDUCCIÓN DE RIESGO DE DESASTRE"/>
    <s v="4503"/>
    <s v="GESTIÓN DEL RIESGO DE DESASTRES Y EMERGENCIAS"/>
    <s v="ATENCIÓN A GRUPOS VULNERABLES - PROMOCIÓN SOCIAL"/>
    <s v="86"/>
    <s v="IMPLEMENTAR ACCIONES DE MEDIDAS DE REDUCCION DEL RIESGO POR MEDIO DE INTERVENCIONES CORRECTIVAS CONSIDERANDO LAS SOLUCIONES BASADAS EN LA NATURALEZA (SBN) CON ENFASIS EN ECO-REDUCCION (ECO RRD)"/>
    <s v="4503022"/>
    <s v="OBRAS DE INFRAESTRUCTURA PARA LA REDUCCIÓN DEL RIESGO DE DESASTRES"/>
    <s v="OBRAS DE INFRAESTRUCTURA PARA LA REDUCCIÓN DEL RIESGO DE DESASTRES REALIZADAS"/>
    <s v="NÚMERO DE OBRAS"/>
    <s v="0"/>
    <s v="N/A"/>
    <s v="N/A"/>
    <n v="5"/>
    <n v="20"/>
    <n v="3"/>
    <n v="0.15"/>
    <n v="2"/>
    <n v="2"/>
    <n v="0"/>
    <n v="0"/>
    <n v="4"/>
    <n v="0.2"/>
    <n v="7"/>
    <n v="0.8"/>
    <n v="0.35"/>
    <n v="8800000000"/>
    <s v="ICLD"/>
    <n v="7717770186.46"/>
    <n v="0.87701933937045451"/>
  </r>
  <r>
    <x v="14"/>
    <x v="4"/>
    <s v="BOLÍVAR ME ENAMORA EN  GESTIÓN DE RIESGO DE DESASTRES"/>
    <s v=" REDUCCIÓN DE RIESGO DE DESASTRE"/>
    <s v="4503"/>
    <s v="GESTIÓN DEL RIESGO DE DESASTRES Y EMERGENCIAS"/>
    <s v="ATENCIÓN A GRUPOS VULNERABLES - PROMOCIÓN SOCIAL"/>
    <s v="87"/>
    <s v="FORMULAR LA ESTRATEGIA DEPARTAMENAL (EDRE) PARA LA RESPUESTA DE EMERGENCIA, ARTICULADA CON EL PLAN DEPARTAMENTAL DE GESTION DEL RIESGO (PDGRD)"/>
    <s v="4503023"/>
    <s v="DOCUMENTOS DE PLANEACIÓN"/>
    <s v="ESTRATEGIA PARA LA RESPUESTA A EMERGENCIAS FORMULADA"/>
    <s v="NÚMERO DE DOCUMENTOS"/>
    <s v="0"/>
    <s v="N/A"/>
    <s v="N/A"/>
    <n v="0.25"/>
    <n v="0"/>
    <n v="0"/>
    <n v="0"/>
    <n v="0"/>
    <n v="0"/>
    <n v="0"/>
    <n v="0"/>
    <n v="0"/>
    <n v="0"/>
    <n v="0"/>
    <n v="0"/>
    <n v="0"/>
    <n v="100000000"/>
    <s v="ICLD"/>
    <n v="0"/>
    <n v="0"/>
  </r>
  <r>
    <x v="14"/>
    <x v="4"/>
    <s v="BOLÍVAR ME ENAMORA EN  GESTIÓN DE RIESGO DE DESASTRES"/>
    <s v=" REDUCCIÓN DE RIESGO DE DESASTRE"/>
    <s v="4503"/>
    <s v="GESTIÓN DEL RIESGO DE DESASTRES Y EMERGENCIAS"/>
    <s v="ATENCIÓN A GRUPOS VULNERABLES - PROMOCIÓN SOCIAL"/>
    <s v="88"/>
    <s v="IMPLEMENTAR GRADUALMENTE UN SISTEMA DE ALERTAS TEMPRANA Y MONITOREO POR FENOMENOS HIDROMETEREOLOGICOS CON COBERTURA DEPARTAMENTAL"/>
    <s v="4503018"/>
    <s v="SERVICIO DE MONITOREO Y SEGUIMIENTO PARA LA GESTIÓN DEL RIESGO"/>
    <s v="SISTEMAS DE ALERTA TEMPRANA IMPLEMENTADOS"/>
    <s v="NÚMERO DE SISTEMAS"/>
    <s v="0"/>
    <s v="N/A"/>
    <s v="N/A"/>
    <n v="0.25"/>
    <n v="0"/>
    <n v="0"/>
    <n v="0"/>
    <n v="0"/>
    <n v="0"/>
    <n v="0.25"/>
    <n v="0"/>
    <n v="0.25"/>
    <n v="0.25"/>
    <n v="0.25"/>
    <n v="1"/>
    <n v="1"/>
    <n v="2325000000"/>
    <s v="ICLD"/>
    <n v="0"/>
    <n v="0"/>
  </r>
  <r>
    <x v="15"/>
    <x v="1"/>
    <s v="BOLÍVAR ME ENAMORA EN  SUPERACIÓN DE LA POBREZA Y DESIGUALDAD"/>
    <s v="OPTIMIZACIÓN  DE LA CAPACIDAD DE GESTIÓN TERRITORIAL"/>
    <n v="4103"/>
    <s v="INCLUSIÓN SOCIAL Y PRODUCTIVA PARA LA POBLACIÓN EN SITUACIÓN DE VULNERABILIDAD"/>
    <s v="ATENCIÓN A GRUPOS VULNERABLES - PROMOCIÓN SOCIAL"/>
    <n v="95"/>
    <s v="DISEÑO E IMPLEMENTACIÓN DE UN PROYECTO PRODUCTIVO DE HUERTAS ORGÁNICAS"/>
    <n v="4103050"/>
    <s v="SERVICIO DE ACOMPAÑAMIENTO FAMILIAR Y COMUNITARIO PARA LA SUPERACIÓN DE LA POBREZA"/>
    <s v="MADRES Y PADRES CABEZA DE HOGAR ATENDIDOS"/>
    <s v="NÚMERO "/>
    <n v="0"/>
    <n v="2022"/>
    <s v="DANE - GEIH"/>
    <n v="0"/>
    <n v="360"/>
    <n v="180"/>
    <n v="0.5"/>
    <n v="0"/>
    <n v="0"/>
    <n v="0"/>
    <n v="0"/>
    <n v="0"/>
    <n v="0"/>
    <n v="180"/>
    <n v="0"/>
    <n v="0.5"/>
    <s v=" $-"/>
    <s v=" N/A "/>
    <n v="0"/>
    <n v="0"/>
  </r>
  <r>
    <x v="15"/>
    <x v="1"/>
    <s v="BOLÍVAR ME ENAMORA EN  SUPERACIÓN DE LA POBREZA Y DESIGUALDAD"/>
    <s v="GENERACIÓN DE INGRESOS"/>
    <n v="4103"/>
    <s v="INCLUSIÓN SOCIAL Y PRODUCTIVA PARA LA POBLACIÓN EN SITUACIÓN DE VULNERABILIDAD"/>
    <s v="ATENCIÓN A GRUPOS VULNERABLES - PROMOCIÓN SOCIAL"/>
    <n v="96"/>
    <s v="DESARROLLO DE UNA FERIA DE SERVICIOS PARA POBLACIÓN VULNERABLE CON ENFOQUE DIFERENCIAL"/>
    <n v="4103052"/>
    <s v="SERVICIO DE INTEGRACIÓN DE LA OFERTA PÚBLICA"/>
    <s v="ESPACIOS DE INTEGRACIÓN DE OFERTA PÚBLICA GENERADOS"/>
    <s v="NÚMERO "/>
    <n v="0"/>
    <n v="2022"/>
    <s v="DANE - GEIH"/>
    <n v="4"/>
    <n v="15"/>
    <n v="3"/>
    <n v="0.2"/>
    <n v="0"/>
    <n v="1"/>
    <n v="0"/>
    <n v="0"/>
    <n v="1"/>
    <n v="6.6666666666666666E-2"/>
    <n v="4"/>
    <n v="0.25"/>
    <n v="0.26666666666666666"/>
    <s v=" $-"/>
    <s v=" N/A "/>
    <n v="0"/>
    <n v="0"/>
  </r>
  <r>
    <x v="15"/>
    <x v="1"/>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7"/>
    <s v="DISEÑO E IMPLEMENTACIÓN DE UN PROYECTO PARA LA FORMACIÓN A NNA "/>
    <n v="4102045"/>
    <s v="SERVICIOS DE EDUCACIÓN INFORMAL A NIÑOS, NIÑAS, ADOLESCENTES  Y JÓVENES PARA EL RECONOCIMIENTO DE SUS DERECHOS"/>
    <s v="ADOLESCENTES ATENDIDOS"/>
    <s v="NÚMERO "/>
    <n v="24.71"/>
    <n v="2022"/>
    <s v="ESTADÍSTICAS VITALES - DANE"/>
    <n v="300"/>
    <n v="1200"/>
    <n v="350"/>
    <n v="0.28999999999999998"/>
    <n v="138"/>
    <n v="313"/>
    <n v="382"/>
    <n v="0"/>
    <n v="833"/>
    <n v="0.69416666666666671"/>
    <n v="1183"/>
    <n v="2.7766666666666668"/>
    <n v="0.98583333333333334"/>
    <n v="166666667"/>
    <s v="  ICLD  "/>
    <n v="66666666"/>
    <n v="0.39999999520000001"/>
  </r>
  <r>
    <x v="15"/>
    <x v="1"/>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8"/>
    <s v="IMPLEMENTACIÓN DE  UNA ESCUELA DE FORMACIÓN"/>
    <n v="4102045"/>
    <s v="SERVICIOS DE EDUCACIÓN INFORMAL A NIÑOS, NIÑAS, ADOLESCENTES  Y JÓVENES PARA EL RECONOCIMIENTO DE SUS DERECHOS"/>
    <s v="PERSONAS CAPACITADAS"/>
    <s v="NÚMERO "/>
    <n v="11.76"/>
    <n v="2022"/>
    <s v="INSTITUTO NACIONAL DE MEDICINA LEGAL Y CIENCIAS FORENSES"/>
    <n v="100"/>
    <n v="400"/>
    <n v="100"/>
    <n v="0.25"/>
    <n v="156"/>
    <n v="134"/>
    <n v="218"/>
    <n v="0"/>
    <n v="508"/>
    <n v="1.27"/>
    <n v="608"/>
    <n v="5.08"/>
    <n v="1.52"/>
    <n v="166666667"/>
    <s v="  ICLD  "/>
    <n v="66666666"/>
    <n v="0.39999999520000001"/>
  </r>
  <r>
    <x v="15"/>
    <x v="1"/>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9"/>
    <s v="CAMPAÑA PARA LA PROMOCIÓN DE LOS DERECHOS DE LA NNA"/>
    <n v="4102046"/>
    <s v="SERVICIOS DE PROMOCIÓN DE LOS DERECHOS DE LOS NIÑOS, NIÑAS, ADOLESCENTES Y JÓVENES"/>
    <s v="CAMPAÑAS DE PROMOCIÓN REALIZADAS"/>
    <s v="NÚMERO "/>
    <n v="11.76"/>
    <n v="2022"/>
    <s v="INSTITUTO NACIONAL DE MEDICINA LEGAL Y CIENCIAS FORENSES"/>
    <n v="3"/>
    <n v="12"/>
    <n v="3"/>
    <n v="0.25"/>
    <n v="1"/>
    <n v="1"/>
    <n v="1"/>
    <n v="0"/>
    <n v="3"/>
    <n v="0.25"/>
    <n v="6"/>
    <n v="1"/>
    <n v="0.5"/>
    <n v="166666667"/>
    <s v="  ICLD  "/>
    <n v="66666666"/>
    <n v="0.39999999520000001"/>
  </r>
  <r>
    <x v="15"/>
    <x v="1"/>
    <s v="BOLÍVAR ME ENAMORA EN  ATENCIÓN AL ADULTO MAYOR"/>
    <s v="ATENCIÓN Y PARTICIPACIÓN DE ADULTO MAYOR"/>
    <n v="4104"/>
    <s v="ATENCIÓN INTEGRAL DE POBLACIÓN EN SITUACIÓN PERMANENTE DE DESPROTECCIÓN SOCIAL Y/O FAMILIAR"/>
    <s v="ATENCIÓN A GRUPOS VULNERABLES - PROMOCIÓN SOCIAL"/>
    <n v="100"/>
    <s v="APOYO A CENTROS DE PROTECCIÓN CON RECURSOS DE LA ESTAMPILLA DE BIENESTAR PARA EL ADULTO MAYOR"/>
    <n v="4104007"/>
    <s v="CENTROS DE PROTECCIÓN SOCIAL PARA EL ADULTO MAYOR DOTADOS"/>
    <s v="CENTROS DE PROTECCIÓN SOCIAL PARA EL ADULTO MAYOR DOTADOS"/>
    <s v="NÚMERO "/>
    <n v="0"/>
    <n v="2022"/>
    <s v="DANE - GEIH"/>
    <n v="8"/>
    <n v="8"/>
    <n v="7"/>
    <n v="0.88"/>
    <n v="3"/>
    <n v="7"/>
    <n v="7"/>
    <n v="0"/>
    <n v="17"/>
    <n v="2.125"/>
    <n v="24"/>
    <n v="2.125"/>
    <n v="3"/>
    <n v="5953770878"/>
    <s v="  ICLD  "/>
    <n v="4292306338"/>
    <n v="0.72093912008953198"/>
  </r>
  <r>
    <x v="15"/>
    <x v="1"/>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1"/>
    <s v="APOYO A CENTROS DÍA CON RECURSOS DE LA ESTAMPILLA DE BIENESTAR PARA EL ADULTO MAYOR"/>
    <n v="4104014"/>
    <s v="CENTROS DE PROTECCIÓN SOCIAL DE DÍA PARA EL ADULTO MAYOR DOTADOS"/>
    <s v="CENTROS DE DÍA PARA EL ADULTO MAYOR DOTADOS"/>
    <s v="NÚMERO "/>
    <n v="0"/>
    <n v="2022"/>
    <s v="DANE - GEIH"/>
    <n v="48"/>
    <n v="48"/>
    <n v="42"/>
    <n v="0.88"/>
    <n v="0"/>
    <n v="42"/>
    <n v="42"/>
    <n v="0"/>
    <n v="84"/>
    <n v="1.75"/>
    <n v="126"/>
    <n v="1.75"/>
    <n v="2.625"/>
    <n v="5953770878"/>
    <s v="  ICLD  "/>
    <n v="4292306338"/>
    <n v="0.72093912008953198"/>
  </r>
  <r>
    <x v="15"/>
    <x v="1"/>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2"/>
    <s v="FORTALECIMIENTO DE CAPACIDADES PARA CUIDADORES DE PERSONA MAYOR Y PROMOCIÓN DEL BUEN TRATO."/>
    <n v="4104010"/>
    <s v="SERVICIO DE EDUCACIÓN INFORMAL A LOS CUIDADORES DEL ADULTO MAYOR"/>
    <s v="CUIDADORES CUALIFICADOS"/>
    <s v="NÚMERO "/>
    <n v="0"/>
    <n v="2022"/>
    <s v="DANE - GEIH"/>
    <n v="50"/>
    <n v="200"/>
    <n v="100"/>
    <n v="0.5"/>
    <n v="0"/>
    <n v="0"/>
    <n v="39"/>
    <n v="0"/>
    <n v="39"/>
    <n v="0.19500000000000001"/>
    <n v="139"/>
    <n v="0.78"/>
    <n v="0.69499999999999995"/>
    <n v="153564444"/>
    <s v="  ICLD  "/>
    <n v="104448416"/>
    <n v="0.68016015478166292"/>
  </r>
  <r>
    <x v="15"/>
    <x v="1"/>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3"/>
    <s v="IMPLEMENTAR ACCIONES PARA LA DIGNIFICACIÓN  LAS PERSONAS MAYORES"/>
    <n v="4104008"/>
    <s v="SERVICIO DE ATENCIÓN Y PROTECCIÓN INTEGRAL AL ADULTO MAYOR"/>
    <s v="NÚMERO DE ADULTOS MAYORES BENEFICIADOS"/>
    <s v="NÚMERO "/>
    <n v="0"/>
    <n v="2022"/>
    <s v="DANE - GEIH"/>
    <n v="400"/>
    <n v="1600"/>
    <n v="401"/>
    <n v="0.25"/>
    <n v="0"/>
    <n v="98"/>
    <n v="125"/>
    <n v="0"/>
    <n v="223"/>
    <n v="0.139375"/>
    <n v="624"/>
    <n v="0.5575"/>
    <n v="0.39"/>
    <n v="153564444"/>
    <s v="  ICLD  "/>
    <n v="104448416"/>
    <n v="0.68016015478166292"/>
  </r>
  <r>
    <x v="15"/>
    <x v="1"/>
    <s v="BOLÍVAR ME ENAMORA EN LA ATENCIÓN Y PARTICIPACIÓN DE ADULTO MAYOR"/>
    <s v="ATENCIÓN Y PARTICIPACIÓN DE ADULTO MAYOR"/>
    <n v="4599"/>
    <s v="FORTALECIMIENTO A LA GESTIÓN Y DIRECCIÓN DE LA ADMINISTRACIÓN PÚBLICA TERRITORIAL"/>
    <s v="ATENCIÓN A GRUPOS VULNERABLES - PROMOCIÓN SOCIAL"/>
    <n v="104"/>
    <s v="FORMULACIÓN Y ADOPCIÓN DE LA POLITICA PÚBLICA DE LA PERSONA MAYOR 2025 - 2034"/>
    <n v="4599032"/>
    <s v="DOCUMENTOS DE POLÍTICA"/>
    <s v="DOCUMENTOS DE POLÍTICA ELABORADOS"/>
    <s v="NÚMERO "/>
    <n v="0"/>
    <n v="2022"/>
    <s v="DANE - GEIH"/>
    <n v="1"/>
    <n v="1"/>
    <n v="0"/>
    <n v="0"/>
    <n v="0"/>
    <n v="0"/>
    <n v="0"/>
    <n v="0"/>
    <n v="0"/>
    <n v="0"/>
    <n v="0"/>
    <n v="0"/>
    <n v="0"/>
    <n v="153564444"/>
    <s v="  ICLD  "/>
    <n v="104448416"/>
    <n v="0.68016015478166292"/>
  </r>
  <r>
    <x v="15"/>
    <x v="1"/>
    <s v="BOLÍVAR ME ENAMORA EN LA ATENCIÓN Y PARTICIPACIÓN DE ADULTO MAYOR"/>
    <s v="ATENCIÓN Y PARTICIPACIÓN DE ADULTO MAYOR"/>
    <n v="4501"/>
    <s v="FORTALECIMIENTO DE LA CONVIVENCIA Y LA SEGURIDAD CIUDADANA"/>
    <s v="ATENCIÓN Y APOYO A LA MUJER "/>
    <n v="105"/>
    <s v="IMPLEMENTACIÓN DE CASA REFUGIO"/>
    <n v="4501006"/>
    <s v="SERVICIO DE PROTECCIÓN INDIVIDUAL EN RIESGO EXTRAORDINARIO Y EXTREMO"/>
    <s v="PERSONAS EN RIESGO EXTRAORDINARIO Y EXTREMO PROTEGIDAS"/>
    <s v="NÚMERO "/>
    <s v="31.9"/>
    <n v="2015"/>
    <s v="INDICADORES Y METAS DEFINIDOS POR COLOMBIA FRENTE AL ODS 5"/>
    <n v="50"/>
    <n v="200"/>
    <n v="48"/>
    <n v="0.24"/>
    <n v="7"/>
    <n v="27"/>
    <n v="9"/>
    <n v="0"/>
    <n v="43"/>
    <n v="0.215"/>
    <n v="91"/>
    <n v="0.86"/>
    <n v="0.45500000000000002"/>
    <n v="1000000000"/>
    <s v=" ICLD "/>
    <n v="1000000000"/>
    <n v="1"/>
  </r>
  <r>
    <x v="15"/>
    <x v="1"/>
    <s v="BOLÍVAR ME ENAMORA EN LA ATENCIÓN Y PARTICIPACIÓN DE ADULTO MAYOR"/>
    <s v="ATENCIÓN Y PARTICIPACIÓN DE ADULTO MAYOR"/>
    <n v="4502"/>
    <s v="FORTALECIMIENTO DEL BUEN GOBIERNO PARA EL RESPETO Y GARANTÍA DE LOS DERECHOS HUMANOS"/>
    <s v="ATENCIÓN Y APOYO A LA MUJER "/>
    <n v="106"/>
    <s v="CREACIÓN DE ESPACIOS PARA LA ATENCIÓN ESPECIALIZADA A MUJERES"/>
    <n v="4502024"/>
    <s v="SERVICIO DE APOYO PARA LA IMPLEMENTACIÓN DE MEDIDAS EN DERECHOS HUMANOS Y DERECHO INTERNACIONAL HUMANITARIO"/>
    <s v="CASAS DE IGUALDAD DE OPORTUNIDADES PARA LA MUJER Y EL JOVEN"/>
    <s v="NÚMERO "/>
    <s v="31.9"/>
    <n v="2015"/>
    <s v="INDICADORES Y METAS DEFINIDOS POR COLOMBIA FRENTE AL ODS 5"/>
    <n v="2"/>
    <n v="2"/>
    <n v="2"/>
    <n v="1"/>
    <n v="0"/>
    <n v="2"/>
    <n v="2"/>
    <n v="0"/>
    <n v="4"/>
    <n v="2"/>
    <n v="6"/>
    <n v="2"/>
    <n v="3"/>
    <n v="62500000"/>
    <s v=" ICLD "/>
    <n v="62500000"/>
    <n v="1"/>
  </r>
  <r>
    <x v="15"/>
    <x v="1"/>
    <s v="BOLÍVAR ME ENAMORA EN  EQUIDAD DE GÉNERO"/>
    <s v="EMPODERAMIENTO Y AUTONOMÍA DE LAS MUJERES BOLIVARENSES"/>
    <n v="4502"/>
    <s v="FORTALECIMIENTO DEL BUEN GOBIERNO PARA EL RESPETO Y GARANTÍA DE LOS DERECHOS HUMANOS"/>
    <s v="ATENCIÓN Y APOYO A LA MUJER "/>
    <n v="107"/>
    <s v="ATENCIÓN A LAS VIOLENCIAS CONTRA LAS MUJERES EN EL DEPARTAMENTO DE BOLÍVAR."/>
    <n v="4502038"/>
    <s v="SERVICIO DE PROMOCIÓN DE LA GARANTÍA DE DERECHOS"/>
    <s v="ESTRATEGIAS DE PROMOCIÓN DE LA GARANTÍA DE DERECHOS IMPLEMENTADA"/>
    <s v="NÚMERO DE ESTRATEGIAS"/>
    <s v="31.9"/>
    <n v="2015"/>
    <s v="INDICADORES Y METAS DEFINIDOS POR COLOMBIA FRENTE AL ODS 5"/>
    <n v="1"/>
    <n v="4"/>
    <n v="1"/>
    <n v="0.25"/>
    <n v="0"/>
    <n v="1"/>
    <n v="0"/>
    <n v="0"/>
    <n v="1"/>
    <n v="0.25"/>
    <n v="2"/>
    <n v="1"/>
    <n v="0.5"/>
    <n v="62500000"/>
    <s v=" ICLD "/>
    <n v="62500000"/>
    <n v="1"/>
  </r>
  <r>
    <x v="15"/>
    <x v="1"/>
    <s v="BOLÍVAR ME ENAMORA EN EMPODERAMIENTO Y AUTONOMÍA DE LAS MUJERES BOLIVARENSES"/>
    <s v="EMPODERAMIENTO Y AUTONOMÍA DE LAS MUJERES BOLIVARENSES"/>
    <n v="4502"/>
    <s v="FORTALECIMIENTO DEL BUEN GOBIERNO PARA EL RESPETO Y GARANTÍA DE LOS DERECHOS HUMANOS"/>
    <s v="ATENCIÓN Y APOYO A LA MUJER "/>
    <n v="109"/>
    <s v="DESARROLLO DE UNA ESTRATEGIA DE PREVENCIÓN  DE LA VIOLENCIAS CONTRA LAS MUJERES"/>
    <n v="4502034"/>
    <s v="SERVICIO DE EDUCACIÓN INFORMAL "/>
    <s v="ESTRATEGIAS PARA LA TRANSFORMACIÓN DE IMAGINARIOS, REPRESENTACIONES Y ESTEREOTIPOS DE DISCRIMINACIÓN IMPLEMENTADAS"/>
    <s v="NÚMERO DE PERSONAS"/>
    <s v="31.9"/>
    <n v="2015"/>
    <s v="INDICADORES Y METAS DEFINIDOS POR COLOMBIA FRENTE AL ODS 5"/>
    <n v="300"/>
    <n v="1200"/>
    <n v="300"/>
    <n v="0.25"/>
    <n v="310"/>
    <n v="1"/>
    <n v="0"/>
    <n v="0"/>
    <n v="311"/>
    <n v="0.25916666666666666"/>
    <n v="611"/>
    <n v="1.0366666666666666"/>
    <n v="0.50916666666666666"/>
    <n v="62500000"/>
    <s v=" ICLD "/>
    <n v="62500000"/>
    <n v="1"/>
  </r>
  <r>
    <x v="15"/>
    <x v="1"/>
    <s v="BOLÍVAR ME ENAMORA EN EMPODERAMIENTO Y AUTONOMÍA DE LAS MUJERES BOLIVARENSES"/>
    <s v="EMPODERAMIENTO Y AUTONOMÍA DE LAS MUJERES BOLIVARENSES"/>
    <n v="4502"/>
    <s v="FORTALECIMIENTO DEL BUEN GOBIERNO PARA EL RESPETO Y GARANTÍA DE LOS DERECHOS HUMANOS"/>
    <s v="ATENCIÓN Y APOYO A LA MUJER "/>
    <n v="110"/>
    <s v="ACCIONES  A MUJERES CUIDADORAS."/>
    <n v="4502033"/>
    <s v="SERVICIO DE INTEGRACIÓN DE LA OFERTA PÚBLICA"/>
    <s v="ESPACIOS DE INTEGRACIÓN DE OFERTA PÚBLICA GENERADOS"/>
    <s v="NÚMERO DE ESPACIOS DE INTEGRACIÓN DE OFERTA PÚBLICA GENERADOS"/>
    <n v="0"/>
    <n v="2022"/>
    <s v="DANE - GEIH"/>
    <n v="2"/>
    <n v="8"/>
    <n v="2"/>
    <n v="0.25"/>
    <n v="0"/>
    <n v="3"/>
    <n v="1"/>
    <n v="0"/>
    <n v="4"/>
    <n v="0.5"/>
    <n v="6"/>
    <n v="2"/>
    <n v="0.75"/>
    <n v="62500000"/>
    <s v=" ICLD "/>
    <n v="62500000"/>
    <n v="1"/>
  </r>
  <r>
    <x v="15"/>
    <x v="1"/>
    <s v="BOLÍVAR ME ENAMORA EN EMPODERAMIENTO Y AUTONOMÍA DE LAS MUJERES BOLIVARENSES"/>
    <s v="EMPODERAMIENTO Y AUTONOMÍA DE LAS MUJERES BOLIVARENSES"/>
    <n v="4502"/>
    <s v="FORTALECIMIENTO DEL BUEN GOBIERNO PARA EL RESPETO Y GARANTÍA DE LOS DERECHOS HUMANOS"/>
    <s v="ATENCIÓN Y APOYO A LA MUJER "/>
    <n v="111"/>
    <s v="ACCIONES PARA LA TRANSVERSALIZACIÓN DEL ENFOQUE DE GÉNERO"/>
    <n v="4502022"/>
    <s v="SERVICIO DE PROMOCIÓN DE LA GARANTÍA DE DERECHOS"/>
    <s v="ESTRATEGIAS DE PROMOCIÓN DE LA GARANTÍA DE DERECHOS IMPLEMENTADAS"/>
    <s v="NÚMERO DE INSTANCIAS"/>
    <s v="31.9"/>
    <n v="2015"/>
    <s v="INDICADORES Y METAS DEFINIDOS POR COLOMBIA FRENTE AL ODS 5"/>
    <n v="1"/>
    <n v="1"/>
    <n v="1"/>
    <n v="1"/>
    <n v="1"/>
    <n v="1"/>
    <n v="1"/>
    <n v="0"/>
    <n v="3"/>
    <n v="3"/>
    <n v="4"/>
    <n v="3"/>
    <n v="4"/>
    <n v="62500000"/>
    <s v=" ICLD "/>
    <n v="62500000"/>
    <n v="1"/>
  </r>
  <r>
    <x v="15"/>
    <x v="1"/>
    <s v="BOLÍVAR ME ENAMORA EN EMPODERAMIENTO Y AUTONOMÍA DE LAS MUJERES BOLIVARENSES"/>
    <s v="EMPODERAMIENTO Y AUTONOMÍA DE LAS MUJERES BOLIVARENSES"/>
    <n v="4502"/>
    <s v="FORTALECIMIENTO DEL BUEN GOBIERNO PARA EL RESPETO Y GARANTÍA DE LOS DERECHOS HUMANOS"/>
    <s v="ATENCIÓN Y APOYO A LA MUJER "/>
    <n v="112"/>
    <s v="PROCESOS DE FORMACIÓN EN ARTES, OFICIOS Y HABILIDADES PARA LA VIDA "/>
    <n v="4502034"/>
    <s v="SERVICIO DE EDUCACIÓN INFORMAL "/>
    <s v="ESTRATEGIAS DE FOMENTO DE PARTICIPACIÓN PARA LAS MUJERES"/>
    <s v="NÚMERO DE MUJERES FORMADAS"/>
    <n v="0"/>
    <n v="2022"/>
    <s v="DANE - GEIH"/>
    <n v="250"/>
    <n v="1000"/>
    <n v="290"/>
    <n v="0.28999999999999998"/>
    <n v="0"/>
    <n v="410"/>
    <n v="160"/>
    <n v="0"/>
    <n v="570"/>
    <n v="0.56999999999999995"/>
    <n v="860"/>
    <n v="2.2799999999999998"/>
    <n v="0.86"/>
    <n v="62500000"/>
    <s v=" ICLD "/>
    <n v="62500000"/>
    <n v="1"/>
  </r>
  <r>
    <x v="15"/>
    <x v="1"/>
    <s v="BOLÍVAR ME ENAMORA EN EMPODERAMIENTO Y AUTONOMÍA DE LAS MUJERES BOLIVARENSES"/>
    <s v="EMPODERAMIENTO Y AUTONOMÍA DE LAS MUJERES BOLIVARENSES"/>
    <n v="4502"/>
    <s v="FORTALECIMIENTO DEL BUEN GOBIERNO PARA EL RESPETO Y GARANTÍA DE LOS DERECHOS HUMANOS"/>
    <s v="ATENCIÓN Y APOYO A LA MUJER "/>
    <n v="113"/>
    <s v="FOMENTAR LA PARTICIPACIÓN SOCIAL Y POLÍTICA DE LAS MUJERES "/>
    <n v="4502001"/>
    <s v="SERVICIO DE PROMOCIÓN A LA PARTICIPACIÓN CIUDADANA"/>
    <s v="ESTRATEGIAS PARA EL FOMENTO DE A LA PARTICIPACIÓN DE LAS MUJERES EN LOS ESPACIOS DE PARTICIPACIÓN POLÍTICA Y DE TOMA DE DECISIÓN IMPLEMENTADAS"/>
    <s v="NÚMERO DE INICIATIVAS"/>
    <n v="0"/>
    <n v="2022"/>
    <s v="DANE - GEIH"/>
    <n v="3"/>
    <n v="4"/>
    <n v="1"/>
    <n v="0.25"/>
    <n v="0"/>
    <n v="1"/>
    <n v="2"/>
    <n v="0"/>
    <n v="3"/>
    <n v="0.75"/>
    <n v="4"/>
    <n v="1"/>
    <n v="1"/>
    <n v="62500000"/>
    <s v=" ICLD "/>
    <n v="62500000"/>
    <n v="1"/>
  </r>
  <r>
    <x v="15"/>
    <x v="1"/>
    <s v="BOLÍVAR ME ENAMORA EN EMPODERAMIENTO Y AUTONOMÍA DE LAS MUJERES BOLIVARENSES"/>
    <s v="EMPODERAMIENTO Y AUTONOMÍA DE LAS MUJERES BOLIVARENSES"/>
    <n v="4502"/>
    <s v="FORTALECIMIENTO DEL BUEN GOBIERNO PARA EL RESPETO Y GARANTÍA DE LOS DERECHOS HUMANOS"/>
    <s v="ATENCIÓN Y APOYO A LA MUJER "/>
    <n v="114"/>
    <s v="CREACIÓN DE UNA ESTRATEGIA PARA PROMOVER LA EQUIDAD DE GÉNERO"/>
    <n v="4502022"/>
    <s v="SERVICIO DE PROMOCIÓN DE LA GARANTÍA DE DERECHOS"/>
    <s v="ESTRATEGIAS DE PROMOCIÓN DE LA GARANTÍA DE DERECHOS IMPLEMENTADAS"/>
    <s v="NÚMERO DE ESTRATEGIAS"/>
    <n v="0"/>
    <n v="2022"/>
    <s v="DANE - GEIH"/>
    <n v="1"/>
    <n v="1"/>
    <n v="1"/>
    <n v="1"/>
    <n v="0"/>
    <n v="0"/>
    <n v="0"/>
    <n v="0"/>
    <n v="0"/>
    <n v="0"/>
    <n v="1"/>
    <n v="0"/>
    <n v="1"/>
    <n v="62500000"/>
    <s v=" ICLD "/>
    <n v="62500000"/>
    <n v="1"/>
  </r>
  <r>
    <x v="16"/>
    <x v="4"/>
    <s v="BOLÍVAR ME ENAMORA EN  GESTIÓN DE RIESGO DE DESASTRES"/>
    <s v="CUERPO DE BOMBEROS: HÉROES DE BOLÍVAR"/>
    <n v="4503"/>
    <s v="GESTIÓN DEL RIESGO DE DESASTRES Y EMERGENCIAS"/>
    <s v="FOTALECIMIENTO INSTITUCIONAL"/>
    <n v="205"/>
    <s v="AUMENTAR 3 CUERPOS DE BOMBEROS EN FUNCIONAMIENTO. _x000d_(A. MUNICIPAL)"/>
    <n v="4503035"/>
    <s v="SERVICIO PREVENCIÓN Y CONTROL DE INCENDIOS"/>
    <s v="CUERPOS DE BOMBEROS DISPONIBLES PARA LA PREVENCIÓN Y CONTROL DE INCENDIOS EN LA ENTIDAD TERRITORIAL"/>
    <s v="NÚMERO "/>
    <n v="25"/>
    <n v="2023"/>
    <s v="JUNTA DEPARTAMENTAL DE BOMBEROS"/>
    <n v="1"/>
    <n v="3"/>
    <n v="0"/>
    <n v="0"/>
    <n v="0"/>
    <n v="0"/>
    <n v="0"/>
    <n v="0"/>
    <n v="0"/>
    <n v="0"/>
    <n v="0"/>
    <n v="0"/>
    <n v="0"/>
    <n v="200000000"/>
    <s v="CONTRIBUCIÓN ESPECIAL"/>
    <n v="61000000"/>
    <n v="0.30499999999999999"/>
  </r>
  <r>
    <x v="16"/>
    <x v="4"/>
    <s v="BOLÍVAR ME ENAMORA EN  GESTIÓN DE RIESGO DE DESASTRES"/>
    <s v="CUERPO DE BOMBEROS: HÉROES DE BOLÍVAR"/>
    <n v="4501"/>
    <s v="GESTIÓN DEL RIESGO DE DESASTRES Y EMERGENCIAS"/>
    <s v="FOTALECIMIENTO INSTITUCIONAL"/>
    <n v="206"/>
    <s v="FORTALECER A LOS MUNICIPIOS TECNICAMENTE EN LA CREACIÓN DE CUERPOS DE BOMBEROS. _x000d_(A. MUNICIPAL)"/>
    <n v="4503003"/>
    <s v="SERVICIO DE ASISTENCIA TÉCNICA"/>
    <s v="INSTANCIAS TERRITORIALES ASISTIDAS"/>
    <s v="NÚMERO "/>
    <n v="18"/>
    <n v="2023"/>
    <s v="JUNTA DEPARTAMENTAL DE BOMBEROS"/>
    <n v="5"/>
    <n v="18"/>
    <n v="3"/>
    <n v="0.16666666666666666"/>
    <n v="10"/>
    <n v="0"/>
    <n v="3"/>
    <n v="0"/>
    <n v="13"/>
    <n v="0.72222222222222221"/>
    <n v="16"/>
    <n v="2.6"/>
    <n v="0.88888888888888884"/>
    <n v="175984341"/>
    <s v="CONTRIBUCIÓN ESPECIAL"/>
    <n v="12207973"/>
    <n v="6.936965488310122E-2"/>
  </r>
  <r>
    <x v="16"/>
    <x v="0"/>
    <s v="BOLÍVAR ME ENAMORA EN  PARTICIPACIÓN CIUDADANA"/>
    <s v="ELECCIONES LIBRES Y SEGURAS"/>
    <s v="4502"/>
    <s v="FORTALECIMIENTO DEL BUEN GOBIERNO PARA EL RESPETO Y GARANTÍA DE LOS DERECHOS HUMANOS"/>
    <s v="DESARROLLO COMUNITARIO"/>
    <n v="207"/>
    <s v="PROCESOS ELECTORALES: _x000d_1. JAC, 2. JUVENTUDES, 3. CONGRESO, 4. PRESIDENCIA Y 5. TERRITORIALES. _x000d_(A. MUNICIPAL)"/>
    <s v="4502025"/>
    <s v="SERVICIO DE ORGANIZACIÓN DE PROCESOS ELECTORALES"/>
    <s v="PROCESOS ELECTORALES REALIZADOS"/>
    <s v="NÚMERO "/>
    <s v="N/A"/>
    <n v="2023"/>
    <s v="REGISTRADURÍA NACIONAL DEL ESTADO CIVIL"/>
    <n v="1"/>
    <n v="5"/>
    <n v="0"/>
    <n v="0"/>
    <n v="0"/>
    <n v="0"/>
    <n v="0"/>
    <n v="0"/>
    <n v="0"/>
    <n v="0"/>
    <n v="0"/>
    <n v="0"/>
    <n v="0"/>
    <n v="0"/>
    <s v="N/A"/>
    <n v="0"/>
    <n v="0"/>
  </r>
  <r>
    <x v="16"/>
    <x v="0"/>
    <s v="BOLÍVAR ME ENAMORA EN  PARTICIPACIÓN CIUDADANA"/>
    <s v="LIDERAZGO COMUNAL"/>
    <s v="4502"/>
    <s v="FORTALECIMIENTO DEL BUEN GOBIERNO PARA EL RESPETO Y GARANTÍA DE LOS DERECHOS HUMANOS"/>
    <s v="DESARROLLO COMUNITARIO"/>
    <n v="208"/>
    <s v="REALIZAR  400 ESPACIOS DE PARTICIPACION CIUDADANA PARA LA FORMACIÓN, EL EMPRENDIMIENTO, LA COMUNICACIÓN Y EL DESARROLLO COMUTARIO SAOSTENIBLE"/>
    <n v="4502001"/>
    <s v="SERVICIO DE PROMOCIÓN A LA PARTICIPACIÓN CIUDADANA"/>
    <s v="ESPACIOS DE PARTICIPACIÓN PROMOVIDOS"/>
    <s v="NÚMERO "/>
    <n v="1484"/>
    <n v="2023"/>
    <s v="SECRETARIA DEL INTERIOR Y ALCALDIAS MUNICIPALES"/>
    <n v="100"/>
    <n v="400"/>
    <n v="109"/>
    <n v="0.27250000000000002"/>
    <n v="8"/>
    <n v="10"/>
    <n v="22"/>
    <n v="0"/>
    <n v="40"/>
    <n v="0.1"/>
    <n v="149"/>
    <n v="0.4"/>
    <n v="0.3725"/>
    <n v="135000000"/>
    <s v="ICLD"/>
    <n v="55000000"/>
    <n v="0.40740740740740738"/>
  </r>
  <r>
    <x v="16"/>
    <x v="0"/>
    <s v="BOLÍVAR ME ENAMORA EN  PARTICIPACIÓN CIUDADANA"/>
    <s v="LIDERAZGO COMUNAL"/>
    <s v="4502"/>
    <s v="FORTALECIMIENTO DEL BUEN GOBIERNO PARA EL RESPETO Y GARANTÍA DE LOS DERECHOS HUMANOS"/>
    <s v="DESARROLLO COMUNITARIO"/>
    <n v="209"/>
    <s v="DESARROLLAR EN 45 MUNICIPIOS EL PROCESO DE INSPECCION, VIGILANCIA, CONTROL Y ALISTAMIENTO ADMINISTRATIVO DE OAC"/>
    <s v="450202207"/>
    <s v="SERVICIO DE ASISTENCIA TÉCNICA"/>
    <s v="ENTIDADES ASISTIDAS TÉCNICAMENTE"/>
    <s v="NÚMERO "/>
    <n v="0"/>
    <n v="2023"/>
    <s v="SECRETARIA DEL INTERIOR Y ALCALDIAS MUNICIPALES"/>
    <n v="15"/>
    <n v="45"/>
    <n v="5"/>
    <n v="0.1111111111111111"/>
    <n v="0"/>
    <n v="8"/>
    <n v="4"/>
    <n v="0"/>
    <n v="12"/>
    <n v="0.26666666666666666"/>
    <n v="17"/>
    <n v="0.8"/>
    <n v="0.37777777777777777"/>
    <n v="400000000"/>
    <s v="ICLD"/>
    <n v="330250000"/>
    <n v="0.82562500000000005"/>
  </r>
  <r>
    <x v="16"/>
    <x v="0"/>
    <s v="BOLÍVAR ME ENAMORA EN  PARTICIPACIÓN CIUDADANA"/>
    <s v="BOLIVAR GLOBAL - ECOSISTEMA DE PARTICIPACION CIUDADANA"/>
    <n v="4599"/>
    <s v="FORTALECIMIENTO A LA GESTIÓN Y DIRECCIÓN DE LA ADMINISTRACIÓN PÚBLICA TERRITORIAL"/>
    <s v="DESARROLLO COMUNITARIO"/>
    <n v="210"/>
    <s v="FORMULAR Y APROBAR 1 POLÍTICA PÚBLICA DE PARTICIPACIÓN CIUDADANA Y 1 POLITICA PUBLICA DE ORGANISMOS COMUNALES"/>
    <s v="4599032"/>
    <s v="DOCUMENTOS DE POLÍTICA"/>
    <s v="DOCUMENTOS DE POLÍTICA ELABORADOS"/>
    <s v="NÚMERO "/>
    <n v="0"/>
    <n v="2023"/>
    <s v="SECRETARIA DEL INTERIOR"/>
    <n v="1"/>
    <n v="2"/>
    <n v="0"/>
    <n v="0"/>
    <n v="0"/>
    <n v="0"/>
    <n v="0"/>
    <n v="0"/>
    <n v="0"/>
    <n v="0"/>
    <n v="0"/>
    <n v="0"/>
    <n v="0"/>
    <n v="24000000"/>
    <s v="ICLD"/>
    <n v="0"/>
    <n v="0"/>
  </r>
  <r>
    <x v="16"/>
    <x v="0"/>
    <s v="BOLÍVAR ME ENAMORA EN  PARTICIPACIÓN CIUDADANA"/>
    <s v="POLITICA PUBLICA DE LIBERTAD RELIGIOSA"/>
    <s v="4502"/>
    <s v="FORTALECIMIENTO DEL BUEN GOBIERNO PARA EL RESPETO Y GARANTÍA DE LOS DERECHOS HUMANOS"/>
    <s v="FORTALECIMIENTO INSTITUCIONAL  "/>
    <n v="211"/>
    <s v="ACOMPAÑAMIENTO, APOYO,  ASESORÍA Y SEGUIMIENTO TÉCNICO PARA IMPLEMENTACIÓN DE LA POLÍTICA PUBLICA DE LIBERTAD RELIGIOSA"/>
    <n v="4502001"/>
    <s v="SERVICIO DE PROMOCIÓN A LA PARTICIPACIÓN CIUDADANA"/>
    <s v="ESTRATEGIAS DE PROMOCIÓN A LA PARTICIPACIÓN CIUDADANA IMPLEMENTADAS"/>
    <s v="NÚMERO "/>
    <n v="38"/>
    <n v="2023"/>
    <s v="DIRECCIÓN NACIONAL DE LIBERTAD RELIGIOSA DE MININTERIOR"/>
    <n v="15"/>
    <n v="48"/>
    <n v="33"/>
    <n v="0.6875"/>
    <n v="1"/>
    <n v="6"/>
    <n v="10"/>
    <n v="0"/>
    <n v="17"/>
    <n v="0.35416666666666669"/>
    <n v="50"/>
    <n v="1.1333333333333333"/>
    <n v="1.0416666666666667"/>
    <n v="159984519"/>
    <s v="ICLD"/>
    <n v="75984519"/>
    <n v="0.47494919805334412"/>
  </r>
  <r>
    <x v="16"/>
    <x v="0"/>
    <s v="BOLÍVAR ME ENAMORA EN  GOBERNANZA"/>
    <s v="ESCUELA DE GOBERNANZA"/>
    <n v="4599"/>
    <s v="FORTALECIMIENTO A LA GESTIÓN Y DIRECCIÓN DE LA ADMINISTRACIÓN PÚBLICA TERRITORIAL"/>
    <s v="FORTALECIMIENTO INSTITUCIONAL"/>
    <n v="212"/>
    <s v="FORTALECER EL CONOCIMIENTO DE LOS SERVIDORES PÚBLICOS (GOBERNANZA)"/>
    <s v="4599030"/>
    <s v="SERVICIO DE EDUCACIÓN INFORMAL "/>
    <s v="CAPACITACIONES REALIZADAS"/>
    <s v="NÚMERO "/>
    <n v="0"/>
    <n v="2023"/>
    <s v="N/A"/>
    <n v="2"/>
    <n v="8"/>
    <n v="12"/>
    <n v="1.5"/>
    <n v="1"/>
    <n v="7"/>
    <n v="9"/>
    <n v="0"/>
    <n v="17"/>
    <n v="2.125"/>
    <n v="29"/>
    <n v="8.5"/>
    <n v="3.625"/>
    <n v="100000000"/>
    <s v="RECURSOS PROPIOS 2025"/>
    <n v="58200000"/>
    <n v="0.58199999999999996"/>
  </r>
  <r>
    <x v="16"/>
    <x v="0"/>
    <s v="BOLÍVAR ME ENAMORA EN  GOBERNANZA"/>
    <s v="ESCUELA DE GOBERNANZA"/>
    <s v="4502"/>
    <s v="FORTALECIMIENTO DEL BUEN GOBIERNO PARA EL RESPETO Y GARANTÍA DE LOS DERECHOS HUMANOS"/>
    <s v="DESARROLLO COMUNITARIO"/>
    <n v="213"/>
    <s v="REAFIRMACIÓN DEL SENTIDO DE PERTENENCIA Y ORGULLO BOLIVARENSE (GOBERNANZA)"/>
    <n v="4502001"/>
    <s v="SERVICIO DE PROMOCIÓN A LA PARTICIPACIÓN CIUDADANA"/>
    <s v="INICIATIVAS CREADAS"/>
    <s v="NÚMERO "/>
    <n v="0"/>
    <n v="2024"/>
    <s v="N/A"/>
    <n v="2"/>
    <n v="6"/>
    <n v="4"/>
    <n v="0.66666666666666663"/>
    <n v="1"/>
    <n v="4"/>
    <n v="1"/>
    <n v="0"/>
    <n v="6"/>
    <n v="1"/>
    <n v="10"/>
    <n v="3"/>
    <n v="1.6666666666666667"/>
    <n v="700000000"/>
    <s v="RECURSOS PROPIOS 2025"/>
    <n v="571778750"/>
    <n v="0.81682678571428569"/>
  </r>
  <r>
    <x v="16"/>
    <x v="0"/>
    <s v="BOLÍVAR ME ENAMORA EN  GOBERNANZA"/>
    <s v="ESCUELA DE GOBERNANZA"/>
    <s v="4502"/>
    <s v="FORTALECIMIENTO DEL BUEN GOBIERNO PARA EL RESPETO Y GARANTÍA DE LOS DERECHOS HUMANOS"/>
    <s v="DESARROLLO COMUNITARIO"/>
    <n v="214"/>
    <s v="RENOVAR O PROFUNDIZAR CONOCIMIENTOS, HABILIDADES, TÉCNICAS Y PRÁCTICAS EN LIDERAZGO. (GOBERNANZA)"/>
    <s v="4502034"/>
    <s v="SERVICIO DE EDUCACIÓN INFORMAL "/>
    <s v="EVENTOS DE FORMACIÓN EN LIDERAZGO "/>
    <s v="NÚMERO "/>
    <n v="0"/>
    <n v="2024"/>
    <s v="N/A"/>
    <n v="30"/>
    <n v="100"/>
    <n v="20"/>
    <n v="0.2"/>
    <n v="6"/>
    <n v="19"/>
    <n v="14"/>
    <n v="0"/>
    <n v="39"/>
    <n v="0.39"/>
    <n v="59"/>
    <n v="1.3"/>
    <n v="0.59"/>
    <n v="200000000"/>
    <s v="RECURSOS PROPIOS 2025"/>
    <n v="81000000"/>
    <n v="0.40500000000000003"/>
  </r>
  <r>
    <x v="16"/>
    <x v="1"/>
    <s v="BOLÍVAR ME ENAMORA EN ACCESO A LA JUSTICIA"/>
    <s v="PROMOCION AL ACCESO A LA JUSTICIA"/>
    <n v="1202"/>
    <s v=" PROMOCIÓN AL ACCESO A LA JUSTICIA"/>
    <s v="JUSTICIA Y SEGURIDAD"/>
    <n v="215"/>
    <s v="SERVICIOS DE INFORMACIÓN Y ORIENTACIÓN SOBRE HERRAMIENTAS Y MECANISMOS LEGALES, FORMALES Y NO FORMALES, PARA PROTECCIÓN DE LOS DERECHOS"/>
    <s v="1202002"/>
    <s v="SERVICIO DE JUSTICIA A LOS CIUDADANOS"/>
    <s v="CIUDADANOS CON SERVICIO DE JUSTICIA PRESTADO"/>
    <s v="NÚMERO "/>
    <n v="0"/>
    <n v="2024"/>
    <s v="MIN JUSTICIA"/>
    <n v="1500"/>
    <n v="5000"/>
    <n v="28940"/>
    <n v="5.7880000000000003"/>
    <n v="0"/>
    <n v="5586"/>
    <n v="9102"/>
    <n v="0"/>
    <n v="14688"/>
    <n v="2.9376000000000002"/>
    <n v="43628"/>
    <n v="9.7919999999999998"/>
    <n v="8.7256"/>
    <n v="317895545"/>
    <s v="RECURSOS PROPIOS 2026"/>
    <n v="242675636"/>
    <n v="0.76338168249573923"/>
  </r>
  <r>
    <x v="16"/>
    <x v="1"/>
    <s v="BOLÍVAR ME ENAMORA EN ACCESO A LA JUSTICIA"/>
    <s v="PROMOCION AL ACCESO A LA JUSTICIA"/>
    <n v="1202"/>
    <s v=" PROMOCIÓN AL ACCESO A LA JUSTICIA"/>
    <s v="JUSTICIA Y SEGURIDAD"/>
    <n v="216"/>
    <s v="ASESORÍA Y ACOMPAÑAMIENTO A ENTIDADES TERRITORIALES PARA QUE HAYA UNA ADECUADA ARTICULACIÓN ENTRE LOS OPERADORES DE LOS SERVICIO DE JUSTICIA"/>
    <s v="1202004"/>
    <s v="SERVICIO DE ASISTENCIA TÉCNICA PARA LA ARTICULACIÓN DE LOS OPERADORES DE LOS SERVICIO DE JUSTICIA"/>
    <s v="SISTEMAS LOCALES DE JUSTICIA IMPLEMENTADOS"/>
    <s v="NÚMERO "/>
    <n v="0"/>
    <n v="2024"/>
    <s v="MIN JUSTICIA"/>
    <n v="8"/>
    <n v="24"/>
    <n v="5"/>
    <n v="0.20833333333333334"/>
    <n v="0"/>
    <n v="0"/>
    <n v="0"/>
    <n v="0"/>
    <n v="0"/>
    <n v="0"/>
    <n v="5"/>
    <n v="0"/>
    <n v="0.20833333333333334"/>
    <n v="406000000"/>
    <s v="RECURSOS PROPIOS 2027"/>
    <n v="270000000"/>
    <n v="0.66502463054187189"/>
  </r>
  <r>
    <x v="16"/>
    <x v="1"/>
    <s v="BOLÍVAR ME ENAMORA EN ACCESO A LA JUSTICIA"/>
    <s v="PROMOCION AL ACCESO A LA JUSTICIA"/>
    <n v="1202"/>
    <s v=" PROMOCIÓN AL ACCESO A LA JUSTICIA"/>
    <s v="JUSTICIA Y SEGURIDAD"/>
    <n v="217"/>
    <s v="ASESORÍA Y ACOMPAÑAMIENTO A ENTIDADES TERRITORIALES PARA FORTALECER LA DESCENTRALIZACIÓN DE LOS SERVICIO DE JUSTICIA"/>
    <s v="1202005"/>
    <s v="SERVICIO DE ASISTENCIA TÉCNICA PARA LA DESCENTRALIZACIÓN DE LOS SERVICIO DE JUSTICIA EN LOS TERRITORIOS"/>
    <s v="JORNADAS MÓVILES DE ACCESO A LA JUSTICIA REALIZADAS"/>
    <s v="NÚMERO "/>
    <n v="0"/>
    <n v="2024"/>
    <s v="MIN JUSTICIA"/>
    <n v="5"/>
    <n v="20"/>
    <n v="29"/>
    <n v="1.45"/>
    <n v="0"/>
    <n v="14"/>
    <n v="14"/>
    <n v="0"/>
    <n v="28"/>
    <n v="1.4"/>
    <n v="57"/>
    <n v="5.6"/>
    <n v="2.85"/>
    <n v="450000000"/>
    <s v="RECURSOS PROPIOS 2028"/>
    <n v="450000000"/>
    <n v="1"/>
  </r>
  <r>
    <x v="16"/>
    <x v="0"/>
    <s v="BOLÍVAR ME ENAMORA EN  PARTICIPACIÓN CIUDADANA"/>
    <s v="CONSTRUCCIONES MOTIVADORAS CON PARTICIPACIÓN INTEGRAL – COMPI"/>
    <s v="4502"/>
    <s v="FORTALECIMIENTO DEL BUEN GOBIERNO PARA EL RESPETO Y GARANTÍA DE LOS DERECHOS HUMANOS"/>
    <s v="DESARROLLO COMUNITARIO"/>
    <n v="367"/>
    <s v="PROMOVER EL DESARROLLO DE 180 PROYECTOS INICIATIVAS COMUNITARIAS PARA EL FOMENTO E INCENTIVO A LA PARTICIPACIÓN CIUDADANA"/>
    <n v="4502001"/>
    <s v="SERVICIO DE PROMOCIÓN A LA PARTICIPACIÓN CIUDADANA"/>
    <s v="INICIATIVAS ORGANIZATIVAS DE PARTICIPACIÓN CIUDADANA PROMOVIDAS"/>
    <s v="NÚMERO "/>
    <n v="0"/>
    <n v="2023"/>
    <s v="SECRETARIA DEL INTERIOR"/>
    <n v="45"/>
    <n v="180"/>
    <n v="17"/>
    <n v="9.4444444444444442E-2"/>
    <n v="0"/>
    <n v="12"/>
    <n v="5"/>
    <n v="0"/>
    <n v="17"/>
    <n v="9.4444444444444442E-2"/>
    <n v="34"/>
    <n v="0.37777777777777777"/>
    <n v="0.18888888888888888"/>
    <n v="10678600000"/>
    <s v="ICLD - ACPM"/>
    <n v="7592168661"/>
    <n v="0.71097041381829074"/>
  </r>
  <r>
    <x v="16"/>
    <x v="5"/>
    <s v="BOLIVAR ME ENAMORA  EN SEGURIDAD"/>
    <s v="CONDICIONES DE SEGURIDDAD"/>
    <n v="4502"/>
    <s v="FORTALECIMIENTO DEL BUEN GOBIERNO PARA EL RESPETO Y GARANTÍA DE LOS DERECHOS HUMANOS"/>
    <s v="JUSTICIA Y SEGURIDAD"/>
    <n v="384"/>
    <s v="BRINDAR APOYO EN SANAMIENTO A RECLUSOS DE CENTROS PENITENCIARIOS DE CARTAGENA Y MAGANGUÉ"/>
    <n v="4502038"/>
    <s v="SERVICIO DE PROMOCIÓN DE LA GARANTÍA DE DERECHOS"/>
    <s v="ESTRATEGIAS DE PROMOCIÓN DE LA GARANTÍA DE DERECHOS IMPLEMENTADAS"/>
    <s v="NÚMERO "/>
    <s v="N/A"/>
    <n v="2023"/>
    <s v="MINISTERIO DE JUSTICIA Y DEL DERECHO"/>
    <n v="1"/>
    <n v="4"/>
    <n v="0"/>
    <n v="0"/>
    <n v="0"/>
    <n v="0"/>
    <n v="0"/>
    <n v="0"/>
    <n v="0"/>
    <n v="0"/>
    <n v="0"/>
    <n v="0"/>
    <n v="0"/>
    <n v="0"/>
    <s v="N/A"/>
    <n v="0"/>
    <n v="0"/>
  </r>
  <r>
    <x v="16"/>
    <x v="5"/>
    <s v="BOLIVAR ME ENAMORA  EN SEGURIDAD"/>
    <s v="CONDICIONES DE SEGURIDDAD"/>
    <n v="4102"/>
    <s v="DESARROLLO INTEGRAL DE LA PRIMERA INFANCIA A LA JUVENTUD, Y FORTALECIMIENTO DE LAS CAPACIDADES DE LAS FAMILIAS DE NIÑAS, NIÑOS Y ADOLESCENTES"/>
    <s v="JUSTICIA Y SEGURIDAD"/>
    <n v="385"/>
    <s v="SERVICIOS ENFOCADOS A GARANTIZAR LOS DERECHOS FUNDAMENTALES , LA PREVENCIÓN DE AMENAZAS O VULNERACIÓN Y RESTABLECIMIENTO DE DERECHOS."/>
    <n v="4102052"/>
    <s v="SERVICIO DE PROTECCIÓN INTEGRAL A NIÑOS, NIÑAS, ADOLESCENTES Y JÓVENES"/>
    <s v="NIÑOS, NIÑAS, ADOLESCENTES Y JÓVENES BENEFICIADOS CON ACCIONES DE RESTABLECIMIENTO DE DERECHOS"/>
    <s v="NÚMERO "/>
    <n v="0"/>
    <n v="2023"/>
    <s v="ICBF "/>
    <n v="135"/>
    <n v="135"/>
    <n v="151"/>
    <n v="1.1185185185185185"/>
    <n v="0"/>
    <n v="0"/>
    <n v="0"/>
    <n v="0"/>
    <n v="0"/>
    <n v="0"/>
    <n v="151"/>
    <n v="0"/>
    <n v="1.1185185185185185"/>
    <n v="150000000"/>
    <s v="ICLD"/>
    <n v="0"/>
    <n v="0"/>
  </r>
  <r>
    <x v="16"/>
    <x v="5"/>
    <s v="BOLIVAR ME ENAMORA  EN SEGURIDAD"/>
    <s v="BOLIVAR SIN CADENAS: ESTRATEGIA DE LUCHA CONTRA LA TRATA DE PERSONAS"/>
    <n v="4502"/>
    <s v="FORTALECIMIENTO DEL BUEN GOBIERNO PARA EL RESPETO Y GARANTÍA DE LOS DERECHOS HUMANOS"/>
    <s v="JUSTICIA Y SEGURIDAD"/>
    <n v="386"/>
    <s v="REDUCIR LA CANTIDAD DE VICTIMAS DE TRATA DE PERSONAS EN EL DEPARTAMENTO DE BOLIVAR"/>
    <n v="4502038"/>
    <s v="SERVICIO DE PROMOCIÓN DE LA GARANTÍA DE DERECHOS"/>
    <s v="RUTAS DE ATENCIÓN IMPLEMENTADAS"/>
    <s v="NÚMERO "/>
    <s v="ND"/>
    <n v="2023"/>
    <s v="MINISTERIO DE JUSTICIA Y DEL DERECHO"/>
    <n v="12"/>
    <n v="12"/>
    <n v="5"/>
    <n v="0.41666666666666669"/>
    <n v="0"/>
    <n v="8"/>
    <n v="12"/>
    <n v="0"/>
    <n v="20"/>
    <n v="1.6666666666666667"/>
    <n v="25"/>
    <n v="1.6666666666666667"/>
    <n v="2.0833333333333335"/>
    <n v="184500000"/>
    <s v="ICLD"/>
    <n v="184500000"/>
    <n v="1"/>
  </r>
  <r>
    <x v="16"/>
    <x v="5"/>
    <s v="BOLÍVAR ME ENAMORA  PAZ Y RECONCILIACIÓN"/>
    <s v="CENTRO DE OBSERVACIÓN E INVESTIGACIÓN SOCIAL DE BOLÍVAR - COISBOL"/>
    <s v="4501"/>
    <s v="FORTALECIMIENTO DE LA CONVIVENCIA Y LA SEGURIDAD CIUDADANA"/>
    <s v="JUSTICIA Y SEGURIDAD"/>
    <n v="387"/>
    <s v="AUMENTAR EL FLUJO DE INFORMACIÓN, CONOCIMIENTO Y EL ANÁLISIS SOBRE EL ESTADO DE LA CONVIVENCIA Y LA SEGURIDAD CIUDADANA A TRAVÉS DE LA GENERACIÓN DE INFORMACIÓN."/>
    <n v="4501045"/>
    <s v="DOCUMENTOS DE INVESTIGACIÓN"/>
    <s v="DOCUMENTOS DE INVESTIGACIÓN ELABORADOS"/>
    <s v="NÚMERO "/>
    <n v="1"/>
    <n v="2023"/>
    <s v="GOBERNACIÓN DE BOLÍVAR"/>
    <n v="2"/>
    <n v="8"/>
    <n v="2"/>
    <n v="0.25"/>
    <n v="0"/>
    <n v="0"/>
    <n v="1"/>
    <n v="0"/>
    <n v="1"/>
    <n v="0.125"/>
    <n v="3"/>
    <n v="0.5"/>
    <n v="0.375"/>
    <n v="2000000000"/>
    <s v="ICLD"/>
    <n v="1778800000"/>
    <n v="0.88939999999999997"/>
  </r>
  <r>
    <x v="17"/>
    <x v="5"/>
    <s v="BOLÍVAR ME ENAMORA  PAZ Y RECONCILIACIÓN"/>
    <s v="CONVIVENCIA CIUDADANA"/>
    <s v="4.1.1"/>
    <s v="FORTALECIMIENTO DE LA CONVIVENCIA Y LA SEGURIDAD CIUDADANA"/>
    <s v="JUSTICIA Y SEGURIDAD"/>
    <n v="225"/>
    <s v="INCLUYE LA FINANCIACIÓN MONETARIA DE INICIATIVAS CIUDADANAS QUE PROMUEVAN LA CONVIVENCIA Y SEGURIDAD CIUDADANA"/>
    <n v="4501049"/>
    <s v="SERVICIO DE EDUCACIÓN_x000d_INFORMAL"/>
    <s v="PROGRAMAS DE EDUCACIÓN INFORMAL EN SEGURIDAD Y CONVIVENCIA CIUDADANA CON ENFOQUE DE GÉNERO"/>
    <s v="NÚMERO "/>
    <s v="N/A"/>
    <n v="2024"/>
    <s v="MEDICINA LEGAL"/>
    <n v="15"/>
    <n v="35"/>
    <n v="0"/>
    <n v="0"/>
    <n v="0"/>
    <n v="4"/>
    <n v="6"/>
    <n v="0"/>
    <n v="10"/>
    <n v="0.2857142857142857"/>
    <n v="10"/>
    <n v="0.67"/>
    <n v="0.2857142857142857"/>
    <n v="1081000000"/>
    <s v="Icld"/>
    <n v="804680775"/>
    <n v="0.7443855457909343"/>
  </r>
  <r>
    <x v="17"/>
    <x v="5"/>
    <s v="BOLÍVAR ME ENAMORA  PAZ Y RECONCILIACIÓN"/>
    <s v="SEGURIDAD CIUDADANA"/>
    <s v="4.1.2"/>
    <s v="FORTALECIMIENTO DE LA CONVIVENCIA Y LA SEGURIDAD CIUDADANA"/>
    <s v="JUSTICIA Y SEGURIDAD"/>
    <n v="218"/>
    <s v="PISCC"/>
    <n v="4501026"/>
    <s v="DOCUMENTOS PLANEACIÓN"/>
    <s v="PLANES INTEGRALES DE SEGURIDAD Y CONVIVENCIA - PISCC"/>
    <s v="NÚMERO "/>
    <s v="N/A"/>
    <n v="2024"/>
    <s v="DNP"/>
    <n v="0.26"/>
    <n v="1"/>
    <n v="0.4"/>
    <n v="0.4"/>
    <n v="0"/>
    <n v="0"/>
    <n v="0"/>
    <n v="0"/>
    <n v="0"/>
    <n v="0"/>
    <n v="0"/>
    <n v="0"/>
    <n v="0"/>
    <n v="5619527872"/>
    <s v="Recursos Propios"/>
    <n v="3902556630"/>
    <n v="0.69446343516596409"/>
  </r>
  <r>
    <x v="17"/>
    <x v="5"/>
    <s v="BOLÍVAR ME ENAMORA EN SEGURIDAD"/>
    <s v="SEGURIDAD CIUDADANA"/>
    <s v="4.1.2"/>
    <s v="FORTALECIMIENTO DE LA CONVIVENCIA Y LA SEGURIDAD CIUDADANA"/>
    <s v="JUSTICIA Y SEGURIDAD"/>
    <n v="219"/>
    <s v="REDUCCIÓN GRADUAL DE LAS ESTADÍSTICAS DE DELITOS Y  COMPORTAMIENTOS CONTRARIOS A LA CONVIVENCIA EN AUMENTO GRADUAL EN EL DEPARTAMENTO DE BOLÍVAR."/>
    <n v="4501029"/>
    <s v="SERVICIO DE APOYO FINANCIERO PARA PROYECTOS DE CONVIVENCIA Y_x000d_SEGURIDAD_x000d_CIUDADANA"/>
    <s v="PROYECTOS DE CONVIVENCIA Y SEGURIDAD CIUDADANA APOYADOS FINANCIERAMENTE"/>
    <s v="NÚMERO "/>
    <n v="3"/>
    <n v="2024"/>
    <s v="DNP"/>
    <n v="1"/>
    <n v="4"/>
    <n v="2"/>
    <n v="0.5"/>
    <n v="0"/>
    <n v="0"/>
    <n v="1"/>
    <n v="0"/>
    <n v="1"/>
    <n v="0.25"/>
    <n v="3"/>
    <n v="1"/>
    <n v="0.75"/>
    <n v="1916000000"/>
    <s v="Icld"/>
    <n v="1479396669"/>
    <n v="0.77212769780793322"/>
  </r>
  <r>
    <x v="17"/>
    <x v="5"/>
    <s v="BOLÍVAR ME ENAMORA EN SEGURIDAD"/>
    <s v="SEGURIDAD CIUDADANA"/>
    <s v="4.1.2"/>
    <s v="FORTALECIMIENTO DE LA CONVIVENCIA Y LA SEGURIDAD CIUDADANA"/>
    <s v="JUSTICIA Y SEGURIDAD"/>
    <n v="220"/>
    <s v="REDUCCIÓN GRADUAL DE LAS ESTADÍSTICAS DE DELITOS Y COMPORTAMIENTOS CONTRARIOS A LA CONVIVENCIA EN AUMENTO GRADUAL EN EL DEPARTAMENTO DE BOLÍVAR."/>
    <n v="4501079"/>
    <s v="SERVICIO DE DOTACIÓN PARA LA_x000d_MOVILIDAD_x000d_OPERACIONAL Y EL_x000d_APOYO LOGÍSTICO"/>
    <s v="UNIDADES DOTADAS FM"/>
    <s v="NÚMERO "/>
    <n v="0"/>
    <n v="2024"/>
    <s v="DNP"/>
    <n v="1"/>
    <n v="2"/>
    <n v="1"/>
    <n v="0.5"/>
    <n v="0"/>
    <n v="0"/>
    <n v="0"/>
    <n v="0"/>
    <n v="0"/>
    <n v="0"/>
    <n v="1"/>
    <n v="0"/>
    <n v="0.5"/>
    <n v="3500000000"/>
    <s v="Recursos Propios"/>
    <n v="0"/>
    <n v="0"/>
  </r>
  <r>
    <x v="17"/>
    <x v="5"/>
    <s v="BOLÍVAR ME ENAMORA EN SEGURIDAD"/>
    <s v="SEGURIDAD CIUDADANA"/>
    <s v="4.1.2"/>
    <s v="FORTALECIMIENTO DE LA CONVIVENCIA Y LA SEGURIDAD CIUDADANA"/>
    <s v="JUSTICIA Y SEGURIDAD"/>
    <n v="221"/>
    <s v="REDUCCIÓN GRADUAL DE LAS ESTADÍSTICAS DE DELITOS Y COMPORTAMIENTOS CONTRARIOS A LA CONVIVENCIA EN AUMENTO GRADUAL EN EL DEPARTAMENTO DE BOLÍVAR."/>
    <n v="4501077"/>
    <s v="SERVICIO DE DOTACIÓN PARA LA_x000d_MOVILIDAD_x000d_OPERACIONAL Y EL_x000d_APOYO LOGÍSTICO"/>
    <s v="UNIDADES DOTADAS P."/>
    <s v="NÚMERO "/>
    <n v="0"/>
    <n v="2024"/>
    <s v="DNP"/>
    <n v="1"/>
    <n v="2"/>
    <n v="1"/>
    <n v="0.5"/>
    <n v="0"/>
    <n v="1"/>
    <n v="0"/>
    <n v="0"/>
    <n v="1"/>
    <n v="0.5"/>
    <n v="2"/>
    <n v="0.6"/>
    <n v="1"/>
    <n v="500000000"/>
    <s v="Contribución Especial"/>
    <n v="200000000"/>
    <n v="0.4"/>
  </r>
  <r>
    <x v="17"/>
    <x v="5"/>
    <s v="BOLÍVAR ME ENAMORA EN SEGURIDAD"/>
    <s v="SEGURIDAD CIUDADANA"/>
    <s v="4.1.2"/>
    <s v=" ORDENAMIENTO AMBIENTAL TERRITORIAL"/>
    <s v="JUSTICIA Y SEGURIDAD"/>
    <n v="222"/>
    <s v="SERVICIO DE EDUCACIÓN INFORMAL EN EL MARCO DE PREVENCIÓN MINAS ANTIPERSONAS"/>
    <n v="3205023"/>
    <s v="ACCIONES ORIENTADAS A_x000d_GENERAR ESPACIOS_x000d_PARA BRINDAR_x000d_CAPACITACIÓN Y_x000d_EDUCACIÓN"/>
    <s v="PERSONAS CAPACITADAS"/>
    <s v="NÚMERO "/>
    <n v="100"/>
    <n v="2024"/>
    <s v="OFICINA DEL ALTO_x000d_COMISIONADO_x000d_PARA LA PAZ"/>
    <n v="50"/>
    <n v="200"/>
    <n v="39"/>
    <n v="0.2"/>
    <n v="0"/>
    <n v="0"/>
    <n v="0"/>
    <n v="0"/>
    <n v="0"/>
    <n v="0"/>
    <n v="39"/>
    <n v="0"/>
    <n v="0.19500000000000001"/>
    <n v="200000000"/>
    <s v="Recursos Propios"/>
    <n v="0"/>
    <n v="0"/>
  </r>
  <r>
    <x v="17"/>
    <x v="5"/>
    <s v="BOLÍVAR ME ENAMORA EN SEGURIDAD"/>
    <s v="SEGURIDAD CIUDADANA"/>
    <s v="4.1.2"/>
    <s v="GESTIÓN DEL RIESGO DE DESASTRES Y EMERGENCIAS"/>
    <s v="JUSTICIA Y SEGURIDAD"/>
    <n v="223"/>
    <s v="REDUCIR LOS DETONANTES DE ALERTAS TEMPRANAS EN EL DEPARTAMENTO DE BOLIVAR"/>
    <n v="4503018"/>
    <s v="SERVICIO DE MONITOREO Y_x000d_SEGUIMIENTO PARA LA GESTIÓN DEL RIESGO"/>
    <s v="SISTEMAS DE ALERTA TEMPRANA IMPLEMENTADOS"/>
    <s v="NÚMERO "/>
    <n v="24"/>
    <n v="2024"/>
    <s v="DEFENSORIA DEL PUEBLO"/>
    <n v="6"/>
    <n v="20"/>
    <n v="0"/>
    <n v="0"/>
    <n v="0"/>
    <n v="0"/>
    <n v="0"/>
    <n v="0"/>
    <n v="0"/>
    <n v="0"/>
    <n v="0"/>
    <n v="0"/>
    <n v="0"/>
    <n v="100000000"/>
    <s v="Recursos Propios"/>
    <n v="0"/>
    <n v="0"/>
  </r>
  <r>
    <x v="17"/>
    <x v="5"/>
    <s v="BOLÍVAR ME ENAMORA EN SEGURIDAD"/>
    <s v="SEGURIDAD CIUDADANA"/>
    <s v="4.1.2"/>
    <s v="FORTALECIMIENTO DE LA CONVIVENCIA Y LA SEGURIDAD CIUDADANA"/>
    <s v="JUSTICIA Y SEGURIDAD"/>
    <n v="224"/>
    <s v="REDUCIR EL GASTO IMPLEMENTADO EN INVESTIGACIONES, MEDIANTE LA ENTREGAS DE RECOMPENSAS."/>
    <n v="4501056"/>
    <s v="SERVICIO DE APOYO FINANCIERO PARA LA JUSTICIA Y SEGURIDAD"/>
    <s v="RECOMPENSAS ENTREGADAS A LA CIUDADANÍA"/>
    <s v="NÚMERO "/>
    <n v="0"/>
    <n v="2024"/>
    <s v="DEBOL"/>
    <n v="2"/>
    <n v="8"/>
    <n v="0"/>
    <n v="0"/>
    <n v="0"/>
    <n v="0"/>
    <n v="0"/>
    <n v="0"/>
    <n v="0"/>
    <n v="0"/>
    <n v="0"/>
    <n v="0"/>
    <n v="0"/>
    <n v="150000000"/>
    <s v="Recursos Propios"/>
    <n v="0"/>
    <n v="0"/>
  </r>
  <r>
    <x v="18"/>
    <x v="1"/>
    <s v="BOLÍVAR ME ENAMORA  CON  ATENCIÓN A VÍCTMAS"/>
    <s v="ATENCIÓN, ASISTENCIA  Y REPARACIÓN INTEGRAL A LAS VÍCTIMAS"/>
    <s v="4101"/>
    <s v="ATENCIÓN, ASISTENCIA  Y REPARACIÓN INTEGRAL A LAS VÍCTIMAS"/>
    <s v="ATENCIÓN A GRUPOS VULNERABLES - PROMOCIÓN SOCIAL "/>
    <n v="116"/>
    <s v="ATENCIÓN HUMANITARIA POR SUBSIDIARIEDAD"/>
    <n v="410102507"/>
    <s v="SERVICIO DE AYUDA Y ATENCIÓN HUMANITARIA"/>
    <s v="RECURSOS DE ATENCIÓN HUMANITARIA POR SUBSIDIARIEDAD OTORGADOS"/>
    <s v="PESOS"/>
    <n v="4.3999999999999997E-2"/>
    <n v="2021"/>
    <s v="DNP"/>
    <n v="250000000"/>
    <n v="1000000000"/>
    <n v="125000000"/>
    <n v="0.125"/>
    <n v="75000000"/>
    <n v="95000000"/>
    <n v="0"/>
    <n v="0"/>
    <n v="170000000"/>
    <n v="0.17"/>
    <n v="295000000"/>
    <n v="0.68"/>
    <n v="0.29499999999999998"/>
    <n v="250000000"/>
    <s v="Recursos propios"/>
    <n v="0"/>
    <n v="0"/>
  </r>
  <r>
    <x v="18"/>
    <x v="1"/>
    <s v="BOLÍVAR ME ENAMORA  CON  ATENCIÓN A VÍCTMAS"/>
    <s v="ATENCIÓN, ASISTENCIA  Y REPARACIÓN INTEGRAL A LAS VÍCTIMAS"/>
    <s v="4101"/>
    <s v="ATENCIÓN, ASISTENCIA  Y REPARACIÓN INTEGRAL A LAS VÍCTIMAS"/>
    <s v="EQUIPAMENTO"/>
    <n v="117"/>
    <s v="DOTACIÓN DE ALBERGUE TEMPORAL A LAS VÍCTIMAS QUE SOLICITEN ("/>
    <n v="4101082"/>
    <s v="EDIFICACIONES PARA ALOJAMIENTO TEMPORAL DE VÍCTIMAS DESPLAZADAS POR EL CONFLICTO CONSTRUIDAS Y DOTADAS"/>
    <s v="INFRAESTRUCTURA PARA ALOJAMIENTO TEMPORAL DE VÍCTIMAS DESPLAZADAS POR EL CONFLICTO CONSTRUIDAS Y DOTADAS"/>
    <s v="NÚMERO "/>
    <n v="4.3999999999999997E-2"/>
    <n v="2020"/>
    <s v="DNP"/>
    <n v="1"/>
    <n v="2"/>
    <n v="0"/>
    <n v="0"/>
    <n v="0"/>
    <n v="0"/>
    <n v="0"/>
    <n v="0"/>
    <n v="0"/>
    <n v="0"/>
    <n v="0"/>
    <n v="0"/>
    <n v="0"/>
    <n v="10000000"/>
    <s v="Recursos propios"/>
    <n v="0"/>
    <n v="0"/>
  </r>
  <r>
    <x v="18"/>
    <x v="1"/>
    <s v="BOLÍVAR ME ENAMORA  CON  ATENCIÓN A VÍCTMAS"/>
    <s v="ATENCIÓN, ASISTENCIA  Y REPARACIÓN INTEGRAL A LAS VÍCTIMAS"/>
    <s v="4101"/>
    <s v="ATENCIÓN, ASISTENCIA  Y REPARACIÓN INTEGRAL A LAS VÍCTIMAS"/>
    <s v="ATENCIÓN A GRUPOS VULNERABLES - PROMOCIÓN SOCIAL "/>
    <n v="118"/>
    <s v="ASISTENCIA FUNERARIA "/>
    <n v="4101027"/>
    <s v="SERVICIO DE ASISTENCIA FUNERARIA"/>
    <s v="HOGARES SUBSIDIADOS EN ASISTENCIA FUNERARIA "/>
    <s v="NÚMERO "/>
    <n v="4.3999999999999997E-2"/>
    <n v="2020"/>
    <s v="DNP"/>
    <n v="1"/>
    <n v="4"/>
    <n v="4"/>
    <n v="1"/>
    <n v="0"/>
    <n v="0"/>
    <n v="0"/>
    <n v="0"/>
    <n v="0"/>
    <n v="0"/>
    <n v="4"/>
    <n v="0"/>
    <n v="1"/>
    <n v="25000000"/>
    <s v="Recursos propios"/>
    <n v="0"/>
    <n v="0"/>
  </r>
  <r>
    <x v="18"/>
    <x v="1"/>
    <s v="BOLÍVAR ME ENAMORA  CON  ATENCIÓN A VÍCTMAS"/>
    <s v="JUSTICIA TRANSICIONAL"/>
    <s v="1204"/>
    <s v="JUSTICIA TRANSICIONAL"/>
    <s v="ATENCIÓN A GRUPOS VULNERABLES - PROMOCIÓN SOCIAL "/>
    <n v="119"/>
    <s v="JORNADAS DE ATENCIÓN Y ASISTENCIA ITINERANTE TRANSFORMADORAS DEL TERRITORIO"/>
    <n v="1204016"/>
    <s v="SERVICIO ITINERANTE DE OFERTA INTERINSTITUCIONAL EN MATERIA DE JUSTICIA TRANSICIONAL"/>
    <s v="JORNADAS MÓVILES DE ATENCIÓN, ORIENTACIÓN Y ACCESO A LA JUSTICIA A LAS VÍCTIMAS DEL CONFLICTO ARMADO REALIZADAS"/>
    <s v="NÚMERO "/>
    <n v="4.3999999999999997E-2"/>
    <n v="2020"/>
    <s v="DNP"/>
    <n v="15"/>
    <n v="60"/>
    <n v="22"/>
    <n v="0.36666666666666664"/>
    <n v="3"/>
    <n v="10"/>
    <n v="13"/>
    <n v="0"/>
    <n v="26"/>
    <n v="0.43333333333333335"/>
    <n v="48"/>
    <n v="1.7333333333333334"/>
    <n v="0.8"/>
    <n v="200000000"/>
    <s v="Recursos propios"/>
    <n v="0"/>
    <n v="0"/>
  </r>
  <r>
    <x v="18"/>
    <x v="1"/>
    <s v="BOLÍVAR ME ENAMORA  CON  ATENCIÓN A VÍCTMAS"/>
    <s v="ATENCIÓN, ASISTENCIA  Y REPARACIÓN INTEGRAL A LAS VÍCTIMAS"/>
    <s v="4101"/>
    <s v="ATENCIÓN, ASISTENCIA  Y REPARACIÓN INTEGRAL A LAS VÍCTIMAS"/>
    <s v="EQUIPAMENTO"/>
    <n v="120"/>
    <s v="CONSTRUCCIÓN DEL CENTRO REGIONAL DE ATENCIÓN A VÍCTIMAS"/>
    <n v="4101017"/>
    <s v="CENTROS REGIONALES DE ATENCIÓN A VÍCTIMAS CONSTRUIDOS"/>
    <s v="CENTROS REGIONALES DE ATENCIÓN A VÍCTIMAS CONSTRUIDOS "/>
    <s v="NÚMERO "/>
    <n v="4.3999999999999997E-2"/>
    <n v="2020"/>
    <s v="DNP"/>
    <n v="1"/>
    <n v="1"/>
    <n v="0"/>
    <n v="0"/>
    <n v="0"/>
    <n v="0"/>
    <n v="0"/>
    <n v="0"/>
    <n v="0"/>
    <n v="0"/>
    <n v="0"/>
    <n v="0"/>
    <n v="0"/>
    <n v="4500000000"/>
    <s v="Recursos propios"/>
    <n v="0"/>
    <n v="0"/>
  </r>
  <r>
    <x v="18"/>
    <x v="1"/>
    <s v="BOLÍVAR ME ENAMORA  CON  ATENCIÓN A VÍCTMAS"/>
    <s v="ATENCIÓN, ASISTENCIA  Y REPARACIÓN INTEGRAL A LAS VÍCTIMAS"/>
    <s v="4101"/>
    <s v="ATENCIÓN, ASISTENCIA  Y REPARACIÓN INTEGRAL A LAS VÍCTIMAS"/>
    <s v="EQUIPAMENTO"/>
    <n v="121"/>
    <s v="DOTACIÓN DEL CRAV CENTRO REGIONAL DE ATENCIÓN A VÍCTIMAS"/>
    <n v="4101018"/>
    <s v="CENTROS REGIONALES O PUNTOS DE ATENCIÓN A VÍCTIMAS DOTADOS"/>
    <s v="DOTACIÓN DE INFRAESTRUCTURA EN LA CUAL SE REÚNE LA OFERTA INSTITUCIONAL DEL NIVEL NACIONAL Y TERRITORIAL QUE TIENE COMO OBJETIVO ATENDER, ORIENTAR, REMITIR Y ACOMPAÑAR A LAS VÍCTIMAS DEL CONFLICTO."/>
    <s v="NÚMERO "/>
    <n v="4.3999999999999997E-2"/>
    <n v="2020"/>
    <s v="DNP"/>
    <n v="1"/>
    <n v="1"/>
    <n v="0"/>
    <n v="0"/>
    <n v="0"/>
    <n v="0"/>
    <n v="0"/>
    <n v="0"/>
    <n v="0"/>
    <n v="0"/>
    <n v="0"/>
    <n v="0"/>
    <n v="0"/>
    <n v="500000000"/>
    <s v="Recursos propios"/>
    <n v="0"/>
    <n v="0"/>
  </r>
  <r>
    <x v="18"/>
    <x v="1"/>
    <s v="BOLÍVAR ME ENAMORA  CON  ATENCIÓN A VÍCTMAS"/>
    <s v="ATENCIÓN, ASISTENCIA  Y REPARACIÓN INTEGRAL A LAS VÍCTIMAS"/>
    <s v="4101"/>
    <s v="ATENCIÓN, ASISTENCIA  Y REPARACIÓN INTEGRAL A LAS VÍCTIMAS"/>
    <s v="ATENCIÓN A GRUPOS VULNERABLES - PROMOCIÓN SOCIAL "/>
    <n v="122"/>
    <s v="MEJORAMIENTO Y/O COSTRUCCIÓN DE PUNTOS DE ATENCIÓN A VÍCTIMAS Y/O CENTRO REGIONAL DE ATENCIÓN A VÍCTIMAS "/>
    <n v="4101018"/>
    <s v="CENTROS REGIONALES O PUNTOS DE ATENCIÓN A VÍCTIMAS DOTADOS"/>
    <s v="PUNTOS DE ATENCIÓN A VÍCTIMAS DOTADOS"/>
    <s v="NÚMERO "/>
    <n v="4.3999999999999997E-2"/>
    <n v="2020"/>
    <s v="DNP"/>
    <n v="2"/>
    <n v="4"/>
    <n v="0"/>
    <n v="0"/>
    <n v="0"/>
    <n v="0"/>
    <n v="1"/>
    <n v="0"/>
    <n v="1"/>
    <n v="0.25"/>
    <n v="1"/>
    <n v="0.5"/>
    <n v="0.25"/>
    <n v="20000000"/>
    <s v="Recursos propios"/>
    <n v="30000000"/>
    <n v="1.5"/>
  </r>
  <r>
    <x v="18"/>
    <x v="1"/>
    <s v="BOLÍVAR ME ENAMORA  CON  ATENCIÓN A VÍCTMAS"/>
    <s v="CALIDAD Y FOMENTO DE LA EDUCACIÓN SUPERIOR"/>
    <s v="2202"/>
    <s v="CALIDAD Y FOMENTO DE LA EDUCACIÓN SUPERIOR"/>
    <s v="EDUCACIÓN SUPERIOR"/>
    <n v="123"/>
    <s v="BECAS PARA EL INGRESO DE LA EDUCACIÓN SUPERIOR ACORDE RESOLUCIÓN UDC CON ENFOQUE ETNICO Y DIFERENCIAL"/>
    <n v="2202061"/>
    <s v="SERVICIO DE APOYO FINANCIERO PARA LA PERMANENCIA A LA EDUCACIÓN SUPERIOR "/>
    <s v="POBLACIÓN VÍCTIMA DEL CONFLICTO ARMADO, BENEFICIARIA DE SUBSIDIOS PARA LA PERMANENCIA EN PROGRAMAS NACIONALES"/>
    <s v="NÚMERO "/>
    <n v="4.3999999999999997E-2"/>
    <n v="2020"/>
    <s v="DNP"/>
    <n v="100"/>
    <n v="400"/>
    <n v="4402"/>
    <n v="11.005000000000001"/>
    <n v="0"/>
    <n v="2687"/>
    <n v="0"/>
    <n v="0"/>
    <n v="2687"/>
    <n v="6.7175000000000002"/>
    <n v="7089"/>
    <n v="26.87"/>
    <n v="17.7225"/>
    <n v="2000000"/>
    <s v="Recursos propios"/>
    <n v="0"/>
    <n v="0"/>
  </r>
  <r>
    <x v="18"/>
    <x v="1"/>
    <s v="BOLÍVAR ME ENAMORA  CON  ATENCIÓN A VÍCTMAS"/>
    <s v="INCLUSIÓN SOCIAL Y PRODUCTIVA PARA LA POBLACIÓN EN SITUACIÓN DE VULNERABILIDAD"/>
    <s v="4103"/>
    <s v="INCLUSIÓN SOCIAL Y PRODUCTIVA PARA LA POBLACIÓN EN SITUACIÓN DE VULNERABILIDAD"/>
    <s v="DESARROLLO DE PROGRAMAS Y PROYECTOS PRODUCTIVOS EN EL MARCO DEL PLAN AGROPECUARIO  "/>
    <n v="124"/>
    <s v="PROYECTOS PRODUCTIVOS A POBLACIÓN VICTIMA"/>
    <n v="4103005"/>
    <s v="SERVICIO DE ASISTENCIA TÉCNICA PARA EL EMPRENDIMIENTO"/>
    <s v="PROYECTOS PRODUCTIVOS FORMULADOS PARA POBLACIÓN VÍCTIMAS DEL DESPLAZAMIENTO FORZADO"/>
    <s v="NÚMERO "/>
    <n v="4.3999999999999997E-2"/>
    <n v="2020"/>
    <s v="DNP"/>
    <n v="50"/>
    <n v="200"/>
    <n v="110"/>
    <n v="0.55000000000000004"/>
    <n v="76"/>
    <n v="31"/>
    <n v="0"/>
    <n v="0"/>
    <n v="107"/>
    <n v="0.53500000000000003"/>
    <n v="217"/>
    <n v="2.14"/>
    <n v="1.085"/>
    <n v="50000000"/>
    <s v="Recursos propios"/>
    <n v="0"/>
    <n v="0"/>
  </r>
  <r>
    <x v="18"/>
    <x v="1"/>
    <s v="BOLÍVAR ME ENAMORA  CON  ATENCIÓN A VÍCTMAS"/>
    <s v="ATENCIÓN, ASISTENCIA  Y REPARACIÓN INTEGRAL A LAS VÍCTIMAS"/>
    <s v="4101"/>
    <s v="ATENCIÓN, ASISTENCIA  Y REPARACIÓN INTEGRAL A LAS VÍCTIMAS"/>
    <s v="DESARROLLO DE PROGRAMAS Y PROYECTOS PRODUCTIVOS EN EL MARCO DEL PLAN AGROPECUARIO  "/>
    <n v="125"/>
    <s v="PROYECTOS PRODUCTIVOS CON ENFOQUE ÉTNICO Y DIFERENCIAL PARA LA GENERACIÓN DE INGRESOS"/>
    <n v="4101073"/>
    <s v="SERVICIO DE APOYO PARA LA GENERACIÓN DE INGRESOS"/>
    <s v="HOGARES CON ASISTENCIA TÉCNICA PARA LA GENERACIÓN DE INGRESOS"/>
    <s v="NÚMERO "/>
    <n v="4.3999999999999997E-2"/>
    <n v="2020"/>
    <s v="DNP"/>
    <n v="20"/>
    <n v="50"/>
    <n v="62"/>
    <n v="1.24"/>
    <n v="0"/>
    <n v="5"/>
    <n v="0"/>
    <n v="0"/>
    <n v="5"/>
    <n v="0.1"/>
    <n v="67"/>
    <n v="0.25"/>
    <n v="1.34"/>
    <n v="50000000"/>
    <s v="Recursos propios"/>
    <n v="0"/>
    <n v="0"/>
  </r>
  <r>
    <x v="18"/>
    <x v="1"/>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26"/>
    <s v="ASISTENCIA TÉCNICA EN ELABORACIÓN DE PROYECTOS"/>
    <n v="4103005"/>
    <s v="SERVICIO DE ASISTENCIA TÉCNICA PARA EL EMPRENDIMIENTO"/>
    <s v="PERSONAS ASISTIDAS TÉCNICAMENTE"/>
    <s v="NÚMERO "/>
    <n v="4.3999999999999997E-2"/>
    <n v="2020"/>
    <s v="DNP"/>
    <n v="150"/>
    <n v="450"/>
    <n v="179"/>
    <n v="0.39777777777777779"/>
    <n v="0"/>
    <n v="27"/>
    <n v="0"/>
    <n v="0"/>
    <n v="27"/>
    <n v="0.06"/>
    <n v="206"/>
    <n v="0.18"/>
    <n v="0.45777777777777778"/>
    <n v="50000000"/>
    <s v="Recursos propios"/>
    <n v="0"/>
    <n v="0"/>
  </r>
  <r>
    <x v="18"/>
    <x v="1"/>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27"/>
    <s v="VÍCTIMAS COLOCADAS LABORALMENTE "/>
    <n v="4103010"/>
    <s v="SERVICIO DE GESTIÓN PARA LA COLOCACIÓN DE EMPLEO"/>
    <s v="PERSONAS VINCULADAS A EMPLEO FORMAL PARA POBLACIÓN VULNERABLE"/>
    <s v="NÚMERO "/>
    <n v="4.3999999999999997E-2"/>
    <n v="2020"/>
    <s v="DNP"/>
    <n v="750"/>
    <n v="3000"/>
    <n v="1101"/>
    <n v="0.36699999999999999"/>
    <n v="0"/>
    <n v="255"/>
    <n v="0"/>
    <n v="0"/>
    <n v="255"/>
    <n v="8.5000000000000006E-2"/>
    <n v="1356"/>
    <n v="0.34"/>
    <n v="0.45200000000000001"/>
    <n v="100000000"/>
    <s v="Recursos propios"/>
    <n v="0"/>
    <n v="0"/>
  </r>
  <r>
    <x v="18"/>
    <x v="1"/>
    <s v="BOLÍVAR ME ENAMORA  CON  ATENCIÓN A VÍCTMAS"/>
    <s v="INCLUSIÓN SOCIAL Y PRODUCTIVA PARA LA POBLACIÓN EN SITUACIÓN DE VULNERABILIDAD"/>
    <s v="4103"/>
    <s v="INCLUSIÓN SOCIAL Y PRODUCTIVA PARA LA POBLACIÓN EN SITUACIÓN DE VULNERABILIDAD"/>
    <s v="EDUCACIÓN SUPERIOR"/>
    <n v="128"/>
    <s v="VÍCTIMAS DEL CONFLICTO ARMADO VINCULADAS CON CENTROS DE FORMACIÓN PARA EL TRABAJO Y DESARROLLO HUMANO CON ENFOQUE ETNICO Y DIFERENCIAL"/>
    <n v="4103004"/>
    <s v="SERVICIO DE EDUCACIÓN PARA EL TRABAJO A LA POBLACIÓN VULNERABLE"/>
    <s v="PERSONAS INSCRITAS"/>
    <s v="NÚMERO "/>
    <n v="4.3999999999999997E-2"/>
    <n v="2020"/>
    <s v="DNP"/>
    <n v="3750"/>
    <n v="15000"/>
    <n v="68103"/>
    <n v="4.5401999999999996"/>
    <n v="0"/>
    <n v="645"/>
    <n v="0"/>
    <n v="0"/>
    <n v="645"/>
    <n v="4.2999999999999997E-2"/>
    <n v="68748"/>
    <n v="0.17199999999999999"/>
    <n v="4.5831999999999997"/>
    <n v="100000000"/>
    <s v="Recursos propios"/>
    <n v="0"/>
    <n v="0"/>
  </r>
  <r>
    <x v="18"/>
    <x v="1"/>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29"/>
    <s v="MEJORAMIENTO DE LAS CONDICIONES DE HABITABILIDAD A POBLACIÓN VÍCTIMA"/>
    <s v="4103062"/>
    <s v="SERVICIO DE APOYO PARA EL MEJORAMIENTO DE CONDICIONES FÍSICAS O DOTACIÓN DE VIVIENDA DE HOGARES  VULNERABLES RURALES"/>
    <s v="HOGARES VULNERABLES CON MEJORAMIENTO DE LAS CONDICIONES FÍSICAS O DOTACIÓN DE VIVIENDA REALIZADOS"/>
    <s v="NÚMERO "/>
    <n v="4.3999999999999997E-2"/>
    <n v="2020"/>
    <s v="DNP"/>
    <n v="15"/>
    <n v="50"/>
    <n v="5"/>
    <n v="0.1"/>
    <n v="0"/>
    <n v="0"/>
    <n v="0"/>
    <n v="0"/>
    <n v="0"/>
    <n v="0"/>
    <n v="5"/>
    <n v="0"/>
    <n v="0.1"/>
    <n v="225000000"/>
    <s v="Recursos propios"/>
    <n v="0"/>
    <n v="0"/>
  </r>
  <r>
    <x v="18"/>
    <x v="1"/>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30"/>
    <s v="DESARROLLO DE PROYECTOS DE SEGURIDAD ALIMENTARIA PARA POBLACIÓN VÍCTIMA"/>
    <n v="4101042"/>
    <s v="SERVICIO DE APOYO PARA LA SEGURIDAD ALIMENTARIA"/>
    <s v="HOGARES VÍCTIMAS QUE RECIBEN RECURSOS MONETARIOS PARA SEGURIDAD ALIMENTARIA"/>
    <s v="NÚMERO "/>
    <n v="4.3999999999999997E-2"/>
    <n v="2020"/>
    <s v="DNP"/>
    <n v="500"/>
    <n v="1500"/>
    <n v="300"/>
    <n v="0.2"/>
    <m/>
    <n v="60"/>
    <n v="0"/>
    <n v="0"/>
    <n v="60"/>
    <n v="0.04"/>
    <n v="360"/>
    <n v="0.12"/>
    <n v="0.24"/>
    <n v="300000000"/>
    <s v="Recursos propios"/>
    <n v="0"/>
    <n v="0"/>
  </r>
  <r>
    <x v="18"/>
    <x v="1"/>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31"/>
    <s v="CONSTRUCCIÓN DE VIVIENDA NUEVA A POBLACIÓN VÍCTIMA RURAL Y URBANA"/>
    <s v="4103062"/>
    <s v="SERVICIO DE APOYO PARA EL MEJORAMIENTO DE CONDICIONES FÍSICAS O DOTACIÓN DE VIVIENDA DE HOGARES  VULNERABLES RURALES"/>
    <s v="HOGARES VÍCTIMAS VULNERABLES CON ASISTENCIA TÉCNICA PARA EL MEJORAMIENTO DE LAS  CONDICIONES FÍSICAS O DOTACIÓN DE VIVIENDA"/>
    <s v="NÚMERO "/>
    <n v="4.3999999999999997E-2"/>
    <n v="2020"/>
    <s v="DNP"/>
    <n v="10"/>
    <n v="40"/>
    <n v="10"/>
    <n v="0.25"/>
    <n v="0"/>
    <n v="300"/>
    <n v="0"/>
    <n v="0"/>
    <n v="300"/>
    <n v="7.5"/>
    <n v="310"/>
    <n v="30"/>
    <n v="7.75"/>
    <n v="0"/>
    <s v="Recursos propios"/>
    <n v="0"/>
    <n v="0"/>
  </r>
  <r>
    <x v="18"/>
    <x v="1"/>
    <s v="BOLÍVAR ME ENAMORA  CON  ATENCIÓN A VÍCTMAS"/>
    <s v="ATENCIÓN, ASISTENCIA  Y REPARACIÓN INTEGRAL A LAS VÍCTIMAS"/>
    <s v="4502"/>
    <s v="FORTALECIMIENTO DEL BUEN GOBIERNO PARA EL RESPETO Y GARANTÍA DE LOS DERECHOS HUMANOS"/>
    <s v="ATENCIÓN A GRUPOS VULNERABLES - PROMOCIÓN SOCIAL "/>
    <n v="132"/>
    <s v="ARTICULACIÓN CON LA SECRETARIA DE INTERIOR LA CONSTRUCCIÓN Y ACTUALIZACIÓN DEL PLAN INTEGRAL DE PREVENCIÓN Y PROTECCIÓN DE VIOLACIÓN DE LOS DERECHOS HUMANOS"/>
    <n v="4502038"/>
    <s v="SERVICIO DE PROMOCIÓN DE LA GARANTÍA DE DERECHOS"/>
    <s v="ESTRATEGIAS DE PROMOCIÓN DE LA GARANTÍA DE DERECHOS IMPLEMENTADAS"/>
    <s v="NÚMERO "/>
    <n v="4.3999999999999997E-2"/>
    <n v="2020"/>
    <s v="DNP"/>
    <n v="1"/>
    <n v="4"/>
    <n v="1"/>
    <n v="0.25"/>
    <n v="0"/>
    <n v="0"/>
    <n v="1"/>
    <n v="0"/>
    <n v="1"/>
    <n v="0.25"/>
    <n v="2"/>
    <n v="1"/>
    <n v="0.5"/>
    <n v="2000000"/>
    <s v="Recursos propios"/>
    <n v="0"/>
    <n v="0"/>
  </r>
  <r>
    <x v="18"/>
    <x v="1"/>
    <s v="BOLÍVAR ME ENAMORA  CON  ATENCIÓN A VÍCTMAS"/>
    <s v="ATENCIÓN, ASISTENCIA  Y REPARACIÓN INTEGRAL A LAS VÍCTIMAS"/>
    <n v="4502"/>
    <s v="FORTALECIMIENTO DEL BUEN GOBIERNO PARA EL RESPETO Y GARANTÍA DE LOS DERECHOS HUMANOS"/>
    <s v="ATENCIÓN A GRUPOS VULNERABLES - PROMOCIÓN SOCIAL "/>
    <n v="133"/>
    <s v="CONSTRUCCIÓN Y ACTUALIZACIÓN DEL PLAN DE CONTINGENCIA PARA LA ATENCIÓN INMEDIATA A VÍCTIMAS DEL CONFLICTO ARMADO"/>
    <n v="4502038"/>
    <s v="SERVICIO DE PROMOCIÓN DE LA GARANTÍA DE DERECHOS"/>
    <s v="RUTAS DE ATENCIÓN IMPLEMENTADAS"/>
    <s v="NÚMERO "/>
    <n v="4.3999999999999997E-2"/>
    <n v="2020"/>
    <s v="DNP"/>
    <n v="1"/>
    <n v="4"/>
    <n v="1"/>
    <n v="0.25"/>
    <n v="0"/>
    <n v="1"/>
    <n v="0"/>
    <n v="0"/>
    <n v="1"/>
    <n v="0.25"/>
    <n v="2"/>
    <n v="1"/>
    <n v="0.5"/>
    <n v="2000000"/>
    <s v="Recursos propios"/>
    <n v="0"/>
    <n v="0"/>
  </r>
  <r>
    <x v="18"/>
    <x v="1"/>
    <s v="BOLÍVAR ME ENAMORA  CON  ATENCIÓN A VÍCTMAS"/>
    <s v="ATENCIÓN, ASISTENCIA  Y REPARACIÓN INTEGRAL A LAS VÍCTIMAS"/>
    <s v="3702"/>
    <s v="FORTALECIMIENTO A LA GOBERNABILIDAD TERRITORIAL PARA LA SEGURIDAD, CONVIVENCIA CIUDADANA, PAZ Y POSTCONFLICTO"/>
    <s v="ATENCIÓN A GRUPOS VULNERABLES - PROMOCIÓN SOCIAL "/>
    <n v="134"/>
    <s v="ARTICULACIÓN CON SECRETARÍA DEL INTERIOR Y/O SECRETARIA DE IGUALDAD PARA DEFINIR LAS MEDIDAS PARA GARANTIZAR LOS DERECHOS A LA VIDA, LIBERTAD, INTEGRIDAD Y SEGURIDAD DE VÍCTIMAS DEFENSORAS Y DEFENSORES DE DERECHOS HUMANOS"/>
    <n v="3702026"/>
    <s v="SERVICIO DE APOYO FINANCIERO PARA LA CONSTRUCCIÓN DE ESCENARIOS DE PAZ, CONVIVENCIA CIUDADANA E INCLUSIÓN SOCIAL"/>
    <s v="NÚMERO DE ESCENARIOS DE PAZ, CONVIVENCIA CIUDADANA E INCLUSIÓN SOCIAL FINANCIADOS"/>
    <s v="NÚMERO "/>
    <n v="4.3999999999999997E-2"/>
    <n v="2020"/>
    <s v="DNP"/>
    <n v="1"/>
    <n v="4"/>
    <n v="1"/>
    <n v="0.25"/>
    <n v="0"/>
    <n v="1"/>
    <n v="0"/>
    <n v="0"/>
    <n v="1"/>
    <n v="0.25"/>
    <n v="2"/>
    <n v="1"/>
    <n v="0.5"/>
    <n v="2000000"/>
    <s v="Recursos propios"/>
    <n v="0"/>
    <n v="0"/>
  </r>
  <r>
    <x v="18"/>
    <x v="1"/>
    <s v="BOLÍVAR ME ENAMORA  CON  ATENCIÓN A VÍCTMAS"/>
    <s v="ATENCIÓN, ASISTENCIA  Y REPARACIÓN INTEGRAL A LAS VÍCTIMAS"/>
    <s v="4502"/>
    <s v="FORTALECIMIENTO DEL BUEN GOBIERNO PARA EL RESPETO Y GARANTÍA DE LOS DERECHOS HUMANOS"/>
    <s v="ATENCIÓN A GRUPOS VULNERABLES - PROMOCIÓN SOCIAL "/>
    <n v="135"/>
    <s v="ARTICULAR CON SECRETARIA DEL INTERIOR PARA GARANTIZAR LA INCLUSIÓN DEL PLAN DE ACCIÓN PARA LA IMPLEMENTACIÓN Y TERRITORIALIZACIÓN DEL PROGRAMA INTEGRAL DE GARANTÍAS DE MUJERES LIDERESAS Y DEFENSORAS DE DERECHOS HUMANOS EN EL DEPARTAMENTO DE BOLÍVAR"/>
    <n v="4502038"/>
    <s v="SERVICIO DE PROMOCIÓN DE LA GARANTÍA DE DERECHOS"/>
    <s v="ESTRATEGIAS DE PROMOCIÓN DE LA GARANTÍA DE DERECHOS IMPLEMENTADAS"/>
    <s v="NÚMERO "/>
    <n v="4.3999999999999997E-2"/>
    <n v="2020"/>
    <s v="DNP"/>
    <n v="1"/>
    <n v="4"/>
    <n v="1"/>
    <n v="0.25"/>
    <n v="0"/>
    <n v="1"/>
    <n v="0"/>
    <n v="0"/>
    <n v="1"/>
    <n v="0.25"/>
    <n v="2"/>
    <n v="1"/>
    <n v="0.5"/>
    <n v="2000000"/>
    <s v="Recursos propios"/>
    <n v="0"/>
    <n v="0"/>
  </r>
  <r>
    <x v="18"/>
    <x v="1"/>
    <s v="BOLÍVAR ME ENAMORA  CON  ATENCIÓN A VÍCTMAS"/>
    <s v="ATENCIÓN, ASISTENCIA  Y REPARACIÓN INTEGRAL A LAS VÍCTIMAS"/>
    <s v="4502"/>
    <s v="FORTALECIMIENTO DEL BUEN GOBIERNO PARA EL RESPETO Y GARANTÍA DE LOS DERECHOS HUMANOS"/>
    <s v="ATENCIÓN A GRUPOS VULNERABLES - PROMOCIÓN SOCIAL "/>
    <n v="136"/>
    <s v="ASISTENCIA TÉCNICA PARA LA CONSTRUCCIÓN Y/O ACTUALIZACIÓN DE LOS PLANES DE PREVENCIÓN Y PROTECCIÓN Y CONTINGENCIA A MUNICIPIOS"/>
    <n v="4502038"/>
    <s v="SERVICIO DE PROMOCIÓN DE LA GARANTÍA DE DERECHOS"/>
    <s v="ESTRATEGIAS DE PROMOCIÓN DE LA GARANTÍA DE DERECHOS IMPLEMENTADAS"/>
    <s v="NÚMERO "/>
    <n v="4.3999999999999997E-2"/>
    <n v="2020"/>
    <s v="DNP"/>
    <n v="8"/>
    <n v="28"/>
    <n v="34"/>
    <n v="1.2142857142857142"/>
    <n v="0"/>
    <n v="4"/>
    <n v="0"/>
    <n v="0"/>
    <n v="4"/>
    <n v="0.14285714285714285"/>
    <n v="38"/>
    <n v="0.5"/>
    <n v="1.3571428571428572"/>
    <n v="2000000"/>
    <s v="Recursos propios"/>
    <n v="0"/>
    <n v="0"/>
  </r>
  <r>
    <x v="18"/>
    <x v="1"/>
    <s v="BOLÍVAR ME ENAMORA  CON  ATENCIÓN A VÍCTMAS"/>
    <s v="ATENCIÓN, ASISTENCIA  Y REPARACIÓN INTEGRAL A LAS VÍCTIMAS"/>
    <s v="4101"/>
    <s v="ATENCIÓN, ASISTENCIA  Y REPARACIÓN INTEGRAL A LAS VÍCTIMAS"/>
    <s v="ATENCIÓN A GRUPOS VULNERABLES - PROMOCIÓN SOCIAL "/>
    <n v="137"/>
    <s v="ACOMPAÑAR Y ARTICULAR EL SEGUIMIENTO DE LAS ALERTAS TEMPRANAS EMANADAS POR LA DEFENSORÍA DEL PUEBLO"/>
    <n v="4101100"/>
    <s v="SERVICIO DE ASISTENCIA HUMANITARIA A VÍCTIMAS DEL CONFLICTO ARMADO"/>
    <s v="HOGARES VÍCTIMAS CON ATENCIÓN HUMANITARIA"/>
    <s v="NÚMERO "/>
    <n v="4.3999999999999997E-2"/>
    <n v="2020"/>
    <s v="DNP"/>
    <n v="1000"/>
    <n v="3000"/>
    <n v="1192"/>
    <n v="0.39733333333333332"/>
    <n v="1922"/>
    <m/>
    <n v="0"/>
    <n v="0"/>
    <n v="1922"/>
    <n v="0.64066666666666672"/>
    <n v="3114"/>
    <n v="1.9219999999999999"/>
    <n v="1.038"/>
    <n v="40000000"/>
    <s v="Recursos propios"/>
    <n v="0"/>
    <n v="0"/>
  </r>
  <r>
    <x v="18"/>
    <x v="1"/>
    <s v="BOLÍVAR ME ENAMORA  CON  ATENCIÓN A VÍCTMAS"/>
    <s v="ATENCIÓN, ASISTENCIA  Y REPARACIÓN INTEGRAL A LAS VÍCTIMAS"/>
    <s v="4502"/>
    <s v="FORTALECIMIENTO DEL BUEN GOBIERNO PARA EL RESPETO Y GARANTÍA DE LOS DERECHOS HUMANOS"/>
    <s v="ATENCIÓN A GRUPOS VULNERABLES - PROMOCIÓN SOCIAL "/>
    <n v="138"/>
    <s v="INFORMES DE ACOMPAÑAMIENTO Y SEGUIMIENTO PIRC"/>
    <n v="4502038"/>
    <s v="SERVICIO DE PROMOCIÓN DE LA GARANTÍA DE DERECHOS"/>
    <s v="ESTRATEGIAS DE PROMOCIÓN DE LA GARANTÍA DE DERECHOS IMPLEMENTADAS"/>
    <s v="NÚMERO "/>
    <n v="4.3999999999999997E-2"/>
    <n v="2020"/>
    <s v="DNP"/>
    <n v="2"/>
    <n v="8"/>
    <n v="1"/>
    <n v="0.125"/>
    <n v="0"/>
    <n v="1"/>
    <n v="0"/>
    <n v="0"/>
    <n v="1"/>
    <n v="0.125"/>
    <n v="2"/>
    <n v="0.5"/>
    <n v="0.25"/>
    <n v="30000000"/>
    <s v="Recursos propios"/>
    <n v="0"/>
    <n v="0"/>
  </r>
  <r>
    <x v="18"/>
    <x v="1"/>
    <s v="BOLÍVAR ME ENAMORA  CON  ATENCIÓN A VÍCTMAS"/>
    <s v="ATENCIÓN, ASISTENCIA  Y REPARACIÓN INTEGRAL A LAS VÍCTIMAS"/>
    <s v="4502"/>
    <s v="FORTALECIMIENTO DEL BUEN GOBIERNO PARA EL RESPETO Y GARANTÍA DE LOS DERECHOS HUMANOS"/>
    <s v="ATENCIÓN A GRUPOS VULNERABLES - PROMOCIÓN SOCIAL "/>
    <n v="139"/>
    <s v="ACCIONES PARA EL CUMPLIMIENTO DE LOS PIRC"/>
    <n v="4502038"/>
    <s v="SERVICIO DE PROMOCIÓN DE LA GARANTÍA DE DERECHOS"/>
    <s v="RUTAS DE ATENCIÓN IMPLEMENTADAS"/>
    <s v="NÚMERO "/>
    <n v="4.3999999999999997E-2"/>
    <n v="2020"/>
    <s v="DNP"/>
    <n v="40"/>
    <n v="40"/>
    <n v="9"/>
    <n v="0.22500000000000001"/>
    <n v="0"/>
    <n v="0"/>
    <n v="13"/>
    <n v="0"/>
    <n v="13"/>
    <n v="0.32500000000000001"/>
    <n v="22"/>
    <n v="0.32500000000000001"/>
    <n v="0.55000000000000004"/>
    <n v="0"/>
    <s v="Recursos propios"/>
    <n v="0"/>
    <n v="0"/>
  </r>
  <r>
    <x v="18"/>
    <x v="1"/>
    <s v="BOLÍVAR ME ENAMORA  CON  ATENCIÓN A VÍCTMAS"/>
    <s v="ATENCIÓN, ASISTENCIA  Y REPARACIÓN INTEGRAL A LAS VÍCTIMAS"/>
    <s v="4502"/>
    <s v="FORTALECIMIENTO DEL BUEN GOBIERNO PARA EL RESPETO Y GARANTÍA DE LOS DERECHOS HUMANOS"/>
    <s v="ATENCIÓN A GRUPOS VULNERABLES - PROMOCIÓN SOCIAL "/>
    <n v="140"/>
    <s v="ACCIONES PARA EL RETORNO, REUBICACIONES Y/O INTEGRACIÓN LOCAL"/>
    <n v="4502039"/>
    <s v="SERVICIO DE PROMOCIÓN DE LA GARANTÍA DE DERECHOS"/>
    <s v="ESTRATEGIAS DE PROMOCIÓN DE LA GARANTÍA DE DERECHOS IMPLEMENTADAS"/>
    <s v="NÚMERO "/>
    <n v="4.3999999999999997E-2"/>
    <n v="2020"/>
    <s v="DNP"/>
    <n v="5"/>
    <n v="30"/>
    <n v="3"/>
    <n v="0.1"/>
    <n v="0"/>
    <n v="2"/>
    <n v="29"/>
    <n v="0"/>
    <n v="31"/>
    <n v="1.0333333333333334"/>
    <n v="34"/>
    <n v="6.2"/>
    <n v="1.1333333333333333"/>
    <n v="0"/>
    <s v="Recursos propios"/>
    <n v="0"/>
    <n v="0"/>
  </r>
  <r>
    <x v="18"/>
    <x v="1"/>
    <s v="BOLÍVAR ME ENAMORA  CON  ATENCIÓN A VÍCTMAS"/>
    <s v="ATENCIÓN, ASISTENCIA  Y REPARACIÓN INTEGRAL A LAS VÍCTIMAS"/>
    <s v="4101"/>
    <s v="ATENCIÓN, ASISTENCIA  Y REPARACIÓN INTEGRAL A LAS VÍCTIMAS"/>
    <s v="ATENCIÓN A GRUPOS VULNERABLES - PROMOCIÓN SOCIAL "/>
    <n v="141"/>
    <s v="ACCIONES DE RECUPERACIÓN EMOCIONAL SOCIAL COMUNITARIA"/>
    <n v="4101031"/>
    <s v="SERVICIOS DE IMPLEMENTACIÓNDE MEDIDAS DE SATISFACCIÓN Y ACOMPAÑAMIENTO A LAS VÍCTIMAS DEL CONFLICTO ARMADO"/>
    <s v="VÍCTIMAS RECONOCIDAS, RECORDADAS Y DIGNIFICADAS POR EL ESTADO."/>
    <s v="NÚMERO "/>
    <n v="4.3999999999999997E-2"/>
    <n v="2020"/>
    <s v="DNP"/>
    <n v="1"/>
    <n v="4"/>
    <n v="2"/>
    <n v="0.5"/>
    <n v="1"/>
    <n v="1"/>
    <n v="0"/>
    <n v="0"/>
    <n v="2"/>
    <n v="0.5"/>
    <n v="4"/>
    <n v="2"/>
    <n v="1"/>
    <n v="0"/>
    <s v="Recursos propios"/>
    <n v="0"/>
    <n v="0"/>
  </r>
  <r>
    <x v="18"/>
    <x v="1"/>
    <s v="BOLÍVAR ME ENAMORA  CON  ATENCIÓN A VÍCTMAS"/>
    <s v="ATENCIÓN, ASISTENCIA  Y REPARACIÓN INTEGRAL A LAS VÍCTIMAS"/>
    <s v="4101"/>
    <s v="ATENCIÓN, ASISTENCIA  Y REPARACIÓN INTEGRAL A LAS VÍCTIMAS"/>
    <s v="ATENCIÓN A GRUPOS VULNERABLES - PROMOCIÓN SOCIAL "/>
    <n v="142"/>
    <s v="ACCIONES PARA CUMPLIMIENTO DE MEDIDAS DE SATISFACCIÓN, REPARACIÓN SIMBÓLICA Y CONSTRUCCIÓN DE LA MEMORIA HISTÓRICA."/>
    <n v="4101031"/>
    <s v="SERVICIOS DE IMPLEMENTACIÓNDE MEDIDAS DE SATISFACCIÓN Y ACOMPAÑAMIENTO A LAS VÍCTIMAS DEL CONFLICTO ARMADO"/>
    <s v="ACCIONES REALIZADAS EN CUMPLIMIENTO DE LAS MEDIDAS DE SATISFACCIÓN, DISTINTAS AL MENSAJE ESTATAL DE RECONOCIMIENTO."/>
    <s v="NÚMERO "/>
    <n v="4.3999999999999997E-2"/>
    <n v="2020"/>
    <s v="DNP"/>
    <n v="10"/>
    <n v="40"/>
    <n v="9"/>
    <n v="0.22500000000000001"/>
    <n v="0"/>
    <n v="3"/>
    <n v="13"/>
    <n v="0"/>
    <n v="16"/>
    <n v="0.4"/>
    <n v="25"/>
    <n v="1.6"/>
    <n v="0.625"/>
    <n v="0"/>
    <s v="Recursos propios"/>
    <n v="0"/>
    <n v="0"/>
  </r>
  <r>
    <x v="18"/>
    <x v="1"/>
    <s v="BOLÍVAR ME ENAMORA  CON  ATENCIÓN A VÍCTMAS"/>
    <s v="ATENCIÓN, ASISTENCIA  Y REPARACIÓN INTEGRAL A LAS VÍCTIMAS"/>
    <s v="4502"/>
    <s v="FORTALECIMIENTO DEL BUEN GOBIERNO PARA EL RESPETO Y GARANTÍA DE LOS DERECHOS HUMANOS"/>
    <s v="ATENCIÓN A GRUPOS VULNERABLES - PROMOCIÓN SOCIAL "/>
    <n v="143"/>
    <s v="SEGUIMIENTO AL CUMPLIMIENTO DE SENTENCIAS DE RESTITUCIÓN DE TIERRAS"/>
    <n v="4502038"/>
    <s v="SERVICIO DE PROMOCIÓN DE LA GARANTÍA DE DERECHOS"/>
    <s v="ESTRATEGIAS DE PROMOCIÓN DE LA GARANTÍA DE DERECHOS IMPLEMENTADAS"/>
    <s v="NÚMERO "/>
    <n v="4.3999999999999997E-2"/>
    <n v="2020"/>
    <s v="DNP"/>
    <n v="1"/>
    <n v="1"/>
    <m/>
    <n v="0"/>
    <n v="0"/>
    <n v="1"/>
    <n v="0"/>
    <n v="0"/>
    <n v="1"/>
    <n v="1"/>
    <n v="1"/>
    <n v="1"/>
    <n v="1"/>
    <n v="0"/>
    <s v="Recursos propios"/>
    <n v="5000000"/>
    <n v="0"/>
  </r>
  <r>
    <x v="18"/>
    <x v="1"/>
    <s v="BOLÍVAR ME ENAMORA  CON  ATENCIÓN A VÍCTMAS"/>
    <s v="ATENCIÓN, ASISTENCIA  Y REPARACIÓN INTEGRAL A LAS VÍCTIMAS"/>
    <s v="3502"/>
    <s v="PRODUCTIVIDAD Y COMPETITIVIDAD DE LAS EMPRESAS COLOMBIANAS"/>
    <s v="ATENCIÓN A GRUPOS VULNERABLES - PROMOCIÓN SOCIAL "/>
    <n v="144"/>
    <s v="CONSOLIDACIÓN DE INFORMACIÓN DE COMUNIDADES CON RUTA CAMPESINA Y ÉTNICAS "/>
    <n v="3502019"/>
    <s v="SERVICIO DE ASISTENCIA TÉCNICA Y ACOMPAÑAMIENTO PRODUCTIVO Y EMPRESARIAL"/>
    <s v="UNIDADES PRODUCTIVAS DE GRUPOS ÉTNICOS BENEFICIADOS "/>
    <s v="NÚMERO "/>
    <n v="4.3999999999999997E-2"/>
    <n v="2020"/>
    <s v="DNP"/>
    <n v="1"/>
    <n v="4"/>
    <n v="0"/>
    <n v="0"/>
    <n v="0"/>
    <n v="0"/>
    <n v="1"/>
    <n v="0"/>
    <n v="1"/>
    <n v="0.25"/>
    <n v="1"/>
    <n v="1"/>
    <n v="0.25"/>
    <n v="0"/>
    <s v="Recursos propios"/>
    <n v="5000000"/>
    <n v="0"/>
  </r>
  <r>
    <x v="18"/>
    <x v="1"/>
    <s v="BOLÍVAR ME ENAMORA  CON  ATENCIÓN A VÍCTMAS"/>
    <s v="ATENCIÓN, ASISTENCIA  Y REPARACIÓN INTEGRAL A LAS VÍCTIMAS"/>
    <s v="4502"/>
    <s v="FORTALECIMIENTO DEL BUEN GOBIERNO PARA EL RESPETO Y GARANTÍA DE LOS DERECHOS HUMANOS"/>
    <s v="ATENCIÓN A GRUPOS VULNERABLES - PROMOCIÓN SOCIAL "/>
    <n v="145"/>
    <s v="ESTRATEGIA DE IDENTIFICACIÓN DE VÍCTIMAS Y SU NÚCLEO FAMILIAR CON SENTENCIAS DE RESTITUCIÓN DE TIERRAS"/>
    <n v="4502038"/>
    <s v="SERVICIO DE PROMOCIÓN DE LA GARANTÍA DE DERECHOS"/>
    <s v="ESTRATEGIAS DE PROMOCIÓN DE LA GARANTÍA DE DERECHOS IMPLEMENTADAS"/>
    <s v="NÚMERO "/>
    <n v="4.3999999999999997E-2"/>
    <n v="2020"/>
    <s v="DNP"/>
    <n v="1"/>
    <n v="1"/>
    <n v="1"/>
    <n v="1"/>
    <n v="0"/>
    <n v="0"/>
    <n v="1"/>
    <n v="0"/>
    <n v="1"/>
    <n v="1"/>
    <n v="2"/>
    <n v="1"/>
    <n v="2"/>
    <n v="0"/>
    <s v="Recursos propios"/>
    <n v="5000000"/>
    <n v="0"/>
  </r>
  <r>
    <x v="18"/>
    <x v="1"/>
    <s v="BOLÍVAR ME ENAMORA  CON  ATENCIÓN A VÍCTMAS"/>
    <s v="ATENCIÓN, ASISTENCIA  Y REPARACIÓN INTEGRAL A LAS VÍCTIMAS"/>
    <s v="4001"/>
    <s v="ACCESO A SOLUCIONES DE VIVIENDA"/>
    <s v="ATENCIÓN A GRUPOS VULNERABLES - PROMOCIÓN SOCIAL "/>
    <n v="146"/>
    <s v="ARTICULACIÓN CON DIRECCIÓN DE VIVIENDA  PARA LA IMPLEMENTACIÓN DE PROGRAMAS DE CONSTRUCCIÓN Y MEJORAMIENTO DE VIVIENDA URBANA Y RURAL PARA ATENDER LAS SENTENCIAS DE RESTITUCIÓN  "/>
    <n v="4001031"/>
    <s v="SERVICIO DE APOYO FINANCIERO PARA ADQUISICIÓN DE VIVIENDA"/>
    <s v="HOGARES BENEFICIADOS CON ADQUISICIÓN DE VIVIENDA "/>
    <s v="NÚMERO "/>
    <n v="4.3999999999999997E-2"/>
    <n v="2020"/>
    <s v="DNP"/>
    <n v="10"/>
    <n v="40"/>
    <n v="0"/>
    <n v="0"/>
    <n v="0"/>
    <n v="1"/>
    <n v="21"/>
    <n v="0"/>
    <n v="22"/>
    <n v="0.55000000000000004"/>
    <n v="22"/>
    <n v="2.2000000000000002"/>
    <n v="0.55000000000000004"/>
    <n v="300000000"/>
    <s v="Recursos propios"/>
    <n v="5000000"/>
    <n v="1.6666666666666666E-2"/>
  </r>
  <r>
    <x v="18"/>
    <x v="1"/>
    <s v="BOLÍVAR ME ENAMORA  CON  ATENCIÓN A VÍCTMAS"/>
    <s v="ATENCIÓN, ASISTENCIA  Y REPARACIÓN INTEGRAL A LAS VÍCTIMAS"/>
    <s v="4001"/>
    <s v="ACCESO A SOLUCIONES DE VIVIENDA"/>
    <s v="ATENCIÓN A GRUPOS VULNERABLES - PROMOCIÓN SOCIAL "/>
    <n v="147"/>
    <s v="ARTICULACIÓN CON SECRETARÍA DE VIVIENDA  PARA LA IMPLEMENTACIÓN DE PROGRAMAS DE CONSTRUCCIÓN Y MEJORAMIENTO DE VIVIENDA URBANA Y RURAL PARA ATENDER LAS SENTENCIAS DE RESTITUCIÓN  "/>
    <n v="4001032"/>
    <s v="SERVICIO DE APOYO FINANCIERO PARA MEJORAMIENTO DE VIVIENDA"/>
    <s v="HOGARES BENEFICIADOS CON MEJORAMIENTO DE UNA VIVIENDA  "/>
    <s v="NÚMERO "/>
    <n v="4.3999999999999997E-2"/>
    <n v="2020"/>
    <s v="DNP"/>
    <n v="10"/>
    <n v="40"/>
    <n v="0"/>
    <n v="0"/>
    <n v="0"/>
    <n v="0"/>
    <n v="21"/>
    <n v="0"/>
    <n v="21"/>
    <n v="0.52500000000000002"/>
    <n v="21"/>
    <n v="2.1"/>
    <n v="0.52500000000000002"/>
    <n v="50000000"/>
    <s v="Recursos propios"/>
    <n v="5000000"/>
    <n v="0.1"/>
  </r>
  <r>
    <x v="18"/>
    <x v="1"/>
    <s v="BOLÍVAR ME ENAMORA  CON  ATENCIÓN A VÍCTMAS"/>
    <s v="ATENCIÓN, ASISTENCIA  Y REPARACIÓN INTEGRAL A LAS VÍCTIMAS"/>
    <s v="1704"/>
    <s v="ORDENAMIENTO SOCIAL Y USO PRODUCTIVO DEL TERRITORIO RURAL"/>
    <s v="ATENCIÓN A GRUPOS VULNERABLES - PROMOCIÓN SOCIAL "/>
    <n v="148"/>
    <s v="ACCIONES INTERINSTITUCIONALES  CON SECRETARIA DE AGRICULTURA, AGENCIA NACIONAL DE TIERRAS, INSTITUTO GEOGRÁFICO AGUSTÍN CODAZZI, SUPERINTENDENCIA DE NOTARIADO Y REGISTRO, CON EL FIN DE FORTALECER LOS PROCESOS DE REGULARIZACIÓN DE LA PROPIEDAD RURAL."/>
    <n v="1704017"/>
    <s v="SERVICIO DE APOYO PARA EL FOMENTO DE LA FORMALIDAD"/>
    <s v="MUNICIPÍOS SENSIBILIZADAS EN LA FORMALIZACIÓN "/>
    <s v="NÚMERO "/>
    <n v="4.3999999999999997E-2"/>
    <n v="2020"/>
    <s v="DNP"/>
    <n v="2"/>
    <n v="8"/>
    <n v="0"/>
    <n v="0"/>
    <n v="0"/>
    <n v="1"/>
    <n v="1"/>
    <n v="0"/>
    <n v="2"/>
    <n v="0.25"/>
    <n v="2"/>
    <n v="1"/>
    <n v="0.25"/>
    <n v="2000000"/>
    <s v="Recursos propios"/>
    <n v="5000000"/>
    <n v="2.5"/>
  </r>
  <r>
    <x v="18"/>
    <x v="1"/>
    <s v="BOLÍVAR ME ENAMORA  CON  ATENCIÓN A VÍCTMAS"/>
    <s v="ATENCIÓN, ASISTENCIA  Y REPARACIÓN INTEGRAL A LAS VÍCTIMAS"/>
    <s v="4101"/>
    <s v="ATENCIÓN, ASISTENCIA  Y REPARACIÓN INTEGRAL A LAS VÍCTIMAS"/>
    <s v="ATENCIÓN A GRUPOS VULNERABLES - PROMOCIÓN SOCIAL "/>
    <n v="149"/>
    <s v="ESPACIOS DE PARTICIPACIÓN E INCIDENCIA  EN LA IMPLEMENTACIÓN DE LA POLÍTICA PÚBLICA DE VÍCTIMAS POR PARTE DE LA MESA DEPARTAMENTAL DE VÍCTIMAS"/>
    <s v="4101038"/>
    <s v="SERVICIO DE ASISTENCIA TÉCNICA PARA LA PARTICIPACIÓN DE LAS VÍCTIMAS"/>
    <s v="MESAS DE PARTICIPACIÓN EN FUNCIONAMIENTO"/>
    <s v="NÚMERO "/>
    <n v="4.3999999999999997E-2"/>
    <n v="2020"/>
    <s v="DNP"/>
    <n v="36"/>
    <n v="140"/>
    <n v="36"/>
    <n v="0.25714285714285712"/>
    <n v="0"/>
    <n v="8"/>
    <n v="13"/>
    <n v="0"/>
    <n v="21"/>
    <n v="0.15"/>
    <n v="57"/>
    <n v="0.58333333333333337"/>
    <n v="0.40714285714285714"/>
    <n v="0"/>
    <s v="Recursos propios"/>
    <n v="300000000"/>
    <n v="0"/>
  </r>
  <r>
    <x v="18"/>
    <x v="1"/>
    <s v="BOLÍVAR ME ENAMORA  CON  ATENCIÓN A VÍCTMAS"/>
    <s v="ATENCIÓN, ASISTENCIA  Y REPARACIÓN INTEGRAL A LAS VÍCTIMAS"/>
    <s v="4101"/>
    <s v="ATENCIÓN, ASISTENCIA  Y REPARACIÓN INTEGRAL A LAS VÍCTIMAS"/>
    <s v="ATENCIÓN A GRUPOS VULNERABLES - PROMOCIÓN SOCIAL "/>
    <n v="150"/>
    <s v="ASISTENCIA TÉCNICA A LAS MESAS MUNICIPALES"/>
    <s v="4101038"/>
    <s v="SERVICIO DE ASISTENCIA TÉCNICA PARA LA PARTICIPACIÓN DE LAS VÍCTIMAS"/>
    <s v="MESAS DE PARTICIPACIÓN EN FUNCIONAMIENTO"/>
    <s v="NÚMERO "/>
    <n v="4.3999999999999997E-2"/>
    <n v="2020"/>
    <s v="DNP"/>
    <n v="15"/>
    <n v="45"/>
    <n v="8"/>
    <n v="0.17777777777777778"/>
    <n v="0"/>
    <n v="4"/>
    <n v="7"/>
    <n v="0"/>
    <n v="11"/>
    <n v="0.24444444444444444"/>
    <n v="19"/>
    <n v="0.73333333333333328"/>
    <n v="0.42222222222222222"/>
    <n v="0"/>
    <s v="Recursos propios"/>
    <n v="12000000"/>
    <n v="0"/>
  </r>
  <r>
    <x v="18"/>
    <x v="1"/>
    <s v="BOLÍVAR ME ENAMORA  CON  ATENCIÓN A VÍCTMAS"/>
    <s v="ATENCIÓN, ASISTENCIA  Y REPARACIÓN INTEGRAL A LAS VÍCTIMAS"/>
    <s v="4101"/>
    <s v="ATENCIÓN, ASISTENCIA  Y REPARACIÓN INTEGRAL A LAS VÍCTIMAS"/>
    <s v="ATENCIÓN A GRUPOS VULNERABLES - PROMOCIÓN SOCIAL "/>
    <n v="151"/>
    <s v="PLAN DE ACCIÓN DE MESA DEPARTAMENTAL CONCERTADO Y EJECUTADO"/>
    <s v="4101038"/>
    <s v="SERVICIO DE ASISTENCIA TÉCNICA PARA LA PARTICIPACIÓN DE LAS VÍCTIMAS"/>
    <s v="EVENTOS DE PARTICIPACIÓN REALIZADOS"/>
    <s v="NÚMERO "/>
    <n v="4.3999999999999997E-2"/>
    <n v="2020"/>
    <s v="DNP"/>
    <n v="1"/>
    <n v="4"/>
    <n v="1"/>
    <n v="0.25"/>
    <n v="0"/>
    <n v="1"/>
    <n v="0"/>
    <n v="0"/>
    <n v="1"/>
    <n v="0.25"/>
    <n v="2"/>
    <n v="1"/>
    <n v="0.5"/>
    <n v="0"/>
    <s v="Recursos propios"/>
    <n v="50000000"/>
    <n v="0"/>
  </r>
  <r>
    <x v="18"/>
    <x v="1"/>
    <s v="BOLÍVAR ME ENAMORA  CON  ATENCIÓN A VÍCTMAS"/>
    <s v="ATENCIÓN, ASISTENCIA  Y REPARACIÓN INTEGRAL A LAS VÍCTIMAS"/>
    <s v="4101"/>
    <s v="ATENCIÓN, ASISTENCIA  Y REPARACIÓN INTEGRAL A LAS VÍCTIMAS"/>
    <s v="ATENCIÓN A GRUPOS VULNERABLES - PROMOCIÓN SOCIAL "/>
    <n v="152"/>
    <s v="ASISTENCIA TÉCNICA A ENTIDADES TERRITORIALES EN PROTOCOLOS DE PARTICIPACIÓN, LEY 1448 Y DECRETOS REGLAMENTARIOS"/>
    <s v="4101038"/>
    <s v="SERVICIO DE ASISTENCIA TÉCNICA PARA LA PARTICIPACIÓN DE LAS VÍCTIMAS"/>
    <s v="MESAS DE PARTICIPACIÓN EN FUNCIONAMIENTO"/>
    <s v="NÚMERO "/>
    <n v="4.3999999999999997E-2"/>
    <n v="2020"/>
    <s v="DNP"/>
    <n v="15"/>
    <n v="60"/>
    <n v="8"/>
    <n v="0.13333333333333333"/>
    <n v="0"/>
    <n v="4"/>
    <n v="7"/>
    <n v="0"/>
    <n v="11"/>
    <n v="0.18333333333333332"/>
    <n v="19"/>
    <n v="0.73333333333333328"/>
    <n v="0.31666666666666665"/>
    <n v="0"/>
    <s v="Recursos propios"/>
    <n v="12000000"/>
    <n v="0"/>
  </r>
  <r>
    <x v="18"/>
    <x v="1"/>
    <s v="BOLÍVAR ME ENAMORA  CON  ATENCIÓN A VÍCTMAS"/>
    <s v="ATENCIÓN, ASISTENCIA  Y REPARACIÓN INTEGRAL A LAS VÍCTIMAS"/>
    <s v="4101"/>
    <s v="ATENCIÓN, ASISTENCIA  Y REPARACIÓN INTEGRAL A LAS VÍCTIMAS"/>
    <s v="ATENCIÓN A GRUPOS VULNERABLES - PROMOCIÓN SOCIAL "/>
    <n v="153"/>
    <s v="ASISTENCIA TÉCNICA MESAS MUNICIPALES DE VÍCTIMAS Y ENTIDADES TERRITORIALES EN DECRETOS LEY 4635 Y 4633 DE 2011 PARA COMUNIDADES ÉTNICAS"/>
    <s v="4101038"/>
    <s v="SERVICIO DE ASISTENCIA TÉCNICA PARA LA PARTICIPACIÓN DE LAS VÍCTIMAS"/>
    <s v="MESAS DE PARTICIPACIÓN EN FUNCIONAMIENTO"/>
    <s v="NÚMERO "/>
    <n v="4.3999999999999997E-2"/>
    <n v="2020"/>
    <s v="DNP"/>
    <n v="12"/>
    <n v="46"/>
    <n v="11"/>
    <n v="0.2391304347826087"/>
    <n v="0"/>
    <n v="4"/>
    <n v="7"/>
    <n v="0"/>
    <n v="11"/>
    <n v="0.2391304347826087"/>
    <n v="22"/>
    <n v="0.91666666666666663"/>
    <n v="0.47826086956521741"/>
    <n v="0"/>
    <s v="Recursos propios"/>
    <n v="12000000"/>
    <n v="0"/>
  </r>
  <r>
    <x v="18"/>
    <x v="1"/>
    <s v="BOLÍVAR ME ENAMORA  CON  ATENCIÓN A VÍCTMAS"/>
    <s v="ATENCIÓN, ASISTENCIA  Y REPARACIÓN INTEGRAL A LAS VÍCTIMAS"/>
    <s v="4101"/>
    <s v="ATENCIÓN, ASISTENCIA  Y REPARACIÓN INTEGRAL A LAS VÍCTIMAS"/>
    <s v="ATENCIÓN A GRUPOS VULNERABLES - PROMOCIÓN SOCIAL "/>
    <n v="154"/>
    <s v="ELECCIÓN DE MESA DEPARTAMENTAL DE PARTICIPACIÓN EFECTIVA"/>
    <s v="4101038"/>
    <s v="SERVICIO DE ASISTENCIA TÉCNICA PARA LA PARTICIPACIÓN DE LAS VÍCTIMAS"/>
    <s v="MESAS DE PARTICIPACIÓN DE VÍCTIMAS INSTALADAS"/>
    <s v="NÚMERO "/>
    <n v="4.3999999999999997E-2"/>
    <n v="2020"/>
    <s v="DNP"/>
    <n v="0"/>
    <n v="1"/>
    <n v="0"/>
    <n v="0"/>
    <n v="0"/>
    <n v="0"/>
    <n v="0"/>
    <n v="0"/>
    <n v="0"/>
    <n v="0"/>
    <n v="0"/>
    <n v="0"/>
    <n v="0"/>
    <n v="0"/>
    <s v="Recursos propios"/>
    <n v="0"/>
    <n v="0"/>
  </r>
  <r>
    <x v="18"/>
    <x v="1"/>
    <s v="BOLÍVAR ME ENAMORA  CON  ATENCIÓN A VÍCTMAS"/>
    <s v="ATENCIÓN, ASISTENCIA  Y REPARACIÓN INTEGRAL A LAS VÍCTIMAS"/>
    <s v="4599"/>
    <s v="FORTALECIMIENTO A LA GESTIÓN Y DIRECCIÓN DE LA ADMINISTRACIÓN PÚBLICA TERRITORIAL"/>
    <s v="ATENCIÓN A GRUPOS VULNERABLES - PROMOCIÓN SOCIAL "/>
    <n v="155"/>
    <s v="MODERNIZACIÓN ADMINISTRATIVA DE LA SECRETARIA DE VÍCTIMAS Y RECONCILIACIÓN"/>
    <n v="4599023"/>
    <s v="SERVICIO DE IMPLEMENTACIÓN SISTEMAS DE GESTIÓN"/>
    <s v="SISTEMA DE GESTIÓN IMPLEMENTADO"/>
    <s v="NÚMERO "/>
    <n v="4.3999999999999997E-2"/>
    <n v="2020"/>
    <s v="DNP"/>
    <n v="0"/>
    <n v="1"/>
    <n v="1"/>
    <n v="1"/>
    <n v="0"/>
    <n v="0"/>
    <n v="0"/>
    <n v="0"/>
    <n v="0"/>
    <n v="0"/>
    <n v="1"/>
    <n v="0"/>
    <n v="1"/>
    <n v="4000000"/>
    <s v="Recursos propios"/>
    <n v="0"/>
    <n v="0"/>
  </r>
  <r>
    <x v="18"/>
    <x v="1"/>
    <s v="BOLÍVAR ME ENAMORA  CON  ATENCIÓN A VÍCTMAS"/>
    <s v="ATENCIÓN, ASISTENCIA  Y REPARACIÓN INTEGRAL A LAS VÍCTIMAS"/>
    <s v="4101"/>
    <s v="ATENCIÓN, ASISTENCIA  Y REPARACIÓN INTEGRAL A LAS VÍCTIMAS"/>
    <s v="ATENCIÓN A GRUPOS VULNERABLES - PROMOCIÓN SOCIAL "/>
    <n v="156"/>
    <s v="ASISTENCIA TÉCNICA A MUNICIPIOS PARA LA CARACTERIZACIÓN DE LAS VÍCTIMAS CON ENFOQUE DIFERENCIAL Y ÉTNICO"/>
    <n v="4101014"/>
    <s v="SERVICIO DE CARACTERIZACIÓN DE LA POBLACIÓN VÍCTIMA PARA SU POSTERIOR ATENCIÓN, ASISTENCIA Y REPARACIÓN INTEGRAL"/>
    <s v="VÍCTIMAS CARACTERIZADAS"/>
    <s v="NÚMERO "/>
    <n v="4.3999999999999997E-2"/>
    <n v="2020"/>
    <s v="DNP"/>
    <n v="10"/>
    <n v="20"/>
    <n v="0"/>
    <n v="0"/>
    <n v="0"/>
    <n v="0"/>
    <n v="0"/>
    <n v="0"/>
    <n v="0"/>
    <n v="0"/>
    <n v="0"/>
    <n v="0"/>
    <n v="0"/>
    <n v="4000000"/>
    <s v="Recursos propios"/>
    <n v="0"/>
    <n v="0"/>
  </r>
  <r>
    <x v="18"/>
    <x v="1"/>
    <s v="BOLÍVAR ME ENAMORA  CON  ATENCIÓN A VÍCTMAS"/>
    <s v="ATENCIÓN, ASISTENCIA  Y REPARACIÓN INTEGRAL A LAS VÍCTIMAS"/>
    <s v="4101"/>
    <s v="ATENCIÓN, ASISTENCIA  Y REPARACIÓN INTEGRAL A LAS VÍCTIMAS"/>
    <s v="ATENCIÓN A GRUPOS VULNERABLES - PROMOCIÓN SOCIAL "/>
    <n v="157"/>
    <s v="FORMULACIÓN DEL PLAN DE ACCIÓN TERRITORIAL PAT CON ENFOQUE DIFERENCIAL Y ÉTNICO"/>
    <n v="4101063"/>
    <s v="SERVICIOS DE ASISTENCIA TÉCNICA PARA LA ARTICULACIÓN INTERINSTITUCIONAL EN LA IMPLEMENTACIÓN DE LA POLÌTICA PÚBLICA PARA LAS VÍCTIMAS"/>
    <s v="PLANES DE ACCIÓN ARTICULADOS"/>
    <s v="NÚMERO "/>
    <n v="4.3999999999999997E-2"/>
    <n v="2020"/>
    <s v="DNP"/>
    <n v="0"/>
    <n v="1"/>
    <n v="1"/>
    <n v="1"/>
    <n v="0"/>
    <n v="1"/>
    <n v="0"/>
    <n v="0"/>
    <n v="1"/>
    <n v="1"/>
    <n v="2"/>
    <n v="1"/>
    <n v="2"/>
    <n v="0"/>
    <s v="Recursos propios"/>
    <n v="0"/>
    <n v="0"/>
  </r>
  <r>
    <x v="18"/>
    <x v="1"/>
    <s v="BOLÍVAR ME ENAMORA  CON  ATENCIÓN A VÍCTMAS"/>
    <s v="ATENCIÓN, ASISTENCIA  Y REPARACIÓN INTEGRAL A LAS VÍCTIMAS"/>
    <s v="4103"/>
    <s v="INCLUSIÓN SOCIAL Y PRODUCTIVA PARA LA POBLACIÓN EN SITUACIÓN DE VULNERABILIDAD"/>
    <s v="ATENCIÓN A GRUPOS VULNERABLES - PROMOCIÓN SOCIAL "/>
    <n v="158"/>
    <s v="SEGUIMIENTO DEL MODELO DE GESTIÓN TRANSVERSAL PARA GARANTIZAR LA IMPLEMENTACIÓN DE LA POLÍTICA PÚBLICA DE VÍCTIMAS Y GARANTÍAS DE NO REPETICIÓN"/>
    <n v="4103054"/>
    <s v="SERVICIO DE MONITOREO Y SEGUIMIENTO A LAS INTERVENCIONES IMPLEMENTADAS PARA LA INCLUSIÓN SOCIAL Y PRODUCTIVA DE LA POBLACIÓN EN SITUACIÓN DE VULNERABILIDAD"/>
    <s v="INFORMES DE MONITOREO Y SEGUIMIENTO ELABORADOS"/>
    <s v="NÚMERO "/>
    <n v="4.3999999999999997E-2"/>
    <n v="2020"/>
    <s v="DNP"/>
    <n v="1"/>
    <n v="1"/>
    <n v="1"/>
    <n v="1"/>
    <n v="1"/>
    <n v="1"/>
    <n v="0"/>
    <n v="0"/>
    <n v="2"/>
    <n v="2"/>
    <n v="3"/>
    <n v="2"/>
    <n v="3"/>
    <n v="2000000"/>
    <s v="Recursos propios"/>
    <n v="0"/>
    <n v="0"/>
  </r>
  <r>
    <x v="18"/>
    <x v="1"/>
    <s v="BOLÍVAR ME ENAMORA  CON  ATENCIÓN A VÍCTMAS"/>
    <s v="ATENCIÓN, ASISTENCIA  Y REPARACIÓN INTEGRAL A LAS VÍCTIMAS"/>
    <s v="4103"/>
    <s v="INCLUSIÓN SOCIAL Y PRODUCTIVA PARA LA POBLACIÓN EN SITUACIÓN DE VULNERABILIDAD"/>
    <s v="ATENCIÓN A GRUPOS VULNERABLES - PROMOCIÓN SOCIAL "/>
    <n v="159"/>
    <s v="SISTEMAS DE INFORMACIÓN ACTUALIZADOS EN LAS PLATAFORMAS ACORDES A LOS CRONOGRAMAS DEL ORDEN NACIONAL"/>
    <s v="4103054"/>
    <s v="SERVICIO DE MONITOREO Y SEGUIMIENTO A LAS INTERVENCIONES IMPLEMENTADAS PARA LA INCLUSIÓN SOCIAL Y PRODUCTIVA DE LA POBLACIÓN EN SITUACIÓN DE VULNERABILIDAD"/>
    <s v="SISTEMAS DE INFORMACIÓN IMPLEMENTADOS"/>
    <s v="NÚMERO "/>
    <n v="4.3999999999999997E-2"/>
    <n v="2020"/>
    <s v="DNP"/>
    <n v="1"/>
    <n v="1"/>
    <n v="1"/>
    <n v="1"/>
    <n v="1"/>
    <n v="1"/>
    <n v="0"/>
    <n v="0"/>
    <n v="2"/>
    <n v="2"/>
    <n v="3"/>
    <n v="2"/>
    <n v="3"/>
    <n v="2000000"/>
    <s v="Recursos propios"/>
    <n v="0"/>
    <n v="0"/>
  </r>
  <r>
    <x v="18"/>
    <x v="1"/>
    <s v="BOLÍVAR ME ENAMORA  CON  ATENCIÓN A VÍCTMAS"/>
    <s v="ATENCIÓN, ASISTENCIA  Y REPARACIÓN INTEGRAL A LAS VÍCTIMAS"/>
    <s v="4103"/>
    <s v="INCLUSIÓN SOCIAL Y PRODUCTIVA PARA LA POBLACIÓN EN SITUACIÓN DE VULNERABILIDAD"/>
    <s v="ATENCIÓN A GRUPOS VULNERABLES - PROMOCIÓN SOCIAL "/>
    <n v="160"/>
    <s v="ASISTENCIA TÉCNICA A MUNICIPIOS QUE LO REQUIERAN PARA LA CONSTRUCCIÓN DE LOS PAT MUNICIPALES EN ACOMPAÑAMIENTO CON LA UNIDAD PARA LAS VICTIMAS "/>
    <s v="4103054"/>
    <s v="SERVICIO DE MONITOREO Y SEGUIMIENTO A LAS INTERVENCIONES IMPLEMENTADAS PARA LA INCLUSIÓN SOCIAL Y PRODUCTIVA DE LA POBLACIÓN EN SITUACIÓN DE VULNERABILIDAD"/>
    <s v="INFORMES DE MONITOREO Y SEGUIMIENTO ELABORADOS"/>
    <s v="NÚMERO "/>
    <n v="4.3999999999999997E-2"/>
    <n v="2020"/>
    <s v="DNP"/>
    <n v="0"/>
    <n v="20"/>
    <n v="10"/>
    <n v="0.5"/>
    <n v="0"/>
    <n v="3"/>
    <n v="0"/>
    <n v="0"/>
    <n v="3"/>
    <n v="0.15"/>
    <n v="13"/>
    <n v="0.15"/>
    <n v="0.65"/>
    <n v="2000000"/>
    <s v="Recursos propios"/>
    <n v="0"/>
    <n v="0"/>
  </r>
  <r>
    <x v="18"/>
    <x v="1"/>
    <s v="BOLÍVAR ME ENAMORA  CON  ATENCIÓN A VÍCTMAS"/>
    <s v="ATENCIÓN, ASISTENCIA  Y REPARACIÓN INTEGRAL A LAS VÍCTIMAS"/>
    <s v="4103"/>
    <s v="INCLUSIÓN SOCIAL Y PRODUCTIVA PARA LA POBLACIÓN EN SITUACIÓN DE VULNERABILIDAD"/>
    <s v="ATENCIÓN A GRUPOS VULNERABLES - PROMOCIÓN SOCIAL "/>
    <n v="161"/>
    <s v="ASISTENCIA TÉCNICA A_x000d_MUNICIPIOS PARA LA_x000d_FORMULACIÓN, EJECUCIÓN Y_x000d_SEGUIMIENTO DEL PLAN DE_x000d_ACCIÓN TERRITORIAL,_x000d_CONTINGENCIA, PREVENCIÓN Y_x000d_PROTECCIÓN."/>
    <s v="4103054"/>
    <s v="SERVICIO DE MONITOREO Y SEGUIMIENTO A LAS INTERVENCIONES IMPLEMENTADAS PARA LA INCLUSIÓN SOCIAL Y PRODUCTIVA DE LA POBLACIÓN EN SITUACIÓN DE VULNERABILIDAD"/>
    <s v="INFORMES DE MONITOREO Y SEGUIMIENTO ELABORADOS"/>
    <s v="NÚMERO "/>
    <n v="4.3999999999999997E-2"/>
    <n v="2020"/>
    <s v="DNP"/>
    <n v="5"/>
    <n v="20"/>
    <n v="5"/>
    <n v="0.25"/>
    <n v="0"/>
    <n v="3"/>
    <n v="0"/>
    <n v="0"/>
    <n v="3"/>
    <n v="0.15"/>
    <n v="8"/>
    <n v="0.6"/>
    <n v="0.4"/>
    <n v="2000000"/>
    <s v="Recursos propios"/>
    <n v="0"/>
    <n v="0"/>
  </r>
  <r>
    <x v="18"/>
    <x v="1"/>
    <s v="BOLÍVAR ME ENAMORA  CON  ATENCIÓN A VÍCTMAS"/>
    <s v="INCLUSIÓN SOCIAL Y PRODUCTIVA PARA LA POBLACIÓN EN SITUACIÓN DE VULNERABILIDAD"/>
    <n v="1204"/>
    <s v="JUSTICIA TRANSICIONAL"/>
    <s v="ATENCIÓN A GRUPOS VULNERABLES - PROMOCIÓN SOCIAL "/>
    <n v="162"/>
    <s v="FUNCIONARIOS SENSIBILIZADOS EN TEMA DE ATENCIÓN A VÍCTIMAS,  DERECHOS HUMANOS, PAZ Y RECONCILIACIÓN"/>
    <n v="1204009"/>
    <s v="SERVICIO DE EDUCACIÓN INFORMAL EN TEMAS DE JUSTICIA TRANSICIONAL"/>
    <s v="EVENTOS DE FORMACIÓN A LOS OPERADORES DE JUSTICIA Y AUTORIDADES LOCALES REALIZADOS"/>
    <s v="NÚMERO "/>
    <n v="4.3999999999999997E-2"/>
    <n v="2020"/>
    <s v="DNP"/>
    <n v="50"/>
    <n v="300"/>
    <n v="200"/>
    <n v="0.66666666666666663"/>
    <n v="15"/>
    <n v="100"/>
    <n v="52"/>
    <n v="0"/>
    <n v="167"/>
    <n v="0.55666666666666664"/>
    <n v="367"/>
    <n v="3.34"/>
    <n v="1.2233333333333334"/>
    <n v="2000000"/>
    <s v="Recursos propios"/>
    <n v="0"/>
    <n v="0"/>
  </r>
  <r>
    <x v="18"/>
    <x v="1"/>
    <s v="BOLÍVAR ME ENAMORA  CON  ATENCIÓN A VÍCTMAS"/>
    <s v="INCLUSIÓN SOCIAL Y PRODUCTIVA PARA LA POBLACIÓN EN SITUACIÓN DE VULNERABILIDAD"/>
    <s v="1204"/>
    <s v="JUSTICIA TRANSICIONAL"/>
    <s v="ATENCIÓN A GRUPOS VULNERABLES - PROMOCIÓN SOCIAL "/>
    <n v="163"/>
    <s v="SENSIBILIZACIÓN A ENLACES MUNICIPALES DE VÍCTIMAS DE LAS ALCALDÍAS EN ATENCIÓN A VÍCTIMAS CON ENFOQUE DIFERENCIAL"/>
    <n v="1204009"/>
    <s v="SERVICIO DE EDUCACIÓN INFORMAL EN TEMAS DE JUSTICIA TRANSICIONAL"/>
    <s v="EVENTOS DE FORTALECIMIENTO A LA CIUDADANÍA EN AL ACCESO A LA JUSTICIA EN MATERIA DE JUSTICIA TRANSICIONAL REALIZADOS"/>
    <s v="NÚMERO "/>
    <n v="4.3999999999999997E-2"/>
    <n v="2020"/>
    <s v="DNP"/>
    <n v="12"/>
    <n v="46"/>
    <n v="15"/>
    <n v="0.32608695652173914"/>
    <n v="0"/>
    <n v="18"/>
    <n v="9"/>
    <n v="0"/>
    <n v="27"/>
    <n v="0.58695652173913049"/>
    <n v="42"/>
    <n v="2.25"/>
    <n v="0.91304347826086951"/>
    <n v="2000000"/>
    <s v="Recursos propios"/>
    <n v="0"/>
    <n v="0"/>
  </r>
  <r>
    <x v="18"/>
    <x v="1"/>
    <s v="BOLÍVAR ME ENAMORA  CON  ATENCIÓN A VÍCTMAS"/>
    <s v="INCLUSIÓN SOCIAL Y PRODUCTIVA PARA LA POBLACIÓN EN SITUACIÓN DE VULNERABILIDAD"/>
    <s v="1204"/>
    <s v="JUSTICIA TRANSICIONAL"/>
    <s v="ATENCIÓN A GRUPOS VULNERABLES - PROMOCIÓN SOCIAL "/>
    <n v="164"/>
    <s v="GESTIÓN DE PROYECTO DE PAZ, RECONCILIACIÓN Y MEMORIA HISTÓRICA PARA MUNICIPIOS PDET"/>
    <n v="1204018"/>
    <s v="SERVICIO DE ASISTENCIA TÉCNICA PARA LA ARTICULACIÓN DE LOS MECANISMOS DE JUSTICIA TRANSICIONAL"/>
    <s v="ASISTENCISA TÉCNICAS REALIZADAS"/>
    <s v="NÚMERO "/>
    <n v="4.3999999999999997E-2"/>
    <n v="2020"/>
    <s v="DNP"/>
    <n v="1"/>
    <n v="4"/>
    <n v="0"/>
    <n v="0"/>
    <n v="0"/>
    <n v="0"/>
    <n v="1"/>
    <n v="0"/>
    <n v="1"/>
    <n v="0.25"/>
    <n v="1"/>
    <n v="1"/>
    <n v="0.25"/>
    <n v="2000000000"/>
    <s v="Recursos propios"/>
    <n v="0"/>
    <n v="0"/>
  </r>
  <r>
    <x v="18"/>
    <x v="1"/>
    <s v="BOLÍVAR ME ENAMORA  CON  ATENCIÓN A VÍCTMAS"/>
    <s v="INCLUSIÓN SOCIAL Y PRODUCTIVA PARA LA POBLACIÓN EN SITUACIÓN DE VULNERABILIDAD"/>
    <s v="4102"/>
    <s v="DESARROLLO INTEGRAL DE LA PRIMERA INFANCIA A LA JUVENTUD, Y FORTALECIMIENTO DE LAS CAPACIDADES DE LAS FAMILIAS DE NIÑAS, NIÑOS Y ADOLESCENTES"/>
    <s v="ATENCIÓN A GRUPOS VULNERABLES - PROMOCIÓN SOCIAL "/>
    <n v="165"/>
    <s v="JORNADAS PARA PROMOVER LA CULTURA DE LA LEGALIDAD PARA LA SUSTITUCIÓN DE ECONOMÍAS ILÍCITAS"/>
    <n v="4102052"/>
    <s v="SERVICIO DE PROTECCIÓN INTEGRAL A NIÑOS, NIÑAS, ADOLESCENTES Y JÓVENES"/>
    <s v="NIÑOS, NIÑAS, ADOLESCENTES Y JÓVENES BENEFICIADOS"/>
    <s v="NÚMERO "/>
    <n v="4.3999999999999997E-2"/>
    <n v="2020"/>
    <s v="DNP"/>
    <n v="1"/>
    <n v="4"/>
    <n v="0"/>
    <n v="0"/>
    <n v="0"/>
    <n v="1"/>
    <n v="1"/>
    <n v="0"/>
    <n v="2"/>
    <n v="0.5"/>
    <n v="2"/>
    <n v="2"/>
    <n v="0.5"/>
    <n v="0"/>
    <s v="Recursos propios"/>
    <n v="0"/>
    <n v="0"/>
  </r>
  <r>
    <x v="18"/>
    <x v="1"/>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66"/>
    <s v="JORNADAS DE LECTURA PARA LA PAZ"/>
    <n v="4103004"/>
    <s v="SERVICIO DE EDUCACIÓN PARA EL TRABAJO A LA POBLACIÓN VULNERABLE"/>
    <s v="PERSONAS INSCRITAS"/>
    <s v="NÚMERO "/>
    <n v="4.3999999999999997E-2"/>
    <n v="2020"/>
    <s v="DNP"/>
    <n v="5"/>
    <n v="20"/>
    <n v="20"/>
    <n v="1"/>
    <n v="0"/>
    <n v="2"/>
    <n v="0"/>
    <n v="0"/>
    <n v="2"/>
    <n v="0.1"/>
    <n v="22"/>
    <n v="0.4"/>
    <n v="1.1000000000000001"/>
    <n v="0"/>
    <s v="Recursos propios"/>
    <n v="0"/>
    <n v="0"/>
  </r>
  <r>
    <x v="18"/>
    <x v="1"/>
    <s v="BOLÍVAR ME ENAMORA  CON  ATENCIÓN A VÍCTMAS"/>
    <s v="INCLUSIÓN SOCIAL Y PRODUCTIVA PARA LA POBLACIÓN EN SITUACIÓN DE VULNERABILIDAD"/>
    <s v="4102"/>
    <s v="DESARROLLO INTEGRAL DE LA PRIMERA INFANCIA A LA JUVENTUD, Y FORTALECIMIENTO DE LAS CAPACIDADES DE LAS FAMILIAS DE NIÑAS, NIÑOS Y ADOLESCENTES"/>
    <s v="ATENCIÓN A GRUPOS VULNERABLES - PROMOCIÓN SOCIAL "/>
    <n v="167"/>
    <s v="CUMPLIMIENTO DEL AUTO 068 DE LA JEP"/>
    <n v="4101031"/>
    <s v="SERVICIOS DE IMPLEMENTACIÓNDE MEDIDAS DE SATISFACCIÓN Y ACOMPAÑAMIENTO A LAS VÍCTIMAS DEL CONFLICTO ARMADO"/>
    <s v="VÍCTIMAS RECONOCIDAS, RECORDADAS Y DIGNIFICADAS POR EL ESTADO."/>
    <s v="NÚMERO "/>
    <n v="4.3999999999999997E-2"/>
    <n v="2020"/>
    <s v="DNP"/>
    <n v="1"/>
    <n v="1"/>
    <n v="0"/>
    <n v="0"/>
    <n v="0"/>
    <n v="0.5"/>
    <n v="0.5"/>
    <n v="0"/>
    <n v="1"/>
    <n v="1"/>
    <n v="1"/>
    <n v="1"/>
    <n v="1"/>
    <n v="0"/>
    <s v="Recursos propios"/>
    <n v="0"/>
    <n v="0"/>
  </r>
  <r>
    <x v="18"/>
    <x v="1"/>
    <s v="BOLÍVAR ME ENAMORA  CON  ATENCIÓN A VÍCTMAS"/>
    <s v="INCLUSIÓN SOCIAL Y PRODUCTIVA PARA LA POBLACIÓN EN SITUACIÓN DE VULNERABILIDAD"/>
    <s v="1204"/>
    <s v="JUSTICIA TRANSICIONAL"/>
    <s v="JUSTICIA Y SEGURIDAD"/>
    <n v="168"/>
    <s v="GESTIONES ANTE LA DIRECCIÓN DE VIVIENDA Y EL MINISTERIO PÚBLICO PARA LA IMPLEMENTACIÓN DE PROGRAMAS DE CONSTRUCCIÓN Y MEJORAMIENTO DE VIVIENDA URBANA Y RURAL PARA ATENDER A POBLACIÓN FIRMANTE DE PAZ"/>
    <n v="1204002"/>
    <s v="SERVICIO PARA LA ARTICULACIÓN DE LOS MECANISMOS DE JUSTICIA TRANSICIONAL"/>
    <s v="ESPACIOS DE ARTICULACIÓN INTERINSTITUCIONAL CELEBRADOS"/>
    <s v="NÚMERO "/>
    <n v="4.3999999999999997E-2"/>
    <n v="2020"/>
    <s v="DNP"/>
    <n v="1"/>
    <n v="4"/>
    <n v="1"/>
    <n v="0.25"/>
    <n v="0"/>
    <n v="0"/>
    <n v="0"/>
    <n v="0"/>
    <n v="0"/>
    <n v="0"/>
    <n v="1"/>
    <n v="0"/>
    <n v="0.25"/>
    <n v="0"/>
    <s v="Recursos propios"/>
    <n v="0"/>
    <n v="0"/>
  </r>
  <r>
    <x v="18"/>
    <x v="1"/>
    <s v="BOLÍVAR ME ENAMORA  CON  ATENCIÓN A VÍCTMAS"/>
    <s v="INCLUSIÓN SOCIAL Y PRODUCTIVA PARA LA POBLACIÓN EN SITUACIÓN DE VULNERABILIDAD"/>
    <s v="4103"/>
    <s v="INCLUSIÓN SOCIAL Y PRODUCTIVA PARA LA POBLACIÓN EN SITUACIÓN DE VULNERABILIDAD"/>
    <s v="JUSTICIA Y SEGURIDAD"/>
    <n v="169"/>
    <s v="ELECCIÓN DEL CONSEJO DE PAZ DEL DEPARTAMENTO DE BOLÍVAR"/>
    <n v="4103052"/>
    <s v="SERVICIO DE GESTIÓN DE OFERTA SOCIAL PARA LA POBLACIÓN VULNERABLE"/>
    <s v="PLANES DE ACCIÓN TERRITORIALES DE ACOMPAÑAMIENTO SOCIAL PARA LOS PROYECTOS DEL SUBSIDIO FAMILIAR DE VIVIENDA EN ESPECIE  APROBADOS Y CON SEGUIMIENTO"/>
    <s v="NÚMERO "/>
    <n v="4.3999999999999997E-2"/>
    <n v="2020"/>
    <s v="DNP"/>
    <n v="1"/>
    <n v="1"/>
    <m/>
    <n v="0"/>
    <n v="0"/>
    <n v="0"/>
    <n v="1"/>
    <n v="0"/>
    <n v="1"/>
    <n v="1"/>
    <n v="1"/>
    <n v="1"/>
    <n v="1"/>
    <n v="0"/>
    <s v="Recursos propios"/>
    <n v="0"/>
    <n v="0"/>
  </r>
  <r>
    <x v="18"/>
    <x v="1"/>
    <s v="BOLÍVAR ME ENAMORA  CON  ATENCIÓN A VÍCTMAS"/>
    <s v="INCLUSIÓN SOCIAL Y PRODUCTIVA PARA LA POBLACIÓN EN SITUACIÓN DE VULNERABILIDAD"/>
    <s v="1202"/>
    <s v=" PROMOCIÓN AL ACCESO A LA JUSTICIA"/>
    <s v="JUSTICIA Y SEGURIDAD"/>
    <n v="170"/>
    <s v="FORTALECIMIENTO Y FUNCIONAMIENTO DEL CONSEJO DE PAZ DE BOLÍVAR"/>
    <n v="1202032"/>
    <s v="SERVICIO DE ARTICULACIÓN ENTRE LA RAMA EJECUTIVA Y LA RAMA JUDICIAL"/>
    <s v="COMPROMISOS SUSCRITOS"/>
    <s v="NÚMERO "/>
    <n v="4.3999999999999997E-2"/>
    <n v="2020"/>
    <s v="DNP"/>
    <n v="3"/>
    <n v="12"/>
    <n v="4"/>
    <n v="0.33333333333333331"/>
    <n v="0"/>
    <n v="0"/>
    <n v="0"/>
    <n v="0"/>
    <n v="0"/>
    <n v="0"/>
    <n v="4"/>
    <n v="0"/>
    <n v="0.33333333333333331"/>
    <n v="0"/>
    <s v="Recursos propios"/>
    <n v="0"/>
    <n v="0"/>
  </r>
  <r>
    <x v="18"/>
    <x v="1"/>
    <s v="BOLÍVAR ME ENAMORA  CON  ATENCIÓN A VÍCTMAS"/>
    <s v="INCLUSIÓN SOCIAL Y PRODUCTIVA PARA LA POBLACIÓN EN SITUACIÓN DE VULNERABILIDAD"/>
    <s v="1202"/>
    <s v=" PROMOCIÓN AL ACCESO A LA JUSTICIA"/>
    <s v="JUSTICIA Y SEGURIDAD"/>
    <n v="171"/>
    <s v="RUEDAS DE NEGOCIO PARA LA PROMOCIÓN Y COMERCIALIZACIÓN DE LOS PROYECTOS PRODUCTIVOS DE LOS FIRMANTES DE PAZ"/>
    <n v="1202032"/>
    <s v="SERVICIO DE ARTICULACIÓN ENTRE LA RAMA EJECUTIVA Y LA RAMA JUDICIAL"/>
    <s v="COMPROMISOS SUSCRITOS"/>
    <s v="NÚMERO "/>
    <n v="4.3999999999999997E-2"/>
    <n v="2020"/>
    <s v="DNP"/>
    <n v="1"/>
    <n v="2"/>
    <n v="0"/>
    <n v="0"/>
    <n v="0"/>
    <n v="0"/>
    <n v="0"/>
    <n v="0"/>
    <n v="0"/>
    <n v="0"/>
    <n v="0"/>
    <n v="0"/>
    <n v="0"/>
    <n v="0"/>
    <s v="Recursos propios"/>
    <n v="0"/>
    <n v="0"/>
  </r>
  <r>
    <x v="18"/>
    <x v="1"/>
    <s v="BOLÍVAR ME ENAMORA  CON  ATENCIÓN A VÍCTMAS"/>
    <s v="INCLUSIÓN SOCIAL Y PRODUCTIVA PARA LA POBLACIÓN EN SITUACIÓN DE VULNERABILIDAD"/>
    <s v="1203"/>
    <s v=" PROMOCIÓN AL ACCESO A LA JUSTICIA"/>
    <s v="JUSTICIA Y SEGURIDAD"/>
    <n v="172"/>
    <s v="REALIZACIÓN DE LA MESA TÉCNICA DE REINCORPORACIÓN DEL DEPARTAMENTO DE BOLÍVAR"/>
    <n v="1202032"/>
    <s v="SERVICIO DE ARTICULACIÓN ENTRE LA RAMA EJECUTIVA Y LA RAMA JUDICIAL"/>
    <s v="COMPROMISOS SUSCRITOS"/>
    <s v="NÚMERO "/>
    <n v="4.3999999999999997E-2"/>
    <n v="2020"/>
    <s v="DNP"/>
    <n v="3"/>
    <n v="12"/>
    <n v="3"/>
    <n v="0.25"/>
    <n v="0"/>
    <n v="2"/>
    <n v="2"/>
    <n v="0"/>
    <n v="4"/>
    <n v="0.33333333333333331"/>
    <n v="7"/>
    <n v="1.3333333333333333"/>
    <n v="0.58333333333333337"/>
    <n v="0"/>
    <s v="Recursos propios"/>
    <n v="0"/>
    <n v="0"/>
  </r>
  <r>
    <x v="18"/>
    <x v="1"/>
    <s v="BOLÍVAR ME ENAMORA  CON  ATENCIÓN A VÍCTMAS"/>
    <s v="INCLUSIÓN SOCIAL Y PRODUCTIVA PARA LA POBLACIÓN EN SITUACIÓN DE VULNERABILIDAD"/>
    <s v="4101"/>
    <s v="ATENCIÓN, ASISTENCIA  Y REPARACIÓN INTEGRAL A LAS VÍCTIMAS"/>
    <s v="JUSTICIA Y SEGURIDAD"/>
    <n v="173"/>
    <s v="FORTALECER LAS GARANTÍAS PARA LA PARTICIPACIÓN POLÍTICA DE DIVERSOS SECTORES, ENTRE ELLOS, MUJERES Y EXCOMBATIENTES"/>
    <n v="4101038"/>
    <s v="SERVICIO DE ASISTENCIA TÉCNICA PARA LA PARTICIPACIÓN DE LAS VÍCTIMAS"/>
    <s v="EVENTOS DE PARTICIPACIÓN REALIZADOS"/>
    <s v="NÚMERO "/>
    <n v="4.3999999999999997E-2"/>
    <n v="2020"/>
    <s v="DNP"/>
    <n v="2"/>
    <n v="4"/>
    <n v="1"/>
    <n v="0.25"/>
    <n v="0"/>
    <n v="0"/>
    <n v="0"/>
    <n v="0"/>
    <n v="0"/>
    <n v="0"/>
    <n v="1"/>
    <n v="0"/>
    <n v="0.25"/>
    <n v="0"/>
    <s v="Recursos propios"/>
    <n v="0"/>
    <n v="0"/>
  </r>
  <r>
    <x v="18"/>
    <x v="1"/>
    <s v="BOLÍVAR ME ENAMORA  PAZ Y RECONCILIACIÓN"/>
    <s v="ATENCIÓN, ASISTENCIA  Y REPARACIÓN INTEGRAL A LAS VÍCTIMAS"/>
    <s v="1204"/>
    <s v="JUSTICIA TRANSICIONAL"/>
    <s v="JUSTICIA Y SEGURIDAD "/>
    <n v="369"/>
    <s v="ARTICULAR ACCIONES DE DIFUSIÓN, PEDAGOGÍA Y APROPIACIÓN TERRITORIAL DEL MANDATO DE LA UBPD EXTRAJUDICIAL, HUMANITARIO Y CONFIDENCIAL."/>
    <n v="120402"/>
    <s v="SERVICIO PARA LA ARTICULACIÓN DE LOS MECANISMOS DE JUSTICIA TRANSICIONAL"/>
    <s v="ESPACIOS DE ARTICULACIÓN INTERINSTITUCIONAL CELEBRADOS"/>
    <s v="NÚMERO "/>
    <n v="4.3999999999999997E-2"/>
    <n v="2020"/>
    <s v="DNP"/>
    <n v="4"/>
    <n v="8"/>
    <n v="2"/>
    <n v="0.25"/>
    <n v="0"/>
    <n v="1"/>
    <n v="0"/>
    <n v="0"/>
    <n v="1"/>
    <n v="0.125"/>
    <n v="3"/>
    <n v="0.25"/>
    <n v="0.375"/>
    <m/>
    <s v="Recursos propios"/>
    <n v="0"/>
    <n v="0"/>
  </r>
  <r>
    <x v="18"/>
    <x v="1"/>
    <s v="BOLÍVAR ME ENAMORA  PAZ Y RECONCILIACIÓN"/>
    <s v="INCLUSIÓN SOCIAL Y PRODUCTIVA PARA LA POBLACIÓN EN SITUACIÓN DE VULNERABILIDAD"/>
    <s v="1204"/>
    <s v="JUSTICIA TRANSICIONAL"/>
    <s v="JUSTICIA Y SEGURIDAD "/>
    <n v="370"/>
    <s v="APOYO EN LA GESTIÓN Y ACOMPAÑAMIENTO A LA UBPD EN EL ACCESO Y PROTECCIÓN DE SITIOS DE INTERÉS FORENSE PARA LA BÚSQUEDA DE PERSONAS DADAS POR DESAPARECIDAS EN EL MARCO Y EN RAZÓN DEL CONFLICTO ARMADO."/>
    <n v="120402"/>
    <s v="SERVICIO PARA LA ARTICULACIÓN DE LOS MECANISMOS DE JUSTICIA TRANSICIONAL"/>
    <s v="ESPACIOS DE ARTICULACIÓN INTERINSTITUCIONAL CELEBRADOS"/>
    <s v="NÚMERO "/>
    <n v="9.2999999999999992E-3"/>
    <n v="2014"/>
    <s v="DNP"/>
    <n v="4"/>
    <n v="8"/>
    <n v="0"/>
    <n v="0"/>
    <n v="0"/>
    <n v="2"/>
    <n v="0"/>
    <n v="0"/>
    <n v="2"/>
    <n v="0.25"/>
    <n v="2"/>
    <n v="0.5"/>
    <n v="0.25"/>
    <m/>
    <s v="Recursos propios"/>
    <n v="0"/>
    <n v="0"/>
  </r>
  <r>
    <x v="18"/>
    <x v="1"/>
    <s v="BOLÍVAR ME ENAMORA  PAZ Y RECONCILIACIÓN"/>
    <s v="INCLUSIÓN SOCIAL Y PRODUCTIVA PARA LA POBLACIÓN EN SITUACIÓN DE VULNERABILIDAD"/>
    <n v="4103"/>
    <s v="INCLUSIÓN SOCIAL Y PRODUCTIVA PARA LA POBLACIÓN EN SITUACIÓN DE VULNERABILIDAD"/>
    <s v="PROGRAMAS Y PROYECTOS DE ASISTENCIA TÉCNICA DIRECTA RURAL "/>
    <n v="371"/>
    <s v="ASISTENCIA TÉCNICA Y FORTALECIMIENTO EN PROYECTOS A POBLACIÓN FIRMANTE DE PAZ"/>
    <n v="4103005"/>
    <s v="SERVICIO DE ASISTENCIA TÉCNICA PARA EL EMPRENDIMIENTO"/>
    <s v="PERSONAS ASISTIDAS TÉCNICAMENTE"/>
    <s v="NÚMERO "/>
    <n v="4.3999999999999997E-2"/>
    <n v="2020"/>
    <s v="DNP"/>
    <n v="4"/>
    <n v="8"/>
    <n v="0"/>
    <n v="0"/>
    <n v="0"/>
    <n v="0"/>
    <n v="0"/>
    <n v="0"/>
    <n v="0"/>
    <n v="0"/>
    <n v="0"/>
    <n v="0"/>
    <n v="0"/>
    <m/>
    <s v="Recursos propios"/>
    <n v="0"/>
    <n v="0"/>
  </r>
  <r>
    <x v="19"/>
    <x v="1"/>
    <s v="BOLIVAR ME ENAMORA EN  RECREACIÓN Y DEPORTE"/>
    <s v=" ALTOS LOGROS Y LIDERAZGO DEPORTIVO"/>
    <n v="4302"/>
    <s v="FORMACIÓN Y PREPARACIÓN DE DEPORTISTAS"/>
    <s v="DEPORTE Y RECREACIÓN"/>
    <n v="174"/>
    <s v="CORRESPONDE A LA PREPARACIÓN PARA LAS COMPETENCIAS DE ALTO RENDIMIENTO DEPORTIVAS QUE DEBE GARANTIZARLE AL DEPORTISTA UN ENTRENADOR, PREPARADOR FISICO,CIENCIAS APLICADAS ( FISIOTERAPEUTA, NUTRICIONISTA, MEDICO DEPORTOLOGO, ORTOPEDA, PSICOLOGO), TRADUCTORES, AYUDAS EROGENICAS, UNA CONCENTRACIÓN DEPORTIVA PARA SU ENTRENAMIENTO Y HOSPEDAJE"/>
    <s v="4302001"/>
    <s v="SERVICIO DE PREPARACIÓN DEPORTIVA"/>
    <s v="ATLETAS PREPARADOS"/>
    <s v="Numero"/>
    <n v="826"/>
    <n v="2023"/>
    <s v="IDERBOL"/>
    <n v="909"/>
    <n v="889"/>
    <n v="466"/>
    <n v="0.5241844769403825"/>
    <n v="0"/>
    <n v="483"/>
    <n v="166"/>
    <n v="0"/>
    <n v="649"/>
    <n v="0.73003374578177727"/>
    <n v="1115"/>
    <n v="0.71"/>
    <n v="1.25"/>
    <n v="206000206"/>
    <s v=" Recursos propios "/>
    <n v="240004661.34999999"/>
    <n v="1.1650700065319353"/>
  </r>
  <r>
    <x v="19"/>
    <x v="1"/>
    <s v="BOLIVAR ME ENAMORA EN  RECREACIÓN Y DEPORTE"/>
    <s v=" ALTOS LOGROS Y LIDERAZGO DEPORTIVO"/>
    <n v="4302"/>
    <s v="FORMACIÓN Y PREPARACIÓN DE DEPORTISTAS"/>
    <s v="DEPORTE Y RECREACIÓN"/>
    <n v="175"/>
    <s v="CORRESPONDE A LOS ESTÍMULOS ECONÓMICOS ENTREGADOS A LOS DEPORTISTAS PARA QUE ÉSTOS TENGAN UNA BUENA PREPARACIÓN Y OPORTUNIDADES PARA COMPETIR. ES EL PROMEDIO DE ESTIMULOS ENTREGADOS A LOS DEPORTISTAS POR CADA VIGENCIA."/>
    <s v="4302002"/>
    <s v="SERVICIO DE APOYO FINANCIERO A ATLETAS"/>
    <s v="ESTÍMULOS ENTREGADOS"/>
    <s v="Numero"/>
    <n v="228"/>
    <n v="2023"/>
    <s v="IDERBOL"/>
    <n v="230"/>
    <n v="235"/>
    <n v="292"/>
    <n v="1.2425531914893617"/>
    <n v="0"/>
    <n v="483"/>
    <n v="166"/>
    <n v="0"/>
    <n v="649"/>
    <n v="2.7617021276595746"/>
    <n v="941"/>
    <n v="2.82"/>
    <n v="4"/>
    <n v="103001047.51000001"/>
    <s v=" SGR "/>
    <n v="0"/>
    <n v="0"/>
  </r>
  <r>
    <x v="19"/>
    <x v="1"/>
    <s v="BOLIVAR ME ENAMORA EN  RECREACIÓN Y DEPORTE"/>
    <s v=" ALTOS LOGROS Y LIDERAZGO DEPORTIVO"/>
    <n v="4302"/>
    <s v="FORMACIÓN Y PREPARACIÓN DE DEPORTISTAS"/>
    <s v="DEPORTE Y RECREACIÓN"/>
    <n v="176"/>
    <s v="CORRESPONDE A LOS ESTÍMULOS ECONÓMICOS ENTREGADOS A LOS DEPORTISTAS PARA QUE ÉSTOS TENGAN UNA BUENA PREPARACIÓN Y OPORTUNIDADES PARA COMPETIR.ES EL PROMEDIO DE ESTIMULOS ENTREGADOS A LOS DEPORTISTAS POR CADA VIGENCIA."/>
    <s v="4302002"/>
    <s v="SERVICIO DE APOYO FINANCIERO A ATLETAS"/>
    <s v="ATLETAS BENEFICIADOS CON ESTÍMULOS FINANCIEROS"/>
    <s v="Numero"/>
    <n v="228"/>
    <n v="2023"/>
    <s v="IDERBOL"/>
    <n v="230"/>
    <n v="235"/>
    <n v="292"/>
    <n v="1.2425531914893617"/>
    <n v="0"/>
    <n v="164"/>
    <n v="166"/>
    <n v="0"/>
    <n v="330"/>
    <n v="1.4042553191489362"/>
    <n v="622"/>
    <n v="1.43"/>
    <n v="2.65"/>
    <n v="107269350"/>
    <s v=" Recursos propios "/>
    <n v="0"/>
    <n v="0"/>
  </r>
  <r>
    <x v="19"/>
    <x v="1"/>
    <s v="BOLIVAR ME ENAMORA EN  RECREACIÓN Y DEPORTE"/>
    <s v=" ALTOS LOGROS Y LIDERAZGO DEPORTIVO"/>
    <n v="4302"/>
    <s v="FORMACIÓN Y PREPARACIÓN DE DEPORTISTAS"/>
    <s v="DEPORTE Y RECREACIÓN"/>
    <n v="177"/>
    <s v="ES EL PROCESO A TRAVÉS DEL CUAL SE INDIVIDUALIZAN PERSONAS DOTADAS DE TALENTO Y ACTITUDES FAVORABLES PARA EL DEPORTE CON AYUDA DE ENTRENADORES ESPECIALIZADOS Y PRUEBAS FÍSICAS, FISIOLÓGICAS Y DE DESTREZAS. "/>
    <s v="4302073"/>
    <s v="SERVICIO DE IDENTIFICACIÓN DE TALENTOS DEPORTIVOS"/>
    <s v="PERSONAS CON TALENTO DEPORTIVO IDENTIFICADAS"/>
    <s v="Numero"/>
    <n v="16"/>
    <n v="2023"/>
    <s v="IDERBOL"/>
    <n v="32"/>
    <n v="118"/>
    <n v="124"/>
    <n v="1.0508474576271187"/>
    <n v="0"/>
    <n v="268"/>
    <n v="166"/>
    <n v="0"/>
    <n v="434"/>
    <n v="3.6779661016949152"/>
    <n v="558"/>
    <n v="13.56"/>
    <n v="4.7300000000000004"/>
    <n v="206000000"/>
    <s v=" Recursos propios "/>
    <n v="0"/>
    <n v="0"/>
  </r>
  <r>
    <x v="19"/>
    <x v="1"/>
    <s v="BOLIVAR ME ENAMORA EN  RECREACIÓN Y DEPORTE"/>
    <s v=" ALTOS LOGROS Y LIDERAZGO DEPORTIVO"/>
    <n v="4302"/>
    <s v="FORMACIÓN Y PREPARACIÓN DE DEPORTISTAS"/>
    <s v="DEPORTE Y RECREACIÓN"/>
    <n v="178"/>
    <s v="CORRESPONDE AL FORTALECIMIENTO DE LAS FEDERACIONES, CLUBES Y LIGAS DEPORTIVAS EN COLOMBIA. INCLUYE LA CAPACITACIÓN Y FORMACIÓN DEL RECURSO HUMANO TÉCNICO, DE JUECES Y DE DIRIGENTES DEPORTIVOS."/>
    <s v="4302075"/>
    <s v="SERVICIO DE ASISTENCIA TÉCNICA PARA LA PROMOCIÓN DEL DEPORTE"/>
    <s v="ORGANISMOS DEPORTIVOS ASISTIDOS "/>
    <s v="Numero"/>
    <n v="37"/>
    <n v="2023"/>
    <s v="IDERBOL"/>
    <n v="37"/>
    <n v="151"/>
    <n v="21"/>
    <n v="0.13907284768211919"/>
    <n v="0"/>
    <n v="15"/>
    <n v="13"/>
    <n v="0"/>
    <n v="28"/>
    <n v="0.18543046357615894"/>
    <n v="49"/>
    <n v="0.76"/>
    <n v="0.32"/>
    <n v="153934272.5"/>
    <s v=" Impuesto Nacional al Consumo "/>
    <n v="426000000"/>
    <n v="2.7674149043059919"/>
  </r>
  <r>
    <x v="19"/>
    <x v="1"/>
    <s v="BOLIVAR ME ENAMORA EN  RECREACIÓN Y DEPORTE"/>
    <s v=" ALTOS LOGROS Y LIDERAZGO DEPORTIVO"/>
    <n v="4302"/>
    <s v="FORMACIÓN Y PREPARACIÓN DE DEPORTISTAS"/>
    <s v="DEPORTE Y RECREACIÓN"/>
    <n v="179"/>
    <s v="CORRESPONDE AL FORTALECIMIENTO DE LAS FEDERACIONES, CLUBES Y LIGAS DEPORTIVAS EN COLOMBIA. INCLUYE LA CAPACITACIÓN Y FORMACIÓN DEL RECURSO HUMANO TÉCNICO, DE JUECES Y DE DIRIGENTES DEPORTIVOS."/>
    <s v="4302075"/>
    <s v="SERVICIO DE ASISTENCIA TÉCNICA PARA LA PROMOCIÓN DEL DEPORTE"/>
    <s v="ASISTENCIAS TÉCNICAS REALIZADAS A LOS ORGANISMOS DEPORTIVOS"/>
    <s v="Numero"/>
    <n v="21"/>
    <n v="2023"/>
    <s v="IDERBOL"/>
    <n v="6"/>
    <n v="25"/>
    <n v="22"/>
    <n v="0.88"/>
    <n v="0"/>
    <n v="15"/>
    <n v="13"/>
    <n v="0"/>
    <n v="28"/>
    <n v="1.1200000000000001"/>
    <n v="50"/>
    <n v="4.67"/>
    <n v="2"/>
    <n v="103000000"/>
    <s v=" Recursos propios "/>
    <n v="0"/>
    <n v="0"/>
  </r>
  <r>
    <x v="19"/>
    <x v="1"/>
    <s v="BOLIVAR ME ENAMORA EN  RECREACIÓN Y DEPORTE"/>
    <s v=" ALTOS LOGROS Y LIDERAZGO DEPORTIVO"/>
    <n v="4302"/>
    <s v="FORMACIÓN Y PREPARACIÓN DE DEPORTISTAS"/>
    <s v="DEPORTE Y RECREACIÓN"/>
    <n v="180"/>
    <s v="CORRESPONDE A LA PLANEACIÓN, ORGANIZACIÓN Y REALIZACIÓN DE EVENTOS DEPORTIVOS CON SEDE EN COLOMBIA Y EVENTOS INTERNACIONALES. ES EL PROMEDIO DE DEPORTISTAS  QUE PARTICIPAN EN EVENTOS POR CADA VIGENCIA."/>
    <s v="4302004"/>
    <s v="SERVICIO DE ORGANIZACIÓN DE EVENTOS DEPORTIVOS DE ALTO RENDIMIENTO"/>
    <s v="DEPORTISTAS QUE PARTICIPAN EN EVENTOS DEPORTIVOS DE ALTO RENDIMIENTO CON SEDE EN COLOMBIA O INTERNACIONALES"/>
    <s v="Numero"/>
    <n v="826"/>
    <n v="2023"/>
    <s v="IDERBOL"/>
    <n v="909"/>
    <n v="848"/>
    <n v="390"/>
    <n v="0.45990566037735847"/>
    <n v="0"/>
    <n v="268"/>
    <n v="155"/>
    <n v="0"/>
    <n v="423"/>
    <n v="0.49882075471698112"/>
    <n v="813"/>
    <n v="0.47"/>
    <n v="0.96"/>
    <n v="271471159.99000001"/>
    <s v=" Recursos propios "/>
    <n v="329480000"/>
    <n v="1.2136832509653579"/>
  </r>
  <r>
    <x v="19"/>
    <x v="1"/>
    <s v="BOLIVAR ME ENAMORA EN  RECREACIÓN Y DEPORTE"/>
    <s v=" ALTOS LOGROS Y LIDERAZGO DEPORTIVO"/>
    <n v="4302"/>
    <s v="FOMENTO A LA RECREACIÓN, LA ACTIVIDAD FÍSICA Y EL DEPORTE"/>
    <s v="DEPORTE Y RECREACIÓN"/>
    <n v="181"/>
    <s v="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 ES EL PROMEDIO DE DEPORTISTAS  APOYADOS CON ARTICULOS DEPORTIVOS POR CADA VIGENCIA."/>
    <s v="4301001"/>
    <s v="SERVICIO DE APOYO A LA ACTIVIDAD FÍSICA, LA RECREACIÓN Y EL DEPORTE"/>
    <s v="ORGANISMOS DEPORTIVOS APOYADOS"/>
    <s v="Numero"/>
    <n v="826"/>
    <n v="2023"/>
    <s v="IDERBOL"/>
    <n v="200"/>
    <n v="2076"/>
    <n v="239"/>
    <n v="0.11512524084778419"/>
    <n v="0"/>
    <n v="13"/>
    <n v="7"/>
    <n v="0"/>
    <n v="20"/>
    <n v="9.6339113680154135E-3"/>
    <n v="259"/>
    <n v="0.1"/>
    <n v="0.12"/>
    <n v="242240919.77000001"/>
    <s v=" Recursos propios "/>
    <n v="0"/>
    <n v="0"/>
  </r>
  <r>
    <x v="19"/>
    <x v="1"/>
    <s v="BOLIVAR ME ENAMORA EN  RECREACIÓN Y DEPORTE"/>
    <s v="INFRESTRUCTURA DEPORTIVA Y RECREATIVA"/>
    <n v="4301"/>
    <s v="FORMACIÓN Y PREPARACIÓN DE DEPORTISTAS"/>
    <s v="DEPORTE Y RECREACIÓN"/>
    <n v="182"/>
    <s v="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
    <s v="4301004"/>
    <s v="SERVICIO DE MANTENIMIENTO A LA INFRAESTRUCTURA DEPORTIVA"/>
    <s v="INFRAESTRUCTURA DEPORTIVA MANTENIDA"/>
    <s v="Numero"/>
    <n v="1"/>
    <n v="2023"/>
    <s v="IDERBOL"/>
    <n v="0"/>
    <n v="2"/>
    <n v="2"/>
    <n v="1"/>
    <n v="0"/>
    <n v="0"/>
    <n v="1"/>
    <n v="0"/>
    <n v="1"/>
    <n v="0.5"/>
    <n v="3"/>
    <n v="0"/>
    <n v="1.5"/>
    <n v="2304249790.5700002"/>
    <s v=" Recursos propios "/>
    <n v="0"/>
    <n v="0"/>
  </r>
  <r>
    <x v="19"/>
    <x v="1"/>
    <s v="BOLIVAR ME ENAMORA EN  RECREACIÓN Y DEPORTE"/>
    <s v="INFRESTRUCTURA DEPORTIVA Y RECREATIVA"/>
    <n v="4302"/>
    <s v="FORMACIÓN Y PREPARACIÓN DE DEPORTISTAS"/>
    <s v="DEPORTE Y RECREACIÓN"/>
    <n v="183"/>
    <s v="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
    <s v="4302083"/>
    <s v="COMPLEJO DEPORTIVO DE ALTO RENDIMIENTO CONSTRUIDO Y DOTADO"/>
    <s v="COMPLEJO DEPORTIVO DE ALTO RENDIMIENTO CONSTRUIDO Y DOTADO"/>
    <s v="Numero"/>
    <n v="0"/>
    <n v="2023"/>
    <s v="IDERBOL"/>
    <n v="0"/>
    <n v="1"/>
    <n v="0"/>
    <n v="0"/>
    <n v="0"/>
    <n v="0"/>
    <n v="0"/>
    <n v="0"/>
    <n v="0"/>
    <n v="0"/>
    <n v="0"/>
    <n v="0"/>
    <n v="0"/>
    <n v="2060000000"/>
    <s v=" Recursos propios "/>
    <n v="0"/>
    <n v="0"/>
  </r>
  <r>
    <x v="19"/>
    <x v="1"/>
    <s v="BOLIVAR ME ENAMORA EN  RECREACIÓN Y DEPORTE"/>
    <s v="INFRESTRUCTURA DEPORTIVA Y RECREATIVA"/>
    <n v="4302"/>
    <s v="FORMACIÓN Y PREPARACIÓN DE DEPORTISTAS"/>
    <s v="DEPORTE Y RECREACIÓN"/>
    <n v="184"/>
    <s v="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
    <s v="4302074"/>
    <s v="SERVICIO DE MANTENIMIENTO A LA INFRAESTRUCTURA DEPORTIVA"/>
    <s v="CENTRO DE ALTO RENDIMIENTO CONSTRUIDO Y DOTADO"/>
    <s v="Numero"/>
    <n v="0"/>
    <n v="2023"/>
    <s v="IDERBOL"/>
    <n v="0"/>
    <n v="1"/>
    <n v="0"/>
    <n v="0"/>
    <n v="0"/>
    <n v="0"/>
    <n v="0"/>
    <n v="0"/>
    <n v="0"/>
    <n v="0"/>
    <n v="0"/>
    <n v="0"/>
    <n v="0"/>
    <n v="1404287696.3900001"/>
    <s v=" Recursos propios "/>
    <n v="0"/>
    <n v="0"/>
  </r>
  <r>
    <x v="19"/>
    <x v="1"/>
    <s v="BOLIVAR ME ENAMORA EN  RECREACIÓN Y DEPORTE"/>
    <s v="INFRESTRUCTURA DEPORTIVA Y RECREATIVA"/>
    <n v="4301"/>
    <s v="FOMENTO A LA RECREACIÓN, LA ACTIVIDAD FÍSICA Y EL DEPORTE"/>
    <s v="DEPORTE Y RECREACIÓN"/>
    <n v="185"/>
    <s v="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
    <s v="4301004"/>
    <s v="SERVICIO DE MANTENIMIENTO A LA INFRAESTRUCTURA DEPORTIVA"/>
    <s v="INTERVENCIONES REALIZADAS A INFRAESTRUCTURA DEPORTIVA"/>
    <s v="Numero"/>
    <n v="5"/>
    <n v="2023"/>
    <s v="IDERBOL"/>
    <n v="7"/>
    <n v="23"/>
    <n v="2"/>
    <n v="8.6956521739130432E-2"/>
    <n v="1"/>
    <n v="7"/>
    <n v="8"/>
    <n v="0"/>
    <n v="16"/>
    <n v="0.69565217391304346"/>
    <n v="18"/>
    <n v="2.29"/>
    <n v="0.78"/>
    <n v="2622794829.4099998"/>
    <s v=" Recursos propios "/>
    <n v="14146509930"/>
    <n v="5.3936776797681389"/>
  </r>
  <r>
    <x v="19"/>
    <x v="1"/>
    <s v="BOLIVAR ME ENAMORA EN  RECREACIÓN Y DEPORTE"/>
    <s v=" FOMENTO DEL DEPORTE SOCIAL Y COMUNITARIO, LA RECREACION, LA ACTIVIDAD FISICA  Y LA PARTICIPACION CIUDADANA"/>
    <n v="4301"/>
    <s v="FOMENTO A LA RECREACIÓN, LA ACTIVIDAD FÍSICA Y EL DEPORTE"/>
    <s v="DEPORTE Y RECREACIÓN"/>
    <n v="186"/>
    <s v="CORRESPONDE A LOS PROCESOS DE INICIACIÓN, FUNDAMENTACIÓN Y PERFECCIONAMIENTO DEPORTIVOS A PARTIR DE  LAS CLASES DONDE SE PRACTICA LA ACTIVIDAD FÍSICA, LA RECREACIÓN Y/O EL DEPORTE."/>
    <s v="4301007"/>
    <s v="SERVICIO DE ESCUELAS DEPORTIVAS"/>
    <s v="NÚMERO DE NIÑOS, NIÑAS, ADOLESCENTES Y JÓVENES EN ESCUELA DEPORTIVAS"/>
    <s v="Numero"/>
    <n v="200"/>
    <n v="2023"/>
    <s v="IDERBOL"/>
    <n v="310"/>
    <n v="1040"/>
    <n v="200"/>
    <n v="0.19230769230769232"/>
    <n v="0"/>
    <n v="0"/>
    <n v="0"/>
    <n v="0"/>
    <n v="0"/>
    <n v="0"/>
    <n v="200"/>
    <n v="0"/>
    <n v="0.19"/>
    <n v="300000000"/>
    <m/>
    <n v="0"/>
    <n v="0"/>
  </r>
  <r>
    <x v="19"/>
    <x v="1"/>
    <s v="BOLIVAR ME ENAMORA EN  RECREACIÓN Y DEPORTE"/>
    <s v=" FOMENTO DEL DEPORTE SOCIAL Y COMUNITARIO, LA RECREACION, LA ACTIVIDAD FISICA  Y LA PARTICIPACION CIUDADANA"/>
    <n v="4301"/>
    <s v="FOMENTO A LA RECREACIÓN, LA ACTIVIDAD FÍSICA Y EL DEPORTE"/>
    <s v="DEPORTE Y RECREACIÓN"/>
    <n v="187"/>
    <s v="CORRESPONDE A LOS PROCESOS DE INICIACIÓN, FUNDAMENTACIÓN Y PERFECCIONAMIENTO DEPORTIVOS A PARTIR DE  LAS CLASES DONDE SE PRACTICA LA ACTIVIDAD FÍSICA, LA RECREACIÓN Y/O EL DEPORTE. ES EL PROMEDIO DE ESCUELAS DEPORTIVAS A ATENDER POR CADA VIGENCIA.ES EL PROMEDIO DE MUNICIPIOS DONDE SE PRACTICA ACTIVIDAD FISICA, RECREACION Y/O DEPORTE POR CADA VIGENCIA."/>
    <s v="4301007"/>
    <s v="SERVICIO DE ESCUELAS DEPORTIVAS"/>
    <s v="MUNICIPIOS CON ESCUELAS DEPORTIVAS"/>
    <s v="Numero"/>
    <n v="12"/>
    <n v="2023"/>
    <s v="IDERBOL"/>
    <n v="24"/>
    <n v="22"/>
    <n v="5"/>
    <n v="0.22727272727272727"/>
    <n v="0"/>
    <n v="0"/>
    <m/>
    <n v="0"/>
    <n v="0"/>
    <n v="0"/>
    <n v="5"/>
    <n v="0"/>
    <n v="0.23"/>
    <n v="68635448"/>
    <m/>
    <n v="0"/>
    <n v="0"/>
  </r>
  <r>
    <x v="19"/>
    <x v="1"/>
    <s v="BOLIVAR ME ENAMORA EN  RECREACIÓN Y DEPORTE"/>
    <s v=" FOMENTO DEL DEPORTE SOCIAL Y COMUNITARIO, LA RECREACION, LA ACTIVIDAD FISICA  Y LA PARTICIPACION CIUDADANA"/>
    <n v="4301"/>
    <s v="FOMENTO A LA RECREACIÓN, LA ACTIVIDAD FÍSICA Y EL DEPORTE"/>
    <s v="DEPORTE Y RECREACIÓN"/>
    <n v="188"/>
    <s v="CORRESPONDE A LOS PROCESOS DE INICIACIÓN, FUNDAMENTACIÓN Y PERFECCIONAMIENTO DEPORTIVOS A PARTIR DE  LAS CLASES DONDE SE PRACTICA LA ACTIVIDAD FÍSICA, LA RECREACIÓN Y/O EL DEPORTE.ES EL PROMEDIO DE DISCIPLINAS POR ESCUELAS DEPORTIVAS A ATENDER POR CADA VIGENCIA."/>
    <s v="4301007"/>
    <s v="SERVICIO DE ESCUELAS DEPORTIVAS"/>
    <s v="DISCIPLINAS POR ESCUELA DEPORTIVA"/>
    <s v="Numero"/>
    <n v="0"/>
    <n v="2023"/>
    <s v="IDERBOL"/>
    <n v="5"/>
    <n v="5"/>
    <n v="2"/>
    <n v="0.4"/>
    <n v="0"/>
    <n v="0"/>
    <m/>
    <n v="0"/>
    <n v="0"/>
    <n v="0"/>
    <n v="2"/>
    <n v="0"/>
    <n v="0.4"/>
    <n v="296022023"/>
    <m/>
    <n v="0"/>
    <n v="0"/>
  </r>
  <r>
    <x v="19"/>
    <x v="1"/>
    <s v="BOLIVAR ME ENAMORA EN  RECREACIÓN Y DEPORTE"/>
    <s v=" FOMENTO DEL DEPORTE SOCIAL Y COMUNITARIO, LA RECREACION, LA ACTIVIDAD FISICA  Y LA PARTICIPACION CIUDADANA"/>
    <n v="4301"/>
    <s v="FOMENTO A LA RECREACIÓN, LA ACTIVIDAD FÍSICA Y EL DEPORTE"/>
    <s v="DEPORTE Y RECREACIÓN"/>
    <n v="189"/>
    <s v="CORRESPONDE A LA PLANEACIÓN, ORGANIZACIÓN Y REALIZACIÓN DE EVENTOS DEPORTIVOS EN LAS DIFERENTES DISCIPLINAS CON LA COMUNIDAD DE POBLACION GENERAL Y DIFERENCIAL"/>
    <s v="4301032"/>
    <s v="SERVICIO DE ORGANIZACIÓN DE EVENTOS DEPORTIVOS COMUNITARIOS"/>
    <s v="PERSONAS BENEFICIADAS"/>
    <s v="Numero"/>
    <n v="484"/>
    <n v="2023"/>
    <s v="IDERBOL"/>
    <n v="830"/>
    <n v="3186"/>
    <n v="2000"/>
    <n v="0.62774639045825487"/>
    <n v="210"/>
    <n v="90"/>
    <n v="200"/>
    <n v="0"/>
    <n v="500"/>
    <n v="0.15693659761456372"/>
    <n v="2500"/>
    <n v="0.6"/>
    <n v="0.78"/>
    <n v="2788263"/>
    <m/>
    <n v="0"/>
    <n v="0"/>
  </r>
  <r>
    <x v="19"/>
    <x v="1"/>
    <s v="BOLIVAR ME ENAMORA EN  RECREACIÓN Y DEPORTE"/>
    <s v=" FOMENTO DEL DEPORTE SOCIAL Y COMUNITARIO, LA RECREACION, LA ACTIVIDAD FISICA  Y LA PARTICIPACION CIUDADANA"/>
    <n v="4301"/>
    <s v="FOMENTO A LA RECREACIÓN, LA ACTIVIDAD FÍSICA Y EL DEPORTE"/>
    <s v="DEPORTE Y RECREACIÓN"/>
    <n v="190"/>
    <s v="CORRESPONDE A LA FORMACIÓN A LA CIUDADANÍA  EN RECREACIÓN, ACTIVIDAD FÍSICA, DEPORTES SOCIAL COMUNITARIO Y/O APROVECHAMIENTO DEL TIEMPO LIBRE CON ENFOQUE DIFERENCIAL."/>
    <s v="4301035"/>
    <s v="SERVICIO DE EDUCACIÓN INFORMAL EN RECREACIÓN"/>
    <s v="PERSONAS CAPACITADAS"/>
    <s v="Numero"/>
    <n v="0"/>
    <n v="2023"/>
    <s v="IDERBOL"/>
    <n v="400"/>
    <n v="1600"/>
    <n v="0"/>
    <n v="0"/>
    <n v="120"/>
    <n v="90"/>
    <n v="200"/>
    <n v="0"/>
    <n v="410"/>
    <n v="0.25624999999999998"/>
    <n v="410"/>
    <n v="1.03"/>
    <n v="0.26"/>
    <n v="900000000"/>
    <m/>
    <n v="0"/>
    <n v="0"/>
  </r>
  <r>
    <x v="19"/>
    <x v="1"/>
    <s v="BOLIVAR ME ENAMORA EN  RECREACIÓN Y DEPORTE"/>
    <s v=" FOMENTO DEL DEPORTE SOCIAL Y COMUNITARIO, LA RECREACION, LA ACTIVIDAD FISICA  Y LA PARTICIPACION CIUDADANA"/>
    <n v="4301"/>
    <s v="FOMENTO A LA RECREACIÓN, LA ACTIVIDAD FÍSICA Y EL DEPORTE"/>
    <s v="DEPORTE Y RECREACIÓN"/>
    <n v="191"/>
    <s v="CORRESPONDE A LA FORMACIÓN A LA CIUDADANÍA  EN RECREACIÓN, ACTIVIDAD FÍSICA, DEPORTES SOCIAL COMUNITARIO Y/O APROVECHAMIENTO DEL TIEMPO LIBRE CON ENFOQUE DIFERENCIAL."/>
    <s v="4301035"/>
    <s v="SERVICIO DE EDUCACIÓN INFORMAL EN RECREACIÓN"/>
    <s v="EVENTOS DE CAPACITACIÓN DESARROLLADOS"/>
    <s v="Numero"/>
    <n v="0"/>
    <n v="2023"/>
    <s v="IDERBOL"/>
    <n v="4"/>
    <n v="16"/>
    <n v="0"/>
    <n v="0"/>
    <n v="3"/>
    <n v="4"/>
    <n v="1"/>
    <n v="0"/>
    <n v="8"/>
    <n v="0.5"/>
    <n v="8"/>
    <n v="2"/>
    <n v="0.5"/>
    <n v="200000000"/>
    <m/>
    <n v="0"/>
    <n v="0"/>
  </r>
  <r>
    <x v="19"/>
    <x v="1"/>
    <s v="BOLIVAR ME ENAMORA EN  RECREACIÓN Y DEPORTE"/>
    <s v=" FOMENTO DEL DEPORTE SOCIAL Y COMUNITARIO, LA RECREACION, LA ACTIVIDAD FISICA  Y LA PARTICIPACION CIUDADANA"/>
    <n v="4301"/>
    <s v="FOMENTO A LA RECREACIÓN, LA ACTIVIDAD FÍSICA Y EL DEPORTE"/>
    <s v="DEPORTE Y RECREACIÓN"/>
    <n v="192"/>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CORRESPONDE AL NUMERO DE MUNICIPIOS TOTAL ANUALMENTE, QUE ESTAN VINCULADOS A PARTICIPAR EN LOS SUPERATE INTERCOLEGIADOS."/>
    <s v="4301037"/>
    <s v="SERVICIO DE PROMOCIÓN DE LA ACTIVIDAD FÍSICA, LA RECREACIÓN Y EL DEPORTE"/>
    <s v="MUNICIPIOS VINCULADOS AL PROGRAMA SUPÉRATE-INTERCOLEGIADOS"/>
    <s v="Numero"/>
    <n v="36"/>
    <n v="2023"/>
    <s v="IDERBOL"/>
    <n v="23"/>
    <n v="23"/>
    <n v="41"/>
    <n v="1.7826086956521738"/>
    <n v="0"/>
    <n v="45"/>
    <n v="33"/>
    <n v="0"/>
    <n v="78"/>
    <n v="3.3913043478260869"/>
    <n v="119"/>
    <n v="3.39"/>
    <n v="5.17"/>
    <n v="100"/>
    <m/>
    <n v="0"/>
    <n v="0"/>
  </r>
  <r>
    <x v="19"/>
    <x v="1"/>
    <s v="BOLIVAR ME ENAMORA EN  RECREACIÓN Y DEPORTE"/>
    <s v=" FOMENTO DEL DEPORTE SOCIAL Y COMUNITARIO, LA RECREACION, LA ACTIVIDAD FISICA  Y LA PARTICIPACION CIUDADANA"/>
    <n v="4301"/>
    <s v="FOMENTO A LA RECREACIÓN, LA ACTIVIDAD FÍSICA Y EL DEPORTE"/>
    <s v="DEPORTE Y RECREACIÓN"/>
    <n v="193"/>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INSTITUCIONES EDUCATIVAS VINCULADAS AL PROGRAMA SUPÉRATE-INTERCOLEGIADOS"/>
    <s v="Numero"/>
    <n v="352"/>
    <n v="2023"/>
    <s v="IDERBOL"/>
    <n v="410"/>
    <n v="420"/>
    <n v="305"/>
    <n v="0.72619047619047616"/>
    <n v="0"/>
    <n v="247"/>
    <n v="205"/>
    <n v="0"/>
    <n v="452"/>
    <n v="1.0761904761904761"/>
    <n v="757"/>
    <n v="1.1000000000000001"/>
    <n v="1.8"/>
    <n v="400000000"/>
    <m/>
    <n v="0"/>
    <n v="0"/>
  </r>
  <r>
    <x v="19"/>
    <x v="1"/>
    <s v="BOLIVAR ME ENAMORA EN  RECREACIÓN Y DEPORTE"/>
    <s v=" FOMENTO DEL DEPORTE SOCIAL Y COMUNITARIO, LA RECREACION, LA ACTIVIDAD FISICA  Y LA PARTICIPACION CIUDADANA"/>
    <n v="4301"/>
    <s v="FOMENTO A LA RECREACIÓN, LA ACTIVIDAD FÍSICA Y EL DEPORTE"/>
    <s v="DEPORTE Y RECREACIÓN"/>
    <n v="194"/>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PERSONAS ATENDIDAS POR LOS PROGRAMAS DE RECREACIÓN, DEPORTE SOCIAL COMUNITARIO, ACTIVIDAD FÍSICA Y APROVECHAMIENTO DEL TIEMPO LIBRE"/>
    <s v="Numero"/>
    <n v="3000"/>
    <n v="2023"/>
    <s v="IDERBOL"/>
    <n v="1750"/>
    <n v="7000"/>
    <n v="0"/>
    <n v="0"/>
    <n v="910"/>
    <n v="1050"/>
    <n v="792"/>
    <n v="0"/>
    <n v="2752"/>
    <n v="0.39314285714285713"/>
    <n v="2752"/>
    <n v="1.57"/>
    <n v="0.39"/>
    <n v="300000000"/>
    <m/>
    <n v="0"/>
    <n v="0"/>
  </r>
  <r>
    <x v="19"/>
    <x v="1"/>
    <s v="BOLIVAR ME ENAMORA EN  RECREACIÓN Y DEPORTE"/>
    <s v=" FOMENTO DEL DEPORTE SOCIAL Y COMUNITARIO, LA RECREACION, LA ACTIVIDAD FISICA  Y LA PARTICIPACION CIUDADANA"/>
    <n v="4301"/>
    <s v="FOMENTO A LA RECREACIÓN, LA ACTIVIDAD FÍSICA Y EL DEPORTE"/>
    <s v="DEPORTE Y RECREACIÓN"/>
    <n v="195"/>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MUNICIPIOS IMPLEMENTANDO  PROGRAMAS DE RECREACIÓN, ACTIVIDAD FÍSICA Y DEPORTE SOCIAL COMUNITARIO"/>
    <s v="Numero"/>
    <n v="0"/>
    <n v="2023"/>
    <s v="IDERBOL"/>
    <n v="6"/>
    <n v="25"/>
    <n v="3"/>
    <n v="0.12"/>
    <n v="4"/>
    <n v="1"/>
    <n v="3"/>
    <n v="0"/>
    <n v="8"/>
    <n v="0.32"/>
    <n v="11"/>
    <n v="1.33"/>
    <n v="0.44"/>
    <n v="100000000"/>
    <m/>
    <n v="0"/>
    <n v="0"/>
  </r>
  <r>
    <x v="19"/>
    <x v="1"/>
    <s v="BOLIVAR ME ENAMORA EN  RECREACIÓN Y DEPORTE"/>
    <s v=" FOMENTO DEL DEPORTE SOCIAL Y COMUNITARIO, LA RECREACION, LA ACTIVIDAD FISICA  Y LA PARTICIPACION CIUDADANA"/>
    <n v="4301"/>
    <s v="FOMENTO A LA RECREACIÓN, LA ACTIVIDAD FÍSICA Y EL DEPORTE"/>
    <s v="DEPORTE Y RECREACIÓN"/>
    <n v="196"/>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SEDES EDUCATIVAS APOYADAS CON PROGRAMAS DE FOMENTO"/>
    <s v="Numero"/>
    <n v="0"/>
    <s v="N/D"/>
    <s v="IDERBOL"/>
    <n v="1"/>
    <n v="2"/>
    <n v="0"/>
    <n v="0"/>
    <n v="4"/>
    <n v="2"/>
    <m/>
    <n v="0"/>
    <n v="6"/>
    <n v="3"/>
    <n v="6"/>
    <n v="6"/>
    <n v="3"/>
    <n v="392967165"/>
    <m/>
    <n v="0"/>
    <n v="0"/>
  </r>
  <r>
    <x v="19"/>
    <x v="1"/>
    <s v="BOLIVAR ME ENAMORA EN  RECREACIÓN Y DEPORTE"/>
    <s v=" FOMENTO DEL DEPORTE SOCIAL Y COMUNITARIO, LA RECREACION, LA ACTIVIDAD FISICA  Y LA PARTICIPACION CIUDADANA"/>
    <n v="4301"/>
    <s v="FOMENTO A LA RECREACIÓN, LA ACTIVIDAD FÍSICA Y EL DEPORTE"/>
    <s v="DEPORTE Y RECREACIÓN"/>
    <n v="197"/>
    <s v="CORRESPONDE A LA PLANEACIÓN, ORGANIZACIÓN Y REALIZACIÓN DE EVENTOS RECREATIVOS Y DE ESPARCIMIENTO DEL TIEMPO LIBRE CON LA COMUNIDAD."/>
    <s v="4301038"/>
    <s v="SERVICIO DE ORGANIZACIÓN DE EVENTOS RECREATIVOS COMUNITARIOS"/>
    <s v="EVENTOS RECREATIVOS COMUNITARIOS REALIZADOS"/>
    <s v="Numero"/>
    <n v="6"/>
    <n v="2023"/>
    <s v="IDERBOL"/>
    <n v="3"/>
    <n v="12"/>
    <n v="0"/>
    <n v="0"/>
    <n v="2"/>
    <n v="4"/>
    <m/>
    <n v="0"/>
    <n v="6"/>
    <n v="0.5"/>
    <n v="6"/>
    <n v="2"/>
    <n v="0.5"/>
    <n v="200000000"/>
    <m/>
    <n v="0"/>
    <n v="0"/>
  </r>
  <r>
    <x v="19"/>
    <x v="1"/>
    <s v="BOLIVAR ME ENAMORA EN  RECREACIÓN Y DEPORTE"/>
    <s v=" FOMENTO DEL DEPORTE SOCIAL Y COMUNITARIO, LA RECREACION, LA ACTIVIDAD FISICA  Y LA PARTICIPACION CIUDADANA"/>
    <n v="4301"/>
    <s v="FOMENTO A LA RECREACIÓN, LA ACTIVIDAD FÍSICA Y EL DEPORTE"/>
    <s v="DEPORTE Y RECREACIÓN"/>
    <n v="198"/>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 PERSONAS ATENDIDAS POR LOS PROGRAMAS DE RECREACIÓN, DEPORTE SOCIAL COMUNITARIO, ACTIVIDAD FÍSICA Y APROVECHAMIENTO DEL TIEMPO LIBRE"/>
    <s v="Numero"/>
    <n v="170"/>
    <n v="2023"/>
    <s v="IDERBOL"/>
    <n v="250"/>
    <n v="1100"/>
    <n v="0"/>
    <n v="0"/>
    <n v="750"/>
    <n v="731"/>
    <n v="350"/>
    <n v="0"/>
    <n v="1831"/>
    <n v="1.6645454545454546"/>
    <n v="1831"/>
    <n v="7.32"/>
    <n v="1.66"/>
    <n v="200000000"/>
    <m/>
    <n v="0"/>
    <n v="0"/>
  </r>
  <r>
    <x v="19"/>
    <x v="1"/>
    <s v="BOLIVAR ME ENAMORA EN  RECREACIÓN Y DEPORTE"/>
    <s v=" FOMENTO DEL DEPORTE SOCIAL Y COMUNITARIO, LA RECREACION, LA ACTIVIDAD FISICA  Y LA PARTICIPACION CIUDADANA"/>
    <n v="4301"/>
    <s v="FOMENTO A LA RECREACIÓN, LA ACTIVIDAD FÍSICA Y EL DEPORTE"/>
    <s v="DEPORTE Y RECREACIÓN"/>
    <n v="199"/>
    <s v="CORRESPONDE A LA PLANEACIÓN, ORGANIZACIÓN Y REALIZACIÓN DE EVENTOS RECREATIVOS Y DE ESPARCIMIENTO DEL TIEMPO LIBRE CON LA COMUNIDAD."/>
    <s v="4301038"/>
    <s v="SERVICIO DE ORGANIZACIÓN DE EVENTOS RECREATIVOS COMUNITARIOS"/>
    <s v="EVENTOS RECREATIVOS COMUNITARIOS REALIZADOS"/>
    <s v="Numero"/>
    <n v="0"/>
    <n v="2023"/>
    <s v="IDERBOL"/>
    <n v="1"/>
    <n v="4"/>
    <n v="0"/>
    <n v="0"/>
    <n v="0"/>
    <n v="0"/>
    <n v="2"/>
    <n v="0"/>
    <n v="2"/>
    <n v="0.5"/>
    <n v="2"/>
    <n v="2"/>
    <n v="0.5"/>
    <n v="200000000"/>
    <m/>
    <n v="0"/>
    <n v="0"/>
  </r>
  <r>
    <x v="19"/>
    <x v="1"/>
    <s v="BOLIVAR ME ENAMORA EN  RECREACIÓN Y DEPORTE"/>
    <s v="PROMOCIÓN DE HABITOS Y ESTILOS DE VIDA SALUDABLE &quot;POR TU SALUD, PONTE PILAS&quot;"/>
    <n v="4302"/>
    <s v="FORMACIÓN Y PREPARACIÓN DE DEPORTISTAS"/>
    <s v="DEPORTE Y RECREACIÓN"/>
    <n v="200"/>
    <s v="CAPACITACIONES EN DEPORTE, EN HÁBITOS DE SALUD, EN RECREACIÓN, ENTRE OTROS."/>
    <s v="4302062"/>
    <s v="SERVICIO DE EDUCACIÓN INFORMAL"/>
    <s v="CAPACITACIONES REALIZADAS"/>
    <s v="Numero"/>
    <n v="4"/>
    <n v="2023"/>
    <s v="IDERBOL"/>
    <n v="2"/>
    <n v="8"/>
    <n v="0"/>
    <n v="0"/>
    <n v="0"/>
    <n v="0"/>
    <n v="2"/>
    <n v="0"/>
    <n v="2"/>
    <n v="0.25"/>
    <n v="2"/>
    <n v="1"/>
    <n v="0.25"/>
    <n v="350000000"/>
    <m/>
    <n v="0"/>
    <n v="0"/>
  </r>
  <r>
    <x v="19"/>
    <x v="1"/>
    <s v="BOLIVAR ME ENAMORA EN  RECREACIÓN Y DEPORTE"/>
    <s v="PROMOCIÓN DE HABITOS Y ESTILOS DE VIDA SALUDABLE &quot;POR TU SALUD, PONTE PILAS&quot;"/>
    <n v="4302"/>
    <s v="FORMACIÓN Y PREPARACIÓN DE DEPORTISTAS"/>
    <s v="DEPORTE Y RECREACIÓN"/>
    <n v="201"/>
    <s v="CAPACITACIONES EN DEPORTE, EN HÁBITOS DE SALUD, EN RECREACIÓN, ENTRE OTROS."/>
    <s v="4302062"/>
    <s v="SERVICIO DE EDUCACIÓN INFORMAL"/>
    <s v="PERSONAS CAPACITADAS"/>
    <s v="Numero"/>
    <n v="600"/>
    <n v="2023"/>
    <s v="IDERBOL"/>
    <n v="200"/>
    <n v="850"/>
    <n v="0"/>
    <n v="0"/>
    <n v="0"/>
    <n v="0"/>
    <n v="1216"/>
    <n v="0"/>
    <n v="1216"/>
    <n v="1.4305882352941177"/>
    <n v="1216"/>
    <n v="6.08"/>
    <n v="1.43"/>
    <n v="33472746"/>
    <m/>
    <n v="0"/>
    <n v="0"/>
  </r>
  <r>
    <x v="19"/>
    <x v="1"/>
    <s v="BOLIVAR ME ENAMORA EN  RECREACIÓN Y DEPORTE"/>
    <s v="PROMOCIÓN DE HABITOS Y ESTILOS DE VIDA SALUDABLE &quot;POR TU SALUD, PONTE PILAS&quot;"/>
    <n v="4301"/>
    <s v="FORMACIÓN Y PREPARACIÓN DE DEPORTISTAS"/>
    <s v="DEPORTE Y RECREACIÓN"/>
    <n v="202"/>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PERSONAS ATENDIDAS POR LOS PROGRAMAS DE RECREACIÓN, DEPORTE SOCIAL COMUNITARIO, ACTIVIDAD FÍSICA Y APROVECHAMIENTO DEL TIEMPO LIBRE"/>
    <s v="Numero"/>
    <n v="1350"/>
    <n v="2023"/>
    <s v="IDERBOL"/>
    <n v="1250"/>
    <n v="4000"/>
    <n v="1112"/>
    <n v="0.27800000000000002"/>
    <n v="5058"/>
    <n v="110"/>
    <n v="600"/>
    <n v="0"/>
    <n v="5768"/>
    <n v="1.4419999999999999"/>
    <n v="6880"/>
    <n v="4.6100000000000003"/>
    <n v="1.72"/>
    <n v="300000100"/>
    <m/>
    <n v="0"/>
    <n v="0"/>
  </r>
  <r>
    <x v="19"/>
    <x v="1"/>
    <s v="BOLIVAR ME ENAMORA EN  RECREACIÓN Y DEPORTE"/>
    <s v="PROMOCIÓN DE HABITOS Y ESTILOS DE VIDA SALUDABLE &quot;POR TU SALUD, PONTE PILAS&quot;"/>
    <n v="4301"/>
    <s v="FOMENTO A LA RECREACIÓN, LA ACTIVIDAD FÍSICA Y EL DEPORTE"/>
    <s v="DEPORTE Y RECREACIÓN"/>
    <n v="203"/>
    <s v="CORRESPONDE A LA PLANEACIÓN, ORGANIZACIÓN Y REALIZACIÓN DE EVENTOS RECREATIVOS Y DE ESPARCIMIENTO DEL TIEMPO LIBRE CON LA COMUNIDAD."/>
    <s v="4301038"/>
    <s v="SERVICIO DE ORGANIZACIÓN DE EVENTOS RECREATIVOS COMUNITARIOS"/>
    <s v="EVENTOS RECREATIVOS COMUNITARIOS REALIZADOS"/>
    <s v="Numero"/>
    <n v="7"/>
    <n v="2023"/>
    <s v="IDERBOL"/>
    <n v="7"/>
    <n v="28"/>
    <n v="3"/>
    <n v="0.10714285714285714"/>
    <n v="3"/>
    <n v="1"/>
    <n v="1"/>
    <n v="0"/>
    <n v="5"/>
    <n v="0.17857142857142858"/>
    <n v="8"/>
    <n v="0.71"/>
    <n v="0.28999999999999998"/>
    <n v="200001500"/>
    <m/>
    <n v="0"/>
    <n v="0"/>
  </r>
  <r>
    <x v="19"/>
    <x v="1"/>
    <s v="BOLIVAR ME ENAMORA EN  RECREACIÓN Y DEPORTE"/>
    <s v="PROMOCIÓN DE HABITOS Y ESTILOS DE VIDA SALUDABLE &quot;POR TU SALUD, PONTE PILAS&quot;"/>
    <n v="4301"/>
    <s v="FOMENTO A LA RECREACIÓN, LA ACTIVIDAD FÍSICA Y EL DEPORTE"/>
    <s v="DEPORTE Y RECREACIÓN"/>
    <n v="204"/>
    <s v="APROVECHAMIENTO DEL DEPORTE, LA RECREACIÓN Y LA ACTIVIDAD FÍSICA CON FINES DE ESPARCIMIENTO Y DESARROLLO FÍSICO PROCURANDO LA INTEGRACIÓN EL DESCANSO MEDIANTE LA REALIZACIÓN DE ACTIVIDADES DEPORTIVAS Y LA PROMOCIÓN DE ESPACIOS CON  LA PARTICIPACIÓN COMUNITARIA. Y CORRESPONDE AL PROMEDIO POR VIGENCIA DE LOS MUNICIPIOS A IMPLEMENTAR EL PROGRAMA."/>
    <s v="4301037"/>
    <s v="SERVICIO DE PROMOCIÓN DE LA ACTIVIDAD FÍSICA, LA RECREACIÓN Y EL DEPORTE"/>
    <s v="MUNICIPIOS IMPLEMENTANDO  PROGRAMAS DE RECREACIÓN, ACTIVIDAD FÍSICA Y DEPORTE SOCIAL COMUNITARIO"/>
    <s v="Numero"/>
    <n v="12"/>
    <n v="2023"/>
    <s v="IDERBOL"/>
    <n v="20"/>
    <n v="18"/>
    <n v="6"/>
    <n v="0.33333333333333331"/>
    <n v="2"/>
    <n v="1"/>
    <n v="1"/>
    <n v="0"/>
    <n v="4"/>
    <n v="0.22222222222222221"/>
    <n v="10"/>
    <n v="0.2"/>
    <n v="0.56000000000000005"/>
    <n v="224712847"/>
    <m/>
    <n v="0"/>
    <n v="0"/>
  </r>
  <r>
    <x v="19"/>
    <x v="1"/>
    <s v="BOLIVAR ME ENAMORA EN  RECREACIÓN Y DEPORTE"/>
    <s v=" FOMENTO DEL DEPORTE SOCIAL Y COMUNITARIO, LA RECREACION, LA ACTIVIDAD FISICA  Y LA PARTICIPACION CIUDADANA"/>
    <n v="4301"/>
    <s v="FOMENTO A LA RECREACIÓN, LA ACTIVIDAD FÍSICA Y EL DEPORTE"/>
    <s v="FOMENTO, DESARROLLO Y PRÁCTICA DEL DEPORTE, LA RECREACIÓN Y EL APROVECHAMIENTO DEL TIEMPO LIBRE "/>
    <n v="335"/>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INSTITUCIONES EDUCATIVAS VINCULADAS AL PROGRAMA SUPÉRATE-INTERCOLEGIADOS"/>
    <s v="Número"/>
    <n v="1"/>
    <n v="2023"/>
    <m/>
    <n v="45"/>
    <n v="45"/>
    <n v="41"/>
    <n v="0.91111111111111109"/>
    <n v="0"/>
    <n v="45"/>
    <n v="33"/>
    <n v="0"/>
    <n v="78"/>
    <n v="1.7333333333333334"/>
    <n v="119"/>
    <n v="1.73"/>
    <n v="2.64"/>
    <n v="0"/>
    <m/>
    <n v="0"/>
    <n v="0"/>
  </r>
  <r>
    <x v="20"/>
    <x v="1"/>
    <s v="BOLÍVAR ME ENAMORA EN ARTE, CULTURA Y PATRIMONIO."/>
    <s v="CULTURA DE PAZ"/>
    <n v="3301"/>
    <s v="PROMOCIÓN Y ACCESO EFECTIVO A PROCESOS CULTURALES Y ARTÍSTICOS"/>
    <s v="FORMACIÓN, CAPACITACIÓN E INVESTIGACIÓN ARTÍSTICA Y CULTURAL"/>
    <n v="45"/>
    <s v="OFERTA EDUCATIVA ENTREGADA A AGENTES CULTURALES "/>
    <n v="3301051"/>
    <s v="SERVICIO DE EDUCACIÓN INFORMAL AL SECTOR ARTÍSTICO Y CULTURAL"/>
    <s v="GESTORES CULTURALES CAPACITADOS"/>
    <s v="NÚMERO DE PERSONAS"/>
    <n v="250"/>
    <n v="2023"/>
    <s v="ICULTUR"/>
    <n v="100"/>
    <n v="300"/>
    <n v="344"/>
    <n v="1.1466666666666667"/>
    <n v="30"/>
    <n v="37"/>
    <n v="120"/>
    <n v="0"/>
    <n v="187"/>
    <n v="0.62333333333333329"/>
    <n v="532.14666666666665"/>
    <n v="0.62333333333333329"/>
    <n v="1"/>
    <n v="9000000"/>
    <s v="Recursos propios"/>
    <n v="2000000"/>
    <n v="0"/>
  </r>
  <r>
    <x v="20"/>
    <x v="1"/>
    <s v="BOLÍVAR ME ENAMORA EN ARTE, CULTURA Y PATRIMONIO."/>
    <s v="CULTURA DE PAZ"/>
    <n v="3301"/>
    <s v="PROMOCIÓN Y ACCESO EFECTIVO A PROCESOS CULTURALES Y ARTÍSTICOS"/>
    <s v="FOMENTO, APOYO Y DIFUSIÓN DE EVENTOS Y EXPRESIONES ARTÍSTICAS Y CULTURALES"/>
    <n v="48"/>
    <s v="ESTÍMULOS ECONÓMICOS ENTREGADOS A LOS ACTORES DEL SECTOR ARTÍSTICO Y CULTURAL, "/>
    <n v="3301054"/>
    <s v="SERVICIO DE APOYO FINANCIERO AL SECTOR ARTÍSTICO Y CULTURAL"/>
    <s v="ESTÍMULOS OTORGADOS"/>
    <s v="Número"/>
    <n v="131"/>
    <n v="2023"/>
    <s v="ICULTUR"/>
    <n v="125"/>
    <n v="400"/>
    <n v="0"/>
    <n v="0"/>
    <n v="0"/>
    <n v="0"/>
    <n v="23"/>
    <n v="0"/>
    <n v="23"/>
    <n v="5.7500000000000002E-2"/>
    <n v="23"/>
    <n v="5.7500000000000002E-2"/>
    <n v="5.7500000000000002E-2"/>
    <n v="4000000000"/>
    <s v="SGR"/>
    <n v="0"/>
    <n v="0"/>
  </r>
  <r>
    <x v="20"/>
    <x v="1"/>
    <s v="BOLÍVAR ME ENAMORA EN ARTE, CULTURA Y PATRIMONIO."/>
    <s v="MEMORIA, SABERESY TERRITORIOS BIOCULTURALES"/>
    <n v="3302"/>
    <s v="PROMOCIÓN Y ACCESO EFECTIVO A PROCESOS CULTURALES Y ARTÍSTICOS"/>
    <s v="FORMACIÓN, CAPACITACIÓN E INVESTIGACIÓN ARTÍSTICA Y CULTURAL"/>
    <n v="46"/>
    <s v=" BENEFICIO ECONÓMICO PERIÓDICO ENTREGADO A LOS CREADORES Y GESTORES CULTURALES"/>
    <n v="3301128"/>
    <s v="SERVICIO DE APOYO FINANCIERO PARA CREADORES Y GESTORES CULTURALES"/>
    <s v="CREADORES Y GESTORES CULTURALES BENEFICIADOS"/>
    <s v="Número"/>
    <n v="250"/>
    <n v="2023"/>
    <s v="ICULTUR"/>
    <n v="30"/>
    <n v="150"/>
    <n v="0"/>
    <n v="0"/>
    <n v="0"/>
    <n v="0"/>
    <n v="0"/>
    <n v="0"/>
    <n v="0"/>
    <n v="0"/>
    <n v="0"/>
    <n v="0"/>
    <n v="0"/>
    <n v="959458220"/>
    <s v="Recursos propios"/>
    <n v="0"/>
    <n v="0"/>
  </r>
  <r>
    <x v="20"/>
    <x v="1"/>
    <s v="BOLÍVAR ME ENAMORA EN ARTE, CULTURA Y PATRIMONIO."/>
    <s v="MEMORIA, SABERESY TERRITORIOS BIOCULTURALES"/>
    <n v="3302"/>
    <s v="GESTIÓN, PROTECCIÓN Y SALVAGUARDIA DEL PATRIMONIO CULTURAL COLOMBIANO"/>
    <s v="FOMENTO, APOYO Y DIFUSIÓN DE EVENTOS Y EXPRESIONES ARTÍSTICAS Y CULTURALES"/>
    <n v="49"/>
    <s v="HACE REFERENCIA A LAS VISITAS DE ASISTENCIA TÉCNICA A LA INSTITUCIONALIDAD CULTURAL BRINDADAS A LOS CONSEJOS Y TERRITORIALES DE CULTURA Y A LOS GESTORES CULTURALES, EN TEMAS RELACIONADOS CON PROCESOS DE PLANEACIÓN, FORMULACIÓN DE PROYECTOS, FUENTES DE FINANCIACIÓN, FORMACIÓN Y PARTICIPACIÓN CIUDADANA."/>
    <n v="3301095"/>
    <s v="SERVICIO DE ASISTENCIA TÉCNICA EN GESTIÓN ARTÍSTICA Y CULTURAL"/>
    <s v="CONSEJOS TERRITORIALES ASISTIDOS TÉCNICAMENTE"/>
    <s v="Número"/>
    <n v="1"/>
    <n v="2023"/>
    <s v="ICULTUR"/>
    <n v="1"/>
    <n v="1"/>
    <n v="7"/>
    <n v="7"/>
    <n v="0"/>
    <n v="3"/>
    <n v="0"/>
    <n v="0"/>
    <n v="3"/>
    <n v="3"/>
    <n v="17"/>
    <n v="1"/>
    <n v="1"/>
    <n v="9000000"/>
    <s v="Recursos propios"/>
    <n v="0"/>
    <n v="0"/>
  </r>
  <r>
    <x v="20"/>
    <x v="1"/>
    <s v="BOLÍVAR ME ENAMORA EN ARTE, CULTURA Y PATRIMONIO."/>
    <s v="MEMORIA, SABERESY TERRITORIOS BIOCULTURALES"/>
    <n v="3302"/>
    <s v="PROMOCIÓN Y ACCESO EFECTIVO A PROCESOS CULTURALES Y ARTÍSTICOS"/>
    <s v="FOMENTO, APOYO Y DIFUSIÓN DE EVENTOS Y EXPRESIONES ARTÍSTICAS Y CULTURALES"/>
    <n v="50"/>
    <s v="CORRESPONDE A LA GENERACIÓN DE CONDICIONES PARA LA CREACIÓN, GESTIÓN, PRODUCCIÓN, DIFUSIÓN, CIRCULACIÓN Y APROPIACIÓN DE LAS PRÁCTICAS ARTÍSTICAS Y CONTENIDOS CULTURALES MEDIÁTICOS. INCLUYE LA CREACIÓN DE OBRAS, COPRODUCCIONES Y LA PRODUCCIÓN Y CIRCULACIÓN DE EXHIBICIONES, DE LOS AGENTES DEL SECTOR ARTÍSTICO Y CULTURAL, ASÍ COMO LA CIRCULACIÓN DE CONTENIDOS CULTURALES MEDIÁTICOS APOYADOS POR EL MINISTERIO DE CULTURA."/>
    <n v="3302002"/>
    <s v="DOCUMENTOS DE LINEAMIENTOS TÉCNICOS"/>
    <s v="DOCUMENTOS DE LINEAMIENTOS TÉCNICOS"/>
    <s v="Número"/>
    <n v="0"/>
    <n v="2023"/>
    <s v="ICULTUR"/>
    <n v="1"/>
    <n v="3"/>
    <n v="0"/>
    <n v="0"/>
    <n v="0"/>
    <n v="0"/>
    <n v="0"/>
    <n v="0"/>
    <n v="0"/>
    <n v="0"/>
    <n v="0"/>
    <n v="0"/>
    <n v="0"/>
    <n v="57293600"/>
    <s v="Impuesto Nacional al Consumo"/>
    <n v="0"/>
    <n v="0"/>
  </r>
  <r>
    <x v="20"/>
    <x v="1"/>
    <s v="BOLÍVAR ME ENAMORA EN ARTE, CULTURA Y PATRIMONIO."/>
    <s v=" ECONOMÍA POPULAR CULTURAL"/>
    <n v="3301"/>
    <s v="PROMOCIÓN Y ACCESO EFECTIVO A PROCESOS CULTURALES Y ARTÍSTICOS"/>
    <s v="FOMENTO, APOYO Y DIFUSIÓN DE EVENTOS Y EXPRESIONES ARTÍSTICAS Y CULTURALES"/>
    <n v="51"/>
    <s v="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
    <n v="3301053"/>
    <s v="SERVICIO DE PROMOCIÓN DE ACTIVIDADES CULTURALES"/>
    <s v="EVENTOS DE PROMOCIÓN DE ACTIVIDADES CULTURALES REALIZADOS"/>
    <s v="Número"/>
    <n v="15"/>
    <n v="2023"/>
    <s v="ICULTUR"/>
    <n v="15"/>
    <n v="15"/>
    <n v="15"/>
    <n v="1"/>
    <n v="4"/>
    <n v="6"/>
    <n v="3"/>
    <n v="0"/>
    <n v="13"/>
    <n v="0.8666666666666667"/>
    <n v="29"/>
    <n v="0.8666666666666667"/>
    <n v="1"/>
    <n v="6863899000"/>
    <s v="Recursos propios"/>
    <n v="1009713600"/>
    <n v="0"/>
  </r>
  <r>
    <x v="20"/>
    <x v="1"/>
    <s v="BOLÍVAR ME ENAMORA EN ARTE, CULTURA Y PATRIMONIO."/>
    <s v=" ECONOMÍA POPULAR CULTURAL"/>
    <n v="3301"/>
    <s v="PROMOCIÓN Y ACCESO EFECTIVO A PROCESOS CULTURALES Y ARTÍSTICOS"/>
    <s v="FOMENTO, APOYO Y DIFUSIÓN DE EVENTOS Y EXPRESIONES ARTÍSTICAS Y CULTURALES"/>
    <n v="52"/>
    <s v="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
    <n v="3302044"/>
    <s v="SERVICIO DE PROMOCIÓN DE ACTIVIDADES CULTURALES."/>
    <s v="ACTIVIDADES CULTURALES REALIZADAS EN MUSEOS DEL MINISTERIO DE CULTURA"/>
    <s v="Número"/>
    <s v="ND"/>
    <n v="2023"/>
    <s v="ICULTUR"/>
    <n v="21"/>
    <n v="21"/>
    <n v="21"/>
    <n v="1"/>
    <n v="0"/>
    <n v="12"/>
    <n v="7"/>
    <n v="0"/>
    <n v="19"/>
    <n v="0.90476190476190477"/>
    <n v="41"/>
    <n v="0.90476190476190477"/>
    <n v="1"/>
    <n v="36000000"/>
    <s v="Recursos propios"/>
    <n v="0"/>
    <n v="0"/>
  </r>
  <r>
    <x v="20"/>
    <x v="1"/>
    <s v="BOLÍVAR ME ENAMORA EN ARTE, CULTURA Y PATRIMONIO."/>
    <s v=" INFRAESTRUCTURAS CULTURALES PARA LA VIDA"/>
    <n v="3301"/>
    <s v="PROMOCIÓN Y ACCESO EFECTIVO A PROCESOS CULTURALES Y ARTÍSTICOS"/>
    <s v="CONSTRUCCIÓN, MANTENIMIENTO Y ADECUACIÓN DE LA INFRAESTRUCTURA ARTÍSTICA Y CULTURAL"/>
    <n v="47"/>
    <s v="AJUSTE O ADAPTACIÓN DE UNA INFRAESTRUCTURA CULTURAL"/>
    <n v="3301068"/>
    <s v="SERVICIO DE EDUCACIÓN FORMAL AL SECTOR ARTÍSTICO Y CULTURAL"/>
    <s v="INFRAESTRUCTURA CULTURAL INTERVENIDA"/>
    <s v="Número"/>
    <n v="0"/>
    <n v="2023"/>
    <s v="ICULTUR"/>
    <n v="0"/>
    <n v="1"/>
    <n v="0"/>
    <n v="0"/>
    <n v="0"/>
    <n v="0"/>
    <n v="0"/>
    <n v="0"/>
    <n v="0"/>
    <n v="0"/>
    <n v="0"/>
    <n v="0"/>
    <n v="0"/>
    <n v="100000000"/>
    <s v="Recursos propios"/>
    <n v="0"/>
    <n v="0"/>
  </r>
  <r>
    <x v="20"/>
    <x v="1"/>
    <s v="BOLÍVAR ME ENAMORA EN ARTE, CULTURA Y PATRIMONIO."/>
    <s v=" INFRAESTRUCTURAS CULTURALES PARA LA VIDA"/>
    <n v="3301"/>
    <s v="PROMOCIÓN Y ACCESO EFECTIVO A PROCESOS CULTURALES Y ARTÍSTICOS"/>
    <s v="FORMACIÓN, CAPACITACIÓN E INVESTIGACIÓN ARTÍSTICA Y CULTURAL "/>
    <n v="53"/>
    <s v="ASISTENCIAS TÉCNICAS A BIBLIOTECARIOS, ADMINISTRACIONES LOCALES, ENTIDADES PÚBLICAS Y PRIVADAS ENTRE OTROS, EN EL CAMPO DE LAS BIBLIOTECAS PÚBLICAS Y LA LECTURA."/>
    <n v="3301065"/>
    <s v="SERVICIO DE ASISTENCIA TÉCNICA EN ASUNTOS DE GESTIÓN DE BIBLIOTECAS PÚBLICAS Y LECTURA."/>
    <s v="PERSONAS ASISTIDAS TÉCNICAMENTE"/>
    <s v="Personas asistidas técnicamente"/>
    <s v="ND"/>
    <n v="2023"/>
    <s v="ICULTUR"/>
    <n v="52"/>
    <n v="52"/>
    <n v="52"/>
    <n v="1"/>
    <n v="3"/>
    <n v="52"/>
    <n v="52"/>
    <n v="0"/>
    <n v="107"/>
    <n v="2.0576923076923075"/>
    <n v="160"/>
    <n v="1"/>
    <n v="1"/>
    <n v="627858219.60000002"/>
    <s v="Recursos propios"/>
    <n v="36000000"/>
    <n v="0"/>
  </r>
  <r>
    <x v="20"/>
    <x v="1"/>
    <s v="BOLÍVAR ME ENAMORA EN ARTE, CULTURA Y PATRIMONIO."/>
    <s v=" INFRAESTRUCTURAS CULTURALES PARA LA VIDA"/>
    <n v="3301"/>
    <s v="PROMOCIÓN Y ACCESO EFECTIVO A PROCESOS CULTURALES Y ARTÍSTICOS"/>
    <s v="FORMACIÓN, CAPACITACIÓN E INVESTIGACIÓN ARTÍSTICA Y CULTURAL "/>
    <n v="54"/>
    <s v="SON TODAS AQUELLAS INFRAESTRUCTURAS CULTURALES QUE SE CONSTRUYAN EN UN PREDIO O TERRENO DONDE NO EXISTEN ELEMENTOS O CONSTRUCCIONES PREVISTAS. "/>
    <n v="3301075"/>
    <s v="BIBLIOTECAS CONSTRUIDAS Y DOTADAS"/>
    <s v="BIBLIOTECAS CONSTRUIDAS Y DOTADAS"/>
    <s v="Número"/>
    <s v="ND"/>
    <n v="2023"/>
    <s v="ICULTUR"/>
    <n v="20"/>
    <n v="52"/>
    <n v="0"/>
    <n v="0"/>
    <n v="0"/>
    <n v="0"/>
    <n v="52"/>
    <n v="0"/>
    <n v="52"/>
    <n v="1"/>
    <n v="52"/>
    <n v="1"/>
    <n v="1"/>
    <n v="331600000"/>
    <s v="Recursos propios"/>
    <n v="0"/>
    <n v="0"/>
  </r>
  <r>
    <x v="20"/>
    <x v="1"/>
    <s v="BOLÍVAR ME ENAMORA EN ARTE, CULTURA Y PATRIMONIO."/>
    <s v=" APROVECHAMIENTO DE POTENCIALIDADES Y APUESTA PRODUCTIVAS"/>
    <n v="3502"/>
    <s v="PROMOCIÓN Y ACCESO EFECTIVO A PROCESOS CULTURALES Y ARTÍSTICOS"/>
    <s v="PROTECCIÓN DEL PATRIMONIO CULTURAL  "/>
    <n v="330"/>
    <s v="FORTALECIMIENTO DE PROCESOS CULTURALES, ARTÍSTICOS, FORMACIÓN EN LOS MUNICIPIOS A TRAVÉS DE DOTACIÓN DE INSTRUMENTOS  ELEMENTOS, O DESARROLLO DE PROCESOS DE FORMACIÓN"/>
    <n v="3301126"/>
    <s v="SERVICIO DE APOYO AL PROCESO DE FORMACIÓN ARTÍSTICA Y CULTURAL"/>
    <s v="PROCESOS DE FORMACIÓN ATENDIDOS"/>
    <s v="Número"/>
    <m/>
    <n v="2023"/>
    <s v="ICULTUR"/>
    <n v="5"/>
    <n v="46"/>
    <n v="5"/>
    <n v="0.10869565217391304"/>
    <n v="0"/>
    <n v="9"/>
    <n v="9"/>
    <n v="0"/>
    <n v="18"/>
    <n v="0.39130434782608697"/>
    <n v="23.108695652173914"/>
    <n v="0.39130434782608697"/>
    <n v="0.50236294896030242"/>
    <n v="6000000"/>
    <s v="Recursos propios"/>
    <n v="0"/>
    <n v="0"/>
  </r>
  <r>
    <x v="20"/>
    <x v="2"/>
    <s v="BOLÍVAR ME ENAMORA EN  TURISMO"/>
    <s v=" TURISMO DE TALLA MUNDIAL"/>
    <n v="3502"/>
    <s v="PRODUCTIVIDAD Y COMPETITIVIDAD DE LAS EMPRESAS COLOMBIANAS"/>
    <s v="PROMOCIÓN DEL DESARROLLO TURÍSTICO "/>
    <n v="55"/>
    <s v="ASISTENCIA Y ACOMPAÑAMIENTO A LOS ENTES TERRITORIALES PARA LA PROMOCIÓN Y COMPETITIVIDAD TURÍSTICA DE SUS REGIONES."/>
    <n v="3502039"/>
    <s v="SERVICIO DE ASISTENCIA TÉCNICA A LOS ENTES TERRITORIALES PARA EL DESARROLLO TURÍSTICO"/>
    <s v="PROYECTOS DE INFRAESTRUCTURA TURÍSTICA APOYADOS"/>
    <s v="Número"/>
    <n v="0"/>
    <n v="2023"/>
    <s v="ICULTUR"/>
    <n v="12"/>
    <n v="8"/>
    <n v="31"/>
    <n v="3.875"/>
    <n v="31"/>
    <n v="0"/>
    <n v="0"/>
    <n v="0"/>
    <n v="31"/>
    <n v="3.875"/>
    <n v="65.875"/>
    <n v="3.875"/>
    <n v="8.234375"/>
    <n v="0"/>
    <n v="0"/>
    <n v="0"/>
    <n v="0"/>
  </r>
  <r>
    <x v="20"/>
    <x v="2"/>
    <s v="BOLÍVAR ME ENAMORA EN  TURISMO"/>
    <s v=" TURISMO DE TALLA MUNDIAL"/>
    <n v="3502"/>
    <s v="PRODUCTIVIDAD Y COMPETITIVIDAD DE LAS EMPRESAS COLOMBIANAS"/>
    <s v="PROMOCIÓN DEL DESARROLLO TURÍSTICO "/>
    <n v="56"/>
    <s v="EVENTOS REALIZADOS PARA INTERCAMBIO DE EXPERIENCIAS Y GENERACIÓN DE ALIANZAS ENTRE INICIATIVAS CLÚSTERES"/>
    <n v="3502007"/>
    <s v="SERVICIO DE ASISTENCIA TÉCNICA PARA EL DESARROLLO DE INICIATIVAS CLÚSTERES"/>
    <s v="PROGRAMAS DE GESTIÓN EMPRESARIAL EJECUTADOS EN UNIDADES PRODUCTIVAS"/>
    <s v="Número"/>
    <n v="0"/>
    <n v="2023"/>
    <s v="ICULTUR"/>
    <n v="35"/>
    <n v="8"/>
    <n v="112"/>
    <n v="14"/>
    <n v="150"/>
    <n v="0"/>
    <n v="0"/>
    <n v="0"/>
    <n v="150"/>
    <n v="18.75"/>
    <n v="276"/>
    <n v="18.75"/>
    <n v="34.5"/>
    <n v="0"/>
    <n v="0"/>
    <n v="0"/>
    <n v="0"/>
  </r>
  <r>
    <x v="20"/>
    <x v="2"/>
    <s v="BOLÍVAR ME ENAMORA EN  TURISMO"/>
    <s v=" TURISMO DE TALLA MUNDIAL"/>
    <n v="3502"/>
    <s v="PRODUCTIVIDAD Y COMPETITIVIDAD DE LAS EMPRESAS COLOMBIANAS"/>
    <s v="PROMOCIÓN DEL DESARROLLO TURÍSTICO "/>
    <n v="57"/>
    <s v="CORRESPONDE A DOCUMENTOS QUE CONTENGAN PLANES, ESTRATEGIAS, POLÍTICA PÚBLICAS SOBRE ASUNTOS DEL SECTOR."/>
    <n v="3502047"/>
    <s v="DOCUMENTOS DE PLANEACIÓN"/>
    <s v="DOCUMENTOS DE PLANEACIÓN ELABORADOS"/>
    <s v="Número"/>
    <n v="2"/>
    <n v="2024"/>
    <s v="ICULTUR"/>
    <n v="2"/>
    <n v="4"/>
    <n v="3"/>
    <n v="0.75"/>
    <n v="4"/>
    <n v="0"/>
    <n v="0"/>
    <n v="0"/>
    <n v="4"/>
    <n v="1"/>
    <n v="7.75"/>
    <n v="1"/>
    <n v="1.9375"/>
    <n v="0"/>
    <n v="0"/>
    <n v="0"/>
    <n v="0"/>
  </r>
  <r>
    <x v="20"/>
    <x v="2"/>
    <s v="BOLÍVAR ME ENAMORA EN  TURISMO"/>
    <s v=" TURISMO DE TALLA MUNDIAL"/>
    <n v="3502"/>
    <s v="PRODUCTIVIDAD Y COMPETITIVIDAD DE LAS EMPRESAS COLOMBIANAS"/>
    <s v="PROMOCIÓN DEL DESARROLLO TURÍSTICO "/>
    <n v="58"/>
    <s v="ASISTENCIA Y ACOMPAÑAMIENTO A LOS ENTES TERRITORIALES PARA LA PROMOCIÓN Y COMPETITIVIDAD TURÍSTICA DE SUS REGIONES."/>
    <n v="3502039"/>
    <s v="SERVICIO DE ASISTENCIA TÉCNICA A LOS ENTES TERRITORIALES PARA EL DESARROLLO TURÍSTICO"/>
    <s v="VIAJES DE FAMILIARIZACIÓN REALIZADOS"/>
    <s v="Número"/>
    <n v="16"/>
    <n v="2023"/>
    <s v="ICULTUR"/>
    <n v="2"/>
    <n v="1"/>
    <n v="1"/>
    <n v="1"/>
    <n v="2"/>
    <n v="0"/>
    <n v="0"/>
    <n v="0"/>
    <n v="2"/>
    <n v="2"/>
    <n v="4"/>
    <n v="2"/>
    <n v="4"/>
    <n v="0"/>
    <n v="0"/>
    <n v="0"/>
    <n v="0"/>
  </r>
  <r>
    <x v="20"/>
    <x v="2"/>
    <s v="BOLÍVAR ME ENAMORA EN  TURISMO"/>
    <s v=" TURISMO DE TALLA MUNDIAL"/>
    <n v="3502"/>
    <s v="PRODUCTIVIDAD Y COMPETITIVIDAD DE LAS EMPRESAS COLOMBIANAS"/>
    <s v="PROMOCIÓN DEL DESARROLLO TURÍSTICO "/>
    <n v="59"/>
    <s v="CORRESPONDE A CAMPAÑAS DE DIVULGACIÓN Y PROMOCIÓN DE LOS ATRACTIVOS TURÍSTICOS DE LA ZONAS, ASÍ COMO LAS ACTIVIDADES PARA EL POSICIONAMIENTO DE LAS REGIONES, DEPARTAMENTOS Y MUNICIPIOS COMO DESTINOS TURÍSTICOS."/>
    <n v="3502046"/>
    <s v="SERVICIO DE PROMOCIÓN TURÍSTICA"/>
    <s v="EVENTOS DE PROMOCIÓN REALIZADOS"/>
    <s v="Número"/>
    <n v="0"/>
    <n v="2023"/>
    <s v="ICULTUR"/>
    <n v="1"/>
    <n v="1"/>
    <n v="4"/>
    <n v="4"/>
    <n v="5"/>
    <n v="0"/>
    <n v="0"/>
    <n v="0"/>
    <n v="5"/>
    <n v="5"/>
    <n v="13"/>
    <n v="5"/>
    <n v="13"/>
    <n v="0"/>
    <n v="0"/>
    <n v="0"/>
    <n v="0"/>
  </r>
  <r>
    <x v="20"/>
    <x v="2"/>
    <s v="BOLÍVAR ME ENAMORA EN  TURISMO"/>
    <s v=" TURISMO DE TALLA MUNDIAL"/>
    <n v="3502"/>
    <s v="PRODUCTIVIDAD Y COMPETITIVIDAD DE LAS EMPRESAS COLOMBIANAS"/>
    <s v="PROMOCIÓN DEL DESARROLLO TURÍSTICO "/>
    <n v="60"/>
    <s v="ASISTENCIA Y ACOMPAÑAMIENTO A LOS ENTES TERRITORIALES PARA LA PROMOCIÓN Y COMPETITIVIDAD TURÍSTICA DE SUS REGIONES."/>
    <n v="3502039"/>
    <s v="SERVICIO DE ASISTENCIA TÉCNICA A LOS ENTES TERRITORIALES PARA EL DESARROLLO TURÍSTICO"/>
    <s v="REDES TEMÁTICAS DE TURISMO APOYADAS"/>
    <s v="Número"/>
    <n v="0"/>
    <n v="2023"/>
    <s v="ICULTUR"/>
    <n v="1"/>
    <n v="30"/>
    <n v="0"/>
    <n v="0"/>
    <n v="0"/>
    <n v="0"/>
    <n v="0"/>
    <n v="0"/>
    <n v="0"/>
    <n v="0"/>
    <n v="0"/>
    <n v="0"/>
    <n v="0"/>
    <n v="0"/>
    <n v="0"/>
    <n v="0"/>
    <n v="0"/>
  </r>
  <r>
    <x v="20"/>
    <x v="2"/>
    <s v="BOLÍVAR ME ENAMORA EN  TURISMO"/>
    <s v=" TURISMO DE TALLA MUNDIAL"/>
    <n v="3502"/>
    <s v="PRODUCTIVIDAD Y COMPETITIVIDAD DE LAS EMPRESAS COLOMBIANAS"/>
    <s v="PROMOCIÓN DEL DESARROLLO TURÍSTICO "/>
    <n v="61"/>
    <s v="COMPRENDE LAS ACTIVIDADES NECESARIAS PARA LA GENERACIÓN DE INFORMACIÓN Y HERRAMIENTAS TECNOLÓGICAS EN EL USO DE DATOS REFERENTES AL SECTOR TURISMO."/>
    <n v="3502093"/>
    <s v="SERVICIOS DE INFORMACIÓN TURÍSTICA A NIVEL NACIONAL"/>
    <s v="PORTALES INTEGRADOS"/>
    <s v="Número"/>
    <n v="0"/>
    <n v="2023"/>
    <s v="ICULTUR"/>
    <n v="0"/>
    <n v="60"/>
    <n v="0"/>
    <n v="0"/>
    <n v="0"/>
    <n v="0"/>
    <n v="0"/>
    <n v="0"/>
    <n v="0"/>
    <n v="0"/>
    <n v="0"/>
    <n v="0"/>
    <n v="0"/>
    <n v="0"/>
    <n v="0"/>
    <n v="0"/>
    <n v="0"/>
  </r>
  <r>
    <x v="20"/>
    <x v="2"/>
    <s v="BOLÍVAR ME ENAMORA EN  TURISMO"/>
    <s v=" TURISMO DE TALLA MUNDIAL"/>
    <n v="3502"/>
    <s v="PRODUCTIVIDAD Y COMPETITIVIDAD DE LAS EMPRESAS COLOMBIANAS"/>
    <s v="PROMOCIÓN DEL DESARROLLO TURÍSTICO "/>
    <n v="62"/>
    <s v="ASISTENCIA TÉCNICA DIRIGIDA A EMPRENDEDORES CON EMPRESAS EN ETAPA TEMPRANA (MENORES DE 5 AÑOS)."/>
    <n v="3502007"/>
    <s v="SERVICIO DE ASISTENCIA TÉCNICA PARA EMPRENDEDORES Y/O EMPRESAS EN EDAD TEMPRANA"/>
    <s v="EMPRESAS ASISTIDAS TÉCNICAMENTE"/>
    <s v="Número"/>
    <n v="0"/>
    <n v="2023"/>
    <s v="ICULTUR"/>
    <n v="5"/>
    <n v="8"/>
    <n v="125"/>
    <n v="15.625"/>
    <n v="125"/>
    <n v="0"/>
    <n v="0"/>
    <n v="0"/>
    <n v="125"/>
    <n v="15.625"/>
    <n v="265.625"/>
    <n v="15.625"/>
    <n v="33.203125"/>
    <n v="0"/>
    <n v="0"/>
    <n v="0"/>
    <n v="0"/>
  </r>
  <r>
    <x v="20"/>
    <x v="2"/>
    <s v="BOLÍVAR ME ENAMORA EN  TURISMO"/>
    <s v=" TURISMO DE TALLA MUNDIAL"/>
    <n v="3502"/>
    <s v="PRODUCTIVIDAD Y COMPETITIVIDAD DE LAS EMPRESAS COLOMBIANAS"/>
    <s v="PROMOCIÓN DEL DESARROLLO TURÍSTICO "/>
    <n v="63"/>
    <s v="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
    <n v="3502009"/>
    <s v="SERVICIO DE APOYO PARA LA TRANSFERENCIA Y/O IMPLEMENTACIÓN DE METODOLOGÍAS DE AUMENTO DE LA PRODUCTIVIDAD"/>
    <s v="UNIDADES PRODUCTIVAS  BENEFICIADAS EN LA IMPLEMENTACIÓN DE ESTRATEGIAS PARA INCREMENTAR SU PRODUCTIVIDAD "/>
    <s v="Número"/>
    <n v="0"/>
    <n v="2023"/>
    <s v="ICULTUR"/>
    <n v="15"/>
    <n v="5"/>
    <n v="1"/>
    <n v="0.2"/>
    <n v="3"/>
    <n v="0"/>
    <n v="0"/>
    <n v="0"/>
    <n v="3"/>
    <n v="0.6"/>
    <n v="4.2"/>
    <n v="0.6"/>
    <n v="0.84000000000000008"/>
    <n v="0"/>
    <n v="0"/>
    <n v="0"/>
    <n v="0"/>
  </r>
  <r>
    <x v="20"/>
    <x v="2"/>
    <s v="BOLÍVAR ME ENAMORA EN  TURISMO"/>
    <s v=" TURISMO DE TALLA MUNDIAL"/>
    <n v="3502"/>
    <s v="PRODUCTIVIDAD Y COMPETITIVIDAD DE LAS EMPRESAS COLOMBIANAS"/>
    <s v="PROMOCIÓN DEL DESARROLLO TURÍSTICO "/>
    <n v="64"/>
    <s v="ASISTENCIA Y ACOMPAÑAMIENTO A LOS ENTES TERRITORIALES PARA LA PROMOCIÓN Y COMPETITIVIDAD TURÍSTICA DE SUS REGIONES."/>
    <n v="3502039"/>
    <s v="SERVICIO DE ASISTENCIA TÉCNICA A LOS ENTES TERRITORIALES PARA EL DESARROLLO TURÍSTICO"/>
    <s v="ENTIDADES TERRITORIALES ASISTIDAS TÉCNICAMENTE"/>
    <s v="Número"/>
    <n v="0"/>
    <n v="2023"/>
    <s v="ICULTUR"/>
    <n v="3"/>
    <n v="4"/>
    <n v="0"/>
    <n v="0"/>
    <n v="2"/>
    <n v="0"/>
    <n v="0"/>
    <n v="0"/>
    <n v="2"/>
    <n v="0.5"/>
    <n v="2"/>
    <n v="0.5"/>
    <n v="0.5"/>
    <n v="0"/>
    <n v="0"/>
    <n v="0"/>
    <n v="0"/>
  </r>
  <r>
    <x v="20"/>
    <x v="2"/>
    <s v="BOLÍVAR ME ENAMORA EN  TURISMO"/>
    <s v=" TURISMO DE TALLA MUNDIAL"/>
    <n v="3502"/>
    <s v="PRODUCTIVIDAD Y COMPETITIVIDAD DE LAS EMPRESAS COLOMBIANAS"/>
    <s v="PROMOCIÓN DEL DESARROLLO TURÍSTICO "/>
    <n v="65"/>
    <s v="ASISTENCIA Y ACOMPAÑAMIENTO A LOS ENTES TERRITORIALES PARA LA PROMOCIÓN Y COMPETITIVIDAD TURÍSTICA DE SUS REGIONES."/>
    <n v="3502039"/>
    <s v="SERVICIO DE ASISTENCIA TÉCNICA A LOS ENTES TERRITORIALES PARA EL DESARROLLO TURÍSTICO"/>
    <s v="REDES TEMÁTICAS DE TURISMO APOYADAS"/>
    <s v="Número"/>
    <n v="0"/>
    <n v="2023"/>
    <s v="ICULTUR"/>
    <n v="1"/>
    <n v="0"/>
    <n v="0"/>
    <n v="0"/>
    <n v="2"/>
    <n v="0"/>
    <n v="0"/>
    <n v="0"/>
    <n v="2"/>
    <n v="1"/>
    <n v="2"/>
    <n v="1"/>
    <n v="1"/>
    <n v="0"/>
    <n v="0"/>
    <n v="0"/>
    <n v="0"/>
  </r>
  <r>
    <x v="20"/>
    <x v="2"/>
    <s v="BOLÍVAR ME ENAMORA EN  TURISMO"/>
    <s v=" TURISMO DE TALLA MUNDIAL"/>
    <n v="3502"/>
    <s v="PRODUCTIVIDAD Y COMPETITIVIDAD DE LAS EMPRESAS COLOMBIANAS"/>
    <s v="PROMOCIÓN DEL DESARROLLO TURÍSTICO "/>
    <n v="66"/>
    <s v="ASISTENCIA Y ACOMPAÑAMIENTO A LOS ENTES TERRITORIALES PARA LA PROMOCIÓN Y COMPETITIVIDAD TURÍSTICA DE SUS REGIONES."/>
    <n v="3502039"/>
    <s v="SERVICIO DE ASISTENCIA TÉCNICA A LOS ENTES TERRITORIALES PARA EL DESARROLLO TURÍSTICO"/>
    <s v="CONVENIOS, ALIANZAS ESTRATÉGICAS Y SUSCRIPCIONES REALIZADAS"/>
    <s v="Número"/>
    <n v="0"/>
    <n v="2023"/>
    <s v="ICULTUR"/>
    <n v="1"/>
    <n v="0"/>
    <n v="0"/>
    <n v="0"/>
    <n v="0"/>
    <n v="0"/>
    <n v="0"/>
    <n v="0"/>
    <n v="0"/>
    <n v="1"/>
    <n v="0"/>
    <n v="1"/>
    <n v="1"/>
    <n v="0"/>
    <n v="0"/>
    <n v="0"/>
    <n v="0"/>
  </r>
  <r>
    <x v="21"/>
    <x v="1"/>
    <s v="BOLÍVAR ME ENAMORA  CON  ATENCIÓN A VÍCTMAS"/>
    <s v="CALIDAD Y FOMENTO DE LA EDUCACIÓN SUPERIOR"/>
    <n v="2202"/>
    <s v="CALIDAD Y FOMENTO DE LA EDUCACIÓN SUPERIOR"/>
    <s v="EDUCACIÓN SUPERIOR"/>
    <n v="123"/>
    <s v="BECAS PARA EL INGRESO DE LA EDUCACIÓN SUPERIOR ACORDE RESOLUCIÓN UDC CON ENFOQUE ETNICO Y DIFERENCIAL"/>
    <n v="2202061"/>
    <s v="SERVICIO DE APOYO FINANCIERO PARA LA PERMANENCIA A LA EDUCACIÓN SUPERIOR "/>
    <s v="POBLACIÓN VÍCTIMA DEL CONFLICTO ARMADO, BENEFICIARIA DE SUBSIDIOS PARA LA PERMANENCIA EN PROGRAMAS NACIONALES"/>
    <s v="Numero"/>
    <n v="321"/>
    <n v="2023"/>
    <s v="UDC"/>
    <n v="100"/>
    <n v="400"/>
    <n v="203"/>
    <n v="0.51"/>
    <n v="96"/>
    <n v="0"/>
    <n v="0"/>
    <n v="0"/>
    <n v="96"/>
    <n v="0.24"/>
    <n v="299"/>
    <n v="0.96"/>
    <n v="0.74750000000000005"/>
    <s v=" $-"/>
    <s v="icld recursos propios"/>
    <n v="0"/>
    <n v="0"/>
  </r>
  <r>
    <x v="21"/>
    <x v="0"/>
    <s v="BOLÍVAR ME ENAMORA EN  PARTICIPACIÓN CIUDADANA"/>
    <s v=" TRANSPARENCIA INSTITUCIONAL"/>
    <n v="4502"/>
    <s v="FORTALECIMIENTO DEL BUEN GOBIERNO PARA EL RESPETO Y GARANTÍA DE LOS DERECHOS HUMANOS"/>
    <s v="FOMENTO Y APOYO A LA APROPIACIÓN DE TECNOLOGÍA EN PROCESOS EMPRESARIALES "/>
    <n v="326"/>
    <s v="REALIZAR 4 PROCESOS DE RENDICIÓN PUBLICA DE CUENTAS A LA CIUDADANÍA        "/>
    <n v="4502001"/>
    <s v="SERVICIO DE PROMOCIÓN A LA PARTICIPACIÓN CIUDADANA"/>
    <s v="RENDICION DE CUENTAS"/>
    <s v="Numero"/>
    <n v="1"/>
    <n v="2023"/>
    <s v="SECRETARIA PRIVADA"/>
    <n v="1"/>
    <n v="4"/>
    <n v="1"/>
    <n v="0.25"/>
    <n v="0"/>
    <n v="0"/>
    <n v="1"/>
    <n v="0"/>
    <n v="1"/>
    <n v="0.25"/>
    <n v="2"/>
    <n v="1"/>
    <n v="0.5"/>
    <s v=" $-"/>
    <s v="icld recursos propios"/>
    <n v="0"/>
    <n v="0"/>
  </r>
  <r>
    <x v="21"/>
    <x v="0"/>
    <s v="BOLÍVAR ME ENAMORA EN  PARTICIPACIÓN CIUDADANA"/>
    <s v=" INSTANCIA DE PARTICIPACIÓN CIUDADANA"/>
    <n v="4599"/>
    <s v="FORTALECIMIENTO A LA GESTIÓN Y DIRECCIÓN DE LA ADMINISTRACIÓN PÚBLICA TERRITORIAL"/>
    <s v="INSTANCIAS O ESPACIOS DE PARTICIPACIÓN "/>
    <n v="327"/>
    <s v="REALIZAR 4 CUMBRES DE PARTICIPACION ENTRE ALCALDES Y GOBERNACION"/>
    <n v="4599029"/>
    <s v="SERVICIO DE INTEGRACIÓN DE LA OFERTA PÚBLICA"/>
    <s v="ESPACIOS DE INTEGRACIÓN DE OFERTA PÚBLICA GENERADOS"/>
    <s v="Numero"/>
    <n v="1"/>
    <n v="2023"/>
    <s v="SECRETARIA PRIVADA"/>
    <n v="1"/>
    <n v="4"/>
    <n v="1"/>
    <n v="0.25"/>
    <n v="0"/>
    <n v="0"/>
    <n v="0"/>
    <n v="0"/>
    <n v="0"/>
    <n v="0"/>
    <n v="1"/>
    <n v="0"/>
    <n v="0.25"/>
    <s v=" $-"/>
    <s v="icld recursos propios"/>
    <n v="0"/>
    <n v="0"/>
  </r>
  <r>
    <x v="21"/>
    <x v="0"/>
    <s v="BOLÍVAR ME ENAMORA EN  PARTICIPACIÓN CIUDADANA"/>
    <s v=" INSTANCIA DE PARTICIPACIÓN CIUDADANA"/>
    <n v="4502"/>
    <s v="FORTALECIMIENTO DEL BUEN GOBIERNO PARA EL RESPETO Y GARANTÍA DE LOS DERECHOS HUMANOS"/>
    <s v="INSTANCIAS O ESPACIOS DE PARTICIPACIÓN "/>
    <n v="328"/>
    <s v="RUTA DE LA GOBERNANZA"/>
    <n v="4502001"/>
    <s v="SERVICIO DE PROMOCIÓN A LA PARTICIPACIÓN CIUDADANA"/>
    <s v="ESPACIOS DE PARTICIPACIÓN PROMOVIDOS"/>
    <s v="Numero"/>
    <n v="0"/>
    <n v="2023"/>
    <s v="SECRETARIA PRIVADA"/>
    <n v="5"/>
    <n v="20"/>
    <n v="6"/>
    <n v="0.3"/>
    <n v="2"/>
    <n v="2"/>
    <n v="0"/>
    <n v="0"/>
    <n v="4"/>
    <n v="0.2"/>
    <n v="10"/>
    <n v="0.8"/>
    <n v="0.5"/>
    <n v="1261000000"/>
    <s v="icld recursos propios"/>
    <n v="1261000000"/>
    <n v="1"/>
  </r>
  <r>
    <x v="21"/>
    <x v="0"/>
    <s v="BOLÍVAR ME ENAMORA EN  PARTICIPACIÓN CIUDADANA"/>
    <s v="CONSTRUCCIONES MOTIVADORAS CON PARTICIPACIÓN INTEGRAL – COMPI"/>
    <n v="4502"/>
    <s v="FORTALECIMIENTO DEL BUEN GOBIERNO PARA EL RESPETO Y GARANTÍA DE LOS DERECHOS HUMANOS"/>
    <s v="DESARROLLO COMUNITARIO"/>
    <n v="367"/>
    <s v="PROMOVER EL DESARROLLO DE 180 PROYECTOS INICIATIVAS COMUNITARIAS PARA EL FOMENTO E INCENTIVO A LA PARTICIPACIÓN CIUDADANA"/>
    <n v="4502001"/>
    <s v="SERVICIO DE PROMOCIÓN A LA PARTICIPACIÓN CIUDADANA"/>
    <s v="INICIATIVAS ORGANIZATIVAS DE PARTICIPACIÓN CIUDADANA PROMOVIDAS"/>
    <s v="Numero"/>
    <n v="0"/>
    <n v="2023"/>
    <s v="SECRETARIA DEL INTERIOR"/>
    <n v="15"/>
    <n v="45"/>
    <n v="6"/>
    <n v="0.13"/>
    <n v="0"/>
    <n v="2"/>
    <n v="13"/>
    <n v="0"/>
    <n v="15"/>
    <n v="0.33"/>
    <n v="21"/>
    <n v="1"/>
    <n v="0.4667"/>
    <n v="7426300000"/>
    <s v="icld recursos propios"/>
    <n v="4522153578"/>
    <n v="0.61"/>
  </r>
  <r>
    <x v="21"/>
    <x v="2"/>
    <s v="BOLÍVAR ME ENAMORA EN DESARROLLO ECONÓMICO"/>
    <s v="APROVECHAMIENTO DE POTENCIALIDADES Y APUESTA PRODUCTIVAS"/>
    <n v="3502"/>
    <s v="PRODUCTIVIDAD Y COMPETITIVIDAD DE LAS EMPRESAS COLOMBIANAS"/>
    <s v="COMERCIO, INDUSTRIA Y TURISMO"/>
    <n v="329"/>
    <s v="IMPLEMENTACION DE LA MARCABOLÍVAR A TRAVÉSDE LA_x000d_CURADURÍA Y VENTA_x000d_DE PRODUCTOS_x000d_ARTESANALES Y AGRO"/>
    <n v="3502024"/>
    <s v="SERVICIO DE ASISTENCIA TÉCNICA_x000d_PARA LAACTIVIDAD_x000d_ARTESANAL"/>
    <s v="ASISTENCIAS TÉCNICAS PARAEL_x000d_FORTALECIMIENTO DE_x000d_LAACTIVIDAD_x000d_ARTESANAL PRESTADAS"/>
    <s v="Numero"/>
    <n v="0"/>
    <n v="2023"/>
    <s v="SECRETARIA PRIVADA"/>
    <n v="1"/>
    <n v="4"/>
    <n v="1"/>
    <n v="0.25"/>
    <n v="1"/>
    <n v="0"/>
    <n v="0"/>
    <n v="0"/>
    <n v="1"/>
    <n v="0.25"/>
    <n v="2"/>
    <n v="1"/>
    <n v="0.5"/>
    <n v="2000000000"/>
    <s v="icld recursos propios"/>
    <n v="2000000000"/>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3" cacheId="39"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B2:F9" firstHeaderRow="0" firstDataRow="1" firstDataCol="1"/>
  <pivotFields count="33">
    <pivotField showAll="0">
      <items count="23">
        <item x="12"/>
        <item h="1" x="11"/>
        <item h="1" x="10"/>
        <item h="1" x="8"/>
        <item h="1" x="0"/>
        <item h="1" x="20"/>
        <item h="1" x="19"/>
        <item h="1" x="7"/>
        <item h="1" x="6"/>
        <item h="1" x="16"/>
        <item h="1" x="5"/>
        <item h="1" x="4"/>
        <item h="1" x="15"/>
        <item h="1" x="13"/>
        <item h="1" x="21"/>
        <item h="1" x="14"/>
        <item h="1" x="3"/>
        <item h="1" x="17"/>
        <item h="1" x="9"/>
        <item h="1" x="2"/>
        <item h="1" x="1"/>
        <item h="1" x="18"/>
        <item t="default"/>
      </items>
    </pivotField>
    <pivotField axis="axisRow" showAll="0">
      <items count="7">
        <item x="2"/>
        <item x="1"/>
        <item x="3"/>
        <item x="4"/>
        <item x="0"/>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dataField="1" showAll="0"/>
    <pivotField dataField="1" showAll="0"/>
    <pivotField showAll="0"/>
    <pivotField showAll="0"/>
    <pivotField showAll="0"/>
    <pivotField dataField="1" showAll="0"/>
  </pivotFields>
  <rowFields count="1">
    <field x="1"/>
  </rowFields>
  <rowItems count="7">
    <i>
      <x/>
    </i>
    <i>
      <x v="1"/>
    </i>
    <i>
      <x v="2"/>
    </i>
    <i>
      <x v="3"/>
    </i>
    <i>
      <x v="4"/>
    </i>
    <i>
      <x v="5"/>
    </i>
    <i t="grand">
      <x/>
    </i>
  </rowItems>
  <colFields count="1">
    <field x="-2"/>
  </colFields>
  <colItems count="4">
    <i>
      <x/>
    </i>
    <i i="1">
      <x v="1"/>
    </i>
    <i i="2">
      <x v="2"/>
    </i>
    <i i="3">
      <x v="3"/>
    </i>
  </colItems>
  <dataFields count="4">
    <dataField name="PROMEDIO DE AVANCE METAS ACUMULADO (2024-2025)" fld="28" subtotal="average" baseField="0" baseItem="0" numFmtId="9"/>
    <dataField name="PROMEDIO DE AVANCE METAS 2025" fld="27" subtotal="average" baseField="0" baseItem="0"/>
    <dataField name="PORCENTAJE PRESUPUESTO EJECUTADO 2025" fld="32" subtotal="average" baseField="0" baseItem="0"/>
    <dataField name="AVANCE METAS 2025 VS CUATRENIO" fld="25" subtotal="average" baseField="0" baseItem="0"/>
  </dataFields>
  <formats count="9">
    <format dxfId="0">
      <pivotArea grandRow="1" outline="0" collapsedLevelsAreSubtotals="1" fieldPosition="0"/>
    </format>
    <format dxfId="1">
      <pivotArea outline="0" collapsedLevelsAreSubtotals="1" fieldPosition="0"/>
    </format>
    <format dxfId="2">
      <pivotArea outline="0" fieldPosition="0">
        <references count="1">
          <reference field="4294967294" count="1">
            <x v="0"/>
          </reference>
        </references>
      </pivotArea>
    </format>
    <format dxfId="3">
      <pivotArea outline="0" collapsedLevelsAreSubtotals="1" fieldPosition="0"/>
    </format>
    <format dxfId="4">
      <pivotArea dataOnly="0" labelOnly="1" outline="0" fieldPosition="0">
        <references count="1">
          <reference field="4294967294" count="4">
            <x v="0"/>
            <x v="1"/>
            <x v="2"/>
            <x v="3"/>
          </reference>
        </references>
      </pivotArea>
    </format>
    <format dxfId="5">
      <pivotArea outline="0" collapsedLevelsAreSubtotals="1" fieldPosition="0"/>
    </format>
    <format dxfId="6">
      <pivotArea dataOnly="0" labelOnly="1" outline="0" fieldPosition="0">
        <references count="1">
          <reference field="4294967294" count="4">
            <x v="0"/>
            <x v="1"/>
            <x v="2"/>
            <x v="3"/>
          </reference>
        </references>
      </pivotArea>
    </format>
    <format dxfId="7">
      <pivotArea outline="0" collapsedLevelsAreSubtotals="1" fieldPosition="0"/>
    </format>
    <format dxfId="8">
      <pivotArea dataOnly="0" labelOnly="1" outline="0" fieldPosition="0">
        <references count="1">
          <reference field="4294967294" count="4">
            <x v="0"/>
            <x v="1"/>
            <x v="2"/>
            <x v="3"/>
          </reference>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egmentaciónDeDatos_DEPENDENCIA" sourceName="DEPENDENCIA">
  <data>
    <tabular pivotCacheId="2">
      <items count="22">
        <i x="12"/>
        <i x="11"/>
        <i x="10" s="1"/>
        <i x="8"/>
        <i x="0"/>
        <i x="20"/>
        <i x="19"/>
        <i x="7"/>
        <i x="6"/>
        <i x="16"/>
        <i x="5"/>
        <i x="4"/>
        <i x="15"/>
        <i x="13"/>
        <i x="21"/>
        <i x="14"/>
        <i x="3"/>
        <i x="17"/>
        <i x="9"/>
        <i x="2"/>
        <i x="1"/>
        <i x="18"/>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DEPENDENCIA" cache="SegmentaciónDeDatos_DEPENDENCIA" caption="DEPENDENCIA" rowHeight="251883"/>
</slic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 Id="rId2" Type="http://schemas.openxmlformats.org/officeDocument/2006/relationships/drawing" Target="../drawings/drawing1.xml"/><Relationship Id="rId3" Type="http://schemas.microsoft.com/office/2007/relationships/slicer" Target="../slicers/slicer1.x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9"/>
  <sheetViews>
    <sheetView tabSelected="1" zoomScaleNormal="199" workbookViewId="0">
      <selection activeCell="B16" sqref="B16"/>
    </sheetView>
  </sheetViews>
  <sheetFormatPr baseColWidth="10" defaultRowHeight="16" x14ac:dyDescent="0.2"/>
  <cols>
    <col min="1" max="1" width="23.6640625" customWidth="1"/>
    <col min="2" max="2" width="92.6640625" customWidth="1"/>
    <col min="3" max="3" width="24" style="1" customWidth="1"/>
    <col min="4" max="4" width="30.83203125" style="1" customWidth="1"/>
    <col min="5" max="5" width="23.5" style="1" customWidth="1"/>
    <col min="6" max="6" width="31.1640625" style="1" customWidth="1"/>
    <col min="7" max="7" width="28.6640625" customWidth="1"/>
  </cols>
  <sheetData>
    <row r="2" spans="2:6" ht="48" x14ac:dyDescent="0.2">
      <c r="B2" s="68" t="s">
        <v>0</v>
      </c>
      <c r="C2" s="1" t="s">
        <v>1</v>
      </c>
      <c r="D2" s="1" t="s">
        <v>2</v>
      </c>
      <c r="E2" s="1" t="s">
        <v>3</v>
      </c>
      <c r="F2" s="1" t="s">
        <v>4</v>
      </c>
    </row>
    <row r="3" spans="2:6" x14ac:dyDescent="0.2">
      <c r="B3" s="2" t="s">
        <v>5</v>
      </c>
      <c r="C3" s="3">
        <v>2.2041232993197282</v>
      </c>
      <c r="D3" s="3">
        <v>1.6506262755102039</v>
      </c>
      <c r="E3" s="3">
        <v>0.16438644217144094</v>
      </c>
      <c r="F3" s="3">
        <v>1.1788307823129252</v>
      </c>
    </row>
    <row r="4" spans="2:6" x14ac:dyDescent="0.2">
      <c r="B4" s="2" t="s">
        <v>65</v>
      </c>
      <c r="C4" s="3">
        <v>0.93353679916703514</v>
      </c>
      <c r="D4" s="3">
        <v>1.3751591288622003</v>
      </c>
      <c r="E4" s="3">
        <v>0.3593336050520855</v>
      </c>
      <c r="F4" s="3">
        <v>0.53492606750372729</v>
      </c>
    </row>
    <row r="5" spans="2:6" x14ac:dyDescent="0.2">
      <c r="B5" s="2" t="s">
        <v>6</v>
      </c>
      <c r="C5" s="3">
        <v>9.7777777777777783E-2</v>
      </c>
      <c r="D5" s="3">
        <v>0.35213675213675216</v>
      </c>
      <c r="E5" s="3">
        <v>0</v>
      </c>
      <c r="F5" s="3">
        <v>4.2222222222222223E-2</v>
      </c>
    </row>
    <row r="6" spans="2:6" x14ac:dyDescent="0.2">
      <c r="B6" s="2" t="s">
        <v>480</v>
      </c>
      <c r="C6" s="3">
        <v>0.50049671717171729</v>
      </c>
      <c r="D6" s="3">
        <v>0.89997754721124312</v>
      </c>
      <c r="E6" s="3">
        <v>0.22482351125599709</v>
      </c>
      <c r="F6" s="3">
        <v>1.1116841119528618</v>
      </c>
    </row>
    <row r="7" spans="2:6" x14ac:dyDescent="0.2">
      <c r="B7" s="2" t="s">
        <v>42</v>
      </c>
      <c r="C7" s="3">
        <v>0.68742037037037018</v>
      </c>
      <c r="D7" s="3">
        <v>1.1819444444444445</v>
      </c>
      <c r="E7" s="3">
        <v>0.54344869542912189</v>
      </c>
      <c r="F7" s="3">
        <v>0.4147569444444445</v>
      </c>
    </row>
    <row r="8" spans="2:6" x14ac:dyDescent="0.2">
      <c r="B8" s="2" t="s">
        <v>1216</v>
      </c>
      <c r="C8" s="3">
        <v>0.52563051146384476</v>
      </c>
      <c r="D8" s="3">
        <v>0.36972222222222223</v>
      </c>
      <c r="E8" s="3">
        <v>0.37503138989706936</v>
      </c>
      <c r="F8" s="3">
        <v>0.23561507936507939</v>
      </c>
    </row>
    <row r="9" spans="2:6" x14ac:dyDescent="0.2">
      <c r="B9" s="2" t="s">
        <v>7</v>
      </c>
      <c r="C9" s="3">
        <v>1.0406993777140081</v>
      </c>
      <c r="D9" s="3">
        <v>1.3198869206713673</v>
      </c>
      <c r="E9" s="3">
        <v>0.32708070042909981</v>
      </c>
      <c r="F9" s="3">
        <v>0.6333875111337125</v>
      </c>
    </row>
    <row r="14" spans="2:6" x14ac:dyDescent="0.2">
      <c r="D14" s="4"/>
    </row>
    <row r="16" spans="2:6" x14ac:dyDescent="0.2">
      <c r="C16" s="5"/>
    </row>
    <row r="17" spans="3:3" x14ac:dyDescent="0.2">
      <c r="C17" s="5"/>
    </row>
    <row r="18" spans="3:3" ht="17" thickBot="1" x14ac:dyDescent="0.25">
      <c r="C18" s="5"/>
    </row>
    <row r="19" spans="3:3" ht="19" thickBot="1" x14ac:dyDescent="0.25">
      <c r="C19" s="6"/>
    </row>
    <row r="20" spans="3:3" x14ac:dyDescent="0.2">
      <c r="C20" s="5"/>
    </row>
    <row r="21" spans="3:3" x14ac:dyDescent="0.2">
      <c r="C21" s="7"/>
    </row>
    <row r="35" spans="3:7" ht="35" customHeight="1" x14ac:dyDescent="0.2">
      <c r="G35" s="1"/>
    </row>
    <row r="36" spans="3:7" x14ac:dyDescent="0.2">
      <c r="C36" s="8"/>
      <c r="D36" s="8"/>
      <c r="E36" s="8"/>
      <c r="F36" s="8"/>
      <c r="G36" s="9"/>
    </row>
    <row r="37" spans="3:7" x14ac:dyDescent="0.2">
      <c r="C37" s="8"/>
      <c r="D37" s="8"/>
      <c r="E37" s="8"/>
      <c r="F37" s="8"/>
      <c r="G37" s="9"/>
    </row>
    <row r="38" spans="3:7" x14ac:dyDescent="0.2">
      <c r="C38" s="8"/>
      <c r="D38" s="8"/>
      <c r="E38" s="8"/>
      <c r="F38" s="8"/>
      <c r="G38" s="9"/>
    </row>
    <row r="39" spans="3:7" x14ac:dyDescent="0.2">
      <c r="C39" s="8"/>
      <c r="D39" s="8"/>
      <c r="E39" s="8"/>
      <c r="F39" s="8"/>
      <c r="G39" s="9"/>
    </row>
  </sheetData>
  <pageMargins left="0.7" right="0.7" top="0.75" bottom="0.75" header="0.3" footer="0.3"/>
  <pageSetup orientation="portrait" horizontalDpi="0" verticalDpi="0"/>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98"/>
  <sheetViews>
    <sheetView showGridLines="0" zoomScaleNormal="97" workbookViewId="0">
      <pane ySplit="1" topLeftCell="A2" activePane="bottomLeft" state="frozen"/>
      <selection activeCell="B9" sqref="B9"/>
      <selection pane="bottomLeft" activeCell="B9" sqref="B9"/>
    </sheetView>
  </sheetViews>
  <sheetFormatPr baseColWidth="10" defaultRowHeight="16" x14ac:dyDescent="0.2"/>
  <cols>
    <col min="1" max="1" width="15.33203125" style="1" bestFit="1" customWidth="1"/>
    <col min="2" max="4" width="23.83203125" style="1" bestFit="1" customWidth="1"/>
    <col min="5" max="5" width="17.83203125" style="1" bestFit="1" customWidth="1"/>
    <col min="6" max="7" width="24" style="1" customWidth="1"/>
    <col min="8" max="8" width="16" style="1" bestFit="1" customWidth="1"/>
    <col min="9" max="9" width="56" style="1" customWidth="1"/>
    <col min="10" max="10" width="17.33203125" style="1" bestFit="1" customWidth="1"/>
    <col min="11" max="12" width="24" style="1" customWidth="1"/>
    <col min="13" max="14" width="16.1640625" style="1" bestFit="1" customWidth="1"/>
    <col min="15" max="15" width="4.33203125" style="1" bestFit="1" customWidth="1"/>
    <col min="16" max="16" width="23.83203125" style="1" bestFit="1" customWidth="1"/>
    <col min="17" max="18" width="21.33203125" style="1" bestFit="1" customWidth="1"/>
    <col min="19" max="19" width="15.83203125" style="1" bestFit="1" customWidth="1"/>
    <col min="20" max="20" width="15.1640625" style="1" bestFit="1" customWidth="1"/>
    <col min="21" max="21" width="23.83203125" style="1" bestFit="1" customWidth="1"/>
    <col min="22" max="22" width="19.6640625" style="1" bestFit="1" customWidth="1"/>
    <col min="23" max="23" width="19.83203125" style="1" bestFit="1" customWidth="1"/>
    <col min="24" max="24" width="19.6640625" style="1" bestFit="1" customWidth="1"/>
    <col min="25" max="25" width="21.5" style="1" bestFit="1" customWidth="1"/>
    <col min="26" max="26" width="15.1640625" style="1" bestFit="1" customWidth="1"/>
    <col min="27" max="27" width="22.33203125" style="1" bestFit="1" customWidth="1"/>
    <col min="28" max="28" width="12.1640625" style="1" bestFit="1" customWidth="1"/>
    <col min="29" max="29" width="16.6640625" style="1" bestFit="1" customWidth="1"/>
    <col min="30" max="30" width="21.5" style="1" bestFit="1" customWidth="1"/>
    <col min="31" max="31" width="22.6640625" style="1" bestFit="1" customWidth="1"/>
    <col min="32" max="32" width="20.1640625" style="1" bestFit="1" customWidth="1"/>
    <col min="33" max="33" width="23.1640625" style="1" bestFit="1" customWidth="1"/>
    <col min="34" max="16384" width="10.83203125" style="1"/>
  </cols>
  <sheetData>
    <row r="1" spans="1:33" ht="56" x14ac:dyDescent="0.2">
      <c r="A1" s="10" t="s">
        <v>8</v>
      </c>
      <c r="B1" s="10" t="s">
        <v>9</v>
      </c>
      <c r="C1" s="10" t="s">
        <v>10</v>
      </c>
      <c r="D1" s="10" t="s">
        <v>11</v>
      </c>
      <c r="E1" s="10" t="s">
        <v>12</v>
      </c>
      <c r="F1" s="10" t="s">
        <v>13</v>
      </c>
      <c r="G1" s="10" t="s">
        <v>14</v>
      </c>
      <c r="H1" s="10" t="s">
        <v>15</v>
      </c>
      <c r="I1" s="10" t="s">
        <v>16</v>
      </c>
      <c r="J1" s="10" t="s">
        <v>17</v>
      </c>
      <c r="K1" s="10" t="s">
        <v>18</v>
      </c>
      <c r="L1" s="10" t="s">
        <v>19</v>
      </c>
      <c r="M1" s="10" t="s">
        <v>20</v>
      </c>
      <c r="N1" s="10" t="s">
        <v>21</v>
      </c>
      <c r="O1" s="10" t="s">
        <v>22</v>
      </c>
      <c r="P1" s="10" t="s">
        <v>23</v>
      </c>
      <c r="Q1" s="10" t="s">
        <v>24</v>
      </c>
      <c r="R1" s="10" t="s">
        <v>25</v>
      </c>
      <c r="S1" s="10" t="s">
        <v>26</v>
      </c>
      <c r="T1" s="10" t="s">
        <v>27</v>
      </c>
      <c r="U1" s="10" t="s">
        <v>28</v>
      </c>
      <c r="V1" s="10" t="s">
        <v>29</v>
      </c>
      <c r="W1" s="10" t="s">
        <v>30</v>
      </c>
      <c r="X1" s="10" t="s">
        <v>31</v>
      </c>
      <c r="Y1" s="10" t="s">
        <v>32</v>
      </c>
      <c r="Z1" s="10" t="s">
        <v>33</v>
      </c>
      <c r="AA1" s="10" t="s">
        <v>34</v>
      </c>
      <c r="AB1" s="10" t="s">
        <v>35</v>
      </c>
      <c r="AC1" s="10" t="s">
        <v>36</v>
      </c>
      <c r="AD1" s="10" t="s">
        <v>37</v>
      </c>
      <c r="AE1" s="10" t="s">
        <v>38</v>
      </c>
      <c r="AF1" s="10" t="s">
        <v>39</v>
      </c>
      <c r="AG1" s="10" t="s">
        <v>40</v>
      </c>
    </row>
    <row r="2" spans="1:33" s="25" customFormat="1" ht="48" x14ac:dyDescent="0.2">
      <c r="A2" s="11" t="s">
        <v>41</v>
      </c>
      <c r="B2" s="12" t="s">
        <v>42</v>
      </c>
      <c r="C2" s="13" t="s">
        <v>43</v>
      </c>
      <c r="D2" s="13" t="s">
        <v>43</v>
      </c>
      <c r="E2" s="13">
        <v>4599</v>
      </c>
      <c r="F2" s="13" t="s">
        <v>44</v>
      </c>
      <c r="G2" s="13" t="s">
        <v>45</v>
      </c>
      <c r="H2" s="13">
        <v>21</v>
      </c>
      <c r="I2" s="13" t="s">
        <v>46</v>
      </c>
      <c r="J2" s="13">
        <v>4599025</v>
      </c>
      <c r="K2" s="13" t="s">
        <v>47</v>
      </c>
      <c r="L2" s="13" t="s">
        <v>48</v>
      </c>
      <c r="M2" s="14" t="s">
        <v>49</v>
      </c>
      <c r="N2" s="15">
        <v>0</v>
      </c>
      <c r="O2" s="15" t="s">
        <v>50</v>
      </c>
      <c r="P2" s="15" t="s">
        <v>50</v>
      </c>
      <c r="Q2" s="15">
        <v>1</v>
      </c>
      <c r="R2" s="16">
        <v>1</v>
      </c>
      <c r="S2" s="17">
        <v>0</v>
      </c>
      <c r="T2" s="18">
        <f>+S2/R2</f>
        <v>0</v>
      </c>
      <c r="U2" s="19">
        <v>0</v>
      </c>
      <c r="V2" s="19">
        <v>0</v>
      </c>
      <c r="W2" s="19">
        <v>0.5</v>
      </c>
      <c r="X2" s="19">
        <v>0</v>
      </c>
      <c r="Y2" s="20">
        <f>+U2+V2+W2+X2</f>
        <v>0.5</v>
      </c>
      <c r="Z2" s="18">
        <f>+Y2/R2</f>
        <v>0.5</v>
      </c>
      <c r="AA2" s="21">
        <f>S2+Y2</f>
        <v>0.5</v>
      </c>
      <c r="AB2" s="18">
        <f>+Y2/Q2</f>
        <v>0.5</v>
      </c>
      <c r="AC2" s="22">
        <f>AA2/R2</f>
        <v>0.5</v>
      </c>
      <c r="AD2" s="23">
        <v>500000000</v>
      </c>
      <c r="AE2" s="16" t="s">
        <v>51</v>
      </c>
      <c r="AF2" s="24">
        <v>500000000</v>
      </c>
      <c r="AG2" s="18">
        <f>AF2/AD2</f>
        <v>1</v>
      </c>
    </row>
    <row r="3" spans="1:33" s="25" customFormat="1" ht="48" x14ac:dyDescent="0.2">
      <c r="A3" s="11" t="s">
        <v>41</v>
      </c>
      <c r="B3" s="12" t="s">
        <v>42</v>
      </c>
      <c r="C3" s="13" t="s">
        <v>43</v>
      </c>
      <c r="D3" s="13" t="s">
        <v>43</v>
      </c>
      <c r="E3" s="13">
        <v>4599</v>
      </c>
      <c r="F3" s="13" t="s">
        <v>44</v>
      </c>
      <c r="G3" s="13" t="s">
        <v>52</v>
      </c>
      <c r="H3" s="13">
        <v>22</v>
      </c>
      <c r="I3" s="13" t="s">
        <v>53</v>
      </c>
      <c r="J3" s="13">
        <v>4599029</v>
      </c>
      <c r="K3" s="13" t="s">
        <v>54</v>
      </c>
      <c r="L3" s="13" t="s">
        <v>55</v>
      </c>
      <c r="M3" s="14" t="s">
        <v>49</v>
      </c>
      <c r="N3" s="15">
        <v>0</v>
      </c>
      <c r="O3" s="15" t="s">
        <v>50</v>
      </c>
      <c r="P3" s="15" t="s">
        <v>50</v>
      </c>
      <c r="Q3" s="15">
        <v>2</v>
      </c>
      <c r="R3" s="16">
        <v>8</v>
      </c>
      <c r="S3" s="17">
        <v>3</v>
      </c>
      <c r="T3" s="18">
        <f t="shared" ref="T3:T23" si="0">+S3/R3</f>
        <v>0.375</v>
      </c>
      <c r="U3" s="19">
        <v>0</v>
      </c>
      <c r="V3" s="19">
        <v>2</v>
      </c>
      <c r="W3" s="19">
        <v>1</v>
      </c>
      <c r="X3" s="19">
        <v>0</v>
      </c>
      <c r="Y3" s="20">
        <f t="shared" ref="Y3:Y6" si="1">+U3+V3+W3+X3</f>
        <v>3</v>
      </c>
      <c r="Z3" s="18">
        <f t="shared" ref="Z3:Z66" si="2">+Y3/R3</f>
        <v>0.375</v>
      </c>
      <c r="AA3" s="21">
        <f t="shared" ref="AA3:AA66" si="3">S3+Y3</f>
        <v>6</v>
      </c>
      <c r="AB3" s="18">
        <f t="shared" ref="AB3:AB4" si="4">+Y3/Q3</f>
        <v>1.5</v>
      </c>
      <c r="AC3" s="22">
        <f t="shared" ref="AC3:AC66" si="5">AA3/R3</f>
        <v>0.75</v>
      </c>
      <c r="AD3" s="26">
        <v>0</v>
      </c>
      <c r="AE3" s="16" t="s">
        <v>51</v>
      </c>
      <c r="AF3" s="27">
        <v>0</v>
      </c>
      <c r="AG3" s="18">
        <v>0</v>
      </c>
    </row>
    <row r="4" spans="1:33" s="25" customFormat="1" ht="48" x14ac:dyDescent="0.2">
      <c r="A4" s="11" t="s">
        <v>41</v>
      </c>
      <c r="B4" s="12" t="s">
        <v>42</v>
      </c>
      <c r="C4" s="13" t="s">
        <v>43</v>
      </c>
      <c r="D4" s="13" t="s">
        <v>43</v>
      </c>
      <c r="E4" s="13">
        <v>4599</v>
      </c>
      <c r="F4" s="13" t="s">
        <v>44</v>
      </c>
      <c r="G4" s="13" t="s">
        <v>52</v>
      </c>
      <c r="H4" s="13">
        <v>24</v>
      </c>
      <c r="I4" s="13" t="s">
        <v>56</v>
      </c>
      <c r="J4" s="13">
        <v>4599016</v>
      </c>
      <c r="K4" s="13" t="s">
        <v>57</v>
      </c>
      <c r="L4" s="13" t="s">
        <v>57</v>
      </c>
      <c r="M4" s="14" t="s">
        <v>49</v>
      </c>
      <c r="N4" s="15">
        <v>3</v>
      </c>
      <c r="O4" s="15">
        <v>2023</v>
      </c>
      <c r="P4" s="15" t="s">
        <v>58</v>
      </c>
      <c r="Q4" s="15">
        <v>1</v>
      </c>
      <c r="R4" s="15">
        <v>5</v>
      </c>
      <c r="S4" s="17">
        <v>1</v>
      </c>
      <c r="T4" s="18">
        <f t="shared" si="0"/>
        <v>0.2</v>
      </c>
      <c r="U4" s="19">
        <v>0.4</v>
      </c>
      <c r="V4" s="19">
        <v>0.3</v>
      </c>
      <c r="W4" s="19">
        <v>0.2</v>
      </c>
      <c r="X4" s="19">
        <v>0</v>
      </c>
      <c r="Y4" s="20">
        <f t="shared" si="1"/>
        <v>0.89999999999999991</v>
      </c>
      <c r="Z4" s="18">
        <f t="shared" si="2"/>
        <v>0.18</v>
      </c>
      <c r="AA4" s="21">
        <f t="shared" si="3"/>
        <v>1.9</v>
      </c>
      <c r="AB4" s="18">
        <f t="shared" si="4"/>
        <v>0.89999999999999991</v>
      </c>
      <c r="AC4" s="22">
        <f t="shared" si="5"/>
        <v>0.38</v>
      </c>
      <c r="AD4" s="26">
        <v>3637400000</v>
      </c>
      <c r="AE4" s="16" t="s">
        <v>51</v>
      </c>
      <c r="AF4" s="27">
        <v>2487400000</v>
      </c>
      <c r="AG4" s="18">
        <f t="shared" ref="AG4:AG67" si="6">AF4/AD4</f>
        <v>0.68384010556991259</v>
      </c>
    </row>
    <row r="5" spans="1:33" s="25" customFormat="1" ht="48" x14ac:dyDescent="0.2">
      <c r="A5" s="11" t="s">
        <v>41</v>
      </c>
      <c r="B5" s="12" t="s">
        <v>42</v>
      </c>
      <c r="C5" s="13" t="s">
        <v>43</v>
      </c>
      <c r="D5" s="13" t="s">
        <v>43</v>
      </c>
      <c r="E5" s="13">
        <v>4599</v>
      </c>
      <c r="F5" s="13" t="s">
        <v>44</v>
      </c>
      <c r="G5" s="13" t="s">
        <v>52</v>
      </c>
      <c r="H5" s="13">
        <v>25</v>
      </c>
      <c r="I5" s="13" t="s">
        <v>59</v>
      </c>
      <c r="J5" s="13">
        <v>4599013</v>
      </c>
      <c r="K5" s="13" t="s">
        <v>60</v>
      </c>
      <c r="L5" s="13" t="s">
        <v>60</v>
      </c>
      <c r="M5" s="14" t="s">
        <v>49</v>
      </c>
      <c r="N5" s="15">
        <v>0</v>
      </c>
      <c r="O5" s="15">
        <v>2023</v>
      </c>
      <c r="P5" s="15" t="s">
        <v>58</v>
      </c>
      <c r="Q5" s="15">
        <v>1</v>
      </c>
      <c r="R5" s="16">
        <v>4</v>
      </c>
      <c r="S5" s="17">
        <v>1</v>
      </c>
      <c r="T5" s="18">
        <f t="shared" si="0"/>
        <v>0.25</v>
      </c>
      <c r="U5" s="19">
        <v>0.3</v>
      </c>
      <c r="V5" s="19">
        <v>0.3</v>
      </c>
      <c r="W5" s="19">
        <v>0.2</v>
      </c>
      <c r="X5" s="19">
        <v>0</v>
      </c>
      <c r="Y5" s="20">
        <f t="shared" si="1"/>
        <v>0.8</v>
      </c>
      <c r="Z5" s="18">
        <f t="shared" si="2"/>
        <v>0.2</v>
      </c>
      <c r="AA5" s="21">
        <f t="shared" si="3"/>
        <v>1.8</v>
      </c>
      <c r="AB5" s="18">
        <f>+Y5/Q5</f>
        <v>0.8</v>
      </c>
      <c r="AC5" s="22">
        <f t="shared" si="5"/>
        <v>0.45</v>
      </c>
      <c r="AD5" s="26">
        <v>2837500000</v>
      </c>
      <c r="AE5" s="16" t="s">
        <v>51</v>
      </c>
      <c r="AF5" s="27">
        <v>1492950000</v>
      </c>
      <c r="AG5" s="18">
        <f t="shared" si="6"/>
        <v>0.52614977973568278</v>
      </c>
    </row>
    <row r="6" spans="1:33" s="25" customFormat="1" ht="48" x14ac:dyDescent="0.2">
      <c r="A6" s="11" t="s">
        <v>41</v>
      </c>
      <c r="B6" s="12" t="s">
        <v>42</v>
      </c>
      <c r="C6" s="13" t="s">
        <v>43</v>
      </c>
      <c r="D6" s="13" t="s">
        <v>43</v>
      </c>
      <c r="E6" s="13">
        <v>4599</v>
      </c>
      <c r="F6" s="13" t="s">
        <v>44</v>
      </c>
      <c r="G6" s="13" t="s">
        <v>52</v>
      </c>
      <c r="H6" s="13">
        <v>23</v>
      </c>
      <c r="I6" s="28" t="s">
        <v>61</v>
      </c>
      <c r="J6" s="13">
        <v>4599017</v>
      </c>
      <c r="K6" s="28" t="s">
        <v>62</v>
      </c>
      <c r="L6" s="28" t="s">
        <v>63</v>
      </c>
      <c r="M6" s="14" t="s">
        <v>49</v>
      </c>
      <c r="N6" s="15">
        <v>0</v>
      </c>
      <c r="O6" s="15" t="s">
        <v>50</v>
      </c>
      <c r="P6" s="15" t="s">
        <v>50</v>
      </c>
      <c r="Q6" s="15">
        <v>1</v>
      </c>
      <c r="R6" s="16">
        <v>1</v>
      </c>
      <c r="S6" s="17">
        <v>0</v>
      </c>
      <c r="T6" s="18">
        <f t="shared" si="0"/>
        <v>0</v>
      </c>
      <c r="U6" s="19">
        <v>0</v>
      </c>
      <c r="V6" s="19">
        <v>0</v>
      </c>
      <c r="W6" s="19">
        <v>0</v>
      </c>
      <c r="X6" s="19">
        <v>0</v>
      </c>
      <c r="Y6" s="20">
        <f t="shared" si="1"/>
        <v>0</v>
      </c>
      <c r="Z6" s="18">
        <f t="shared" si="2"/>
        <v>0</v>
      </c>
      <c r="AA6" s="21">
        <f t="shared" si="3"/>
        <v>0</v>
      </c>
      <c r="AB6" s="18">
        <f>+Y6/Q6</f>
        <v>0</v>
      </c>
      <c r="AC6" s="22">
        <f t="shared" si="5"/>
        <v>0</v>
      </c>
      <c r="AD6" s="26"/>
      <c r="AE6" s="16" t="s">
        <v>51</v>
      </c>
      <c r="AF6" s="27">
        <v>0</v>
      </c>
      <c r="AG6" s="18">
        <v>0</v>
      </c>
    </row>
    <row r="7" spans="1:33" s="25" customFormat="1" ht="48" x14ac:dyDescent="0.2">
      <c r="A7" s="29" t="s">
        <v>64</v>
      </c>
      <c r="B7" s="12" t="s">
        <v>65</v>
      </c>
      <c r="C7" s="14" t="s">
        <v>66</v>
      </c>
      <c r="D7" s="13" t="s">
        <v>66</v>
      </c>
      <c r="E7" s="30" t="s">
        <v>67</v>
      </c>
      <c r="F7" s="30" t="s">
        <v>68</v>
      </c>
      <c r="G7" s="30" t="s">
        <v>45</v>
      </c>
      <c r="H7" s="30" t="s">
        <v>69</v>
      </c>
      <c r="I7" s="30" t="s">
        <v>70</v>
      </c>
      <c r="J7" s="30" t="s">
        <v>71</v>
      </c>
      <c r="K7" s="30" t="s">
        <v>72</v>
      </c>
      <c r="L7" s="30" t="s">
        <v>73</v>
      </c>
      <c r="M7" s="14" t="s">
        <v>49</v>
      </c>
      <c r="N7" s="31" t="s">
        <v>74</v>
      </c>
      <c r="O7" s="29">
        <v>2023</v>
      </c>
      <c r="P7" s="31" t="s">
        <v>64</v>
      </c>
      <c r="Q7" s="32">
        <v>2174</v>
      </c>
      <c r="R7" s="29">
        <v>8696</v>
      </c>
      <c r="S7" s="33">
        <v>1</v>
      </c>
      <c r="T7" s="18">
        <f t="shared" si="0"/>
        <v>1.1499540018399264E-4</v>
      </c>
      <c r="U7" s="19">
        <v>0</v>
      </c>
      <c r="V7" s="34">
        <f>+U7</f>
        <v>0</v>
      </c>
      <c r="W7" s="34">
        <v>0</v>
      </c>
      <c r="X7" s="19">
        <v>0</v>
      </c>
      <c r="Y7" s="35">
        <f>+U7+V7+W7+X7</f>
        <v>0</v>
      </c>
      <c r="Z7" s="18">
        <f t="shared" si="2"/>
        <v>0</v>
      </c>
      <c r="AA7" s="21">
        <f t="shared" si="3"/>
        <v>1</v>
      </c>
      <c r="AB7" s="36">
        <f>+AA7</f>
        <v>1</v>
      </c>
      <c r="AC7" s="22">
        <f t="shared" si="5"/>
        <v>1.1499540018399264E-4</v>
      </c>
      <c r="AD7" s="37">
        <v>4621212746</v>
      </c>
      <c r="AE7" s="29" t="s">
        <v>75</v>
      </c>
      <c r="AF7" s="27">
        <v>0</v>
      </c>
      <c r="AG7" s="18">
        <f t="shared" si="6"/>
        <v>0</v>
      </c>
    </row>
    <row r="8" spans="1:33" s="25" customFormat="1" ht="48" x14ac:dyDescent="0.2">
      <c r="A8" s="29" t="s">
        <v>64</v>
      </c>
      <c r="B8" s="12" t="s">
        <v>65</v>
      </c>
      <c r="C8" s="14" t="s">
        <v>66</v>
      </c>
      <c r="D8" s="13" t="s">
        <v>66</v>
      </c>
      <c r="E8" s="30" t="s">
        <v>76</v>
      </c>
      <c r="F8" s="30" t="s">
        <v>77</v>
      </c>
      <c r="G8" s="30" t="s">
        <v>45</v>
      </c>
      <c r="H8" s="30" t="s">
        <v>78</v>
      </c>
      <c r="I8" s="30" t="s">
        <v>79</v>
      </c>
      <c r="J8" s="30" t="s">
        <v>80</v>
      </c>
      <c r="K8" s="30" t="s">
        <v>72</v>
      </c>
      <c r="L8" s="30" t="s">
        <v>81</v>
      </c>
      <c r="M8" s="14" t="s">
        <v>49</v>
      </c>
      <c r="N8" s="31" t="s">
        <v>82</v>
      </c>
      <c r="O8" s="29">
        <v>2023</v>
      </c>
      <c r="P8" s="31" t="s">
        <v>64</v>
      </c>
      <c r="Q8" s="15">
        <v>0</v>
      </c>
      <c r="R8" s="29">
        <v>1</v>
      </c>
      <c r="S8" s="33">
        <v>0.35</v>
      </c>
      <c r="T8" s="18">
        <f t="shared" si="0"/>
        <v>0.35</v>
      </c>
      <c r="U8" s="19">
        <v>0.4</v>
      </c>
      <c r="V8" s="34">
        <v>0.05</v>
      </c>
      <c r="W8" s="34">
        <v>0.05</v>
      </c>
      <c r="X8" s="19">
        <v>0</v>
      </c>
      <c r="Y8" s="35">
        <f t="shared" ref="Y8:Y12" si="7">+U8+V8+W8+X8</f>
        <v>0.5</v>
      </c>
      <c r="Z8" s="18">
        <f t="shared" si="2"/>
        <v>0.5</v>
      </c>
      <c r="AA8" s="21">
        <f t="shared" si="3"/>
        <v>0.85</v>
      </c>
      <c r="AB8" s="36">
        <f>+AA8</f>
        <v>0.85</v>
      </c>
      <c r="AC8" s="22">
        <f t="shared" si="5"/>
        <v>0.85</v>
      </c>
      <c r="AD8" s="37">
        <v>6000000000</v>
      </c>
      <c r="AE8" s="29" t="s">
        <v>75</v>
      </c>
      <c r="AF8" s="27">
        <v>0</v>
      </c>
      <c r="AG8" s="18">
        <f t="shared" si="6"/>
        <v>0</v>
      </c>
    </row>
    <row r="9" spans="1:33" s="25" customFormat="1" ht="48" x14ac:dyDescent="0.2">
      <c r="A9" s="29" t="s">
        <v>64</v>
      </c>
      <c r="B9" s="12" t="s">
        <v>65</v>
      </c>
      <c r="C9" s="14" t="s">
        <v>66</v>
      </c>
      <c r="D9" s="13" t="s">
        <v>66</v>
      </c>
      <c r="E9" s="30" t="s">
        <v>76</v>
      </c>
      <c r="F9" s="30" t="s">
        <v>77</v>
      </c>
      <c r="G9" s="30" t="s">
        <v>83</v>
      </c>
      <c r="H9" s="30" t="s">
        <v>84</v>
      </c>
      <c r="I9" s="30" t="s">
        <v>85</v>
      </c>
      <c r="J9" s="30" t="s">
        <v>86</v>
      </c>
      <c r="K9" s="30" t="s">
        <v>87</v>
      </c>
      <c r="L9" s="30" t="s">
        <v>88</v>
      </c>
      <c r="M9" s="14" t="s">
        <v>49</v>
      </c>
      <c r="N9" s="31" t="s">
        <v>89</v>
      </c>
      <c r="O9" s="29">
        <v>2023</v>
      </c>
      <c r="P9" s="31" t="s">
        <v>64</v>
      </c>
      <c r="Q9" s="15">
        <v>1</v>
      </c>
      <c r="R9" s="29">
        <v>1</v>
      </c>
      <c r="S9" s="33">
        <v>0.2</v>
      </c>
      <c r="T9" s="18">
        <f t="shared" si="0"/>
        <v>0.2</v>
      </c>
      <c r="U9" s="19">
        <v>0.5</v>
      </c>
      <c r="V9" s="34">
        <v>0.1</v>
      </c>
      <c r="W9" s="34">
        <v>0.05</v>
      </c>
      <c r="X9" s="19">
        <v>0</v>
      </c>
      <c r="Y9" s="35">
        <f t="shared" si="7"/>
        <v>0.65</v>
      </c>
      <c r="Z9" s="18">
        <f t="shared" si="2"/>
        <v>0.65</v>
      </c>
      <c r="AA9" s="21">
        <f t="shared" si="3"/>
        <v>0.85000000000000009</v>
      </c>
      <c r="AB9" s="36">
        <f>+AA9</f>
        <v>0.85000000000000009</v>
      </c>
      <c r="AC9" s="22">
        <f t="shared" si="5"/>
        <v>0.85000000000000009</v>
      </c>
      <c r="AD9" s="37">
        <v>2600000000</v>
      </c>
      <c r="AE9" s="29" t="s">
        <v>75</v>
      </c>
      <c r="AF9" s="27">
        <v>0</v>
      </c>
      <c r="AG9" s="18">
        <f t="shared" si="6"/>
        <v>0</v>
      </c>
    </row>
    <row r="10" spans="1:33" s="25" customFormat="1" ht="60" x14ac:dyDescent="0.2">
      <c r="A10" s="29" t="s">
        <v>64</v>
      </c>
      <c r="B10" s="12" t="s">
        <v>65</v>
      </c>
      <c r="C10" s="14" t="s">
        <v>66</v>
      </c>
      <c r="D10" s="13" t="s">
        <v>66</v>
      </c>
      <c r="E10" s="30" t="s">
        <v>76</v>
      </c>
      <c r="F10" s="30" t="s">
        <v>77</v>
      </c>
      <c r="G10" s="30" t="s">
        <v>83</v>
      </c>
      <c r="H10" s="30" t="s">
        <v>90</v>
      </c>
      <c r="I10" s="30" t="s">
        <v>91</v>
      </c>
      <c r="J10" s="30" t="s">
        <v>86</v>
      </c>
      <c r="K10" s="30" t="s">
        <v>87</v>
      </c>
      <c r="L10" s="30" t="s">
        <v>92</v>
      </c>
      <c r="M10" s="14" t="s">
        <v>49</v>
      </c>
      <c r="N10" s="31" t="s">
        <v>93</v>
      </c>
      <c r="O10" s="29">
        <v>2023</v>
      </c>
      <c r="P10" s="31" t="s">
        <v>64</v>
      </c>
      <c r="Q10" s="15">
        <v>0</v>
      </c>
      <c r="R10" s="29">
        <v>1</v>
      </c>
      <c r="S10" s="33">
        <v>0.15</v>
      </c>
      <c r="T10" s="18">
        <f t="shared" si="0"/>
        <v>0.15</v>
      </c>
      <c r="U10" s="19">
        <v>0.15</v>
      </c>
      <c r="V10" s="34">
        <v>0</v>
      </c>
      <c r="W10" s="34">
        <v>0</v>
      </c>
      <c r="X10" s="19">
        <v>0</v>
      </c>
      <c r="Y10" s="35">
        <f t="shared" si="7"/>
        <v>0.15</v>
      </c>
      <c r="Z10" s="18">
        <f t="shared" si="2"/>
        <v>0.15</v>
      </c>
      <c r="AA10" s="21">
        <f t="shared" si="3"/>
        <v>0.3</v>
      </c>
      <c r="AB10" s="36">
        <f>+AA10</f>
        <v>0.3</v>
      </c>
      <c r="AC10" s="22">
        <f t="shared" si="5"/>
        <v>0.3</v>
      </c>
      <c r="AD10" s="37">
        <v>0</v>
      </c>
      <c r="AE10" s="29"/>
      <c r="AF10" s="27">
        <v>0</v>
      </c>
      <c r="AG10" s="18">
        <v>0</v>
      </c>
    </row>
    <row r="11" spans="1:33" s="25" customFormat="1" ht="48" x14ac:dyDescent="0.2">
      <c r="A11" s="29" t="s">
        <v>64</v>
      </c>
      <c r="B11" s="12" t="s">
        <v>65</v>
      </c>
      <c r="C11" s="14" t="s">
        <v>66</v>
      </c>
      <c r="D11" s="13" t="s">
        <v>66</v>
      </c>
      <c r="E11" s="30" t="s">
        <v>76</v>
      </c>
      <c r="F11" s="30" t="s">
        <v>77</v>
      </c>
      <c r="G11" s="30" t="s">
        <v>83</v>
      </c>
      <c r="H11" s="30" t="s">
        <v>94</v>
      </c>
      <c r="I11" s="30" t="s">
        <v>95</v>
      </c>
      <c r="J11" s="30" t="s">
        <v>86</v>
      </c>
      <c r="K11" s="30" t="s">
        <v>87</v>
      </c>
      <c r="L11" s="30" t="s">
        <v>96</v>
      </c>
      <c r="M11" s="14" t="s">
        <v>49</v>
      </c>
      <c r="N11" s="31" t="s">
        <v>97</v>
      </c>
      <c r="O11" s="29">
        <v>2023</v>
      </c>
      <c r="P11" s="31" t="s">
        <v>64</v>
      </c>
      <c r="Q11" s="15">
        <v>1</v>
      </c>
      <c r="R11" s="29">
        <v>1</v>
      </c>
      <c r="S11" s="33">
        <v>0.8</v>
      </c>
      <c r="T11" s="18">
        <f t="shared" si="0"/>
        <v>0.8</v>
      </c>
      <c r="U11" s="19">
        <v>0.85</v>
      </c>
      <c r="V11" s="34">
        <v>0.05</v>
      </c>
      <c r="W11" s="34">
        <v>0.05</v>
      </c>
      <c r="X11" s="19">
        <v>0</v>
      </c>
      <c r="Y11" s="35">
        <f t="shared" si="7"/>
        <v>0.95000000000000007</v>
      </c>
      <c r="Z11" s="18">
        <f t="shared" si="2"/>
        <v>0.95000000000000007</v>
      </c>
      <c r="AA11" s="21">
        <f t="shared" si="3"/>
        <v>1.75</v>
      </c>
      <c r="AB11" s="36">
        <f>+AA11</f>
        <v>1.75</v>
      </c>
      <c r="AC11" s="22">
        <f t="shared" si="5"/>
        <v>1.75</v>
      </c>
      <c r="AD11" s="37">
        <v>1000000000</v>
      </c>
      <c r="AE11" s="29" t="s">
        <v>75</v>
      </c>
      <c r="AF11" s="27">
        <v>0</v>
      </c>
      <c r="AG11" s="18">
        <f t="shared" si="6"/>
        <v>0</v>
      </c>
    </row>
    <row r="12" spans="1:33" s="25" customFormat="1" ht="48" x14ac:dyDescent="0.2">
      <c r="A12" s="29" t="s">
        <v>64</v>
      </c>
      <c r="B12" s="12" t="s">
        <v>65</v>
      </c>
      <c r="C12" s="14" t="s">
        <v>66</v>
      </c>
      <c r="D12" s="13" t="s">
        <v>66</v>
      </c>
      <c r="E12" s="30" t="s">
        <v>76</v>
      </c>
      <c r="F12" s="30" t="s">
        <v>77</v>
      </c>
      <c r="G12" s="30" t="s">
        <v>83</v>
      </c>
      <c r="H12" s="30" t="s">
        <v>94</v>
      </c>
      <c r="I12" s="30" t="s">
        <v>98</v>
      </c>
      <c r="J12" s="30" t="s">
        <v>86</v>
      </c>
      <c r="K12" s="30" t="s">
        <v>87</v>
      </c>
      <c r="L12" s="30" t="s">
        <v>96</v>
      </c>
      <c r="M12" s="14" t="s">
        <v>49</v>
      </c>
      <c r="N12" s="31" t="s">
        <v>97</v>
      </c>
      <c r="O12" s="29">
        <v>2023</v>
      </c>
      <c r="P12" s="31" t="s">
        <v>64</v>
      </c>
      <c r="Q12" s="15">
        <v>1</v>
      </c>
      <c r="R12" s="29">
        <v>1</v>
      </c>
      <c r="S12" s="33">
        <v>0.8</v>
      </c>
      <c r="T12" s="18">
        <f t="shared" si="0"/>
        <v>0.8</v>
      </c>
      <c r="U12" s="19">
        <v>0.85</v>
      </c>
      <c r="V12" s="34">
        <v>0.05</v>
      </c>
      <c r="W12" s="34">
        <v>0.05</v>
      </c>
      <c r="X12" s="19">
        <v>0</v>
      </c>
      <c r="Y12" s="35">
        <f t="shared" si="7"/>
        <v>0.95000000000000007</v>
      </c>
      <c r="Z12" s="18">
        <f t="shared" si="2"/>
        <v>0.95000000000000007</v>
      </c>
      <c r="AA12" s="21">
        <f t="shared" si="3"/>
        <v>1.75</v>
      </c>
      <c r="AB12" s="36">
        <f>+AA12</f>
        <v>1.75</v>
      </c>
      <c r="AC12" s="22">
        <f t="shared" si="5"/>
        <v>1.75</v>
      </c>
      <c r="AD12" s="37">
        <v>1000000000</v>
      </c>
      <c r="AE12" s="29" t="s">
        <v>75</v>
      </c>
      <c r="AF12" s="27">
        <v>0</v>
      </c>
      <c r="AG12" s="18">
        <f t="shared" si="6"/>
        <v>0</v>
      </c>
    </row>
    <row r="13" spans="1:33" s="25" customFormat="1" ht="60" x14ac:dyDescent="0.2">
      <c r="A13" s="29" t="s">
        <v>99</v>
      </c>
      <c r="B13" s="12" t="s">
        <v>65</v>
      </c>
      <c r="C13" s="30" t="s">
        <v>100</v>
      </c>
      <c r="D13" s="13" t="s">
        <v>100</v>
      </c>
      <c r="E13" s="30" t="s">
        <v>101</v>
      </c>
      <c r="F13" s="30" t="s">
        <v>102</v>
      </c>
      <c r="G13" s="30" t="s">
        <v>52</v>
      </c>
      <c r="H13" s="30" t="s">
        <v>103</v>
      </c>
      <c r="I13" s="30" t="s">
        <v>104</v>
      </c>
      <c r="J13" s="30" t="s">
        <v>105</v>
      </c>
      <c r="K13" s="30" t="s">
        <v>106</v>
      </c>
      <c r="L13" s="30" t="s">
        <v>107</v>
      </c>
      <c r="M13" s="14" t="s">
        <v>49</v>
      </c>
      <c r="N13" s="38" t="s">
        <v>93</v>
      </c>
      <c r="O13" s="31" t="s">
        <v>50</v>
      </c>
      <c r="P13" s="31" t="s">
        <v>50</v>
      </c>
      <c r="Q13" s="39">
        <v>2</v>
      </c>
      <c r="R13" s="39">
        <v>8</v>
      </c>
      <c r="S13" s="39">
        <v>4</v>
      </c>
      <c r="T13" s="18">
        <f t="shared" si="0"/>
        <v>0.5</v>
      </c>
      <c r="U13" s="19">
        <v>1</v>
      </c>
      <c r="V13" s="19">
        <v>0</v>
      </c>
      <c r="W13" s="19">
        <v>1</v>
      </c>
      <c r="X13" s="19">
        <v>0</v>
      </c>
      <c r="Y13" s="40">
        <f>U13+V13+W13+X13</f>
        <v>2</v>
      </c>
      <c r="Z13" s="18">
        <f t="shared" si="2"/>
        <v>0.25</v>
      </c>
      <c r="AA13" s="21">
        <f t="shared" si="3"/>
        <v>6</v>
      </c>
      <c r="AB13" s="18">
        <f>Y13/Q13</f>
        <v>1</v>
      </c>
      <c r="AC13" s="22">
        <f t="shared" si="5"/>
        <v>0.75</v>
      </c>
      <c r="AD13" s="41">
        <v>5861039500</v>
      </c>
      <c r="AE13" s="42" t="s">
        <v>108</v>
      </c>
      <c r="AF13" s="27">
        <v>0</v>
      </c>
      <c r="AG13" s="18">
        <f t="shared" si="6"/>
        <v>0</v>
      </c>
    </row>
    <row r="14" spans="1:33" s="25" customFormat="1" ht="60" x14ac:dyDescent="0.2">
      <c r="A14" s="29" t="s">
        <v>99</v>
      </c>
      <c r="B14" s="12" t="s">
        <v>65</v>
      </c>
      <c r="C14" s="30" t="s">
        <v>100</v>
      </c>
      <c r="D14" s="13" t="s">
        <v>100</v>
      </c>
      <c r="E14" s="30">
        <v>2301</v>
      </c>
      <c r="F14" s="30" t="s">
        <v>102</v>
      </c>
      <c r="G14" s="30" t="s">
        <v>109</v>
      </c>
      <c r="H14" s="30">
        <v>373</v>
      </c>
      <c r="I14" s="30" t="s">
        <v>110</v>
      </c>
      <c r="J14" s="30">
        <v>2301061</v>
      </c>
      <c r="K14" s="30" t="s">
        <v>111</v>
      </c>
      <c r="L14" s="30" t="s">
        <v>111</v>
      </c>
      <c r="M14" s="30" t="s">
        <v>112</v>
      </c>
      <c r="N14" s="31">
        <v>0</v>
      </c>
      <c r="O14" s="31">
        <v>2023</v>
      </c>
      <c r="P14" s="31" t="s">
        <v>50</v>
      </c>
      <c r="Q14" s="39">
        <v>1</v>
      </c>
      <c r="R14" s="39">
        <v>4</v>
      </c>
      <c r="S14" s="39">
        <v>0</v>
      </c>
      <c r="T14" s="18">
        <f t="shared" si="0"/>
        <v>0</v>
      </c>
      <c r="U14" s="19">
        <v>1</v>
      </c>
      <c r="V14" s="19">
        <v>0</v>
      </c>
      <c r="W14" s="19">
        <v>0</v>
      </c>
      <c r="X14" s="19">
        <v>0</v>
      </c>
      <c r="Y14" s="40">
        <f t="shared" ref="Y14:Y23" si="8">U14+V14+W14+X14</f>
        <v>1</v>
      </c>
      <c r="Z14" s="18">
        <f t="shared" si="2"/>
        <v>0.25</v>
      </c>
      <c r="AA14" s="21">
        <f t="shared" si="3"/>
        <v>1</v>
      </c>
      <c r="AB14" s="18">
        <f>Y14/Q14</f>
        <v>1</v>
      </c>
      <c r="AC14" s="22">
        <f t="shared" si="5"/>
        <v>0.25</v>
      </c>
      <c r="AD14" s="41">
        <v>2776625505</v>
      </c>
      <c r="AE14" s="42" t="s">
        <v>108</v>
      </c>
      <c r="AF14" s="27">
        <v>0</v>
      </c>
      <c r="AG14" s="18">
        <f t="shared" si="6"/>
        <v>0</v>
      </c>
    </row>
    <row r="15" spans="1:33" s="25" customFormat="1" ht="60" x14ac:dyDescent="0.2">
      <c r="A15" s="29" t="s">
        <v>99</v>
      </c>
      <c r="B15" s="12" t="s">
        <v>65</v>
      </c>
      <c r="C15" s="30" t="s">
        <v>100</v>
      </c>
      <c r="D15" s="13" t="s">
        <v>100</v>
      </c>
      <c r="E15" s="30">
        <v>2302</v>
      </c>
      <c r="F15" s="30" t="s">
        <v>102</v>
      </c>
      <c r="G15" s="30" t="s">
        <v>52</v>
      </c>
      <c r="H15" s="30">
        <v>374</v>
      </c>
      <c r="I15" s="30" t="s">
        <v>113</v>
      </c>
      <c r="J15" s="30">
        <v>2302024</v>
      </c>
      <c r="K15" s="30" t="s">
        <v>114</v>
      </c>
      <c r="L15" s="30" t="s">
        <v>115</v>
      </c>
      <c r="M15" s="14" t="s">
        <v>49</v>
      </c>
      <c r="N15" s="31">
        <v>0</v>
      </c>
      <c r="O15" s="31">
        <v>2022</v>
      </c>
      <c r="P15" s="31" t="s">
        <v>50</v>
      </c>
      <c r="Q15" s="15">
        <v>9</v>
      </c>
      <c r="R15" s="39">
        <v>30</v>
      </c>
      <c r="S15" s="39">
        <v>30</v>
      </c>
      <c r="T15" s="18">
        <f t="shared" si="0"/>
        <v>1</v>
      </c>
      <c r="U15" s="19">
        <v>7</v>
      </c>
      <c r="V15" s="19">
        <v>8</v>
      </c>
      <c r="W15" s="19">
        <v>0</v>
      </c>
      <c r="X15" s="19">
        <v>0</v>
      </c>
      <c r="Y15" s="40">
        <f t="shared" si="8"/>
        <v>15</v>
      </c>
      <c r="Z15" s="18">
        <f t="shared" si="2"/>
        <v>0.5</v>
      </c>
      <c r="AA15" s="21">
        <f t="shared" si="3"/>
        <v>45</v>
      </c>
      <c r="AB15" s="18">
        <f>Y15/Q15</f>
        <v>1.6666666666666667</v>
      </c>
      <c r="AC15" s="22">
        <f t="shared" si="5"/>
        <v>1.5</v>
      </c>
      <c r="AD15" s="41">
        <v>600000</v>
      </c>
      <c r="AE15" s="42" t="s">
        <v>116</v>
      </c>
      <c r="AF15" s="43">
        <v>120000</v>
      </c>
      <c r="AG15" s="18">
        <f t="shared" si="6"/>
        <v>0.2</v>
      </c>
    </row>
    <row r="16" spans="1:33" s="25" customFormat="1" ht="48" x14ac:dyDescent="0.2">
      <c r="A16" s="29" t="s">
        <v>99</v>
      </c>
      <c r="B16" s="12" t="s">
        <v>65</v>
      </c>
      <c r="C16" s="30" t="s">
        <v>100</v>
      </c>
      <c r="D16" s="13" t="s">
        <v>100</v>
      </c>
      <c r="E16" s="30">
        <v>2301</v>
      </c>
      <c r="F16" s="30" t="s">
        <v>117</v>
      </c>
      <c r="G16" s="30" t="s">
        <v>109</v>
      </c>
      <c r="H16" s="30">
        <v>375</v>
      </c>
      <c r="I16" s="30" t="s">
        <v>118</v>
      </c>
      <c r="J16" s="30">
        <v>2301028</v>
      </c>
      <c r="K16" s="30" t="s">
        <v>119</v>
      </c>
      <c r="L16" s="30" t="s">
        <v>120</v>
      </c>
      <c r="M16" s="14" t="s">
        <v>49</v>
      </c>
      <c r="N16" s="31">
        <v>0</v>
      </c>
      <c r="O16" s="31" t="s">
        <v>50</v>
      </c>
      <c r="P16" s="31" t="s">
        <v>50</v>
      </c>
      <c r="Q16" s="15">
        <v>10</v>
      </c>
      <c r="R16" s="39">
        <v>40</v>
      </c>
      <c r="S16" s="39">
        <v>17</v>
      </c>
      <c r="T16" s="18">
        <f t="shared" si="0"/>
        <v>0.42499999999999999</v>
      </c>
      <c r="U16" s="19">
        <v>0</v>
      </c>
      <c r="V16" s="19">
        <v>6</v>
      </c>
      <c r="W16" s="19">
        <v>0</v>
      </c>
      <c r="X16" s="19">
        <v>0</v>
      </c>
      <c r="Y16" s="40">
        <f t="shared" si="8"/>
        <v>6</v>
      </c>
      <c r="Z16" s="18">
        <f t="shared" si="2"/>
        <v>0.15</v>
      </c>
      <c r="AA16" s="21">
        <f t="shared" si="3"/>
        <v>23</v>
      </c>
      <c r="AB16" s="18">
        <f>Y16/Q16</f>
        <v>0.6</v>
      </c>
      <c r="AC16" s="22">
        <f t="shared" si="5"/>
        <v>0.57499999999999996</v>
      </c>
      <c r="AD16" s="44" t="s">
        <v>121</v>
      </c>
      <c r="AE16" s="45" t="s">
        <v>122</v>
      </c>
      <c r="AF16" s="27">
        <v>0</v>
      </c>
      <c r="AG16" s="18">
        <v>0</v>
      </c>
    </row>
    <row r="17" spans="1:33" s="25" customFormat="1" ht="72" x14ac:dyDescent="0.2">
      <c r="A17" s="29" t="s">
        <v>99</v>
      </c>
      <c r="B17" s="12" t="s">
        <v>65</v>
      </c>
      <c r="C17" s="30" t="s">
        <v>100</v>
      </c>
      <c r="D17" s="13" t="s">
        <v>100</v>
      </c>
      <c r="E17" s="30">
        <v>2301</v>
      </c>
      <c r="F17" s="30" t="s">
        <v>123</v>
      </c>
      <c r="G17" s="30" t="s">
        <v>109</v>
      </c>
      <c r="H17" s="30">
        <v>376</v>
      </c>
      <c r="I17" s="30" t="s">
        <v>124</v>
      </c>
      <c r="J17" s="30">
        <v>2301014</v>
      </c>
      <c r="K17" s="30" t="s">
        <v>125</v>
      </c>
      <c r="L17" s="30" t="s">
        <v>126</v>
      </c>
      <c r="M17" s="30" t="s">
        <v>127</v>
      </c>
      <c r="N17" s="31">
        <v>0</v>
      </c>
      <c r="O17" s="31">
        <v>2023</v>
      </c>
      <c r="P17" s="31" t="s">
        <v>50</v>
      </c>
      <c r="Q17" s="15">
        <v>10</v>
      </c>
      <c r="R17" s="39">
        <v>24</v>
      </c>
      <c r="S17" s="39">
        <v>24</v>
      </c>
      <c r="T17" s="18">
        <f t="shared" si="0"/>
        <v>1</v>
      </c>
      <c r="U17" s="19">
        <v>18</v>
      </c>
      <c r="V17" s="19">
        <v>4</v>
      </c>
      <c r="W17" s="19">
        <v>0</v>
      </c>
      <c r="X17" s="19">
        <v>0</v>
      </c>
      <c r="Y17" s="40">
        <f t="shared" si="8"/>
        <v>22</v>
      </c>
      <c r="Z17" s="18">
        <f t="shared" si="2"/>
        <v>0.91666666666666663</v>
      </c>
      <c r="AA17" s="21">
        <f t="shared" si="3"/>
        <v>46</v>
      </c>
      <c r="AB17" s="18">
        <f>Y17/Q17</f>
        <v>2.2000000000000002</v>
      </c>
      <c r="AC17" s="22">
        <f t="shared" si="5"/>
        <v>1.9166666666666667</v>
      </c>
      <c r="AD17" s="44" t="s">
        <v>121</v>
      </c>
      <c r="AE17" s="45" t="s">
        <v>122</v>
      </c>
      <c r="AF17" s="27">
        <v>0</v>
      </c>
      <c r="AG17" s="18">
        <v>0</v>
      </c>
    </row>
    <row r="18" spans="1:33" s="25" customFormat="1" ht="72" x14ac:dyDescent="0.2">
      <c r="A18" s="29" t="s">
        <v>99</v>
      </c>
      <c r="B18" s="12" t="s">
        <v>65</v>
      </c>
      <c r="C18" s="30" t="s">
        <v>100</v>
      </c>
      <c r="D18" s="13" t="s">
        <v>100</v>
      </c>
      <c r="E18" s="30">
        <v>2301</v>
      </c>
      <c r="F18" s="30" t="s">
        <v>123</v>
      </c>
      <c r="G18" s="30" t="s">
        <v>45</v>
      </c>
      <c r="H18" s="30">
        <v>377</v>
      </c>
      <c r="I18" s="30" t="s">
        <v>128</v>
      </c>
      <c r="J18" s="30">
        <v>2301027</v>
      </c>
      <c r="K18" s="30" t="s">
        <v>129</v>
      </c>
      <c r="L18" s="30" t="s">
        <v>130</v>
      </c>
      <c r="M18" s="14" t="s">
        <v>49</v>
      </c>
      <c r="N18" s="31">
        <v>0</v>
      </c>
      <c r="O18" s="31">
        <v>2023</v>
      </c>
      <c r="P18" s="31" t="s">
        <v>131</v>
      </c>
      <c r="Q18" s="15">
        <v>4200</v>
      </c>
      <c r="R18" s="39">
        <v>7000</v>
      </c>
      <c r="S18" s="39">
        <v>0</v>
      </c>
      <c r="T18" s="18">
        <f t="shared" si="0"/>
        <v>0</v>
      </c>
      <c r="U18" s="34">
        <v>0</v>
      </c>
      <c r="V18" s="34">
        <v>2903</v>
      </c>
      <c r="W18" s="34">
        <v>725</v>
      </c>
      <c r="X18" s="19">
        <v>0</v>
      </c>
      <c r="Y18" s="40">
        <f t="shared" si="8"/>
        <v>3628</v>
      </c>
      <c r="Z18" s="18">
        <f t="shared" si="2"/>
        <v>0.51828571428571424</v>
      </c>
      <c r="AA18" s="21">
        <f t="shared" si="3"/>
        <v>3628</v>
      </c>
      <c r="AB18" s="18">
        <f>Y18/Q18</f>
        <v>0.8638095238095238</v>
      </c>
      <c r="AC18" s="22">
        <f t="shared" si="5"/>
        <v>0.51828571428571424</v>
      </c>
      <c r="AD18" s="44" t="s">
        <v>121</v>
      </c>
      <c r="AE18" s="45" t="s">
        <v>122</v>
      </c>
      <c r="AF18" s="27">
        <v>0</v>
      </c>
      <c r="AG18" s="18">
        <v>0</v>
      </c>
    </row>
    <row r="19" spans="1:33" s="25" customFormat="1" ht="84" x14ac:dyDescent="0.2">
      <c r="A19" s="29" t="s">
        <v>99</v>
      </c>
      <c r="B19" s="12" t="s">
        <v>65</v>
      </c>
      <c r="C19" s="30" t="s">
        <v>100</v>
      </c>
      <c r="D19" s="13" t="s">
        <v>100</v>
      </c>
      <c r="E19" s="30">
        <v>2301</v>
      </c>
      <c r="F19" s="30" t="s">
        <v>132</v>
      </c>
      <c r="G19" s="30" t="s">
        <v>83</v>
      </c>
      <c r="H19" s="30">
        <v>378</v>
      </c>
      <c r="I19" s="30" t="s">
        <v>133</v>
      </c>
      <c r="J19" s="30">
        <v>2301027</v>
      </c>
      <c r="K19" s="30" t="s">
        <v>134</v>
      </c>
      <c r="L19" s="30" t="s">
        <v>135</v>
      </c>
      <c r="M19" s="14" t="s">
        <v>49</v>
      </c>
      <c r="N19" s="31">
        <v>0</v>
      </c>
      <c r="O19" s="31">
        <v>2023</v>
      </c>
      <c r="P19" s="31" t="s">
        <v>131</v>
      </c>
      <c r="Q19" s="15">
        <v>6</v>
      </c>
      <c r="R19" s="39">
        <v>12</v>
      </c>
      <c r="S19" s="39">
        <v>0</v>
      </c>
      <c r="T19" s="18">
        <f t="shared" si="0"/>
        <v>0</v>
      </c>
      <c r="U19" s="34">
        <v>0</v>
      </c>
      <c r="V19" s="34">
        <v>0</v>
      </c>
      <c r="W19" s="34">
        <v>0</v>
      </c>
      <c r="X19" s="19">
        <v>0</v>
      </c>
      <c r="Y19" s="40">
        <f t="shared" si="8"/>
        <v>0</v>
      </c>
      <c r="Z19" s="18">
        <f t="shared" si="2"/>
        <v>0</v>
      </c>
      <c r="AA19" s="21">
        <f t="shared" si="3"/>
        <v>0</v>
      </c>
      <c r="AB19" s="18">
        <f>Y19/Q19</f>
        <v>0</v>
      </c>
      <c r="AC19" s="22">
        <f t="shared" si="5"/>
        <v>0</v>
      </c>
      <c r="AD19" s="44" t="s">
        <v>121</v>
      </c>
      <c r="AE19" s="45" t="s">
        <v>122</v>
      </c>
      <c r="AF19" s="27">
        <v>0</v>
      </c>
      <c r="AG19" s="18">
        <v>0</v>
      </c>
    </row>
    <row r="20" spans="1:33" s="25" customFormat="1" ht="60" x14ac:dyDescent="0.2">
      <c r="A20" s="29" t="s">
        <v>99</v>
      </c>
      <c r="B20" s="12" t="s">
        <v>65</v>
      </c>
      <c r="C20" s="30" t="s">
        <v>100</v>
      </c>
      <c r="D20" s="13" t="s">
        <v>100</v>
      </c>
      <c r="E20" s="30">
        <v>2302</v>
      </c>
      <c r="F20" s="30" t="s">
        <v>102</v>
      </c>
      <c r="G20" s="30" t="s">
        <v>83</v>
      </c>
      <c r="H20" s="30">
        <v>379</v>
      </c>
      <c r="I20" s="30" t="s">
        <v>134</v>
      </c>
      <c r="J20" s="30">
        <v>2301062</v>
      </c>
      <c r="K20" s="30" t="s">
        <v>136</v>
      </c>
      <c r="L20" s="30" t="s">
        <v>137</v>
      </c>
      <c r="M20" s="30" t="s">
        <v>138</v>
      </c>
      <c r="N20" s="31">
        <v>11987</v>
      </c>
      <c r="O20" s="31">
        <v>2023</v>
      </c>
      <c r="P20" s="31" t="s">
        <v>139</v>
      </c>
      <c r="Q20" s="15">
        <v>2000</v>
      </c>
      <c r="R20" s="39">
        <v>16987</v>
      </c>
      <c r="S20" s="39">
        <v>766</v>
      </c>
      <c r="T20" s="18">
        <f t="shared" si="0"/>
        <v>4.5093306646258907E-2</v>
      </c>
      <c r="U20" s="34">
        <v>580</v>
      </c>
      <c r="V20" s="34">
        <v>1108</v>
      </c>
      <c r="W20" s="34">
        <v>100</v>
      </c>
      <c r="X20" s="19">
        <v>0</v>
      </c>
      <c r="Y20" s="40">
        <f t="shared" si="8"/>
        <v>1788</v>
      </c>
      <c r="Z20" s="18">
        <f t="shared" si="2"/>
        <v>0.10525696120562783</v>
      </c>
      <c r="AA20" s="21">
        <f t="shared" si="3"/>
        <v>2554</v>
      </c>
      <c r="AB20" s="18">
        <f>Y20/Q20</f>
        <v>0.89400000000000002</v>
      </c>
      <c r="AC20" s="22">
        <f t="shared" si="5"/>
        <v>0.15035026785188674</v>
      </c>
      <c r="AD20" s="44" t="s">
        <v>121</v>
      </c>
      <c r="AE20" s="45" t="s">
        <v>122</v>
      </c>
      <c r="AF20" s="27">
        <v>0</v>
      </c>
      <c r="AG20" s="18">
        <v>0</v>
      </c>
    </row>
    <row r="21" spans="1:33" s="25" customFormat="1" ht="48" x14ac:dyDescent="0.2">
      <c r="A21" s="29" t="s">
        <v>99</v>
      </c>
      <c r="B21" s="12" t="s">
        <v>65</v>
      </c>
      <c r="C21" s="30" t="s">
        <v>100</v>
      </c>
      <c r="D21" s="13" t="s">
        <v>100</v>
      </c>
      <c r="E21" s="30">
        <v>2301</v>
      </c>
      <c r="F21" s="30" t="s">
        <v>132</v>
      </c>
      <c r="G21" s="30" t="s">
        <v>83</v>
      </c>
      <c r="H21" s="30">
        <v>380</v>
      </c>
      <c r="I21" s="30" t="s">
        <v>140</v>
      </c>
      <c r="J21" s="30">
        <v>2301027</v>
      </c>
      <c r="K21" s="30" t="s">
        <v>141</v>
      </c>
      <c r="L21" s="30" t="s">
        <v>142</v>
      </c>
      <c r="M21" s="14" t="s">
        <v>49</v>
      </c>
      <c r="N21" s="31">
        <v>220</v>
      </c>
      <c r="O21" s="31">
        <v>2023</v>
      </c>
      <c r="P21" s="31" t="s">
        <v>131</v>
      </c>
      <c r="Q21" s="15">
        <v>80</v>
      </c>
      <c r="R21" s="39">
        <v>540</v>
      </c>
      <c r="S21" s="39">
        <v>622</v>
      </c>
      <c r="T21" s="18">
        <f t="shared" si="0"/>
        <v>1.1518518518518519</v>
      </c>
      <c r="U21" s="34">
        <v>0</v>
      </c>
      <c r="V21" s="34">
        <v>0</v>
      </c>
      <c r="W21" s="34">
        <v>0</v>
      </c>
      <c r="X21" s="19">
        <v>0</v>
      </c>
      <c r="Y21" s="40">
        <f t="shared" si="8"/>
        <v>0</v>
      </c>
      <c r="Z21" s="18">
        <f t="shared" si="2"/>
        <v>0</v>
      </c>
      <c r="AA21" s="21">
        <f t="shared" si="3"/>
        <v>622</v>
      </c>
      <c r="AB21" s="18">
        <f>Y21/Q21</f>
        <v>0</v>
      </c>
      <c r="AC21" s="22">
        <f t="shared" si="5"/>
        <v>1.1518518518518519</v>
      </c>
      <c r="AD21" s="44" t="s">
        <v>121</v>
      </c>
      <c r="AE21" s="45" t="s">
        <v>122</v>
      </c>
      <c r="AF21" s="27">
        <v>0</v>
      </c>
      <c r="AG21" s="18">
        <v>0</v>
      </c>
    </row>
    <row r="22" spans="1:33" s="25" customFormat="1" ht="72" x14ac:dyDescent="0.2">
      <c r="A22" s="29" t="s">
        <v>99</v>
      </c>
      <c r="B22" s="12" t="s">
        <v>5</v>
      </c>
      <c r="C22" s="30" t="s">
        <v>100</v>
      </c>
      <c r="D22" s="13" t="s">
        <v>100</v>
      </c>
      <c r="E22" s="30">
        <v>2302</v>
      </c>
      <c r="F22" s="30" t="s">
        <v>102</v>
      </c>
      <c r="G22" s="30" t="s">
        <v>109</v>
      </c>
      <c r="H22" s="30">
        <v>381</v>
      </c>
      <c r="I22" s="30" t="s">
        <v>143</v>
      </c>
      <c r="J22" s="30">
        <v>2302068</v>
      </c>
      <c r="K22" s="30" t="s">
        <v>144</v>
      </c>
      <c r="L22" s="30" t="s">
        <v>145</v>
      </c>
      <c r="M22" s="14" t="s">
        <v>49</v>
      </c>
      <c r="N22" s="31">
        <v>0</v>
      </c>
      <c r="O22" s="31">
        <v>2023</v>
      </c>
      <c r="P22" s="31" t="s">
        <v>50</v>
      </c>
      <c r="Q22" s="15">
        <v>500</v>
      </c>
      <c r="R22" s="39">
        <v>2000</v>
      </c>
      <c r="S22" s="39">
        <v>838</v>
      </c>
      <c r="T22" s="18">
        <f t="shared" si="0"/>
        <v>0.41899999999999998</v>
      </c>
      <c r="U22" s="34">
        <v>413</v>
      </c>
      <c r="V22" s="34">
        <v>244</v>
      </c>
      <c r="W22" s="34">
        <f>55+40+866</f>
        <v>961</v>
      </c>
      <c r="X22" s="19">
        <v>0</v>
      </c>
      <c r="Y22" s="40">
        <f t="shared" si="8"/>
        <v>1618</v>
      </c>
      <c r="Z22" s="18">
        <f t="shared" si="2"/>
        <v>0.80900000000000005</v>
      </c>
      <c r="AA22" s="21">
        <f t="shared" si="3"/>
        <v>2456</v>
      </c>
      <c r="AB22" s="18">
        <f>Y22/Q22</f>
        <v>3.2360000000000002</v>
      </c>
      <c r="AC22" s="22">
        <f t="shared" si="5"/>
        <v>1.228</v>
      </c>
      <c r="AD22" s="44" t="s">
        <v>121</v>
      </c>
      <c r="AE22" s="45" t="s">
        <v>122</v>
      </c>
      <c r="AF22" s="27">
        <v>0</v>
      </c>
      <c r="AG22" s="18">
        <v>0</v>
      </c>
    </row>
    <row r="23" spans="1:33" s="25" customFormat="1" ht="60" x14ac:dyDescent="0.2">
      <c r="A23" s="29" t="s">
        <v>99</v>
      </c>
      <c r="B23" s="12" t="s">
        <v>5</v>
      </c>
      <c r="C23" s="30" t="s">
        <v>100</v>
      </c>
      <c r="D23" s="13" t="s">
        <v>100</v>
      </c>
      <c r="E23" s="30">
        <v>2302</v>
      </c>
      <c r="F23" s="30" t="s">
        <v>102</v>
      </c>
      <c r="G23" s="30" t="s">
        <v>109</v>
      </c>
      <c r="H23" s="30">
        <v>382</v>
      </c>
      <c r="I23" s="30" t="s">
        <v>146</v>
      </c>
      <c r="J23" s="30">
        <v>2302021</v>
      </c>
      <c r="K23" s="30" t="s">
        <v>147</v>
      </c>
      <c r="L23" s="30" t="s">
        <v>148</v>
      </c>
      <c r="M23" s="14" t="s">
        <v>49</v>
      </c>
      <c r="N23" s="31">
        <v>0</v>
      </c>
      <c r="O23" s="31">
        <v>2023</v>
      </c>
      <c r="P23" s="31" t="s">
        <v>50</v>
      </c>
      <c r="Q23" s="15">
        <v>15</v>
      </c>
      <c r="R23" s="39">
        <v>60</v>
      </c>
      <c r="S23" s="39">
        <v>58</v>
      </c>
      <c r="T23" s="18">
        <f t="shared" si="0"/>
        <v>0.96666666666666667</v>
      </c>
      <c r="U23" s="34">
        <v>15</v>
      </c>
      <c r="V23" s="34">
        <v>0</v>
      </c>
      <c r="W23" s="34">
        <v>37</v>
      </c>
      <c r="X23" s="19">
        <v>0</v>
      </c>
      <c r="Y23" s="40">
        <f t="shared" si="8"/>
        <v>52</v>
      </c>
      <c r="Z23" s="18">
        <f t="shared" si="2"/>
        <v>0.8666666666666667</v>
      </c>
      <c r="AA23" s="21">
        <f t="shared" si="3"/>
        <v>110</v>
      </c>
      <c r="AB23" s="18">
        <f>Y23/Q23</f>
        <v>3.4666666666666668</v>
      </c>
      <c r="AC23" s="22">
        <f t="shared" si="5"/>
        <v>1.8333333333333333</v>
      </c>
      <c r="AD23" s="44" t="s">
        <v>121</v>
      </c>
      <c r="AE23" s="45" t="s">
        <v>122</v>
      </c>
      <c r="AF23" s="27">
        <v>0</v>
      </c>
      <c r="AG23" s="18">
        <v>0</v>
      </c>
    </row>
    <row r="24" spans="1:33" s="25" customFormat="1" ht="60" x14ac:dyDescent="0.2">
      <c r="A24" s="11" t="s">
        <v>149</v>
      </c>
      <c r="B24" s="12" t="s">
        <v>65</v>
      </c>
      <c r="C24" s="28" t="s">
        <v>150</v>
      </c>
      <c r="D24" s="13" t="s">
        <v>150</v>
      </c>
      <c r="E24" s="13" t="s">
        <v>151</v>
      </c>
      <c r="F24" s="13" t="s">
        <v>152</v>
      </c>
      <c r="G24" s="13" t="s">
        <v>153</v>
      </c>
      <c r="H24" s="13" t="s">
        <v>154</v>
      </c>
      <c r="I24" s="13" t="s">
        <v>155</v>
      </c>
      <c r="J24" s="13" t="s">
        <v>156</v>
      </c>
      <c r="K24" s="13" t="s">
        <v>157</v>
      </c>
      <c r="L24" s="14" t="s">
        <v>158</v>
      </c>
      <c r="M24" s="14" t="s">
        <v>49</v>
      </c>
      <c r="N24" s="11">
        <v>180</v>
      </c>
      <c r="O24" s="11">
        <v>2023</v>
      </c>
      <c r="P24" s="11" t="s">
        <v>159</v>
      </c>
      <c r="Q24" s="46">
        <v>90</v>
      </c>
      <c r="R24" s="39">
        <v>360</v>
      </c>
      <c r="S24" s="17">
        <v>90</v>
      </c>
      <c r="T24" s="18">
        <f>+S24/R24</f>
        <v>0.25</v>
      </c>
      <c r="U24" s="19">
        <v>15</v>
      </c>
      <c r="V24" s="19">
        <v>17</v>
      </c>
      <c r="W24" s="19">
        <v>33</v>
      </c>
      <c r="X24" s="19">
        <v>0</v>
      </c>
      <c r="Y24" s="20">
        <f>+U24+V24+W24+X24</f>
        <v>65</v>
      </c>
      <c r="Z24" s="18">
        <f t="shared" si="2"/>
        <v>0.18055555555555555</v>
      </c>
      <c r="AA24" s="21">
        <f t="shared" si="3"/>
        <v>155</v>
      </c>
      <c r="AB24" s="18">
        <f>+Y24/Q24</f>
        <v>0.72222222222222221</v>
      </c>
      <c r="AC24" s="22">
        <f t="shared" si="5"/>
        <v>0.43055555555555558</v>
      </c>
      <c r="AD24" s="47">
        <v>518598267</v>
      </c>
      <c r="AE24" s="11" t="s">
        <v>160</v>
      </c>
      <c r="AF24" s="48">
        <v>427400000</v>
      </c>
      <c r="AG24" s="18">
        <f t="shared" si="6"/>
        <v>0.8241446745906692</v>
      </c>
    </row>
    <row r="25" spans="1:33" s="25" customFormat="1" ht="48" x14ac:dyDescent="0.2">
      <c r="A25" s="11" t="s">
        <v>149</v>
      </c>
      <c r="B25" s="12" t="s">
        <v>65</v>
      </c>
      <c r="C25" s="28" t="s">
        <v>150</v>
      </c>
      <c r="D25" s="13" t="s">
        <v>150</v>
      </c>
      <c r="E25" s="28" t="s">
        <v>151</v>
      </c>
      <c r="F25" s="28" t="s">
        <v>152</v>
      </c>
      <c r="G25" s="28" t="s">
        <v>153</v>
      </c>
      <c r="H25" s="28" t="s">
        <v>161</v>
      </c>
      <c r="I25" s="28" t="s">
        <v>162</v>
      </c>
      <c r="J25" s="28" t="s">
        <v>163</v>
      </c>
      <c r="K25" s="28" t="s">
        <v>164</v>
      </c>
      <c r="L25" s="14" t="s">
        <v>165</v>
      </c>
      <c r="M25" s="14" t="s">
        <v>49</v>
      </c>
      <c r="N25" s="11">
        <v>938220</v>
      </c>
      <c r="O25" s="11">
        <v>2023</v>
      </c>
      <c r="P25" s="11" t="s">
        <v>166</v>
      </c>
      <c r="Q25" s="46">
        <v>940420</v>
      </c>
      <c r="R25" s="49">
        <v>947522</v>
      </c>
      <c r="S25" s="29">
        <v>942164</v>
      </c>
      <c r="T25" s="18">
        <f t="shared" ref="T25:T77" si="9">+S25/R25</f>
        <v>0.99434525003113383</v>
      </c>
      <c r="U25" s="19">
        <v>240193</v>
      </c>
      <c r="V25" s="19">
        <v>213465</v>
      </c>
      <c r="W25" s="34">
        <v>634300</v>
      </c>
      <c r="X25" s="19">
        <v>0</v>
      </c>
      <c r="Y25" s="20">
        <f t="shared" ref="Y25:Y77" si="10">+U25+V25+W25+X25</f>
        <v>1087958</v>
      </c>
      <c r="Z25" s="18">
        <f t="shared" si="2"/>
        <v>1.1482139728681762</v>
      </c>
      <c r="AA25" s="21">
        <f t="shared" si="3"/>
        <v>2030122</v>
      </c>
      <c r="AB25" s="18">
        <f t="shared" ref="AB25:AB77" si="11">+Y25/Q25</f>
        <v>1.156885221496778</v>
      </c>
      <c r="AC25" s="22">
        <f t="shared" si="5"/>
        <v>2.14255922289931</v>
      </c>
      <c r="AD25" s="47">
        <v>83107356230</v>
      </c>
      <c r="AE25" s="11" t="s">
        <v>160</v>
      </c>
      <c r="AF25" s="50">
        <v>52528032184.659988</v>
      </c>
      <c r="AG25" s="18">
        <f t="shared" si="6"/>
        <v>0.63205033305702096</v>
      </c>
    </row>
    <row r="26" spans="1:33" s="25" customFormat="1" ht="48" x14ac:dyDescent="0.2">
      <c r="A26" s="11" t="s">
        <v>149</v>
      </c>
      <c r="B26" s="12" t="s">
        <v>65</v>
      </c>
      <c r="C26" s="28" t="s">
        <v>150</v>
      </c>
      <c r="D26" s="13" t="s">
        <v>150</v>
      </c>
      <c r="E26" s="28" t="s">
        <v>167</v>
      </c>
      <c r="F26" s="28" t="s">
        <v>152</v>
      </c>
      <c r="G26" s="28" t="s">
        <v>153</v>
      </c>
      <c r="H26" s="28" t="s">
        <v>168</v>
      </c>
      <c r="I26" s="28" t="s">
        <v>169</v>
      </c>
      <c r="J26" s="28" t="s">
        <v>170</v>
      </c>
      <c r="K26" s="28" t="s">
        <v>171</v>
      </c>
      <c r="L26" s="14" t="s">
        <v>172</v>
      </c>
      <c r="M26" s="14" t="s">
        <v>49</v>
      </c>
      <c r="N26" s="11">
        <v>15</v>
      </c>
      <c r="O26" s="11">
        <v>2023</v>
      </c>
      <c r="P26" s="11" t="s">
        <v>159</v>
      </c>
      <c r="Q26" s="46">
        <v>5</v>
      </c>
      <c r="R26" s="39">
        <v>15</v>
      </c>
      <c r="S26" s="29">
        <v>1</v>
      </c>
      <c r="T26" s="18">
        <f t="shared" si="9"/>
        <v>6.6666666666666666E-2</v>
      </c>
      <c r="U26" s="19">
        <v>1</v>
      </c>
      <c r="V26" s="19">
        <v>2</v>
      </c>
      <c r="W26" s="34">
        <v>0</v>
      </c>
      <c r="X26" s="19">
        <v>0</v>
      </c>
      <c r="Y26" s="20">
        <f t="shared" si="10"/>
        <v>3</v>
      </c>
      <c r="Z26" s="18">
        <f t="shared" si="2"/>
        <v>0.2</v>
      </c>
      <c r="AA26" s="21">
        <f t="shared" si="3"/>
        <v>4</v>
      </c>
      <c r="AB26" s="18">
        <f t="shared" si="11"/>
        <v>0.6</v>
      </c>
      <c r="AC26" s="22">
        <f t="shared" si="5"/>
        <v>0.26666666666666666</v>
      </c>
      <c r="AD26" s="47">
        <v>83107356230</v>
      </c>
      <c r="AE26" s="11" t="s">
        <v>173</v>
      </c>
      <c r="AF26" s="50">
        <v>52528032184.659988</v>
      </c>
      <c r="AG26" s="18">
        <f t="shared" si="6"/>
        <v>0.63205033305702096</v>
      </c>
    </row>
    <row r="27" spans="1:33" s="25" customFormat="1" ht="60" x14ac:dyDescent="0.2">
      <c r="A27" s="11" t="s">
        <v>149</v>
      </c>
      <c r="B27" s="12" t="s">
        <v>65</v>
      </c>
      <c r="C27" s="28" t="s">
        <v>150</v>
      </c>
      <c r="D27" s="13" t="s">
        <v>150</v>
      </c>
      <c r="E27" s="28" t="s">
        <v>174</v>
      </c>
      <c r="F27" s="28" t="s">
        <v>152</v>
      </c>
      <c r="G27" s="28" t="s">
        <v>153</v>
      </c>
      <c r="H27" s="28" t="s">
        <v>175</v>
      </c>
      <c r="I27" s="28" t="s">
        <v>176</v>
      </c>
      <c r="J27" s="28" t="s">
        <v>156</v>
      </c>
      <c r="K27" s="28" t="s">
        <v>157</v>
      </c>
      <c r="L27" s="14" t="s">
        <v>158</v>
      </c>
      <c r="M27" s="14" t="s">
        <v>49</v>
      </c>
      <c r="N27" s="11">
        <v>180</v>
      </c>
      <c r="O27" s="11">
        <v>2023</v>
      </c>
      <c r="P27" s="11" t="s">
        <v>159</v>
      </c>
      <c r="Q27" s="46">
        <v>90</v>
      </c>
      <c r="R27" s="39">
        <v>360</v>
      </c>
      <c r="S27" s="29">
        <v>90</v>
      </c>
      <c r="T27" s="18">
        <f t="shared" si="9"/>
        <v>0.25</v>
      </c>
      <c r="U27" s="19">
        <v>15</v>
      </c>
      <c r="V27" s="19">
        <v>17</v>
      </c>
      <c r="W27" s="34">
        <v>33</v>
      </c>
      <c r="X27" s="19">
        <v>0</v>
      </c>
      <c r="Y27" s="20">
        <f t="shared" si="10"/>
        <v>65</v>
      </c>
      <c r="Z27" s="18">
        <f t="shared" si="2"/>
        <v>0.18055555555555555</v>
      </c>
      <c r="AA27" s="21">
        <f t="shared" si="3"/>
        <v>155</v>
      </c>
      <c r="AB27" s="18">
        <f t="shared" si="11"/>
        <v>0.72222222222222221</v>
      </c>
      <c r="AC27" s="22">
        <f t="shared" si="5"/>
        <v>0.43055555555555558</v>
      </c>
      <c r="AD27" s="47">
        <v>483500000</v>
      </c>
      <c r="AE27" s="11" t="s">
        <v>160</v>
      </c>
      <c r="AF27" s="50">
        <v>395105898</v>
      </c>
      <c r="AG27" s="18">
        <f t="shared" si="6"/>
        <v>0.81717869286452949</v>
      </c>
    </row>
    <row r="28" spans="1:33" s="25" customFormat="1" ht="60" x14ac:dyDescent="0.2">
      <c r="A28" s="11" t="s">
        <v>149</v>
      </c>
      <c r="B28" s="12" t="s">
        <v>65</v>
      </c>
      <c r="C28" s="28" t="s">
        <v>150</v>
      </c>
      <c r="D28" s="13" t="s">
        <v>150</v>
      </c>
      <c r="E28" s="28" t="s">
        <v>177</v>
      </c>
      <c r="F28" s="28" t="s">
        <v>152</v>
      </c>
      <c r="G28" s="28" t="s">
        <v>153</v>
      </c>
      <c r="H28" s="28" t="s">
        <v>178</v>
      </c>
      <c r="I28" s="28" t="s">
        <v>176</v>
      </c>
      <c r="J28" s="28" t="s">
        <v>156</v>
      </c>
      <c r="K28" s="28" t="s">
        <v>157</v>
      </c>
      <c r="L28" s="14" t="s">
        <v>158</v>
      </c>
      <c r="M28" s="14" t="s">
        <v>49</v>
      </c>
      <c r="N28" s="11">
        <v>180</v>
      </c>
      <c r="O28" s="11">
        <v>2023</v>
      </c>
      <c r="P28" s="11" t="s">
        <v>159</v>
      </c>
      <c r="Q28" s="46">
        <v>135</v>
      </c>
      <c r="R28" s="39">
        <v>540</v>
      </c>
      <c r="S28" s="29">
        <v>135</v>
      </c>
      <c r="T28" s="18">
        <f t="shared" si="9"/>
        <v>0.25</v>
      </c>
      <c r="U28" s="19">
        <v>3</v>
      </c>
      <c r="V28" s="19">
        <v>66</v>
      </c>
      <c r="W28" s="34">
        <v>54</v>
      </c>
      <c r="X28" s="19">
        <v>0</v>
      </c>
      <c r="Y28" s="20">
        <f t="shared" si="10"/>
        <v>123</v>
      </c>
      <c r="Z28" s="18">
        <f t="shared" si="2"/>
        <v>0.22777777777777777</v>
      </c>
      <c r="AA28" s="21">
        <f t="shared" si="3"/>
        <v>258</v>
      </c>
      <c r="AB28" s="18">
        <f t="shared" si="11"/>
        <v>0.91111111111111109</v>
      </c>
      <c r="AC28" s="22">
        <f t="shared" si="5"/>
        <v>0.4777777777777778</v>
      </c>
      <c r="AD28" s="47">
        <v>483500000</v>
      </c>
      <c r="AE28" s="11" t="s">
        <v>160</v>
      </c>
      <c r="AF28" s="50">
        <v>395105898</v>
      </c>
      <c r="AG28" s="18">
        <f t="shared" si="6"/>
        <v>0.81717869286452949</v>
      </c>
    </row>
    <row r="29" spans="1:33" s="25" customFormat="1" ht="48" x14ac:dyDescent="0.2">
      <c r="A29" s="11" t="s">
        <v>149</v>
      </c>
      <c r="B29" s="12" t="s">
        <v>65</v>
      </c>
      <c r="C29" s="28" t="s">
        <v>150</v>
      </c>
      <c r="D29" s="13" t="s">
        <v>150</v>
      </c>
      <c r="E29" s="28" t="s">
        <v>179</v>
      </c>
      <c r="F29" s="28" t="s">
        <v>180</v>
      </c>
      <c r="G29" s="28" t="s">
        <v>181</v>
      </c>
      <c r="H29" s="28" t="s">
        <v>182</v>
      </c>
      <c r="I29" s="28" t="s">
        <v>183</v>
      </c>
      <c r="J29" s="28" t="s">
        <v>184</v>
      </c>
      <c r="K29" s="28" t="s">
        <v>185</v>
      </c>
      <c r="L29" s="14" t="s">
        <v>186</v>
      </c>
      <c r="M29" s="14" t="s">
        <v>49</v>
      </c>
      <c r="N29" s="11">
        <v>100</v>
      </c>
      <c r="O29" s="11">
        <v>2023</v>
      </c>
      <c r="P29" s="11" t="s">
        <v>187</v>
      </c>
      <c r="Q29" s="46">
        <v>90</v>
      </c>
      <c r="R29" s="39">
        <v>360</v>
      </c>
      <c r="S29" s="29">
        <v>507</v>
      </c>
      <c r="T29" s="18">
        <f t="shared" si="9"/>
        <v>1.4083333333333334</v>
      </c>
      <c r="U29" s="19">
        <v>31</v>
      </c>
      <c r="V29" s="19">
        <v>30</v>
      </c>
      <c r="W29" s="34">
        <v>35</v>
      </c>
      <c r="X29" s="19">
        <v>0</v>
      </c>
      <c r="Y29" s="20">
        <f t="shared" si="10"/>
        <v>96</v>
      </c>
      <c r="Z29" s="18">
        <f t="shared" si="2"/>
        <v>0.26666666666666666</v>
      </c>
      <c r="AA29" s="21">
        <f t="shared" si="3"/>
        <v>603</v>
      </c>
      <c r="AB29" s="18">
        <f t="shared" si="11"/>
        <v>1.0666666666666667</v>
      </c>
      <c r="AC29" s="22">
        <f t="shared" si="5"/>
        <v>1.675</v>
      </c>
      <c r="AD29" s="47">
        <v>4332003280</v>
      </c>
      <c r="AE29" s="11" t="s">
        <v>160</v>
      </c>
      <c r="AF29" s="50">
        <v>3889988586</v>
      </c>
      <c r="AG29" s="18">
        <f t="shared" si="6"/>
        <v>0.89796529101427647</v>
      </c>
    </row>
    <row r="30" spans="1:33" s="25" customFormat="1" ht="48" x14ac:dyDescent="0.2">
      <c r="A30" s="11" t="s">
        <v>149</v>
      </c>
      <c r="B30" s="12" t="s">
        <v>65</v>
      </c>
      <c r="C30" s="28" t="s">
        <v>150</v>
      </c>
      <c r="D30" s="13" t="s">
        <v>150</v>
      </c>
      <c r="E30" s="28" t="s">
        <v>179</v>
      </c>
      <c r="F30" s="28" t="s">
        <v>180</v>
      </c>
      <c r="G30" s="28" t="s">
        <v>188</v>
      </c>
      <c r="H30" s="28" t="s">
        <v>189</v>
      </c>
      <c r="I30" s="28" t="s">
        <v>190</v>
      </c>
      <c r="J30" s="28" t="s">
        <v>191</v>
      </c>
      <c r="K30" s="28" t="s">
        <v>192</v>
      </c>
      <c r="L30" s="14" t="s">
        <v>158</v>
      </c>
      <c r="M30" s="14" t="s">
        <v>49</v>
      </c>
      <c r="N30" s="11">
        <v>44880</v>
      </c>
      <c r="O30" s="11">
        <v>2023</v>
      </c>
      <c r="P30" s="11" t="s">
        <v>193</v>
      </c>
      <c r="Q30" s="51">
        <v>14000</v>
      </c>
      <c r="R30" s="39">
        <v>56000</v>
      </c>
      <c r="S30" s="29">
        <v>11732</v>
      </c>
      <c r="T30" s="18">
        <f t="shared" si="9"/>
        <v>0.20949999999999999</v>
      </c>
      <c r="U30" s="19">
        <v>2780</v>
      </c>
      <c r="V30" s="19">
        <v>2987</v>
      </c>
      <c r="W30" s="34">
        <v>2536</v>
      </c>
      <c r="X30" s="19">
        <v>0</v>
      </c>
      <c r="Y30" s="20">
        <f t="shared" si="10"/>
        <v>8303</v>
      </c>
      <c r="Z30" s="18">
        <f t="shared" si="2"/>
        <v>0.14826785714285715</v>
      </c>
      <c r="AA30" s="21">
        <f t="shared" si="3"/>
        <v>20035</v>
      </c>
      <c r="AB30" s="18">
        <f t="shared" si="11"/>
        <v>0.59307142857142858</v>
      </c>
      <c r="AC30" s="22">
        <f t="shared" si="5"/>
        <v>0.35776785714285714</v>
      </c>
      <c r="AD30" s="47">
        <v>3100000000</v>
      </c>
      <c r="AE30" s="11" t="s">
        <v>173</v>
      </c>
      <c r="AF30" s="50">
        <v>1777237805.8399999</v>
      </c>
      <c r="AG30" s="18">
        <f t="shared" si="6"/>
        <v>0.57330251801290322</v>
      </c>
    </row>
    <row r="31" spans="1:33" s="25" customFormat="1" ht="48" x14ac:dyDescent="0.2">
      <c r="A31" s="11" t="s">
        <v>149</v>
      </c>
      <c r="B31" s="12" t="s">
        <v>65</v>
      </c>
      <c r="C31" s="28" t="s">
        <v>150</v>
      </c>
      <c r="D31" s="13" t="s">
        <v>150</v>
      </c>
      <c r="E31" s="28" t="s">
        <v>194</v>
      </c>
      <c r="F31" s="28" t="s">
        <v>195</v>
      </c>
      <c r="G31" s="28" t="s">
        <v>196</v>
      </c>
      <c r="H31" s="28" t="s">
        <v>197</v>
      </c>
      <c r="I31" s="28" t="s">
        <v>198</v>
      </c>
      <c r="J31" s="28" t="s">
        <v>199</v>
      </c>
      <c r="K31" s="28" t="s">
        <v>157</v>
      </c>
      <c r="L31" s="14" t="s">
        <v>158</v>
      </c>
      <c r="M31" s="14" t="s">
        <v>49</v>
      </c>
      <c r="N31" s="11">
        <v>1215</v>
      </c>
      <c r="O31" s="11">
        <v>2023</v>
      </c>
      <c r="P31" s="11" t="s">
        <v>200</v>
      </c>
      <c r="Q31" s="11">
        <v>945</v>
      </c>
      <c r="R31" s="11">
        <v>3780</v>
      </c>
      <c r="S31" s="11">
        <v>550</v>
      </c>
      <c r="T31" s="18">
        <f t="shared" si="9"/>
        <v>0.14550264550264549</v>
      </c>
      <c r="U31" s="19">
        <v>230</v>
      </c>
      <c r="V31" s="19">
        <v>245</v>
      </c>
      <c r="W31" s="34">
        <v>0</v>
      </c>
      <c r="X31" s="19">
        <v>0</v>
      </c>
      <c r="Y31" s="20">
        <f t="shared" si="10"/>
        <v>475</v>
      </c>
      <c r="Z31" s="18">
        <f t="shared" si="2"/>
        <v>0.12566137566137567</v>
      </c>
      <c r="AA31" s="21">
        <f t="shared" si="3"/>
        <v>1025</v>
      </c>
      <c r="AB31" s="18">
        <f t="shared" si="11"/>
        <v>0.50264550264550267</v>
      </c>
      <c r="AC31" s="22">
        <f t="shared" si="5"/>
        <v>0.27116402116402116</v>
      </c>
      <c r="AD31" s="47">
        <v>2920000000</v>
      </c>
      <c r="AE31" s="11" t="s">
        <v>173</v>
      </c>
      <c r="AF31" s="50">
        <v>2177500000</v>
      </c>
      <c r="AG31" s="18">
        <f t="shared" si="6"/>
        <v>0.74571917808219179</v>
      </c>
    </row>
    <row r="32" spans="1:33" s="25" customFormat="1" ht="48" x14ac:dyDescent="0.2">
      <c r="A32" s="11" t="s">
        <v>149</v>
      </c>
      <c r="B32" s="12" t="s">
        <v>65</v>
      </c>
      <c r="C32" s="28" t="s">
        <v>150</v>
      </c>
      <c r="D32" s="13" t="s">
        <v>150</v>
      </c>
      <c r="E32" s="28" t="s">
        <v>194</v>
      </c>
      <c r="F32" s="28" t="s">
        <v>195</v>
      </c>
      <c r="G32" s="28" t="s">
        <v>196</v>
      </c>
      <c r="H32" s="28" t="s">
        <v>201</v>
      </c>
      <c r="I32" s="28" t="s">
        <v>202</v>
      </c>
      <c r="J32" s="28" t="s">
        <v>203</v>
      </c>
      <c r="K32" s="28" t="s">
        <v>204</v>
      </c>
      <c r="L32" s="14" t="s">
        <v>205</v>
      </c>
      <c r="M32" s="14" t="s">
        <v>49</v>
      </c>
      <c r="N32" s="11">
        <v>48</v>
      </c>
      <c r="O32" s="11">
        <v>2023</v>
      </c>
      <c r="P32" s="11" t="s">
        <v>200</v>
      </c>
      <c r="Q32" s="11">
        <v>12</v>
      </c>
      <c r="R32" s="11">
        <v>48</v>
      </c>
      <c r="S32" s="11">
        <v>12</v>
      </c>
      <c r="T32" s="18">
        <f t="shared" si="9"/>
        <v>0.25</v>
      </c>
      <c r="U32" s="19">
        <v>2</v>
      </c>
      <c r="V32" s="19">
        <v>3</v>
      </c>
      <c r="W32" s="34">
        <v>7</v>
      </c>
      <c r="X32" s="19">
        <v>0</v>
      </c>
      <c r="Y32" s="20">
        <f t="shared" si="10"/>
        <v>12</v>
      </c>
      <c r="Z32" s="18">
        <f t="shared" si="2"/>
        <v>0.25</v>
      </c>
      <c r="AA32" s="21">
        <f t="shared" si="3"/>
        <v>24</v>
      </c>
      <c r="AB32" s="18">
        <f t="shared" si="11"/>
        <v>1</v>
      </c>
      <c r="AC32" s="22">
        <f t="shared" si="5"/>
        <v>0.5</v>
      </c>
      <c r="AD32" s="47">
        <v>2920000000</v>
      </c>
      <c r="AE32" s="11" t="s">
        <v>173</v>
      </c>
      <c r="AF32" s="50">
        <v>2177500000</v>
      </c>
      <c r="AG32" s="18">
        <f t="shared" si="6"/>
        <v>0.74571917808219179</v>
      </c>
    </row>
    <row r="33" spans="1:33" s="25" customFormat="1" ht="48" x14ac:dyDescent="0.2">
      <c r="A33" s="11" t="s">
        <v>149</v>
      </c>
      <c r="B33" s="12" t="s">
        <v>65</v>
      </c>
      <c r="C33" s="28" t="s">
        <v>150</v>
      </c>
      <c r="D33" s="13" t="s">
        <v>150</v>
      </c>
      <c r="E33" s="28" t="s">
        <v>194</v>
      </c>
      <c r="F33" s="28" t="s">
        <v>195</v>
      </c>
      <c r="G33" s="28" t="s">
        <v>206</v>
      </c>
      <c r="H33" s="28" t="s">
        <v>207</v>
      </c>
      <c r="I33" s="28" t="s">
        <v>208</v>
      </c>
      <c r="J33" s="28" t="s">
        <v>199</v>
      </c>
      <c r="K33" s="28" t="s">
        <v>157</v>
      </c>
      <c r="L33" s="14" t="s">
        <v>209</v>
      </c>
      <c r="M33" s="14" t="s">
        <v>49</v>
      </c>
      <c r="N33" s="11">
        <v>40</v>
      </c>
      <c r="O33" s="11">
        <v>2023</v>
      </c>
      <c r="P33" s="11" t="s">
        <v>200</v>
      </c>
      <c r="Q33" s="11">
        <v>80</v>
      </c>
      <c r="R33" s="11">
        <v>320</v>
      </c>
      <c r="S33" s="11">
        <v>80</v>
      </c>
      <c r="T33" s="18">
        <f t="shared" si="9"/>
        <v>0.25</v>
      </c>
      <c r="U33" s="19">
        <v>20</v>
      </c>
      <c r="V33" s="19">
        <v>25</v>
      </c>
      <c r="W33" s="34">
        <v>20</v>
      </c>
      <c r="X33" s="19">
        <v>0</v>
      </c>
      <c r="Y33" s="20">
        <f t="shared" si="10"/>
        <v>65</v>
      </c>
      <c r="Z33" s="18">
        <f t="shared" si="2"/>
        <v>0.203125</v>
      </c>
      <c r="AA33" s="21">
        <f t="shared" si="3"/>
        <v>145</v>
      </c>
      <c r="AB33" s="18">
        <f t="shared" si="11"/>
        <v>0.8125</v>
      </c>
      <c r="AC33" s="22">
        <f t="shared" si="5"/>
        <v>0.453125</v>
      </c>
      <c r="AD33" s="52">
        <v>8898102243</v>
      </c>
      <c r="AE33" s="11" t="s">
        <v>173</v>
      </c>
      <c r="AF33" s="50">
        <v>7597893798</v>
      </c>
      <c r="AG33" s="18">
        <f t="shared" si="6"/>
        <v>0.85387800572612504</v>
      </c>
    </row>
    <row r="34" spans="1:33" s="25" customFormat="1" ht="48" x14ac:dyDescent="0.2">
      <c r="A34" s="11" t="s">
        <v>149</v>
      </c>
      <c r="B34" s="12" t="s">
        <v>65</v>
      </c>
      <c r="C34" s="28" t="s">
        <v>150</v>
      </c>
      <c r="D34" s="13" t="s">
        <v>150</v>
      </c>
      <c r="E34" s="28" t="s">
        <v>194</v>
      </c>
      <c r="F34" s="28" t="s">
        <v>195</v>
      </c>
      <c r="G34" s="28" t="s">
        <v>210</v>
      </c>
      <c r="H34" s="28" t="s">
        <v>211</v>
      </c>
      <c r="I34" s="28" t="s">
        <v>212</v>
      </c>
      <c r="J34" s="28" t="s">
        <v>213</v>
      </c>
      <c r="K34" s="28" t="s">
        <v>214</v>
      </c>
      <c r="L34" s="14" t="s">
        <v>158</v>
      </c>
      <c r="M34" s="14" t="s">
        <v>49</v>
      </c>
      <c r="N34" s="11">
        <v>18</v>
      </c>
      <c r="O34" s="11">
        <v>2023</v>
      </c>
      <c r="P34" s="11" t="s">
        <v>215</v>
      </c>
      <c r="Q34" s="11">
        <v>6</v>
      </c>
      <c r="R34" s="11">
        <v>20</v>
      </c>
      <c r="S34" s="11">
        <v>3</v>
      </c>
      <c r="T34" s="18">
        <f t="shared" si="9"/>
        <v>0.15</v>
      </c>
      <c r="U34" s="19" t="s">
        <v>93</v>
      </c>
      <c r="V34" s="19">
        <v>2</v>
      </c>
      <c r="W34" s="34">
        <v>4</v>
      </c>
      <c r="X34" s="19">
        <v>0</v>
      </c>
      <c r="Y34" s="20">
        <f t="shared" si="10"/>
        <v>6</v>
      </c>
      <c r="Z34" s="18">
        <f t="shared" si="2"/>
        <v>0.3</v>
      </c>
      <c r="AA34" s="21">
        <f t="shared" si="3"/>
        <v>9</v>
      </c>
      <c r="AB34" s="18">
        <f t="shared" si="11"/>
        <v>1</v>
      </c>
      <c r="AC34" s="22">
        <f t="shared" si="5"/>
        <v>0.45</v>
      </c>
      <c r="AD34" s="52">
        <v>1992274506</v>
      </c>
      <c r="AE34" s="29" t="s">
        <v>216</v>
      </c>
      <c r="AF34" s="50">
        <v>813226540</v>
      </c>
      <c r="AG34" s="18">
        <f t="shared" si="6"/>
        <v>0.4081900047161473</v>
      </c>
    </row>
    <row r="35" spans="1:33" s="25" customFormat="1" ht="72" x14ac:dyDescent="0.2">
      <c r="A35" s="11" t="s">
        <v>149</v>
      </c>
      <c r="B35" s="12" t="s">
        <v>65</v>
      </c>
      <c r="C35" s="28" t="s">
        <v>150</v>
      </c>
      <c r="D35" s="13" t="s">
        <v>150</v>
      </c>
      <c r="E35" s="28" t="s">
        <v>194</v>
      </c>
      <c r="F35" s="28" t="s">
        <v>195</v>
      </c>
      <c r="G35" s="28" t="s">
        <v>210</v>
      </c>
      <c r="H35" s="28" t="s">
        <v>217</v>
      </c>
      <c r="I35" s="28" t="s">
        <v>218</v>
      </c>
      <c r="J35" s="28" t="s">
        <v>219</v>
      </c>
      <c r="K35" s="28" t="s">
        <v>220</v>
      </c>
      <c r="L35" s="14" t="s">
        <v>221</v>
      </c>
      <c r="M35" s="14" t="s">
        <v>49</v>
      </c>
      <c r="N35" s="11" t="s">
        <v>222</v>
      </c>
      <c r="O35" s="11">
        <v>2023</v>
      </c>
      <c r="P35" s="11" t="s">
        <v>200</v>
      </c>
      <c r="Q35" s="11">
        <v>528</v>
      </c>
      <c r="R35" s="11">
        <v>2112</v>
      </c>
      <c r="S35" s="11">
        <v>528</v>
      </c>
      <c r="T35" s="18">
        <f t="shared" si="9"/>
        <v>0.25</v>
      </c>
      <c r="U35" s="19">
        <v>88</v>
      </c>
      <c r="V35" s="19">
        <v>132</v>
      </c>
      <c r="W35" s="34">
        <v>132</v>
      </c>
      <c r="X35" s="19">
        <v>0</v>
      </c>
      <c r="Y35" s="20">
        <f t="shared" si="10"/>
        <v>352</v>
      </c>
      <c r="Z35" s="18">
        <f t="shared" si="2"/>
        <v>0.16666666666666666</v>
      </c>
      <c r="AA35" s="21">
        <f t="shared" si="3"/>
        <v>880</v>
      </c>
      <c r="AB35" s="18">
        <f t="shared" si="11"/>
        <v>0.66666666666666663</v>
      </c>
      <c r="AC35" s="22">
        <f t="shared" si="5"/>
        <v>0.41666666666666669</v>
      </c>
      <c r="AD35" s="52">
        <v>1070428963</v>
      </c>
      <c r="AE35" s="29" t="s">
        <v>223</v>
      </c>
      <c r="AF35" s="50">
        <v>882230387</v>
      </c>
      <c r="AG35" s="18">
        <f t="shared" si="6"/>
        <v>0.82418396502225433</v>
      </c>
    </row>
    <row r="36" spans="1:33" s="25" customFormat="1" ht="60" x14ac:dyDescent="0.2">
      <c r="A36" s="11" t="s">
        <v>149</v>
      </c>
      <c r="B36" s="12" t="s">
        <v>65</v>
      </c>
      <c r="C36" s="28" t="s">
        <v>150</v>
      </c>
      <c r="D36" s="13" t="s">
        <v>150</v>
      </c>
      <c r="E36" s="28" t="s">
        <v>194</v>
      </c>
      <c r="F36" s="28" t="s">
        <v>195</v>
      </c>
      <c r="G36" s="28" t="s">
        <v>210</v>
      </c>
      <c r="H36" s="28" t="s">
        <v>224</v>
      </c>
      <c r="I36" s="28" t="s">
        <v>218</v>
      </c>
      <c r="J36" s="28" t="s">
        <v>213</v>
      </c>
      <c r="K36" s="28" t="s">
        <v>214</v>
      </c>
      <c r="L36" s="14" t="s">
        <v>221</v>
      </c>
      <c r="M36" s="14" t="s">
        <v>49</v>
      </c>
      <c r="N36" s="11">
        <v>7</v>
      </c>
      <c r="O36" s="11">
        <v>2023</v>
      </c>
      <c r="P36" s="11" t="s">
        <v>215</v>
      </c>
      <c r="Q36" s="11">
        <v>2</v>
      </c>
      <c r="R36" s="11">
        <v>8</v>
      </c>
      <c r="S36" s="11">
        <v>2</v>
      </c>
      <c r="T36" s="18">
        <f t="shared" si="9"/>
        <v>0.25</v>
      </c>
      <c r="U36" s="19" t="s">
        <v>93</v>
      </c>
      <c r="V36" s="19">
        <v>1</v>
      </c>
      <c r="W36" s="34">
        <v>1</v>
      </c>
      <c r="X36" s="19">
        <v>0</v>
      </c>
      <c r="Y36" s="20">
        <f t="shared" si="10"/>
        <v>2</v>
      </c>
      <c r="Z36" s="18">
        <f t="shared" si="2"/>
        <v>0.25</v>
      </c>
      <c r="AA36" s="21">
        <f t="shared" si="3"/>
        <v>4</v>
      </c>
      <c r="AB36" s="18">
        <f t="shared" si="11"/>
        <v>1</v>
      </c>
      <c r="AC36" s="22">
        <f t="shared" si="5"/>
        <v>0.5</v>
      </c>
      <c r="AD36" s="52">
        <v>1070428963</v>
      </c>
      <c r="AE36" s="29" t="s">
        <v>223</v>
      </c>
      <c r="AF36" s="50">
        <v>882230387</v>
      </c>
      <c r="AG36" s="18">
        <f t="shared" si="6"/>
        <v>0.82418396502225433</v>
      </c>
    </row>
    <row r="37" spans="1:33" s="25" customFormat="1" ht="48" x14ac:dyDescent="0.2">
      <c r="A37" s="11" t="s">
        <v>149</v>
      </c>
      <c r="B37" s="12" t="s">
        <v>65</v>
      </c>
      <c r="C37" s="28" t="s">
        <v>150</v>
      </c>
      <c r="D37" s="13" t="s">
        <v>150</v>
      </c>
      <c r="E37" s="28" t="s">
        <v>194</v>
      </c>
      <c r="F37" s="28" t="s">
        <v>195</v>
      </c>
      <c r="G37" s="28" t="s">
        <v>225</v>
      </c>
      <c r="H37" s="28" t="s">
        <v>226</v>
      </c>
      <c r="I37" s="28" t="s">
        <v>227</v>
      </c>
      <c r="J37" s="28" t="s">
        <v>228</v>
      </c>
      <c r="K37" s="28" t="s">
        <v>229</v>
      </c>
      <c r="L37" s="14" t="s">
        <v>230</v>
      </c>
      <c r="M37" s="14" t="s">
        <v>49</v>
      </c>
      <c r="N37" s="11">
        <v>0</v>
      </c>
      <c r="O37" s="11">
        <v>2023</v>
      </c>
      <c r="P37" s="11" t="s">
        <v>200</v>
      </c>
      <c r="Q37" s="11">
        <v>135</v>
      </c>
      <c r="R37" s="11">
        <v>540</v>
      </c>
      <c r="S37" s="11">
        <v>135</v>
      </c>
      <c r="T37" s="18">
        <f t="shared" si="9"/>
        <v>0.25</v>
      </c>
      <c r="U37" s="19" t="s">
        <v>93</v>
      </c>
      <c r="V37" s="19">
        <v>65</v>
      </c>
      <c r="W37" s="34">
        <v>43</v>
      </c>
      <c r="X37" s="19">
        <v>0</v>
      </c>
      <c r="Y37" s="20">
        <f t="shared" si="10"/>
        <v>108</v>
      </c>
      <c r="Z37" s="18">
        <f t="shared" si="2"/>
        <v>0.2</v>
      </c>
      <c r="AA37" s="21">
        <f t="shared" si="3"/>
        <v>243</v>
      </c>
      <c r="AB37" s="18">
        <f t="shared" si="11"/>
        <v>0.8</v>
      </c>
      <c r="AC37" s="22">
        <f t="shared" si="5"/>
        <v>0.45</v>
      </c>
      <c r="AD37" s="52">
        <v>1293680320</v>
      </c>
      <c r="AE37" s="29" t="s">
        <v>223</v>
      </c>
      <c r="AF37" s="50">
        <v>1265280320</v>
      </c>
      <c r="AG37" s="18">
        <f t="shared" si="6"/>
        <v>0.97804712682032602</v>
      </c>
    </row>
    <row r="38" spans="1:33" s="25" customFormat="1" ht="60" x14ac:dyDescent="0.2">
      <c r="A38" s="11" t="s">
        <v>149</v>
      </c>
      <c r="B38" s="12" t="s">
        <v>65</v>
      </c>
      <c r="C38" s="28" t="s">
        <v>150</v>
      </c>
      <c r="D38" s="13" t="s">
        <v>150</v>
      </c>
      <c r="E38" s="28" t="s">
        <v>194</v>
      </c>
      <c r="F38" s="28" t="s">
        <v>195</v>
      </c>
      <c r="G38" s="28" t="s">
        <v>231</v>
      </c>
      <c r="H38" s="28" t="s">
        <v>232</v>
      </c>
      <c r="I38" s="28" t="s">
        <v>233</v>
      </c>
      <c r="J38" s="28" t="s">
        <v>199</v>
      </c>
      <c r="K38" s="28" t="s">
        <v>157</v>
      </c>
      <c r="L38" s="14" t="s">
        <v>221</v>
      </c>
      <c r="M38" s="14" t="s">
        <v>49</v>
      </c>
      <c r="N38" s="11">
        <v>160</v>
      </c>
      <c r="O38" s="11">
        <v>2023</v>
      </c>
      <c r="P38" s="11" t="s">
        <v>200</v>
      </c>
      <c r="Q38" s="11">
        <v>80</v>
      </c>
      <c r="R38" s="11">
        <v>300</v>
      </c>
      <c r="S38" s="11">
        <v>70</v>
      </c>
      <c r="T38" s="18">
        <f t="shared" si="9"/>
        <v>0.23333333333333334</v>
      </c>
      <c r="U38" s="19">
        <v>2</v>
      </c>
      <c r="V38" s="19">
        <v>26</v>
      </c>
      <c r="W38" s="34">
        <v>48</v>
      </c>
      <c r="X38" s="19">
        <v>0</v>
      </c>
      <c r="Y38" s="20">
        <f t="shared" si="10"/>
        <v>76</v>
      </c>
      <c r="Z38" s="18">
        <f t="shared" si="2"/>
        <v>0.25333333333333335</v>
      </c>
      <c r="AA38" s="21">
        <f t="shared" si="3"/>
        <v>146</v>
      </c>
      <c r="AB38" s="18">
        <f t="shared" si="11"/>
        <v>0.95</v>
      </c>
      <c r="AC38" s="22">
        <f t="shared" si="5"/>
        <v>0.48666666666666669</v>
      </c>
      <c r="AD38" s="52">
        <v>1293680320</v>
      </c>
      <c r="AE38" s="29" t="s">
        <v>223</v>
      </c>
      <c r="AF38" s="50">
        <v>1265280320</v>
      </c>
      <c r="AG38" s="18">
        <f t="shared" si="6"/>
        <v>0.97804712682032602</v>
      </c>
    </row>
    <row r="39" spans="1:33" s="25" customFormat="1" ht="48" x14ac:dyDescent="0.2">
      <c r="A39" s="11" t="s">
        <v>149</v>
      </c>
      <c r="B39" s="12" t="s">
        <v>65</v>
      </c>
      <c r="C39" s="28" t="s">
        <v>150</v>
      </c>
      <c r="D39" s="13" t="s">
        <v>150</v>
      </c>
      <c r="E39" s="28" t="s">
        <v>194</v>
      </c>
      <c r="F39" s="28" t="s">
        <v>195</v>
      </c>
      <c r="G39" s="28" t="s">
        <v>234</v>
      </c>
      <c r="H39" s="28" t="s">
        <v>235</v>
      </c>
      <c r="I39" s="28" t="s">
        <v>236</v>
      </c>
      <c r="J39" s="28" t="s">
        <v>199</v>
      </c>
      <c r="K39" s="28" t="s">
        <v>157</v>
      </c>
      <c r="L39" s="14" t="s">
        <v>158</v>
      </c>
      <c r="M39" s="14" t="s">
        <v>49</v>
      </c>
      <c r="N39" s="11">
        <v>360</v>
      </c>
      <c r="O39" s="11">
        <v>2023</v>
      </c>
      <c r="P39" s="11" t="s">
        <v>200</v>
      </c>
      <c r="Q39" s="11">
        <v>135</v>
      </c>
      <c r="R39" s="11">
        <v>540</v>
      </c>
      <c r="S39" s="11">
        <v>135</v>
      </c>
      <c r="T39" s="18">
        <f t="shared" si="9"/>
        <v>0.25</v>
      </c>
      <c r="U39" s="19">
        <v>10</v>
      </c>
      <c r="V39" s="19">
        <v>25</v>
      </c>
      <c r="W39" s="34">
        <v>62</v>
      </c>
      <c r="X39" s="19">
        <v>0</v>
      </c>
      <c r="Y39" s="20">
        <f t="shared" si="10"/>
        <v>97</v>
      </c>
      <c r="Z39" s="18">
        <f t="shared" si="2"/>
        <v>0.17962962962962964</v>
      </c>
      <c r="AA39" s="21">
        <f t="shared" si="3"/>
        <v>232</v>
      </c>
      <c r="AB39" s="18">
        <f t="shared" si="11"/>
        <v>0.71851851851851856</v>
      </c>
      <c r="AC39" s="22">
        <f t="shared" si="5"/>
        <v>0.42962962962962964</v>
      </c>
      <c r="AD39" s="52">
        <v>949241129</v>
      </c>
      <c r="AE39" s="29" t="s">
        <v>216</v>
      </c>
      <c r="AF39" s="50">
        <v>939241129</v>
      </c>
      <c r="AG39" s="18">
        <f t="shared" si="6"/>
        <v>0.98946526894537878</v>
      </c>
    </row>
    <row r="40" spans="1:33" s="25" customFormat="1" ht="48" x14ac:dyDescent="0.2">
      <c r="A40" s="11" t="s">
        <v>149</v>
      </c>
      <c r="B40" s="12" t="s">
        <v>65</v>
      </c>
      <c r="C40" s="28" t="s">
        <v>150</v>
      </c>
      <c r="D40" s="13" t="s">
        <v>150</v>
      </c>
      <c r="E40" s="28" t="s">
        <v>194</v>
      </c>
      <c r="F40" s="28" t="s">
        <v>195</v>
      </c>
      <c r="G40" s="28" t="s">
        <v>234</v>
      </c>
      <c r="H40" s="28" t="s">
        <v>237</v>
      </c>
      <c r="I40" s="28" t="s">
        <v>238</v>
      </c>
      <c r="J40" s="28" t="s">
        <v>239</v>
      </c>
      <c r="K40" s="28" t="s">
        <v>240</v>
      </c>
      <c r="L40" s="14" t="s">
        <v>241</v>
      </c>
      <c r="M40" s="14" t="s">
        <v>49</v>
      </c>
      <c r="N40" s="11">
        <v>14</v>
      </c>
      <c r="O40" s="11">
        <v>2023</v>
      </c>
      <c r="P40" s="11" t="s">
        <v>200</v>
      </c>
      <c r="Q40" s="11">
        <v>7</v>
      </c>
      <c r="R40" s="11">
        <v>28</v>
      </c>
      <c r="S40" s="11">
        <v>7</v>
      </c>
      <c r="T40" s="18">
        <f t="shared" si="9"/>
        <v>0.25</v>
      </c>
      <c r="U40" s="19" t="s">
        <v>93</v>
      </c>
      <c r="V40" s="19">
        <v>1</v>
      </c>
      <c r="W40" s="34">
        <v>4</v>
      </c>
      <c r="X40" s="19">
        <v>0</v>
      </c>
      <c r="Y40" s="20">
        <f t="shared" si="10"/>
        <v>5</v>
      </c>
      <c r="Z40" s="18">
        <f t="shared" si="2"/>
        <v>0.17857142857142858</v>
      </c>
      <c r="AA40" s="21">
        <f t="shared" si="3"/>
        <v>12</v>
      </c>
      <c r="AB40" s="18">
        <f t="shared" si="11"/>
        <v>0.7142857142857143</v>
      </c>
      <c r="AC40" s="22">
        <f t="shared" si="5"/>
        <v>0.42857142857142855</v>
      </c>
      <c r="AD40" s="52">
        <v>2770939207</v>
      </c>
      <c r="AE40" s="29" t="s">
        <v>216</v>
      </c>
      <c r="AF40" s="50">
        <v>2711239207</v>
      </c>
      <c r="AG40" s="18">
        <f t="shared" si="6"/>
        <v>0.9784549585753507</v>
      </c>
    </row>
    <row r="41" spans="1:33" s="25" customFormat="1" ht="48" x14ac:dyDescent="0.2">
      <c r="A41" s="11" t="s">
        <v>149</v>
      </c>
      <c r="B41" s="12" t="s">
        <v>65</v>
      </c>
      <c r="C41" s="28" t="s">
        <v>150</v>
      </c>
      <c r="D41" s="13" t="s">
        <v>150</v>
      </c>
      <c r="E41" s="28" t="s">
        <v>194</v>
      </c>
      <c r="F41" s="28" t="s">
        <v>195</v>
      </c>
      <c r="G41" s="28" t="s">
        <v>242</v>
      </c>
      <c r="H41" s="28" t="s">
        <v>243</v>
      </c>
      <c r="I41" s="28" t="s">
        <v>238</v>
      </c>
      <c r="J41" s="28" t="s">
        <v>239</v>
      </c>
      <c r="K41" s="28" t="s">
        <v>240</v>
      </c>
      <c r="L41" s="14" t="s">
        <v>158</v>
      </c>
      <c r="M41" s="14" t="s">
        <v>49</v>
      </c>
      <c r="N41" s="11">
        <v>60</v>
      </c>
      <c r="O41" s="11">
        <v>2023</v>
      </c>
      <c r="P41" s="11" t="s">
        <v>244</v>
      </c>
      <c r="Q41" s="11">
        <v>15</v>
      </c>
      <c r="R41" s="11">
        <v>62</v>
      </c>
      <c r="S41" s="11">
        <v>13</v>
      </c>
      <c r="T41" s="18">
        <f t="shared" si="9"/>
        <v>0.20967741935483872</v>
      </c>
      <c r="U41" s="19">
        <v>3</v>
      </c>
      <c r="V41" s="19">
        <v>6</v>
      </c>
      <c r="W41" s="34">
        <v>4</v>
      </c>
      <c r="X41" s="19">
        <v>0</v>
      </c>
      <c r="Y41" s="20">
        <f t="shared" si="10"/>
        <v>13</v>
      </c>
      <c r="Z41" s="18">
        <f t="shared" si="2"/>
        <v>0.20967741935483872</v>
      </c>
      <c r="AA41" s="21">
        <f t="shared" si="3"/>
        <v>26</v>
      </c>
      <c r="AB41" s="18">
        <f t="shared" si="11"/>
        <v>0.8666666666666667</v>
      </c>
      <c r="AC41" s="22">
        <f t="shared" si="5"/>
        <v>0.41935483870967744</v>
      </c>
      <c r="AD41" s="52">
        <v>2770939207</v>
      </c>
      <c r="AE41" s="29" t="s">
        <v>216</v>
      </c>
      <c r="AF41" s="50">
        <v>2711239207</v>
      </c>
      <c r="AG41" s="18">
        <f t="shared" si="6"/>
        <v>0.9784549585753507</v>
      </c>
    </row>
    <row r="42" spans="1:33" s="25" customFormat="1" ht="48" x14ac:dyDescent="0.2">
      <c r="A42" s="11" t="s">
        <v>149</v>
      </c>
      <c r="B42" s="12" t="s">
        <v>65</v>
      </c>
      <c r="C42" s="28" t="s">
        <v>150</v>
      </c>
      <c r="D42" s="13" t="s">
        <v>150</v>
      </c>
      <c r="E42" s="28" t="s">
        <v>194</v>
      </c>
      <c r="F42" s="28" t="s">
        <v>195</v>
      </c>
      <c r="G42" s="28" t="s">
        <v>242</v>
      </c>
      <c r="H42" s="28" t="s">
        <v>245</v>
      </c>
      <c r="I42" s="28" t="s">
        <v>246</v>
      </c>
      <c r="J42" s="28" t="s">
        <v>199</v>
      </c>
      <c r="K42" s="28" t="s">
        <v>157</v>
      </c>
      <c r="L42" s="14" t="s">
        <v>73</v>
      </c>
      <c r="M42" s="14" t="s">
        <v>49</v>
      </c>
      <c r="N42" s="11">
        <v>120</v>
      </c>
      <c r="O42" s="11">
        <v>2023</v>
      </c>
      <c r="P42" s="11" t="s">
        <v>244</v>
      </c>
      <c r="Q42" s="11">
        <v>110</v>
      </c>
      <c r="R42" s="11">
        <v>460</v>
      </c>
      <c r="S42" s="11">
        <v>100</v>
      </c>
      <c r="T42" s="18">
        <f t="shared" si="9"/>
        <v>0.21739130434782608</v>
      </c>
      <c r="U42" s="19">
        <v>5</v>
      </c>
      <c r="V42" s="19">
        <v>25</v>
      </c>
      <c r="W42" s="34">
        <v>42</v>
      </c>
      <c r="X42" s="19">
        <v>0</v>
      </c>
      <c r="Y42" s="20">
        <f t="shared" si="10"/>
        <v>72</v>
      </c>
      <c r="Z42" s="18">
        <f t="shared" si="2"/>
        <v>0.15652173913043479</v>
      </c>
      <c r="AA42" s="21">
        <f t="shared" si="3"/>
        <v>172</v>
      </c>
      <c r="AB42" s="18">
        <f t="shared" si="11"/>
        <v>0.65454545454545454</v>
      </c>
      <c r="AC42" s="22">
        <f t="shared" si="5"/>
        <v>0.37391304347826088</v>
      </c>
      <c r="AD42" s="52">
        <v>1005344000</v>
      </c>
      <c r="AE42" s="29" t="s">
        <v>223</v>
      </c>
      <c r="AF42" s="50">
        <v>943944000</v>
      </c>
      <c r="AG42" s="18">
        <f t="shared" si="6"/>
        <v>0.93892637743896612</v>
      </c>
    </row>
    <row r="43" spans="1:33" s="25" customFormat="1" ht="48" x14ac:dyDescent="0.2">
      <c r="A43" s="11" t="s">
        <v>149</v>
      </c>
      <c r="B43" s="12" t="s">
        <v>65</v>
      </c>
      <c r="C43" s="28" t="s">
        <v>150</v>
      </c>
      <c r="D43" s="13" t="s">
        <v>150</v>
      </c>
      <c r="E43" s="28" t="s">
        <v>194</v>
      </c>
      <c r="F43" s="28" t="s">
        <v>195</v>
      </c>
      <c r="G43" s="28" t="s">
        <v>242</v>
      </c>
      <c r="H43" s="28" t="s">
        <v>247</v>
      </c>
      <c r="I43" s="28" t="s">
        <v>248</v>
      </c>
      <c r="J43" s="28" t="s">
        <v>249</v>
      </c>
      <c r="K43" s="28" t="s">
        <v>250</v>
      </c>
      <c r="L43" s="14" t="s">
        <v>158</v>
      </c>
      <c r="M43" s="14" t="s">
        <v>49</v>
      </c>
      <c r="N43" s="11">
        <v>3</v>
      </c>
      <c r="O43" s="11">
        <v>2023</v>
      </c>
      <c r="P43" s="11" t="s">
        <v>251</v>
      </c>
      <c r="Q43" s="11">
        <v>3</v>
      </c>
      <c r="R43" s="11">
        <v>12</v>
      </c>
      <c r="S43" s="11">
        <v>3</v>
      </c>
      <c r="T43" s="18">
        <f t="shared" si="9"/>
        <v>0.25</v>
      </c>
      <c r="U43" s="19" t="s">
        <v>93</v>
      </c>
      <c r="V43" s="19">
        <v>2</v>
      </c>
      <c r="W43" s="34">
        <v>1</v>
      </c>
      <c r="X43" s="19">
        <v>0</v>
      </c>
      <c r="Y43" s="20">
        <f t="shared" si="10"/>
        <v>3</v>
      </c>
      <c r="Z43" s="18">
        <f t="shared" si="2"/>
        <v>0.25</v>
      </c>
      <c r="AA43" s="21">
        <f t="shared" si="3"/>
        <v>6</v>
      </c>
      <c r="AB43" s="18">
        <f t="shared" si="11"/>
        <v>1</v>
      </c>
      <c r="AC43" s="22">
        <f t="shared" si="5"/>
        <v>0.5</v>
      </c>
      <c r="AD43" s="52">
        <v>350000000</v>
      </c>
      <c r="AE43" s="29" t="s">
        <v>223</v>
      </c>
      <c r="AF43" s="50">
        <v>350000000</v>
      </c>
      <c r="AG43" s="18">
        <f t="shared" si="6"/>
        <v>1</v>
      </c>
    </row>
    <row r="44" spans="1:33" s="25" customFormat="1" ht="48" x14ac:dyDescent="0.2">
      <c r="A44" s="11" t="s">
        <v>149</v>
      </c>
      <c r="B44" s="12" t="s">
        <v>65</v>
      </c>
      <c r="C44" s="28" t="s">
        <v>150</v>
      </c>
      <c r="D44" s="13" t="s">
        <v>150</v>
      </c>
      <c r="E44" s="28" t="s">
        <v>194</v>
      </c>
      <c r="F44" s="28" t="s">
        <v>195</v>
      </c>
      <c r="G44" s="28" t="s">
        <v>242</v>
      </c>
      <c r="H44" s="28" t="s">
        <v>252</v>
      </c>
      <c r="I44" s="28" t="s">
        <v>253</v>
      </c>
      <c r="J44" s="28" t="s">
        <v>199</v>
      </c>
      <c r="K44" s="28" t="s">
        <v>157</v>
      </c>
      <c r="L44" s="14" t="s">
        <v>158</v>
      </c>
      <c r="M44" s="14" t="s">
        <v>49</v>
      </c>
      <c r="N44" s="11">
        <v>120</v>
      </c>
      <c r="O44" s="11">
        <v>2023</v>
      </c>
      <c r="P44" s="11" t="s">
        <v>251</v>
      </c>
      <c r="Q44" s="11">
        <v>90</v>
      </c>
      <c r="R44" s="11">
        <v>360</v>
      </c>
      <c r="S44" s="11">
        <v>90</v>
      </c>
      <c r="T44" s="18">
        <f t="shared" si="9"/>
        <v>0.25</v>
      </c>
      <c r="U44" s="19">
        <v>0</v>
      </c>
      <c r="V44" s="19">
        <v>40</v>
      </c>
      <c r="W44" s="34">
        <v>40</v>
      </c>
      <c r="X44" s="19">
        <v>0</v>
      </c>
      <c r="Y44" s="20">
        <f t="shared" si="10"/>
        <v>80</v>
      </c>
      <c r="Z44" s="18">
        <f t="shared" si="2"/>
        <v>0.22222222222222221</v>
      </c>
      <c r="AA44" s="21">
        <f t="shared" si="3"/>
        <v>170</v>
      </c>
      <c r="AB44" s="18">
        <f t="shared" si="11"/>
        <v>0.88888888888888884</v>
      </c>
      <c r="AC44" s="22">
        <f t="shared" si="5"/>
        <v>0.47222222222222221</v>
      </c>
      <c r="AD44" s="52">
        <v>181000000</v>
      </c>
      <c r="AE44" s="29" t="s">
        <v>223</v>
      </c>
      <c r="AF44" s="50">
        <v>169100000</v>
      </c>
      <c r="AG44" s="18">
        <f t="shared" si="6"/>
        <v>0.9342541436464088</v>
      </c>
    </row>
    <row r="45" spans="1:33" s="25" customFormat="1" ht="48" x14ac:dyDescent="0.2">
      <c r="A45" s="11" t="s">
        <v>149</v>
      </c>
      <c r="B45" s="12" t="s">
        <v>65</v>
      </c>
      <c r="C45" s="28" t="s">
        <v>150</v>
      </c>
      <c r="D45" s="13" t="s">
        <v>150</v>
      </c>
      <c r="E45" s="28" t="s">
        <v>194</v>
      </c>
      <c r="F45" s="28" t="s">
        <v>195</v>
      </c>
      <c r="G45" s="28" t="s">
        <v>242</v>
      </c>
      <c r="H45" s="28" t="s">
        <v>254</v>
      </c>
      <c r="I45" s="28" t="s">
        <v>255</v>
      </c>
      <c r="J45" s="28" t="s">
        <v>199</v>
      </c>
      <c r="K45" s="28" t="s">
        <v>157</v>
      </c>
      <c r="L45" s="14" t="s">
        <v>158</v>
      </c>
      <c r="M45" s="14" t="s">
        <v>49</v>
      </c>
      <c r="N45" s="11">
        <v>120</v>
      </c>
      <c r="O45" s="11">
        <v>2023</v>
      </c>
      <c r="P45" s="11" t="s">
        <v>244</v>
      </c>
      <c r="Q45" s="11">
        <v>110</v>
      </c>
      <c r="R45" s="11">
        <v>460</v>
      </c>
      <c r="S45" s="11">
        <v>100</v>
      </c>
      <c r="T45" s="18">
        <f t="shared" si="9"/>
        <v>0.21739130434782608</v>
      </c>
      <c r="U45" s="19">
        <v>13</v>
      </c>
      <c r="V45" s="19">
        <v>25</v>
      </c>
      <c r="W45" s="34">
        <v>35</v>
      </c>
      <c r="X45" s="19">
        <v>0</v>
      </c>
      <c r="Y45" s="20">
        <f t="shared" si="10"/>
        <v>73</v>
      </c>
      <c r="Z45" s="18">
        <f t="shared" si="2"/>
        <v>0.15869565217391304</v>
      </c>
      <c r="AA45" s="21">
        <f t="shared" si="3"/>
        <v>173</v>
      </c>
      <c r="AB45" s="18">
        <f t="shared" si="11"/>
        <v>0.66363636363636369</v>
      </c>
      <c r="AC45" s="22">
        <f t="shared" si="5"/>
        <v>0.37608695652173912</v>
      </c>
      <c r="AD45" s="52">
        <v>2770939207</v>
      </c>
      <c r="AE45" s="29" t="s">
        <v>216</v>
      </c>
      <c r="AF45" s="50">
        <v>2711239207</v>
      </c>
      <c r="AG45" s="18">
        <f t="shared" si="6"/>
        <v>0.9784549585753507</v>
      </c>
    </row>
    <row r="46" spans="1:33" s="25" customFormat="1" ht="48" x14ac:dyDescent="0.2">
      <c r="A46" s="11" t="s">
        <v>149</v>
      </c>
      <c r="B46" s="12" t="s">
        <v>65</v>
      </c>
      <c r="C46" s="28" t="s">
        <v>150</v>
      </c>
      <c r="D46" s="13" t="s">
        <v>150</v>
      </c>
      <c r="E46" s="28" t="s">
        <v>194</v>
      </c>
      <c r="F46" s="28" t="s">
        <v>195</v>
      </c>
      <c r="G46" s="28" t="s">
        <v>242</v>
      </c>
      <c r="H46" s="28" t="s">
        <v>256</v>
      </c>
      <c r="I46" s="28" t="s">
        <v>257</v>
      </c>
      <c r="J46" s="28" t="s">
        <v>239</v>
      </c>
      <c r="K46" s="28" t="s">
        <v>240</v>
      </c>
      <c r="L46" s="14" t="s">
        <v>258</v>
      </c>
      <c r="M46" s="14" t="s">
        <v>49</v>
      </c>
      <c r="N46" s="11">
        <v>45</v>
      </c>
      <c r="O46" s="11">
        <v>2023</v>
      </c>
      <c r="P46" s="11" t="s">
        <v>244</v>
      </c>
      <c r="Q46" s="11">
        <v>20</v>
      </c>
      <c r="R46" s="11">
        <v>90</v>
      </c>
      <c r="S46" s="11">
        <v>30</v>
      </c>
      <c r="T46" s="18">
        <f t="shared" si="9"/>
        <v>0.33333333333333331</v>
      </c>
      <c r="U46" s="19">
        <v>5</v>
      </c>
      <c r="V46" s="19">
        <v>8</v>
      </c>
      <c r="W46" s="34">
        <v>7</v>
      </c>
      <c r="X46" s="19">
        <v>0</v>
      </c>
      <c r="Y46" s="20">
        <f t="shared" si="10"/>
        <v>20</v>
      </c>
      <c r="Z46" s="18">
        <f t="shared" si="2"/>
        <v>0.22222222222222221</v>
      </c>
      <c r="AA46" s="21">
        <f t="shared" si="3"/>
        <v>50</v>
      </c>
      <c r="AB46" s="18">
        <f t="shared" si="11"/>
        <v>1</v>
      </c>
      <c r="AC46" s="22">
        <f t="shared" si="5"/>
        <v>0.55555555555555558</v>
      </c>
      <c r="AD46" s="52">
        <v>2770939207</v>
      </c>
      <c r="AE46" s="29" t="s">
        <v>216</v>
      </c>
      <c r="AF46" s="50">
        <v>2711239207</v>
      </c>
      <c r="AG46" s="18">
        <f t="shared" si="6"/>
        <v>0.9784549585753507</v>
      </c>
    </row>
    <row r="47" spans="1:33" s="25" customFormat="1" ht="60" x14ac:dyDescent="0.2">
      <c r="A47" s="11" t="s">
        <v>149</v>
      </c>
      <c r="B47" s="12" t="s">
        <v>65</v>
      </c>
      <c r="C47" s="28" t="s">
        <v>150</v>
      </c>
      <c r="D47" s="13" t="s">
        <v>150</v>
      </c>
      <c r="E47" s="28" t="s">
        <v>194</v>
      </c>
      <c r="F47" s="28" t="s">
        <v>195</v>
      </c>
      <c r="G47" s="28" t="s">
        <v>259</v>
      </c>
      <c r="H47" s="28" t="s">
        <v>260</v>
      </c>
      <c r="I47" s="28" t="s">
        <v>176</v>
      </c>
      <c r="J47" s="28" t="s">
        <v>156</v>
      </c>
      <c r="K47" s="28" t="s">
        <v>157</v>
      </c>
      <c r="L47" s="14" t="s">
        <v>73</v>
      </c>
      <c r="M47" s="14" t="s">
        <v>49</v>
      </c>
      <c r="N47" s="11">
        <v>180</v>
      </c>
      <c r="O47" s="11">
        <v>2023</v>
      </c>
      <c r="P47" s="11" t="s">
        <v>200</v>
      </c>
      <c r="Q47" s="11">
        <v>90</v>
      </c>
      <c r="R47" s="11">
        <v>360</v>
      </c>
      <c r="S47" s="11">
        <v>90</v>
      </c>
      <c r="T47" s="18">
        <f t="shared" si="9"/>
        <v>0.25</v>
      </c>
      <c r="U47" s="19">
        <v>0</v>
      </c>
      <c r="V47" s="19">
        <v>30</v>
      </c>
      <c r="W47" s="34">
        <v>40</v>
      </c>
      <c r="X47" s="19">
        <v>0</v>
      </c>
      <c r="Y47" s="20">
        <f t="shared" si="10"/>
        <v>70</v>
      </c>
      <c r="Z47" s="18">
        <f t="shared" si="2"/>
        <v>0.19444444444444445</v>
      </c>
      <c r="AA47" s="21">
        <f t="shared" si="3"/>
        <v>160</v>
      </c>
      <c r="AB47" s="18">
        <f t="shared" si="11"/>
        <v>0.77777777777777779</v>
      </c>
      <c r="AC47" s="22">
        <f t="shared" si="5"/>
        <v>0.44444444444444442</v>
      </c>
      <c r="AD47" s="52">
        <v>1891479453</v>
      </c>
      <c r="AE47" s="29" t="s">
        <v>216</v>
      </c>
      <c r="AF47" s="50">
        <v>1840679453</v>
      </c>
      <c r="AG47" s="18">
        <f t="shared" si="6"/>
        <v>0.97314271644905892</v>
      </c>
    </row>
    <row r="48" spans="1:33" s="25" customFormat="1" ht="48" x14ac:dyDescent="0.2">
      <c r="A48" s="11" t="s">
        <v>149</v>
      </c>
      <c r="B48" s="12" t="s">
        <v>65</v>
      </c>
      <c r="C48" s="28" t="s">
        <v>150</v>
      </c>
      <c r="D48" s="13" t="s">
        <v>150</v>
      </c>
      <c r="E48" s="28" t="s">
        <v>194</v>
      </c>
      <c r="F48" s="28" t="s">
        <v>195</v>
      </c>
      <c r="G48" s="28" t="s">
        <v>259</v>
      </c>
      <c r="H48" s="28" t="s">
        <v>261</v>
      </c>
      <c r="I48" s="28" t="s">
        <v>262</v>
      </c>
      <c r="J48" s="28" t="s">
        <v>263</v>
      </c>
      <c r="K48" s="28" t="s">
        <v>264</v>
      </c>
      <c r="L48" s="14" t="s">
        <v>158</v>
      </c>
      <c r="M48" s="14" t="s">
        <v>49</v>
      </c>
      <c r="N48" s="11">
        <v>9805</v>
      </c>
      <c r="O48" s="11">
        <v>2023</v>
      </c>
      <c r="P48" s="11" t="s">
        <v>200</v>
      </c>
      <c r="Q48" s="11">
        <v>9000</v>
      </c>
      <c r="R48" s="11">
        <v>36000</v>
      </c>
      <c r="S48" s="11">
        <v>11238</v>
      </c>
      <c r="T48" s="18">
        <f t="shared" si="9"/>
        <v>0.31216666666666665</v>
      </c>
      <c r="U48" s="19">
        <v>2230</v>
      </c>
      <c r="V48" s="19">
        <v>2245</v>
      </c>
      <c r="W48" s="34">
        <v>3442</v>
      </c>
      <c r="X48" s="19">
        <v>0</v>
      </c>
      <c r="Y48" s="20">
        <f t="shared" si="10"/>
        <v>7917</v>
      </c>
      <c r="Z48" s="18">
        <f t="shared" si="2"/>
        <v>0.21991666666666668</v>
      </c>
      <c r="AA48" s="21">
        <f t="shared" si="3"/>
        <v>19155</v>
      </c>
      <c r="AB48" s="18">
        <f t="shared" si="11"/>
        <v>0.87966666666666671</v>
      </c>
      <c r="AC48" s="22">
        <f t="shared" si="5"/>
        <v>0.53208333333333335</v>
      </c>
      <c r="AD48" s="52">
        <v>895200000</v>
      </c>
      <c r="AE48" s="29" t="s">
        <v>265</v>
      </c>
      <c r="AF48" s="50">
        <v>733800000</v>
      </c>
      <c r="AG48" s="18">
        <f t="shared" si="6"/>
        <v>0.81970509383378021</v>
      </c>
    </row>
    <row r="49" spans="1:33" s="25" customFormat="1" ht="48" x14ac:dyDescent="0.2">
      <c r="A49" s="11" t="s">
        <v>149</v>
      </c>
      <c r="B49" s="12" t="s">
        <v>65</v>
      </c>
      <c r="C49" s="28" t="s">
        <v>150</v>
      </c>
      <c r="D49" s="13" t="s">
        <v>150</v>
      </c>
      <c r="E49" s="28" t="s">
        <v>194</v>
      </c>
      <c r="F49" s="28" t="s">
        <v>195</v>
      </c>
      <c r="G49" s="28" t="s">
        <v>266</v>
      </c>
      <c r="H49" s="28" t="s">
        <v>267</v>
      </c>
      <c r="I49" s="28" t="s">
        <v>268</v>
      </c>
      <c r="J49" s="28" t="s">
        <v>199</v>
      </c>
      <c r="K49" s="28" t="s">
        <v>157</v>
      </c>
      <c r="L49" s="14" t="s">
        <v>158</v>
      </c>
      <c r="M49" s="14" t="s">
        <v>49</v>
      </c>
      <c r="N49" s="11">
        <v>135</v>
      </c>
      <c r="O49" s="11">
        <v>2023</v>
      </c>
      <c r="P49" s="11" t="s">
        <v>269</v>
      </c>
      <c r="Q49" s="11">
        <v>135</v>
      </c>
      <c r="R49" s="11">
        <v>540</v>
      </c>
      <c r="S49" s="11">
        <v>135</v>
      </c>
      <c r="T49" s="18">
        <f t="shared" si="9"/>
        <v>0.25</v>
      </c>
      <c r="U49" s="19">
        <v>20</v>
      </c>
      <c r="V49" s="19">
        <v>31</v>
      </c>
      <c r="W49" s="34">
        <v>61</v>
      </c>
      <c r="X49" s="19">
        <v>0</v>
      </c>
      <c r="Y49" s="20">
        <f t="shared" si="10"/>
        <v>112</v>
      </c>
      <c r="Z49" s="18">
        <f t="shared" si="2"/>
        <v>0.2074074074074074</v>
      </c>
      <c r="AA49" s="21">
        <f t="shared" si="3"/>
        <v>247</v>
      </c>
      <c r="AB49" s="18">
        <f t="shared" si="11"/>
        <v>0.82962962962962961</v>
      </c>
      <c r="AC49" s="22">
        <f t="shared" si="5"/>
        <v>0.45740740740740743</v>
      </c>
      <c r="AD49" s="52">
        <v>1269315629</v>
      </c>
      <c r="AE49" s="29" t="s">
        <v>270</v>
      </c>
      <c r="AF49" s="50">
        <v>1107065560</v>
      </c>
      <c r="AG49" s="18">
        <f t="shared" si="6"/>
        <v>0.87217515857121775</v>
      </c>
    </row>
    <row r="50" spans="1:33" s="25" customFormat="1" ht="48" x14ac:dyDescent="0.2">
      <c r="A50" s="11" t="s">
        <v>149</v>
      </c>
      <c r="B50" s="12" t="s">
        <v>65</v>
      </c>
      <c r="C50" s="28" t="s">
        <v>150</v>
      </c>
      <c r="D50" s="13" t="s">
        <v>150</v>
      </c>
      <c r="E50" s="28" t="s">
        <v>194</v>
      </c>
      <c r="F50" s="28" t="s">
        <v>195</v>
      </c>
      <c r="G50" s="28" t="s">
        <v>271</v>
      </c>
      <c r="H50" s="28" t="s">
        <v>272</v>
      </c>
      <c r="I50" s="28" t="s">
        <v>268</v>
      </c>
      <c r="J50" s="28" t="s">
        <v>199</v>
      </c>
      <c r="K50" s="28" t="s">
        <v>157</v>
      </c>
      <c r="L50" s="14" t="s">
        <v>273</v>
      </c>
      <c r="M50" s="14" t="s">
        <v>49</v>
      </c>
      <c r="N50" s="11">
        <v>135</v>
      </c>
      <c r="O50" s="11">
        <v>2023</v>
      </c>
      <c r="P50" s="11" t="s">
        <v>269</v>
      </c>
      <c r="Q50" s="11">
        <v>135</v>
      </c>
      <c r="R50" s="11">
        <v>540</v>
      </c>
      <c r="S50" s="11">
        <v>135</v>
      </c>
      <c r="T50" s="18">
        <f t="shared" si="9"/>
        <v>0.25</v>
      </c>
      <c r="U50" s="19">
        <v>20</v>
      </c>
      <c r="V50" s="19">
        <v>31</v>
      </c>
      <c r="W50" s="34">
        <v>61</v>
      </c>
      <c r="X50" s="19">
        <v>0</v>
      </c>
      <c r="Y50" s="20">
        <f t="shared" si="10"/>
        <v>112</v>
      </c>
      <c r="Z50" s="18">
        <f t="shared" si="2"/>
        <v>0.2074074074074074</v>
      </c>
      <c r="AA50" s="21">
        <f t="shared" si="3"/>
        <v>247</v>
      </c>
      <c r="AB50" s="18">
        <f t="shared" si="11"/>
        <v>0.82962962962962961</v>
      </c>
      <c r="AC50" s="22">
        <f t="shared" si="5"/>
        <v>0.45740740740740743</v>
      </c>
      <c r="AD50" s="52">
        <v>1269315629</v>
      </c>
      <c r="AE50" s="29" t="s">
        <v>270</v>
      </c>
      <c r="AF50" s="50">
        <v>1107065560</v>
      </c>
      <c r="AG50" s="18">
        <f t="shared" si="6"/>
        <v>0.87217515857121775</v>
      </c>
    </row>
    <row r="51" spans="1:33" s="25" customFormat="1" ht="48" x14ac:dyDescent="0.2">
      <c r="A51" s="11" t="s">
        <v>149</v>
      </c>
      <c r="B51" s="12" t="s">
        <v>65</v>
      </c>
      <c r="C51" s="28" t="s">
        <v>150</v>
      </c>
      <c r="D51" s="13" t="s">
        <v>150</v>
      </c>
      <c r="E51" s="28" t="s">
        <v>194</v>
      </c>
      <c r="F51" s="28" t="s">
        <v>195</v>
      </c>
      <c r="G51" s="28" t="s">
        <v>274</v>
      </c>
      <c r="H51" s="28" t="s">
        <v>275</v>
      </c>
      <c r="I51" s="28" t="s">
        <v>276</v>
      </c>
      <c r="J51" s="28" t="s">
        <v>277</v>
      </c>
      <c r="K51" s="28" t="s">
        <v>278</v>
      </c>
      <c r="L51" s="14" t="s">
        <v>158</v>
      </c>
      <c r="M51" s="14" t="s">
        <v>49</v>
      </c>
      <c r="N51" s="11">
        <v>31</v>
      </c>
      <c r="O51" s="11">
        <v>2023</v>
      </c>
      <c r="P51" s="11" t="s">
        <v>279</v>
      </c>
      <c r="Q51" s="11">
        <v>18</v>
      </c>
      <c r="R51" s="11">
        <v>72</v>
      </c>
      <c r="S51" s="11">
        <v>18</v>
      </c>
      <c r="T51" s="18">
        <f t="shared" si="9"/>
        <v>0.25</v>
      </c>
      <c r="U51" s="19">
        <v>4</v>
      </c>
      <c r="V51" s="19">
        <v>5</v>
      </c>
      <c r="W51" s="34">
        <v>8</v>
      </c>
      <c r="X51" s="19">
        <v>0</v>
      </c>
      <c r="Y51" s="20">
        <f t="shared" si="10"/>
        <v>17</v>
      </c>
      <c r="Z51" s="18">
        <f t="shared" si="2"/>
        <v>0.2361111111111111</v>
      </c>
      <c r="AA51" s="21">
        <f t="shared" si="3"/>
        <v>35</v>
      </c>
      <c r="AB51" s="18">
        <f t="shared" si="11"/>
        <v>0.94444444444444442</v>
      </c>
      <c r="AC51" s="22">
        <f t="shared" si="5"/>
        <v>0.4861111111111111</v>
      </c>
      <c r="AD51" s="52">
        <v>914000000</v>
      </c>
      <c r="AE51" s="29" t="s">
        <v>223</v>
      </c>
      <c r="AF51" s="50">
        <v>740000000</v>
      </c>
      <c r="AG51" s="18">
        <f t="shared" si="6"/>
        <v>0.80962800875273522</v>
      </c>
    </row>
    <row r="52" spans="1:33" s="25" customFormat="1" ht="48" x14ac:dyDescent="0.2">
      <c r="A52" s="11" t="s">
        <v>149</v>
      </c>
      <c r="B52" s="12" t="s">
        <v>65</v>
      </c>
      <c r="C52" s="28" t="s">
        <v>150</v>
      </c>
      <c r="D52" s="13" t="s">
        <v>150</v>
      </c>
      <c r="E52" s="28" t="s">
        <v>194</v>
      </c>
      <c r="F52" s="28" t="s">
        <v>195</v>
      </c>
      <c r="G52" s="28" t="s">
        <v>274</v>
      </c>
      <c r="H52" s="28" t="s">
        <v>280</v>
      </c>
      <c r="I52" s="28" t="s">
        <v>281</v>
      </c>
      <c r="J52" s="28" t="s">
        <v>199</v>
      </c>
      <c r="K52" s="28" t="s">
        <v>157</v>
      </c>
      <c r="L52" s="14" t="s">
        <v>282</v>
      </c>
      <c r="M52" s="14" t="s">
        <v>49</v>
      </c>
      <c r="N52" s="11">
        <v>360</v>
      </c>
      <c r="O52" s="11">
        <v>2023</v>
      </c>
      <c r="P52" s="11" t="s">
        <v>279</v>
      </c>
      <c r="Q52" s="11">
        <v>135</v>
      </c>
      <c r="R52" s="11">
        <v>540</v>
      </c>
      <c r="S52" s="11">
        <v>135</v>
      </c>
      <c r="T52" s="18">
        <f t="shared" si="9"/>
        <v>0.25</v>
      </c>
      <c r="U52" s="19">
        <v>30</v>
      </c>
      <c r="V52" s="19">
        <v>36</v>
      </c>
      <c r="W52" s="34">
        <v>44</v>
      </c>
      <c r="X52" s="19">
        <v>0</v>
      </c>
      <c r="Y52" s="20">
        <f t="shared" si="10"/>
        <v>110</v>
      </c>
      <c r="Z52" s="18">
        <f t="shared" si="2"/>
        <v>0.20370370370370369</v>
      </c>
      <c r="AA52" s="21">
        <f t="shared" si="3"/>
        <v>245</v>
      </c>
      <c r="AB52" s="18">
        <f t="shared" si="11"/>
        <v>0.81481481481481477</v>
      </c>
      <c r="AC52" s="22">
        <f t="shared" si="5"/>
        <v>0.45370370370370372</v>
      </c>
      <c r="AD52" s="52">
        <v>1715041129</v>
      </c>
      <c r="AE52" s="29" t="s">
        <v>283</v>
      </c>
      <c r="AF52" s="50">
        <v>1563780528.3800001</v>
      </c>
      <c r="AG52" s="18">
        <f t="shared" si="6"/>
        <v>0.91180351417683125</v>
      </c>
    </row>
    <row r="53" spans="1:33" s="25" customFormat="1" ht="60" x14ac:dyDescent="0.2">
      <c r="A53" s="11" t="s">
        <v>149</v>
      </c>
      <c r="B53" s="12" t="s">
        <v>65</v>
      </c>
      <c r="C53" s="28" t="s">
        <v>150</v>
      </c>
      <c r="D53" s="13" t="s">
        <v>150</v>
      </c>
      <c r="E53" s="28" t="s">
        <v>194</v>
      </c>
      <c r="F53" s="28" t="s">
        <v>195</v>
      </c>
      <c r="G53" s="28" t="s">
        <v>231</v>
      </c>
      <c r="H53" s="28" t="s">
        <v>284</v>
      </c>
      <c r="I53" s="28" t="s">
        <v>285</v>
      </c>
      <c r="J53" s="28" t="s">
        <v>199</v>
      </c>
      <c r="K53" s="28" t="s">
        <v>157</v>
      </c>
      <c r="L53" s="14" t="s">
        <v>158</v>
      </c>
      <c r="M53" s="14" t="s">
        <v>49</v>
      </c>
      <c r="N53" s="11">
        <v>90</v>
      </c>
      <c r="O53" s="11">
        <v>2023</v>
      </c>
      <c r="P53" s="11" t="s">
        <v>200</v>
      </c>
      <c r="Q53" s="11">
        <v>90</v>
      </c>
      <c r="R53" s="11">
        <v>360</v>
      </c>
      <c r="S53" s="11">
        <v>90</v>
      </c>
      <c r="T53" s="18">
        <f t="shared" si="9"/>
        <v>0.25</v>
      </c>
      <c r="U53" s="19">
        <v>3</v>
      </c>
      <c r="V53" s="19">
        <v>30</v>
      </c>
      <c r="W53" s="34">
        <v>0</v>
      </c>
      <c r="X53" s="19">
        <v>0</v>
      </c>
      <c r="Y53" s="20">
        <f t="shared" si="10"/>
        <v>33</v>
      </c>
      <c r="Z53" s="18">
        <f t="shared" si="2"/>
        <v>9.166666666666666E-2</v>
      </c>
      <c r="AA53" s="21">
        <f t="shared" si="3"/>
        <v>123</v>
      </c>
      <c r="AB53" s="18">
        <f t="shared" si="11"/>
        <v>0.36666666666666664</v>
      </c>
      <c r="AC53" s="22">
        <f t="shared" si="5"/>
        <v>0.34166666666666667</v>
      </c>
      <c r="AD53" s="52">
        <v>2925549055</v>
      </c>
      <c r="AE53" s="29" t="s">
        <v>216</v>
      </c>
      <c r="AF53" s="50">
        <v>2347177406</v>
      </c>
      <c r="AG53" s="18">
        <f t="shared" si="6"/>
        <v>0.80230321278957328</v>
      </c>
    </row>
    <row r="54" spans="1:33" s="25" customFormat="1" ht="48" x14ac:dyDescent="0.2">
      <c r="A54" s="11" t="s">
        <v>149</v>
      </c>
      <c r="B54" s="12" t="s">
        <v>65</v>
      </c>
      <c r="C54" s="28" t="s">
        <v>150</v>
      </c>
      <c r="D54" s="13" t="s">
        <v>150</v>
      </c>
      <c r="E54" s="28" t="s">
        <v>151</v>
      </c>
      <c r="F54" s="28" t="s">
        <v>195</v>
      </c>
      <c r="G54" s="28" t="s">
        <v>286</v>
      </c>
      <c r="H54" s="28" t="s">
        <v>287</v>
      </c>
      <c r="I54" s="28" t="s">
        <v>288</v>
      </c>
      <c r="J54" s="28" t="s">
        <v>289</v>
      </c>
      <c r="K54" s="28" t="s">
        <v>290</v>
      </c>
      <c r="L54" s="14" t="s">
        <v>273</v>
      </c>
      <c r="M54" s="14" t="s">
        <v>49</v>
      </c>
      <c r="N54" s="11">
        <v>0</v>
      </c>
      <c r="O54" s="11">
        <v>2023</v>
      </c>
      <c r="P54" s="11" t="s">
        <v>291</v>
      </c>
      <c r="Q54" s="11">
        <v>0</v>
      </c>
      <c r="R54" s="11">
        <v>1</v>
      </c>
      <c r="S54" s="11">
        <v>0</v>
      </c>
      <c r="T54" s="18">
        <f t="shared" si="9"/>
        <v>0</v>
      </c>
      <c r="U54" s="19" t="s">
        <v>93</v>
      </c>
      <c r="V54" s="19">
        <v>0</v>
      </c>
      <c r="W54" s="34">
        <v>0</v>
      </c>
      <c r="X54" s="19">
        <v>0</v>
      </c>
      <c r="Y54" s="20">
        <f t="shared" si="10"/>
        <v>0</v>
      </c>
      <c r="Z54" s="18">
        <f t="shared" si="2"/>
        <v>0</v>
      </c>
      <c r="AA54" s="21">
        <f t="shared" si="3"/>
        <v>0</v>
      </c>
      <c r="AB54" s="53">
        <v>1</v>
      </c>
      <c r="AC54" s="22">
        <f t="shared" si="5"/>
        <v>0</v>
      </c>
      <c r="AD54" s="52"/>
      <c r="AE54" s="29"/>
      <c r="AF54" s="27">
        <v>0</v>
      </c>
      <c r="AG54" s="18">
        <v>0</v>
      </c>
    </row>
    <row r="55" spans="1:33" s="25" customFormat="1" ht="60" x14ac:dyDescent="0.2">
      <c r="A55" s="11" t="s">
        <v>149</v>
      </c>
      <c r="B55" s="12" t="s">
        <v>65</v>
      </c>
      <c r="C55" s="28" t="s">
        <v>150</v>
      </c>
      <c r="D55" s="13" t="s">
        <v>150</v>
      </c>
      <c r="E55" s="28" t="s">
        <v>151</v>
      </c>
      <c r="F55" s="28" t="s">
        <v>195</v>
      </c>
      <c r="G55" s="28" t="s">
        <v>286</v>
      </c>
      <c r="H55" s="28" t="s">
        <v>292</v>
      </c>
      <c r="I55" s="28" t="s">
        <v>176</v>
      </c>
      <c r="J55" s="28" t="s">
        <v>199</v>
      </c>
      <c r="K55" s="28" t="s">
        <v>157</v>
      </c>
      <c r="L55" s="14" t="s">
        <v>258</v>
      </c>
      <c r="M55" s="14" t="s">
        <v>49</v>
      </c>
      <c r="N55" s="11">
        <v>140</v>
      </c>
      <c r="O55" s="11">
        <v>2023</v>
      </c>
      <c r="P55" s="11" t="s">
        <v>291</v>
      </c>
      <c r="Q55" s="11">
        <v>48</v>
      </c>
      <c r="R55" s="11">
        <v>192</v>
      </c>
      <c r="S55" s="11">
        <v>48</v>
      </c>
      <c r="T55" s="18">
        <f t="shared" si="9"/>
        <v>0.25</v>
      </c>
      <c r="U55" s="19">
        <v>0</v>
      </c>
      <c r="V55" s="19">
        <v>0</v>
      </c>
      <c r="W55" s="34">
        <v>54</v>
      </c>
      <c r="X55" s="19">
        <v>0</v>
      </c>
      <c r="Y55" s="20">
        <f t="shared" si="10"/>
        <v>54</v>
      </c>
      <c r="Z55" s="18">
        <f t="shared" si="2"/>
        <v>0.28125</v>
      </c>
      <c r="AA55" s="21">
        <f t="shared" si="3"/>
        <v>102</v>
      </c>
      <c r="AB55" s="18">
        <f t="shared" si="11"/>
        <v>1.125</v>
      </c>
      <c r="AC55" s="22">
        <f t="shared" si="5"/>
        <v>0.53125</v>
      </c>
      <c r="AD55" s="52">
        <v>1891479453</v>
      </c>
      <c r="AE55" s="29" t="s">
        <v>216</v>
      </c>
      <c r="AF55" s="50">
        <v>1840679453</v>
      </c>
      <c r="AG55" s="18">
        <f t="shared" si="6"/>
        <v>0.97314271644905892</v>
      </c>
    </row>
    <row r="56" spans="1:33" s="25" customFormat="1" ht="48" x14ac:dyDescent="0.2">
      <c r="A56" s="11" t="s">
        <v>149</v>
      </c>
      <c r="B56" s="12" t="s">
        <v>65</v>
      </c>
      <c r="C56" s="28" t="s">
        <v>150</v>
      </c>
      <c r="D56" s="13" t="s">
        <v>150</v>
      </c>
      <c r="E56" s="28" t="s">
        <v>151</v>
      </c>
      <c r="F56" s="28" t="s">
        <v>195</v>
      </c>
      <c r="G56" s="28" t="s">
        <v>286</v>
      </c>
      <c r="H56" s="28" t="s">
        <v>293</v>
      </c>
      <c r="I56" s="28" t="s">
        <v>294</v>
      </c>
      <c r="J56" s="28" t="s">
        <v>199</v>
      </c>
      <c r="K56" s="28" t="s">
        <v>157</v>
      </c>
      <c r="L56" s="14" t="s">
        <v>158</v>
      </c>
      <c r="M56" s="14" t="s">
        <v>49</v>
      </c>
      <c r="N56" s="11">
        <v>400</v>
      </c>
      <c r="O56" s="11">
        <v>2023</v>
      </c>
      <c r="P56" s="11" t="s">
        <v>295</v>
      </c>
      <c r="Q56" s="11">
        <v>150</v>
      </c>
      <c r="R56" s="11">
        <v>600</v>
      </c>
      <c r="S56" s="11">
        <v>150</v>
      </c>
      <c r="T56" s="18">
        <f t="shared" si="9"/>
        <v>0.25</v>
      </c>
      <c r="U56" s="19">
        <v>37</v>
      </c>
      <c r="V56" s="19">
        <v>39</v>
      </c>
      <c r="W56" s="34">
        <v>55</v>
      </c>
      <c r="X56" s="19">
        <v>0</v>
      </c>
      <c r="Y56" s="20">
        <f t="shared" si="10"/>
        <v>131</v>
      </c>
      <c r="Z56" s="18">
        <f t="shared" si="2"/>
        <v>0.21833333333333332</v>
      </c>
      <c r="AA56" s="21">
        <f t="shared" si="3"/>
        <v>281</v>
      </c>
      <c r="AB56" s="18">
        <f t="shared" si="11"/>
        <v>0.87333333333333329</v>
      </c>
      <c r="AC56" s="22">
        <f t="shared" si="5"/>
        <v>0.46833333333333332</v>
      </c>
      <c r="AD56" s="52">
        <v>4019120547</v>
      </c>
      <c r="AE56" s="29" t="s">
        <v>223</v>
      </c>
      <c r="AF56" s="50">
        <v>924338490</v>
      </c>
      <c r="AG56" s="18">
        <f t="shared" si="6"/>
        <v>0.22998526149954765</v>
      </c>
    </row>
    <row r="57" spans="1:33" s="25" customFormat="1" ht="48" x14ac:dyDescent="0.2">
      <c r="A57" s="11" t="s">
        <v>149</v>
      </c>
      <c r="B57" s="12" t="s">
        <v>65</v>
      </c>
      <c r="C57" s="28" t="s">
        <v>150</v>
      </c>
      <c r="D57" s="13" t="s">
        <v>150</v>
      </c>
      <c r="E57" s="28" t="s">
        <v>194</v>
      </c>
      <c r="F57" s="28" t="s">
        <v>195</v>
      </c>
      <c r="G57" s="28" t="s">
        <v>286</v>
      </c>
      <c r="H57" s="28" t="s">
        <v>296</v>
      </c>
      <c r="I57" s="28" t="s">
        <v>297</v>
      </c>
      <c r="J57" s="28" t="s">
        <v>298</v>
      </c>
      <c r="K57" s="28" t="s">
        <v>299</v>
      </c>
      <c r="L57" s="14" t="s">
        <v>158</v>
      </c>
      <c r="M57" s="14" t="s">
        <v>49</v>
      </c>
      <c r="N57" s="11">
        <v>40</v>
      </c>
      <c r="O57" s="11">
        <v>2023</v>
      </c>
      <c r="P57" s="11" t="s">
        <v>300</v>
      </c>
      <c r="Q57" s="11">
        <v>30</v>
      </c>
      <c r="R57" s="11">
        <v>46</v>
      </c>
      <c r="S57" s="11">
        <v>20</v>
      </c>
      <c r="T57" s="18">
        <f t="shared" si="9"/>
        <v>0.43478260869565216</v>
      </c>
      <c r="U57" s="19">
        <v>7</v>
      </c>
      <c r="V57" s="19">
        <v>11</v>
      </c>
      <c r="W57" s="34">
        <v>15</v>
      </c>
      <c r="X57" s="19">
        <v>0</v>
      </c>
      <c r="Y57" s="20">
        <f t="shared" si="10"/>
        <v>33</v>
      </c>
      <c r="Z57" s="18">
        <f t="shared" si="2"/>
        <v>0.71739130434782605</v>
      </c>
      <c r="AA57" s="21">
        <f t="shared" si="3"/>
        <v>53</v>
      </c>
      <c r="AB57" s="18">
        <f t="shared" si="11"/>
        <v>1.1000000000000001</v>
      </c>
      <c r="AC57" s="22">
        <f t="shared" si="5"/>
        <v>1.1521739130434783</v>
      </c>
      <c r="AD57" s="52">
        <v>1891479453</v>
      </c>
      <c r="AE57" s="29" t="s">
        <v>216</v>
      </c>
      <c r="AF57" s="50">
        <v>1840679453</v>
      </c>
      <c r="AG57" s="18">
        <f t="shared" si="6"/>
        <v>0.97314271644905892</v>
      </c>
    </row>
    <row r="58" spans="1:33" s="25" customFormat="1" ht="60" x14ac:dyDescent="0.2">
      <c r="A58" s="11" t="s">
        <v>149</v>
      </c>
      <c r="B58" s="12" t="s">
        <v>65</v>
      </c>
      <c r="C58" s="28" t="s">
        <v>150</v>
      </c>
      <c r="D58" s="13" t="s">
        <v>150</v>
      </c>
      <c r="E58" s="28" t="s">
        <v>194</v>
      </c>
      <c r="F58" s="28" t="s">
        <v>195</v>
      </c>
      <c r="G58" s="28" t="s">
        <v>286</v>
      </c>
      <c r="H58" s="28" t="s">
        <v>301</v>
      </c>
      <c r="I58" s="28" t="s">
        <v>176</v>
      </c>
      <c r="J58" s="28" t="s">
        <v>199</v>
      </c>
      <c r="K58" s="28" t="s">
        <v>157</v>
      </c>
      <c r="L58" s="14" t="s">
        <v>158</v>
      </c>
      <c r="M58" s="14" t="s">
        <v>49</v>
      </c>
      <c r="N58" s="11">
        <v>45</v>
      </c>
      <c r="O58" s="11">
        <v>2023</v>
      </c>
      <c r="P58" s="11" t="s">
        <v>200</v>
      </c>
      <c r="Q58" s="11">
        <v>20</v>
      </c>
      <c r="R58" s="11">
        <v>90</v>
      </c>
      <c r="S58" s="11">
        <v>30</v>
      </c>
      <c r="T58" s="18">
        <f t="shared" si="9"/>
        <v>0.33333333333333331</v>
      </c>
      <c r="U58" s="19">
        <v>5</v>
      </c>
      <c r="V58" s="19">
        <v>8</v>
      </c>
      <c r="W58" s="34">
        <v>6</v>
      </c>
      <c r="X58" s="19">
        <v>0</v>
      </c>
      <c r="Y58" s="20">
        <f t="shared" si="10"/>
        <v>19</v>
      </c>
      <c r="Z58" s="18">
        <f t="shared" si="2"/>
        <v>0.21111111111111111</v>
      </c>
      <c r="AA58" s="21">
        <f t="shared" si="3"/>
        <v>49</v>
      </c>
      <c r="AB58" s="18">
        <f t="shared" si="11"/>
        <v>0.95</v>
      </c>
      <c r="AC58" s="22">
        <f t="shared" si="5"/>
        <v>0.5444444444444444</v>
      </c>
      <c r="AD58" s="52">
        <v>1891479453</v>
      </c>
      <c r="AE58" s="29" t="s">
        <v>216</v>
      </c>
      <c r="AF58" s="50">
        <v>1840679453</v>
      </c>
      <c r="AG58" s="18">
        <f t="shared" si="6"/>
        <v>0.97314271644905892</v>
      </c>
    </row>
    <row r="59" spans="1:33" s="25" customFormat="1" ht="48" x14ac:dyDescent="0.2">
      <c r="A59" s="11" t="s">
        <v>149</v>
      </c>
      <c r="B59" s="12" t="s">
        <v>65</v>
      </c>
      <c r="C59" s="28" t="s">
        <v>150</v>
      </c>
      <c r="D59" s="13" t="s">
        <v>150</v>
      </c>
      <c r="E59" s="28" t="s">
        <v>194</v>
      </c>
      <c r="F59" s="28" t="s">
        <v>195</v>
      </c>
      <c r="G59" s="28" t="s">
        <v>286</v>
      </c>
      <c r="H59" s="28" t="s">
        <v>302</v>
      </c>
      <c r="I59" s="28" t="s">
        <v>303</v>
      </c>
      <c r="J59" s="28" t="s">
        <v>304</v>
      </c>
      <c r="K59" s="28" t="s">
        <v>305</v>
      </c>
      <c r="L59" s="14" t="s">
        <v>306</v>
      </c>
      <c r="M59" s="14" t="s">
        <v>49</v>
      </c>
      <c r="N59" s="11">
        <v>92</v>
      </c>
      <c r="O59" s="11">
        <v>2023</v>
      </c>
      <c r="P59" s="11" t="s">
        <v>166</v>
      </c>
      <c r="Q59" s="11">
        <v>35</v>
      </c>
      <c r="R59" s="11">
        <v>151</v>
      </c>
      <c r="S59" s="11">
        <v>30</v>
      </c>
      <c r="T59" s="18">
        <f t="shared" si="9"/>
        <v>0.19867549668874171</v>
      </c>
      <c r="U59" s="19">
        <v>8</v>
      </c>
      <c r="V59" s="19">
        <v>12</v>
      </c>
      <c r="W59" s="34">
        <v>12</v>
      </c>
      <c r="X59" s="19">
        <v>0</v>
      </c>
      <c r="Y59" s="20">
        <f t="shared" si="10"/>
        <v>32</v>
      </c>
      <c r="Z59" s="18">
        <f t="shared" si="2"/>
        <v>0.2119205298013245</v>
      </c>
      <c r="AA59" s="21">
        <f t="shared" si="3"/>
        <v>62</v>
      </c>
      <c r="AB59" s="18">
        <f t="shared" si="11"/>
        <v>0.91428571428571426</v>
      </c>
      <c r="AC59" s="22">
        <f t="shared" si="5"/>
        <v>0.41059602649006621</v>
      </c>
      <c r="AD59" s="52">
        <v>1891479453</v>
      </c>
      <c r="AE59" s="29" t="s">
        <v>216</v>
      </c>
      <c r="AF59" s="50">
        <v>1840679453</v>
      </c>
      <c r="AG59" s="18">
        <f t="shared" si="6"/>
        <v>0.97314271644905892</v>
      </c>
    </row>
    <row r="60" spans="1:33" s="25" customFormat="1" ht="48" x14ac:dyDescent="0.2">
      <c r="A60" s="11" t="s">
        <v>149</v>
      </c>
      <c r="B60" s="12" t="s">
        <v>65</v>
      </c>
      <c r="C60" s="28" t="s">
        <v>150</v>
      </c>
      <c r="D60" s="13" t="s">
        <v>150</v>
      </c>
      <c r="E60" s="28" t="s">
        <v>194</v>
      </c>
      <c r="F60" s="28" t="s">
        <v>195</v>
      </c>
      <c r="G60" s="28" t="s">
        <v>286</v>
      </c>
      <c r="H60" s="28" t="s">
        <v>307</v>
      </c>
      <c r="I60" s="28" t="s">
        <v>308</v>
      </c>
      <c r="J60" s="28" t="s">
        <v>199</v>
      </c>
      <c r="K60" s="28" t="s">
        <v>157</v>
      </c>
      <c r="L60" s="14" t="s">
        <v>309</v>
      </c>
      <c r="M60" s="14" t="s">
        <v>49</v>
      </c>
      <c r="N60" s="11">
        <v>135</v>
      </c>
      <c r="O60" s="11">
        <v>2023</v>
      </c>
      <c r="P60" s="11" t="s">
        <v>200</v>
      </c>
      <c r="Q60" s="11">
        <v>135</v>
      </c>
      <c r="R60" s="11">
        <v>540</v>
      </c>
      <c r="S60" s="11">
        <v>135</v>
      </c>
      <c r="T60" s="18">
        <f t="shared" si="9"/>
        <v>0.25</v>
      </c>
      <c r="U60" s="19">
        <v>6</v>
      </c>
      <c r="V60" s="19">
        <v>25</v>
      </c>
      <c r="W60" s="34">
        <v>52</v>
      </c>
      <c r="X60" s="19">
        <v>0</v>
      </c>
      <c r="Y60" s="20">
        <f t="shared" si="10"/>
        <v>83</v>
      </c>
      <c r="Z60" s="18">
        <f t="shared" si="2"/>
        <v>0.1537037037037037</v>
      </c>
      <c r="AA60" s="21">
        <f t="shared" si="3"/>
        <v>218</v>
      </c>
      <c r="AB60" s="18">
        <f t="shared" si="11"/>
        <v>0.61481481481481481</v>
      </c>
      <c r="AC60" s="22">
        <f t="shared" si="5"/>
        <v>0.40370370370370373</v>
      </c>
      <c r="AD60" s="52"/>
      <c r="AE60" s="29"/>
      <c r="AF60" s="27">
        <v>0</v>
      </c>
      <c r="AG60" s="18">
        <v>0</v>
      </c>
    </row>
    <row r="61" spans="1:33" s="25" customFormat="1" ht="48" x14ac:dyDescent="0.2">
      <c r="A61" s="11" t="s">
        <v>149</v>
      </c>
      <c r="B61" s="12" t="s">
        <v>65</v>
      </c>
      <c r="C61" s="28" t="s">
        <v>150</v>
      </c>
      <c r="D61" s="13" t="s">
        <v>150</v>
      </c>
      <c r="E61" s="28" t="s">
        <v>194</v>
      </c>
      <c r="F61" s="28" t="s">
        <v>195</v>
      </c>
      <c r="G61" s="28" t="s">
        <v>286</v>
      </c>
      <c r="H61" s="28" t="s">
        <v>310</v>
      </c>
      <c r="I61" s="28" t="s">
        <v>311</v>
      </c>
      <c r="J61" s="28" t="s">
        <v>298</v>
      </c>
      <c r="K61" s="28" t="s">
        <v>299</v>
      </c>
      <c r="L61" s="14" t="s">
        <v>158</v>
      </c>
      <c r="M61" s="14" t="s">
        <v>49</v>
      </c>
      <c r="N61" s="11">
        <v>188</v>
      </c>
      <c r="O61" s="11">
        <v>2023</v>
      </c>
      <c r="P61" s="11" t="s">
        <v>200</v>
      </c>
      <c r="Q61" s="11">
        <v>50</v>
      </c>
      <c r="R61" s="11">
        <v>200</v>
      </c>
      <c r="S61" s="11">
        <v>50</v>
      </c>
      <c r="T61" s="18">
        <f t="shared" si="9"/>
        <v>0.25</v>
      </c>
      <c r="U61" s="19">
        <v>10</v>
      </c>
      <c r="V61" s="19">
        <v>16</v>
      </c>
      <c r="W61" s="34">
        <v>18</v>
      </c>
      <c r="X61" s="19">
        <v>0</v>
      </c>
      <c r="Y61" s="20">
        <f t="shared" si="10"/>
        <v>44</v>
      </c>
      <c r="Z61" s="18">
        <f t="shared" si="2"/>
        <v>0.22</v>
      </c>
      <c r="AA61" s="21">
        <f t="shared" si="3"/>
        <v>94</v>
      </c>
      <c r="AB61" s="18">
        <f t="shared" si="11"/>
        <v>0.88</v>
      </c>
      <c r="AC61" s="22">
        <f t="shared" si="5"/>
        <v>0.47</v>
      </c>
      <c r="AD61" s="52">
        <v>1891479453</v>
      </c>
      <c r="AE61" s="29" t="s">
        <v>216</v>
      </c>
      <c r="AF61" s="50">
        <v>1840679453</v>
      </c>
      <c r="AG61" s="18">
        <f t="shared" si="6"/>
        <v>0.97314271644905892</v>
      </c>
    </row>
    <row r="62" spans="1:33" s="25" customFormat="1" ht="48" x14ac:dyDescent="0.2">
      <c r="A62" s="11" t="s">
        <v>149</v>
      </c>
      <c r="B62" s="12" t="s">
        <v>65</v>
      </c>
      <c r="C62" s="28" t="s">
        <v>150</v>
      </c>
      <c r="D62" s="13" t="s">
        <v>150</v>
      </c>
      <c r="E62" s="28" t="s">
        <v>194</v>
      </c>
      <c r="F62" s="28" t="s">
        <v>195</v>
      </c>
      <c r="G62" s="28" t="s">
        <v>210</v>
      </c>
      <c r="H62" s="28" t="s">
        <v>312</v>
      </c>
      <c r="I62" s="28" t="s">
        <v>212</v>
      </c>
      <c r="J62" s="28" t="s">
        <v>199</v>
      </c>
      <c r="K62" s="28" t="s">
        <v>157</v>
      </c>
      <c r="L62" s="14" t="s">
        <v>158</v>
      </c>
      <c r="M62" s="14" t="s">
        <v>49</v>
      </c>
      <c r="N62" s="11">
        <v>180</v>
      </c>
      <c r="O62" s="11">
        <v>2023</v>
      </c>
      <c r="P62" s="11" t="s">
        <v>313</v>
      </c>
      <c r="Q62" s="11">
        <v>135</v>
      </c>
      <c r="R62" s="11">
        <v>540</v>
      </c>
      <c r="S62" s="11">
        <v>135</v>
      </c>
      <c r="T62" s="18">
        <f t="shared" si="9"/>
        <v>0.25</v>
      </c>
      <c r="U62" s="19">
        <v>6</v>
      </c>
      <c r="V62" s="19">
        <v>25</v>
      </c>
      <c r="W62" s="34">
        <v>52</v>
      </c>
      <c r="X62" s="19">
        <v>0</v>
      </c>
      <c r="Y62" s="20">
        <f t="shared" si="10"/>
        <v>83</v>
      </c>
      <c r="Z62" s="18">
        <f t="shared" si="2"/>
        <v>0.1537037037037037</v>
      </c>
      <c r="AA62" s="21">
        <f t="shared" si="3"/>
        <v>218</v>
      </c>
      <c r="AB62" s="18">
        <f t="shared" si="11"/>
        <v>0.61481481481481481</v>
      </c>
      <c r="AC62" s="22">
        <f t="shared" si="5"/>
        <v>0.40370370370370373</v>
      </c>
      <c r="AD62" s="52">
        <v>1992274506</v>
      </c>
      <c r="AE62" s="29" t="s">
        <v>216</v>
      </c>
      <c r="AF62" s="50">
        <v>813226540</v>
      </c>
      <c r="AG62" s="18">
        <f t="shared" si="6"/>
        <v>0.4081900047161473</v>
      </c>
    </row>
    <row r="63" spans="1:33" s="25" customFormat="1" ht="48" x14ac:dyDescent="0.2">
      <c r="A63" s="11" t="s">
        <v>149</v>
      </c>
      <c r="B63" s="12" t="s">
        <v>65</v>
      </c>
      <c r="C63" s="28" t="s">
        <v>150</v>
      </c>
      <c r="D63" s="13" t="s">
        <v>150</v>
      </c>
      <c r="E63" s="28" t="s">
        <v>194</v>
      </c>
      <c r="F63" s="28" t="s">
        <v>195</v>
      </c>
      <c r="G63" s="28" t="s">
        <v>210</v>
      </c>
      <c r="H63" s="28" t="s">
        <v>314</v>
      </c>
      <c r="I63" s="28" t="s">
        <v>212</v>
      </c>
      <c r="J63" s="28" t="s">
        <v>199</v>
      </c>
      <c r="K63" s="28" t="s">
        <v>157</v>
      </c>
      <c r="L63" s="14" t="s">
        <v>315</v>
      </c>
      <c r="M63" s="14" t="s">
        <v>49</v>
      </c>
      <c r="N63" s="11">
        <v>180</v>
      </c>
      <c r="O63" s="11">
        <v>2023</v>
      </c>
      <c r="P63" s="11" t="s">
        <v>316</v>
      </c>
      <c r="Q63" s="11">
        <v>135</v>
      </c>
      <c r="R63" s="11">
        <v>540</v>
      </c>
      <c r="S63" s="11">
        <v>135</v>
      </c>
      <c r="T63" s="18">
        <f t="shared" si="9"/>
        <v>0.25</v>
      </c>
      <c r="U63" s="19">
        <v>35</v>
      </c>
      <c r="V63" s="19">
        <v>40</v>
      </c>
      <c r="W63" s="34">
        <v>50</v>
      </c>
      <c r="X63" s="19">
        <v>0</v>
      </c>
      <c r="Y63" s="20">
        <f t="shared" si="10"/>
        <v>125</v>
      </c>
      <c r="Z63" s="18">
        <f t="shared" si="2"/>
        <v>0.23148148148148148</v>
      </c>
      <c r="AA63" s="21">
        <f t="shared" si="3"/>
        <v>260</v>
      </c>
      <c r="AB63" s="18">
        <f t="shared" si="11"/>
        <v>0.92592592592592593</v>
      </c>
      <c r="AC63" s="22">
        <f t="shared" si="5"/>
        <v>0.48148148148148145</v>
      </c>
      <c r="AD63" s="52">
        <v>1992274506</v>
      </c>
      <c r="AE63" s="29" t="s">
        <v>216</v>
      </c>
      <c r="AF63" s="50">
        <v>813226540</v>
      </c>
      <c r="AG63" s="18">
        <f t="shared" si="6"/>
        <v>0.4081900047161473</v>
      </c>
    </row>
    <row r="64" spans="1:33" s="25" customFormat="1" ht="48" x14ac:dyDescent="0.2">
      <c r="A64" s="11" t="s">
        <v>149</v>
      </c>
      <c r="B64" s="12" t="s">
        <v>65</v>
      </c>
      <c r="C64" s="28" t="s">
        <v>150</v>
      </c>
      <c r="D64" s="13" t="s">
        <v>150</v>
      </c>
      <c r="E64" s="28" t="s">
        <v>194</v>
      </c>
      <c r="F64" s="28" t="s">
        <v>195</v>
      </c>
      <c r="G64" s="28" t="s">
        <v>206</v>
      </c>
      <c r="H64" s="28" t="s">
        <v>317</v>
      </c>
      <c r="I64" s="28" t="s">
        <v>318</v>
      </c>
      <c r="J64" s="28" t="s">
        <v>199</v>
      </c>
      <c r="K64" s="28" t="s">
        <v>157</v>
      </c>
      <c r="L64" s="14" t="s">
        <v>158</v>
      </c>
      <c r="M64" s="14" t="s">
        <v>49</v>
      </c>
      <c r="N64" s="11">
        <v>12</v>
      </c>
      <c r="O64" s="11">
        <v>2023</v>
      </c>
      <c r="P64" s="11" t="s">
        <v>200</v>
      </c>
      <c r="Q64" s="11">
        <v>18</v>
      </c>
      <c r="R64" s="11">
        <v>60</v>
      </c>
      <c r="S64" s="11">
        <v>18</v>
      </c>
      <c r="T64" s="18">
        <f t="shared" si="9"/>
        <v>0.3</v>
      </c>
      <c r="U64" s="19" t="s">
        <v>93</v>
      </c>
      <c r="V64" s="19">
        <v>4</v>
      </c>
      <c r="W64" s="34">
        <v>15</v>
      </c>
      <c r="X64" s="19">
        <v>0</v>
      </c>
      <c r="Y64" s="20">
        <f t="shared" si="10"/>
        <v>19</v>
      </c>
      <c r="Z64" s="18">
        <f t="shared" si="2"/>
        <v>0.31666666666666665</v>
      </c>
      <c r="AA64" s="21">
        <f t="shared" si="3"/>
        <v>37</v>
      </c>
      <c r="AB64" s="18">
        <f t="shared" si="11"/>
        <v>1.0555555555555556</v>
      </c>
      <c r="AC64" s="22">
        <f t="shared" si="5"/>
        <v>0.6166666666666667</v>
      </c>
      <c r="AD64" s="52">
        <v>1230000000</v>
      </c>
      <c r="AE64" s="29" t="s">
        <v>283</v>
      </c>
      <c r="AF64" s="50">
        <v>1695456927</v>
      </c>
      <c r="AG64" s="18">
        <f t="shared" si="6"/>
        <v>1.3784202658536586</v>
      </c>
    </row>
    <row r="65" spans="1:33" s="25" customFormat="1" ht="108" x14ac:dyDescent="0.2">
      <c r="A65" s="11" t="s">
        <v>149</v>
      </c>
      <c r="B65" s="12" t="s">
        <v>65</v>
      </c>
      <c r="C65" s="28" t="s">
        <v>150</v>
      </c>
      <c r="D65" s="13" t="s">
        <v>150</v>
      </c>
      <c r="E65" s="28" t="s">
        <v>194</v>
      </c>
      <c r="F65" s="28" t="s">
        <v>195</v>
      </c>
      <c r="G65" s="28" t="s">
        <v>206</v>
      </c>
      <c r="H65" s="28" t="s">
        <v>319</v>
      </c>
      <c r="I65" s="28" t="s">
        <v>320</v>
      </c>
      <c r="J65" s="28" t="s">
        <v>321</v>
      </c>
      <c r="K65" s="28" t="s">
        <v>250</v>
      </c>
      <c r="L65" s="14" t="s">
        <v>322</v>
      </c>
      <c r="M65" s="14" t="s">
        <v>49</v>
      </c>
      <c r="N65" s="11">
        <v>20</v>
      </c>
      <c r="O65" s="11">
        <v>2023</v>
      </c>
      <c r="P65" s="11" t="s">
        <v>323</v>
      </c>
      <c r="Q65" s="11">
        <v>5</v>
      </c>
      <c r="R65" s="11">
        <v>20</v>
      </c>
      <c r="S65" s="11">
        <v>5</v>
      </c>
      <c r="T65" s="18">
        <f t="shared" si="9"/>
        <v>0.25</v>
      </c>
      <c r="U65" s="19" t="s">
        <v>93</v>
      </c>
      <c r="V65" s="19">
        <v>2</v>
      </c>
      <c r="W65" s="34">
        <v>3</v>
      </c>
      <c r="X65" s="19">
        <v>0</v>
      </c>
      <c r="Y65" s="20">
        <f t="shared" si="10"/>
        <v>5</v>
      </c>
      <c r="Z65" s="18">
        <f t="shared" si="2"/>
        <v>0.25</v>
      </c>
      <c r="AA65" s="21">
        <f t="shared" si="3"/>
        <v>10</v>
      </c>
      <c r="AB65" s="18">
        <f t="shared" si="11"/>
        <v>1</v>
      </c>
      <c r="AC65" s="22">
        <f t="shared" si="5"/>
        <v>0.5</v>
      </c>
      <c r="AD65" s="52">
        <v>3062703469</v>
      </c>
      <c r="AE65" s="29" t="s">
        <v>216</v>
      </c>
      <c r="AF65" s="50">
        <v>1695456927</v>
      </c>
      <c r="AG65" s="18">
        <f t="shared" si="6"/>
        <v>0.55358180906543386</v>
      </c>
    </row>
    <row r="66" spans="1:33" s="25" customFormat="1" ht="108" x14ac:dyDescent="0.2">
      <c r="A66" s="11" t="s">
        <v>149</v>
      </c>
      <c r="B66" s="12" t="s">
        <v>65</v>
      </c>
      <c r="C66" s="28" t="s">
        <v>150</v>
      </c>
      <c r="D66" s="13" t="s">
        <v>150</v>
      </c>
      <c r="E66" s="28" t="s">
        <v>194</v>
      </c>
      <c r="F66" s="28" t="s">
        <v>195</v>
      </c>
      <c r="G66" s="28" t="s">
        <v>324</v>
      </c>
      <c r="H66" s="28" t="s">
        <v>325</v>
      </c>
      <c r="I66" s="28" t="s">
        <v>326</v>
      </c>
      <c r="J66" s="28" t="s">
        <v>327</v>
      </c>
      <c r="K66" s="28" t="s">
        <v>328</v>
      </c>
      <c r="L66" s="14" t="s">
        <v>158</v>
      </c>
      <c r="M66" s="14" t="s">
        <v>49</v>
      </c>
      <c r="N66" s="11">
        <v>90</v>
      </c>
      <c r="O66" s="11">
        <v>2023</v>
      </c>
      <c r="P66" s="11" t="s">
        <v>329</v>
      </c>
      <c r="Q66" s="11">
        <v>75</v>
      </c>
      <c r="R66" s="11">
        <v>225</v>
      </c>
      <c r="S66" s="11">
        <v>50</v>
      </c>
      <c r="T66" s="18">
        <f t="shared" si="9"/>
        <v>0.22222222222222221</v>
      </c>
      <c r="U66" s="19">
        <v>5</v>
      </c>
      <c r="V66" s="19">
        <v>22.222222222222221</v>
      </c>
      <c r="W66" s="34">
        <v>16</v>
      </c>
      <c r="X66" s="19">
        <v>0</v>
      </c>
      <c r="Y66" s="20">
        <f t="shared" si="10"/>
        <v>43.222222222222221</v>
      </c>
      <c r="Z66" s="18">
        <f t="shared" si="2"/>
        <v>0.19209876543209875</v>
      </c>
      <c r="AA66" s="21">
        <f t="shared" si="3"/>
        <v>93.222222222222229</v>
      </c>
      <c r="AB66" s="18">
        <f t="shared" si="11"/>
        <v>0.57629629629629631</v>
      </c>
      <c r="AC66" s="22">
        <f t="shared" si="5"/>
        <v>0.41432098765432102</v>
      </c>
      <c r="AD66" s="52">
        <v>461900000</v>
      </c>
      <c r="AE66" s="29" t="s">
        <v>223</v>
      </c>
      <c r="AF66" s="50">
        <v>214000000</v>
      </c>
      <c r="AG66" s="18">
        <f t="shared" si="6"/>
        <v>0.46330374539943708</v>
      </c>
    </row>
    <row r="67" spans="1:33" s="25" customFormat="1" ht="48" x14ac:dyDescent="0.2">
      <c r="A67" s="11" t="s">
        <v>149</v>
      </c>
      <c r="B67" s="12" t="s">
        <v>65</v>
      </c>
      <c r="C67" s="28" t="s">
        <v>150</v>
      </c>
      <c r="D67" s="13" t="s">
        <v>150</v>
      </c>
      <c r="E67" s="28" t="s">
        <v>194</v>
      </c>
      <c r="F67" s="28" t="s">
        <v>195</v>
      </c>
      <c r="G67" s="28" t="s">
        <v>330</v>
      </c>
      <c r="H67" s="28" t="s">
        <v>331</v>
      </c>
      <c r="I67" s="28" t="s">
        <v>332</v>
      </c>
      <c r="J67" s="28" t="s">
        <v>199</v>
      </c>
      <c r="K67" s="28" t="s">
        <v>157</v>
      </c>
      <c r="L67" s="14" t="s">
        <v>333</v>
      </c>
      <c r="M67" s="14" t="s">
        <v>49</v>
      </c>
      <c r="N67" s="11">
        <v>60</v>
      </c>
      <c r="O67" s="11">
        <v>2023</v>
      </c>
      <c r="P67" s="11" t="s">
        <v>334</v>
      </c>
      <c r="Q67" s="11">
        <v>60</v>
      </c>
      <c r="R67" s="11">
        <v>240</v>
      </c>
      <c r="S67" s="11">
        <v>60</v>
      </c>
      <c r="T67" s="18">
        <f t="shared" si="9"/>
        <v>0.25</v>
      </c>
      <c r="U67" s="19" t="s">
        <v>93</v>
      </c>
      <c r="V67" s="19">
        <v>25</v>
      </c>
      <c r="W67" s="34">
        <v>20</v>
      </c>
      <c r="X67" s="19">
        <v>0</v>
      </c>
      <c r="Y67" s="20">
        <f t="shared" si="10"/>
        <v>45</v>
      </c>
      <c r="Z67" s="18">
        <f t="shared" ref="Z67:Z124" si="12">+Y67/R67</f>
        <v>0.1875</v>
      </c>
      <c r="AA67" s="21">
        <f t="shared" ref="AA67:AA130" si="13">S67+Y67</f>
        <v>105</v>
      </c>
      <c r="AB67" s="18">
        <f t="shared" si="11"/>
        <v>0.75</v>
      </c>
      <c r="AC67" s="22">
        <f t="shared" ref="AC67:AC130" si="14">AA67/R67</f>
        <v>0.4375</v>
      </c>
      <c r="AD67" s="52">
        <v>1525995247</v>
      </c>
      <c r="AE67" s="29" t="s">
        <v>223</v>
      </c>
      <c r="AF67" s="50">
        <v>1393195247</v>
      </c>
      <c r="AG67" s="18">
        <f t="shared" si="6"/>
        <v>0.91297482724072998</v>
      </c>
    </row>
    <row r="68" spans="1:33" s="25" customFormat="1" ht="48" x14ac:dyDescent="0.2">
      <c r="A68" s="11" t="s">
        <v>149</v>
      </c>
      <c r="B68" s="12" t="s">
        <v>65</v>
      </c>
      <c r="C68" s="28" t="s">
        <v>150</v>
      </c>
      <c r="D68" s="13" t="s">
        <v>150</v>
      </c>
      <c r="E68" s="28" t="s">
        <v>194</v>
      </c>
      <c r="F68" s="28" t="s">
        <v>195</v>
      </c>
      <c r="G68" s="28" t="s">
        <v>335</v>
      </c>
      <c r="H68" s="28" t="s">
        <v>336</v>
      </c>
      <c r="I68" s="28" t="s">
        <v>337</v>
      </c>
      <c r="J68" s="28" t="s">
        <v>199</v>
      </c>
      <c r="K68" s="28" t="s">
        <v>157</v>
      </c>
      <c r="L68" s="14" t="s">
        <v>158</v>
      </c>
      <c r="M68" s="14" t="s">
        <v>49</v>
      </c>
      <c r="N68" s="11">
        <v>340</v>
      </c>
      <c r="O68" s="11">
        <v>2023</v>
      </c>
      <c r="P68" s="11" t="s">
        <v>338</v>
      </c>
      <c r="Q68" s="11">
        <v>90</v>
      </c>
      <c r="R68" s="11">
        <v>350</v>
      </c>
      <c r="S68" s="11">
        <v>70</v>
      </c>
      <c r="T68" s="18">
        <f t="shared" si="9"/>
        <v>0.2</v>
      </c>
      <c r="U68" s="19">
        <v>2</v>
      </c>
      <c r="V68" s="19">
        <v>50</v>
      </c>
      <c r="W68" s="34">
        <v>31</v>
      </c>
      <c r="X68" s="19">
        <v>0</v>
      </c>
      <c r="Y68" s="20">
        <f t="shared" si="10"/>
        <v>83</v>
      </c>
      <c r="Z68" s="18">
        <f t="shared" si="12"/>
        <v>0.23714285714285716</v>
      </c>
      <c r="AA68" s="21">
        <f t="shared" si="13"/>
        <v>153</v>
      </c>
      <c r="AB68" s="18">
        <f t="shared" si="11"/>
        <v>0.92222222222222228</v>
      </c>
      <c r="AC68" s="22">
        <f t="shared" si="14"/>
        <v>0.43714285714285717</v>
      </c>
      <c r="AD68" s="52">
        <v>1525995247</v>
      </c>
      <c r="AE68" s="29" t="s">
        <v>223</v>
      </c>
      <c r="AF68" s="50">
        <v>1393195247</v>
      </c>
      <c r="AG68" s="18">
        <f t="shared" ref="AG68:AG131" si="15">AF68/AD68</f>
        <v>0.91297482724072998</v>
      </c>
    </row>
    <row r="69" spans="1:33" s="25" customFormat="1" ht="48" x14ac:dyDescent="0.2">
      <c r="A69" s="11" t="s">
        <v>149</v>
      </c>
      <c r="B69" s="12" t="s">
        <v>65</v>
      </c>
      <c r="C69" s="28" t="s">
        <v>150</v>
      </c>
      <c r="D69" s="13" t="s">
        <v>150</v>
      </c>
      <c r="E69" s="28" t="s">
        <v>194</v>
      </c>
      <c r="F69" s="28" t="s">
        <v>195</v>
      </c>
      <c r="G69" s="28" t="s">
        <v>335</v>
      </c>
      <c r="H69" s="28" t="s">
        <v>339</v>
      </c>
      <c r="I69" s="28" t="s">
        <v>337</v>
      </c>
      <c r="J69" s="28" t="s">
        <v>340</v>
      </c>
      <c r="K69" s="28" t="s">
        <v>341</v>
      </c>
      <c r="L69" s="14" t="s">
        <v>342</v>
      </c>
      <c r="M69" s="14" t="s">
        <v>49</v>
      </c>
      <c r="N69" s="11">
        <v>15</v>
      </c>
      <c r="O69" s="11">
        <v>2023</v>
      </c>
      <c r="P69" s="11" t="s">
        <v>343</v>
      </c>
      <c r="Q69" s="11">
        <v>4</v>
      </c>
      <c r="R69" s="11">
        <v>16</v>
      </c>
      <c r="S69" s="11">
        <v>4</v>
      </c>
      <c r="T69" s="18">
        <f t="shared" si="9"/>
        <v>0.25</v>
      </c>
      <c r="U69" s="19" t="s">
        <v>93</v>
      </c>
      <c r="V69" s="19">
        <v>1</v>
      </c>
      <c r="W69" s="34">
        <v>3</v>
      </c>
      <c r="X69" s="19">
        <v>0</v>
      </c>
      <c r="Y69" s="20">
        <f t="shared" si="10"/>
        <v>4</v>
      </c>
      <c r="Z69" s="18">
        <f t="shared" si="12"/>
        <v>0.25</v>
      </c>
      <c r="AA69" s="21">
        <f t="shared" si="13"/>
        <v>8</v>
      </c>
      <c r="AB69" s="18">
        <f t="shared" si="11"/>
        <v>1</v>
      </c>
      <c r="AC69" s="22">
        <f t="shared" si="14"/>
        <v>0.5</v>
      </c>
      <c r="AD69" s="52">
        <v>1525995247</v>
      </c>
      <c r="AE69" s="29" t="s">
        <v>223</v>
      </c>
      <c r="AF69" s="50">
        <v>1393195247</v>
      </c>
      <c r="AG69" s="18">
        <f t="shared" si="15"/>
        <v>0.91297482724072998</v>
      </c>
    </row>
    <row r="70" spans="1:33" s="25" customFormat="1" ht="48" x14ac:dyDescent="0.2">
      <c r="A70" s="11" t="s">
        <v>149</v>
      </c>
      <c r="B70" s="12" t="s">
        <v>65</v>
      </c>
      <c r="C70" s="28" t="s">
        <v>150</v>
      </c>
      <c r="D70" s="13" t="s">
        <v>150</v>
      </c>
      <c r="E70" s="28" t="s">
        <v>194</v>
      </c>
      <c r="F70" s="28" t="s">
        <v>195</v>
      </c>
      <c r="G70" s="28" t="s">
        <v>344</v>
      </c>
      <c r="H70" s="28" t="s">
        <v>345</v>
      </c>
      <c r="I70" s="28" t="s">
        <v>346</v>
      </c>
      <c r="J70" s="28" t="s">
        <v>228</v>
      </c>
      <c r="K70" s="28" t="s">
        <v>229</v>
      </c>
      <c r="L70" s="14" t="s">
        <v>158</v>
      </c>
      <c r="M70" s="14" t="s">
        <v>49</v>
      </c>
      <c r="N70" s="11">
        <v>175</v>
      </c>
      <c r="O70" s="11">
        <v>2023</v>
      </c>
      <c r="P70" s="11" t="s">
        <v>347</v>
      </c>
      <c r="Q70" s="11">
        <v>150</v>
      </c>
      <c r="R70" s="11">
        <v>600</v>
      </c>
      <c r="S70" s="11">
        <v>150</v>
      </c>
      <c r="T70" s="18">
        <f t="shared" si="9"/>
        <v>0.25</v>
      </c>
      <c r="U70" s="19" t="s">
        <v>93</v>
      </c>
      <c r="V70" s="19">
        <v>37</v>
      </c>
      <c r="W70" s="34">
        <v>3</v>
      </c>
      <c r="X70" s="19">
        <v>0</v>
      </c>
      <c r="Y70" s="20">
        <f t="shared" si="10"/>
        <v>40</v>
      </c>
      <c r="Z70" s="18">
        <f t="shared" si="12"/>
        <v>6.6666666666666666E-2</v>
      </c>
      <c r="AA70" s="21">
        <f t="shared" si="13"/>
        <v>190</v>
      </c>
      <c r="AB70" s="18">
        <f t="shared" si="11"/>
        <v>0.26666666666666666</v>
      </c>
      <c r="AC70" s="22">
        <f t="shared" si="14"/>
        <v>0.31666666666666665</v>
      </c>
      <c r="AD70" s="52">
        <v>2084122795</v>
      </c>
      <c r="AE70" s="29" t="s">
        <v>348</v>
      </c>
      <c r="AF70" s="50">
        <v>1679311168</v>
      </c>
      <c r="AG70" s="18">
        <f t="shared" si="15"/>
        <v>0.80576402313185203</v>
      </c>
    </row>
    <row r="71" spans="1:33" s="25" customFormat="1" ht="48" x14ac:dyDescent="0.2">
      <c r="A71" s="11" t="s">
        <v>149</v>
      </c>
      <c r="B71" s="12" t="s">
        <v>65</v>
      </c>
      <c r="C71" s="28" t="s">
        <v>150</v>
      </c>
      <c r="D71" s="13" t="s">
        <v>150</v>
      </c>
      <c r="E71" s="28" t="s">
        <v>194</v>
      </c>
      <c r="F71" s="28" t="s">
        <v>195</v>
      </c>
      <c r="G71" s="28" t="s">
        <v>349</v>
      </c>
      <c r="H71" s="28" t="s">
        <v>350</v>
      </c>
      <c r="I71" s="28" t="s">
        <v>351</v>
      </c>
      <c r="J71" s="28" t="s">
        <v>199</v>
      </c>
      <c r="K71" s="28" t="s">
        <v>157</v>
      </c>
      <c r="L71" s="14" t="s">
        <v>158</v>
      </c>
      <c r="M71" s="14" t="s">
        <v>49</v>
      </c>
      <c r="N71" s="11">
        <v>210</v>
      </c>
      <c r="O71" s="11">
        <v>2023</v>
      </c>
      <c r="P71" s="11" t="s">
        <v>352</v>
      </c>
      <c r="Q71" s="11">
        <v>115</v>
      </c>
      <c r="R71" s="11">
        <v>460</v>
      </c>
      <c r="S71" s="11">
        <v>115</v>
      </c>
      <c r="T71" s="18">
        <f t="shared" si="9"/>
        <v>0.25</v>
      </c>
      <c r="U71" s="19">
        <v>15</v>
      </c>
      <c r="V71" s="19">
        <v>39</v>
      </c>
      <c r="W71" s="34">
        <v>41</v>
      </c>
      <c r="X71" s="19">
        <v>0</v>
      </c>
      <c r="Y71" s="20">
        <f t="shared" si="10"/>
        <v>95</v>
      </c>
      <c r="Z71" s="18">
        <f t="shared" si="12"/>
        <v>0.20652173913043478</v>
      </c>
      <c r="AA71" s="21">
        <f t="shared" si="13"/>
        <v>210</v>
      </c>
      <c r="AB71" s="18">
        <f t="shared" si="11"/>
        <v>0.82608695652173914</v>
      </c>
      <c r="AC71" s="22">
        <f t="shared" si="14"/>
        <v>0.45652173913043476</v>
      </c>
      <c r="AD71" s="52">
        <v>1209000000</v>
      </c>
      <c r="AE71" s="29" t="s">
        <v>353</v>
      </c>
      <c r="AF71" s="50">
        <v>1096574262</v>
      </c>
      <c r="AG71" s="18">
        <f t="shared" si="15"/>
        <v>0.90700931513647642</v>
      </c>
    </row>
    <row r="72" spans="1:33" s="25" customFormat="1" ht="48" x14ac:dyDescent="0.2">
      <c r="A72" s="11" t="s">
        <v>149</v>
      </c>
      <c r="B72" s="12" t="s">
        <v>65</v>
      </c>
      <c r="C72" s="28" t="s">
        <v>150</v>
      </c>
      <c r="D72" s="13" t="s">
        <v>150</v>
      </c>
      <c r="E72" s="28" t="s">
        <v>194</v>
      </c>
      <c r="F72" s="28" t="s">
        <v>195</v>
      </c>
      <c r="G72" s="28" t="s">
        <v>354</v>
      </c>
      <c r="H72" s="28" t="s">
        <v>355</v>
      </c>
      <c r="I72" s="28" t="s">
        <v>356</v>
      </c>
      <c r="J72" s="28" t="s">
        <v>199</v>
      </c>
      <c r="K72" s="28" t="s">
        <v>157</v>
      </c>
      <c r="L72" s="14" t="s">
        <v>357</v>
      </c>
      <c r="M72" s="14" t="s">
        <v>49</v>
      </c>
      <c r="N72" s="11">
        <v>135</v>
      </c>
      <c r="O72" s="11">
        <v>2023</v>
      </c>
      <c r="P72" s="11" t="s">
        <v>215</v>
      </c>
      <c r="Q72" s="11">
        <v>135</v>
      </c>
      <c r="R72" s="11">
        <v>540</v>
      </c>
      <c r="S72" s="11">
        <v>135</v>
      </c>
      <c r="T72" s="18">
        <f t="shared" si="9"/>
        <v>0.25</v>
      </c>
      <c r="U72" s="19">
        <v>6</v>
      </c>
      <c r="V72" s="19">
        <v>25</v>
      </c>
      <c r="W72" s="34">
        <v>52</v>
      </c>
      <c r="X72" s="19">
        <v>0</v>
      </c>
      <c r="Y72" s="20">
        <f t="shared" si="10"/>
        <v>83</v>
      </c>
      <c r="Z72" s="18">
        <f t="shared" si="12"/>
        <v>0.1537037037037037</v>
      </c>
      <c r="AA72" s="21">
        <f t="shared" si="13"/>
        <v>218</v>
      </c>
      <c r="AB72" s="18">
        <f t="shared" si="11"/>
        <v>0.61481481481481481</v>
      </c>
      <c r="AC72" s="22">
        <f t="shared" si="14"/>
        <v>0.40370370370370373</v>
      </c>
      <c r="AD72" s="52">
        <v>1824565547</v>
      </c>
      <c r="AE72" s="29" t="s">
        <v>353</v>
      </c>
      <c r="AF72" s="50">
        <v>1528031290</v>
      </c>
      <c r="AG72" s="18">
        <f t="shared" si="15"/>
        <v>0.83747678591894403</v>
      </c>
    </row>
    <row r="73" spans="1:33" s="25" customFormat="1" ht="72" x14ac:dyDescent="0.2">
      <c r="A73" s="11" t="s">
        <v>149</v>
      </c>
      <c r="B73" s="12" t="s">
        <v>65</v>
      </c>
      <c r="C73" s="28" t="s">
        <v>150</v>
      </c>
      <c r="D73" s="13" t="s">
        <v>150</v>
      </c>
      <c r="E73" s="28" t="s">
        <v>194</v>
      </c>
      <c r="F73" s="28" t="s">
        <v>195</v>
      </c>
      <c r="G73" s="28" t="s">
        <v>358</v>
      </c>
      <c r="H73" s="28" t="s">
        <v>359</v>
      </c>
      <c r="I73" s="28" t="s">
        <v>360</v>
      </c>
      <c r="J73" s="28" t="s">
        <v>361</v>
      </c>
      <c r="K73" s="28" t="s">
        <v>358</v>
      </c>
      <c r="L73" s="14" t="s">
        <v>158</v>
      </c>
      <c r="M73" s="14" t="s">
        <v>49</v>
      </c>
      <c r="N73" s="11">
        <v>20</v>
      </c>
      <c r="O73" s="11">
        <v>2023</v>
      </c>
      <c r="P73" s="11" t="s">
        <v>362</v>
      </c>
      <c r="Q73" s="11">
        <v>12</v>
      </c>
      <c r="R73" s="11">
        <v>45</v>
      </c>
      <c r="S73" s="11">
        <v>12</v>
      </c>
      <c r="T73" s="18">
        <f t="shared" si="9"/>
        <v>0.26666666666666666</v>
      </c>
      <c r="U73" s="19" t="s">
        <v>93</v>
      </c>
      <c r="V73" s="19">
        <v>4</v>
      </c>
      <c r="W73" s="34">
        <v>6</v>
      </c>
      <c r="X73" s="19">
        <v>0</v>
      </c>
      <c r="Y73" s="20">
        <f t="shared" si="10"/>
        <v>10</v>
      </c>
      <c r="Z73" s="18">
        <f t="shared" si="12"/>
        <v>0.22222222222222221</v>
      </c>
      <c r="AA73" s="21">
        <f t="shared" si="13"/>
        <v>22</v>
      </c>
      <c r="AB73" s="18">
        <f t="shared" si="11"/>
        <v>0.83333333333333337</v>
      </c>
      <c r="AC73" s="22">
        <f t="shared" si="14"/>
        <v>0.48888888888888887</v>
      </c>
      <c r="AD73" s="52">
        <v>561600000</v>
      </c>
      <c r="AE73" s="29" t="s">
        <v>283</v>
      </c>
      <c r="AF73" s="50">
        <v>522400000</v>
      </c>
      <c r="AG73" s="18">
        <f t="shared" si="15"/>
        <v>0.93019943019943019</v>
      </c>
    </row>
    <row r="74" spans="1:33" s="25" customFormat="1" ht="60" x14ac:dyDescent="0.2">
      <c r="A74" s="11" t="s">
        <v>149</v>
      </c>
      <c r="B74" s="12" t="s">
        <v>65</v>
      </c>
      <c r="C74" s="28" t="s">
        <v>150</v>
      </c>
      <c r="D74" s="13" t="s">
        <v>150</v>
      </c>
      <c r="E74" s="28" t="s">
        <v>194</v>
      </c>
      <c r="F74" s="28" t="s">
        <v>195</v>
      </c>
      <c r="G74" s="28" t="s">
        <v>363</v>
      </c>
      <c r="H74" s="28" t="s">
        <v>364</v>
      </c>
      <c r="I74" s="28" t="s">
        <v>365</v>
      </c>
      <c r="J74" s="28" t="s">
        <v>199</v>
      </c>
      <c r="K74" s="28" t="s">
        <v>157</v>
      </c>
      <c r="L74" s="14" t="s">
        <v>158</v>
      </c>
      <c r="M74" s="14" t="s">
        <v>49</v>
      </c>
      <c r="N74" s="11">
        <v>180</v>
      </c>
      <c r="O74" s="11">
        <v>2023</v>
      </c>
      <c r="P74" s="11" t="s">
        <v>366</v>
      </c>
      <c r="Q74" s="11">
        <v>135</v>
      </c>
      <c r="R74" s="11">
        <v>540</v>
      </c>
      <c r="S74" s="11">
        <v>135</v>
      </c>
      <c r="T74" s="18">
        <f t="shared" si="9"/>
        <v>0.25</v>
      </c>
      <c r="U74" s="19">
        <v>14</v>
      </c>
      <c r="V74" s="19">
        <v>53</v>
      </c>
      <c r="W74" s="34">
        <v>52</v>
      </c>
      <c r="X74" s="19">
        <v>0</v>
      </c>
      <c r="Y74" s="20">
        <f t="shared" si="10"/>
        <v>119</v>
      </c>
      <c r="Z74" s="18">
        <f t="shared" si="12"/>
        <v>0.22037037037037038</v>
      </c>
      <c r="AA74" s="21">
        <f t="shared" si="13"/>
        <v>254</v>
      </c>
      <c r="AB74" s="18">
        <f t="shared" si="11"/>
        <v>0.88148148148148153</v>
      </c>
      <c r="AC74" s="22">
        <f t="shared" si="14"/>
        <v>0.47037037037037038</v>
      </c>
      <c r="AD74" s="52">
        <v>1206680717</v>
      </c>
      <c r="AE74" s="29" t="s">
        <v>223</v>
      </c>
      <c r="AF74" s="50">
        <v>1198880717</v>
      </c>
      <c r="AG74" s="18">
        <f t="shared" si="15"/>
        <v>0.99353598686867883</v>
      </c>
    </row>
    <row r="75" spans="1:33" s="25" customFormat="1" ht="60" x14ac:dyDescent="0.2">
      <c r="A75" s="11" t="s">
        <v>149</v>
      </c>
      <c r="B75" s="12" t="s">
        <v>65</v>
      </c>
      <c r="C75" s="28" t="s">
        <v>150</v>
      </c>
      <c r="D75" s="13" t="s">
        <v>150</v>
      </c>
      <c r="E75" s="28" t="s">
        <v>194</v>
      </c>
      <c r="F75" s="28" t="s">
        <v>195</v>
      </c>
      <c r="G75" s="28" t="s">
        <v>363</v>
      </c>
      <c r="H75" s="28" t="s">
        <v>367</v>
      </c>
      <c r="I75" s="28" t="s">
        <v>368</v>
      </c>
      <c r="J75" s="28" t="s">
        <v>369</v>
      </c>
      <c r="K75" s="28" t="s">
        <v>370</v>
      </c>
      <c r="L75" s="14" t="s">
        <v>371</v>
      </c>
      <c r="M75" s="14" t="s">
        <v>49</v>
      </c>
      <c r="N75" s="11">
        <v>10</v>
      </c>
      <c r="O75" s="11">
        <v>2023</v>
      </c>
      <c r="P75" s="11" t="s">
        <v>372</v>
      </c>
      <c r="Q75" s="11">
        <v>10</v>
      </c>
      <c r="R75" s="11">
        <v>10</v>
      </c>
      <c r="S75" s="11">
        <v>10</v>
      </c>
      <c r="T75" s="18">
        <f t="shared" si="9"/>
        <v>1</v>
      </c>
      <c r="U75" s="19">
        <v>3</v>
      </c>
      <c r="V75" s="19">
        <v>2</v>
      </c>
      <c r="W75" s="34">
        <v>5</v>
      </c>
      <c r="X75" s="19">
        <v>0</v>
      </c>
      <c r="Y75" s="20">
        <f t="shared" si="10"/>
        <v>10</v>
      </c>
      <c r="Z75" s="18">
        <f t="shared" si="12"/>
        <v>1</v>
      </c>
      <c r="AA75" s="21">
        <f t="shared" si="13"/>
        <v>20</v>
      </c>
      <c r="AB75" s="18">
        <f t="shared" si="11"/>
        <v>1</v>
      </c>
      <c r="AC75" s="22">
        <f t="shared" si="14"/>
        <v>2</v>
      </c>
      <c r="AD75" s="52">
        <v>1206680717</v>
      </c>
      <c r="AE75" s="29" t="s">
        <v>223</v>
      </c>
      <c r="AF75" s="50">
        <v>1198880717</v>
      </c>
      <c r="AG75" s="18">
        <f t="shared" si="15"/>
        <v>0.99353598686867883</v>
      </c>
    </row>
    <row r="76" spans="1:33" s="25" customFormat="1" ht="60" x14ac:dyDescent="0.2">
      <c r="A76" s="11" t="s">
        <v>149</v>
      </c>
      <c r="B76" s="12" t="s">
        <v>65</v>
      </c>
      <c r="C76" s="28" t="s">
        <v>150</v>
      </c>
      <c r="D76" s="13" t="s">
        <v>150</v>
      </c>
      <c r="E76" s="28" t="s">
        <v>194</v>
      </c>
      <c r="F76" s="28" t="s">
        <v>195</v>
      </c>
      <c r="G76" s="28" t="s">
        <v>363</v>
      </c>
      <c r="H76" s="28" t="s">
        <v>373</v>
      </c>
      <c r="I76" s="28" t="s">
        <v>374</v>
      </c>
      <c r="J76" s="28" t="s">
        <v>369</v>
      </c>
      <c r="K76" s="28" t="s">
        <v>370</v>
      </c>
      <c r="L76" s="14" t="s">
        <v>371</v>
      </c>
      <c r="M76" s="14" t="s">
        <v>49</v>
      </c>
      <c r="N76" s="11">
        <v>176</v>
      </c>
      <c r="O76" s="11">
        <v>2023</v>
      </c>
      <c r="P76" s="11" t="s">
        <v>372</v>
      </c>
      <c r="Q76" s="11">
        <v>44</v>
      </c>
      <c r="R76" s="11">
        <v>176</v>
      </c>
      <c r="S76" s="11">
        <v>44</v>
      </c>
      <c r="T76" s="18">
        <f t="shared" si="9"/>
        <v>0.25</v>
      </c>
      <c r="U76" s="19">
        <v>10</v>
      </c>
      <c r="V76" s="19">
        <v>16</v>
      </c>
      <c r="W76" s="34">
        <v>15</v>
      </c>
      <c r="X76" s="19">
        <v>0</v>
      </c>
      <c r="Y76" s="20">
        <f t="shared" si="10"/>
        <v>41</v>
      </c>
      <c r="Z76" s="18">
        <f t="shared" si="12"/>
        <v>0.23295454545454544</v>
      </c>
      <c r="AA76" s="21">
        <f t="shared" si="13"/>
        <v>85</v>
      </c>
      <c r="AB76" s="18">
        <f t="shared" si="11"/>
        <v>0.93181818181818177</v>
      </c>
      <c r="AC76" s="22">
        <f t="shared" si="14"/>
        <v>0.48295454545454547</v>
      </c>
      <c r="AD76" s="52">
        <v>1206680717</v>
      </c>
      <c r="AE76" s="29" t="s">
        <v>223</v>
      </c>
      <c r="AF76" s="50">
        <v>1198880717</v>
      </c>
      <c r="AG76" s="18">
        <f t="shared" si="15"/>
        <v>0.99353598686867883</v>
      </c>
    </row>
    <row r="77" spans="1:33" s="25" customFormat="1" ht="48" x14ac:dyDescent="0.2">
      <c r="A77" s="11" t="s">
        <v>149</v>
      </c>
      <c r="B77" s="12" t="s">
        <v>65</v>
      </c>
      <c r="C77" s="28" t="s">
        <v>150</v>
      </c>
      <c r="D77" s="13" t="s">
        <v>150</v>
      </c>
      <c r="E77" s="28" t="s">
        <v>194</v>
      </c>
      <c r="F77" s="28" t="s">
        <v>195</v>
      </c>
      <c r="G77" s="28" t="s">
        <v>259</v>
      </c>
      <c r="H77" s="28" t="s">
        <v>375</v>
      </c>
      <c r="I77" s="28" t="s">
        <v>376</v>
      </c>
      <c r="J77" s="28" t="s">
        <v>263</v>
      </c>
      <c r="K77" s="28" t="s">
        <v>264</v>
      </c>
      <c r="L77" s="14" t="s">
        <v>377</v>
      </c>
      <c r="M77" s="14" t="s">
        <v>49</v>
      </c>
      <c r="N77" s="11">
        <v>9805</v>
      </c>
      <c r="O77" s="11">
        <v>2023</v>
      </c>
      <c r="P77" s="11" t="s">
        <v>378</v>
      </c>
      <c r="Q77" s="11">
        <v>9000</v>
      </c>
      <c r="R77" s="11">
        <v>36000</v>
      </c>
      <c r="S77" s="11">
        <v>11238</v>
      </c>
      <c r="T77" s="18">
        <f t="shared" si="9"/>
        <v>0.31216666666666665</v>
      </c>
      <c r="U77" s="19">
        <v>2780</v>
      </c>
      <c r="V77" s="19">
        <v>2797</v>
      </c>
      <c r="W77" s="34">
        <v>2340</v>
      </c>
      <c r="X77" s="19">
        <v>0</v>
      </c>
      <c r="Y77" s="20">
        <f t="shared" si="10"/>
        <v>7917</v>
      </c>
      <c r="Z77" s="18">
        <f t="shared" si="12"/>
        <v>0.21991666666666668</v>
      </c>
      <c r="AA77" s="21">
        <f t="shared" si="13"/>
        <v>19155</v>
      </c>
      <c r="AB77" s="18">
        <f t="shared" si="11"/>
        <v>0.87966666666666671</v>
      </c>
      <c r="AC77" s="22">
        <f t="shared" si="14"/>
        <v>0.53208333333333335</v>
      </c>
      <c r="AD77" s="52">
        <v>646000000</v>
      </c>
      <c r="AE77" s="29" t="s">
        <v>283</v>
      </c>
      <c r="AF77" s="50">
        <v>330400000</v>
      </c>
      <c r="AG77" s="18">
        <f t="shared" si="15"/>
        <v>0.5114551083591331</v>
      </c>
    </row>
    <row r="78" spans="1:33" s="25" customFormat="1" ht="48" x14ac:dyDescent="0.2">
      <c r="A78" s="11" t="s">
        <v>379</v>
      </c>
      <c r="B78" s="12" t="s">
        <v>5</v>
      </c>
      <c r="C78" s="28" t="s">
        <v>380</v>
      </c>
      <c r="D78" s="13" t="s">
        <v>380</v>
      </c>
      <c r="E78" s="28">
        <v>2409</v>
      </c>
      <c r="F78" s="28" t="s">
        <v>381</v>
      </c>
      <c r="G78" s="28" t="s">
        <v>382</v>
      </c>
      <c r="H78" s="28">
        <v>76</v>
      </c>
      <c r="I78" s="28" t="s">
        <v>383</v>
      </c>
      <c r="J78" s="28">
        <v>2409003</v>
      </c>
      <c r="K78" s="28" t="s">
        <v>384</v>
      </c>
      <c r="L78" s="14" t="s">
        <v>385</v>
      </c>
      <c r="M78" s="14" t="s">
        <v>386</v>
      </c>
      <c r="N78" s="11">
        <v>15</v>
      </c>
      <c r="O78" s="11">
        <v>2023</v>
      </c>
      <c r="P78" s="11" t="s">
        <v>387</v>
      </c>
      <c r="Q78" s="11">
        <v>5</v>
      </c>
      <c r="R78" s="11">
        <v>20</v>
      </c>
      <c r="S78" s="11">
        <v>20</v>
      </c>
      <c r="T78" s="18">
        <v>1</v>
      </c>
      <c r="U78" s="19">
        <v>0</v>
      </c>
      <c r="V78" s="19">
        <v>5</v>
      </c>
      <c r="W78" s="34">
        <v>0</v>
      </c>
      <c r="X78" s="19">
        <v>0</v>
      </c>
      <c r="Y78" s="20">
        <v>5</v>
      </c>
      <c r="Z78" s="18">
        <f t="shared" si="12"/>
        <v>0.25</v>
      </c>
      <c r="AA78" s="21">
        <f t="shared" si="13"/>
        <v>25</v>
      </c>
      <c r="AB78" s="18">
        <v>1</v>
      </c>
      <c r="AC78" s="22">
        <f t="shared" si="14"/>
        <v>1.25</v>
      </c>
      <c r="AD78" s="52">
        <v>500000000</v>
      </c>
      <c r="AE78" s="29" t="s">
        <v>51</v>
      </c>
      <c r="AF78" s="50">
        <v>975428796</v>
      </c>
      <c r="AG78" s="18">
        <f t="shared" si="15"/>
        <v>1.950857592</v>
      </c>
    </row>
    <row r="79" spans="1:33" s="25" customFormat="1" ht="48" x14ac:dyDescent="0.2">
      <c r="A79" s="11" t="s">
        <v>379</v>
      </c>
      <c r="B79" s="12" t="s">
        <v>5</v>
      </c>
      <c r="C79" s="28" t="s">
        <v>380</v>
      </c>
      <c r="D79" s="13" t="s">
        <v>380</v>
      </c>
      <c r="E79" s="28">
        <v>2409</v>
      </c>
      <c r="F79" s="28" t="s">
        <v>381</v>
      </c>
      <c r="G79" s="28" t="s">
        <v>382</v>
      </c>
      <c r="H79" s="28">
        <v>77</v>
      </c>
      <c r="I79" s="28" t="s">
        <v>388</v>
      </c>
      <c r="J79" s="28">
        <v>2409063</v>
      </c>
      <c r="K79" s="28" t="s">
        <v>389</v>
      </c>
      <c r="L79" s="14" t="s">
        <v>390</v>
      </c>
      <c r="M79" s="14" t="s">
        <v>49</v>
      </c>
      <c r="N79" s="11">
        <v>11</v>
      </c>
      <c r="O79" s="11">
        <v>2023</v>
      </c>
      <c r="P79" s="11" t="s">
        <v>387</v>
      </c>
      <c r="Q79" s="11">
        <v>4</v>
      </c>
      <c r="R79" s="11">
        <v>15</v>
      </c>
      <c r="S79" s="11">
        <v>4</v>
      </c>
      <c r="T79" s="18">
        <v>0.27</v>
      </c>
      <c r="U79" s="19">
        <v>1</v>
      </c>
      <c r="V79" s="19">
        <v>3</v>
      </c>
      <c r="W79" s="34">
        <v>2</v>
      </c>
      <c r="X79" s="19">
        <v>0</v>
      </c>
      <c r="Y79" s="20">
        <v>6</v>
      </c>
      <c r="Z79" s="18">
        <f t="shared" si="12"/>
        <v>0.4</v>
      </c>
      <c r="AA79" s="21">
        <f t="shared" si="13"/>
        <v>10</v>
      </c>
      <c r="AB79" s="18">
        <v>1.5</v>
      </c>
      <c r="AC79" s="22">
        <f t="shared" si="14"/>
        <v>0.66666666666666663</v>
      </c>
      <c r="AD79" s="52">
        <v>205000000</v>
      </c>
      <c r="AE79" s="29" t="s">
        <v>51</v>
      </c>
      <c r="AF79" s="50">
        <v>160000000</v>
      </c>
      <c r="AG79" s="18">
        <f t="shared" si="15"/>
        <v>0.78048780487804881</v>
      </c>
    </row>
    <row r="80" spans="1:33" s="25" customFormat="1" ht="48" x14ac:dyDescent="0.2">
      <c r="A80" s="11" t="s">
        <v>379</v>
      </c>
      <c r="B80" s="12" t="s">
        <v>5</v>
      </c>
      <c r="C80" s="28" t="s">
        <v>380</v>
      </c>
      <c r="D80" s="13" t="s">
        <v>380</v>
      </c>
      <c r="E80" s="28">
        <v>2403</v>
      </c>
      <c r="F80" s="28" t="s">
        <v>391</v>
      </c>
      <c r="G80" s="28" t="s">
        <v>382</v>
      </c>
      <c r="H80" s="28">
        <v>78</v>
      </c>
      <c r="I80" s="28" t="s">
        <v>392</v>
      </c>
      <c r="J80" s="28">
        <v>2403002</v>
      </c>
      <c r="K80" s="28" t="s">
        <v>393</v>
      </c>
      <c r="L80" s="14" t="s">
        <v>394</v>
      </c>
      <c r="M80" s="14" t="s">
        <v>49</v>
      </c>
      <c r="N80" s="11">
        <v>1</v>
      </c>
      <c r="O80" s="11">
        <v>2023</v>
      </c>
      <c r="P80" s="11" t="s">
        <v>387</v>
      </c>
      <c r="Q80" s="11">
        <v>0</v>
      </c>
      <c r="R80" s="11">
        <v>2</v>
      </c>
      <c r="S80" s="11">
        <v>1</v>
      </c>
      <c r="T80" s="18">
        <v>0.5</v>
      </c>
      <c r="U80" s="19">
        <v>0</v>
      </c>
      <c r="V80" s="19">
        <v>0</v>
      </c>
      <c r="W80" s="34">
        <v>0</v>
      </c>
      <c r="X80" s="19">
        <v>0</v>
      </c>
      <c r="Y80" s="20">
        <v>0</v>
      </c>
      <c r="Z80" s="18">
        <f t="shared" si="12"/>
        <v>0</v>
      </c>
      <c r="AA80" s="21">
        <f t="shared" si="13"/>
        <v>1</v>
      </c>
      <c r="AB80" s="18">
        <v>0</v>
      </c>
      <c r="AC80" s="22">
        <f t="shared" si="14"/>
        <v>0.5</v>
      </c>
      <c r="AD80" s="52">
        <v>500000000</v>
      </c>
      <c r="AE80" s="29" t="s">
        <v>51</v>
      </c>
      <c r="AF80" s="27">
        <v>0</v>
      </c>
      <c r="AG80" s="18">
        <f t="shared" si="15"/>
        <v>0</v>
      </c>
    </row>
    <row r="81" spans="1:33" s="25" customFormat="1" ht="48" x14ac:dyDescent="0.2">
      <c r="A81" s="11" t="s">
        <v>379</v>
      </c>
      <c r="B81" s="12" t="s">
        <v>5</v>
      </c>
      <c r="C81" s="28" t="s">
        <v>380</v>
      </c>
      <c r="D81" s="13" t="s">
        <v>380</v>
      </c>
      <c r="E81" s="28">
        <v>2406</v>
      </c>
      <c r="F81" s="28" t="s">
        <v>395</v>
      </c>
      <c r="G81" s="28" t="s">
        <v>382</v>
      </c>
      <c r="H81" s="28">
        <v>79</v>
      </c>
      <c r="I81" s="28" t="s">
        <v>396</v>
      </c>
      <c r="J81" s="28">
        <v>2406060</v>
      </c>
      <c r="K81" s="28" t="s">
        <v>397</v>
      </c>
      <c r="L81" s="14" t="s">
        <v>397</v>
      </c>
      <c r="M81" s="14" t="s">
        <v>49</v>
      </c>
      <c r="N81" s="11" t="s">
        <v>398</v>
      </c>
      <c r="O81" s="11">
        <v>2023</v>
      </c>
      <c r="P81" s="11" t="s">
        <v>387</v>
      </c>
      <c r="Q81" s="11">
        <v>0</v>
      </c>
      <c r="R81" s="11">
        <v>1</v>
      </c>
      <c r="S81" s="11">
        <v>0</v>
      </c>
      <c r="T81" s="18">
        <v>0</v>
      </c>
      <c r="U81" s="19">
        <v>0</v>
      </c>
      <c r="V81" s="19">
        <v>0</v>
      </c>
      <c r="W81" s="34">
        <v>0</v>
      </c>
      <c r="X81" s="19">
        <v>0</v>
      </c>
      <c r="Y81" s="20">
        <v>0</v>
      </c>
      <c r="Z81" s="18">
        <f t="shared" si="12"/>
        <v>0</v>
      </c>
      <c r="AA81" s="21">
        <f t="shared" si="13"/>
        <v>0</v>
      </c>
      <c r="AB81" s="18">
        <v>0</v>
      </c>
      <c r="AC81" s="22">
        <f t="shared" si="14"/>
        <v>0</v>
      </c>
      <c r="AD81" s="52">
        <v>0</v>
      </c>
      <c r="AE81" s="29" t="s">
        <v>51</v>
      </c>
      <c r="AF81" s="27">
        <v>0</v>
      </c>
      <c r="AG81" s="18">
        <v>0</v>
      </c>
    </row>
    <row r="82" spans="1:33" s="25" customFormat="1" ht="48" x14ac:dyDescent="0.2">
      <c r="A82" s="11" t="s">
        <v>379</v>
      </c>
      <c r="B82" s="12" t="s">
        <v>5</v>
      </c>
      <c r="C82" s="28" t="s">
        <v>380</v>
      </c>
      <c r="D82" s="13" t="s">
        <v>380</v>
      </c>
      <c r="E82" s="28">
        <v>2409</v>
      </c>
      <c r="F82" s="28" t="s">
        <v>399</v>
      </c>
      <c r="G82" s="28" t="s">
        <v>382</v>
      </c>
      <c r="H82" s="28">
        <v>80</v>
      </c>
      <c r="I82" s="28" t="s">
        <v>400</v>
      </c>
      <c r="J82" s="28">
        <v>4103057</v>
      </c>
      <c r="K82" s="28" t="s">
        <v>401</v>
      </c>
      <c r="L82" s="14" t="s">
        <v>402</v>
      </c>
      <c r="M82" s="14" t="s">
        <v>49</v>
      </c>
      <c r="N82" s="11" t="s">
        <v>398</v>
      </c>
      <c r="O82" s="11">
        <v>2023</v>
      </c>
      <c r="P82" s="11" t="s">
        <v>387</v>
      </c>
      <c r="Q82" s="11">
        <v>0</v>
      </c>
      <c r="R82" s="11">
        <v>17</v>
      </c>
      <c r="S82" s="11">
        <v>0</v>
      </c>
      <c r="T82" s="18">
        <v>0</v>
      </c>
      <c r="U82" s="19">
        <v>0</v>
      </c>
      <c r="V82" s="19">
        <v>0</v>
      </c>
      <c r="W82" s="34">
        <v>0</v>
      </c>
      <c r="X82" s="19">
        <v>0</v>
      </c>
      <c r="Y82" s="20">
        <v>0</v>
      </c>
      <c r="Z82" s="18">
        <f t="shared" si="12"/>
        <v>0</v>
      </c>
      <c r="AA82" s="21">
        <f t="shared" si="13"/>
        <v>0</v>
      </c>
      <c r="AB82" s="18">
        <v>0</v>
      </c>
      <c r="AC82" s="22">
        <f t="shared" si="14"/>
        <v>0</v>
      </c>
      <c r="AD82" s="52">
        <v>125000000</v>
      </c>
      <c r="AE82" s="29" t="s">
        <v>51</v>
      </c>
      <c r="AF82" s="27">
        <v>0</v>
      </c>
      <c r="AG82" s="18">
        <f t="shared" si="15"/>
        <v>0</v>
      </c>
    </row>
    <row r="83" spans="1:33" s="25" customFormat="1" ht="48" x14ac:dyDescent="0.2">
      <c r="A83" s="11" t="s">
        <v>403</v>
      </c>
      <c r="B83" s="12" t="s">
        <v>5</v>
      </c>
      <c r="C83" s="28" t="s">
        <v>404</v>
      </c>
      <c r="D83" s="13" t="s">
        <v>404</v>
      </c>
      <c r="E83" s="28">
        <v>2104</v>
      </c>
      <c r="F83" s="28" t="s">
        <v>405</v>
      </c>
      <c r="G83" s="28" t="s">
        <v>406</v>
      </c>
      <c r="H83" s="28">
        <v>67</v>
      </c>
      <c r="I83" s="28" t="s">
        <v>407</v>
      </c>
      <c r="J83" s="28">
        <v>2104009</v>
      </c>
      <c r="K83" s="28" t="s">
        <v>408</v>
      </c>
      <c r="L83" s="14" t="s">
        <v>409</v>
      </c>
      <c r="M83" s="14" t="s">
        <v>49</v>
      </c>
      <c r="N83" s="11">
        <v>0.66</v>
      </c>
      <c r="O83" s="11">
        <v>2011</v>
      </c>
      <c r="P83" s="11" t="s">
        <v>410</v>
      </c>
      <c r="Q83" s="11">
        <v>5</v>
      </c>
      <c r="R83" s="11">
        <v>20</v>
      </c>
      <c r="S83" s="11">
        <v>5</v>
      </c>
      <c r="T83" s="18">
        <v>1</v>
      </c>
      <c r="U83" s="19">
        <v>1</v>
      </c>
      <c r="V83" s="19">
        <v>1</v>
      </c>
      <c r="W83" s="34">
        <v>1</v>
      </c>
      <c r="X83" s="19">
        <v>0</v>
      </c>
      <c r="Y83" s="20">
        <f>+U83+V83+W83+X83</f>
        <v>3</v>
      </c>
      <c r="Z83" s="18">
        <f t="shared" si="12"/>
        <v>0.15</v>
      </c>
      <c r="AA83" s="21">
        <f t="shared" si="13"/>
        <v>8</v>
      </c>
      <c r="AB83" s="18">
        <f>+Y83/Q83</f>
        <v>0.6</v>
      </c>
      <c r="AC83" s="22">
        <f t="shared" si="14"/>
        <v>0.4</v>
      </c>
      <c r="AD83" s="52">
        <v>0</v>
      </c>
      <c r="AE83" s="29" t="s">
        <v>411</v>
      </c>
      <c r="AF83" s="27">
        <v>0</v>
      </c>
      <c r="AG83" s="18">
        <v>0</v>
      </c>
    </row>
    <row r="84" spans="1:33" s="25" customFormat="1" ht="48" x14ac:dyDescent="0.2">
      <c r="A84" s="11" t="s">
        <v>403</v>
      </c>
      <c r="B84" s="12" t="s">
        <v>5</v>
      </c>
      <c r="C84" s="28" t="s">
        <v>404</v>
      </c>
      <c r="D84" s="13" t="s">
        <v>404</v>
      </c>
      <c r="E84" s="28">
        <v>2104</v>
      </c>
      <c r="F84" s="28" t="s">
        <v>405</v>
      </c>
      <c r="G84" s="28" t="s">
        <v>406</v>
      </c>
      <c r="H84" s="28">
        <v>68</v>
      </c>
      <c r="I84" s="28" t="s">
        <v>412</v>
      </c>
      <c r="J84" s="28">
        <v>2104004</v>
      </c>
      <c r="K84" s="28" t="s">
        <v>413</v>
      </c>
      <c r="L84" s="14" t="s">
        <v>414</v>
      </c>
      <c r="M84" s="14" t="s">
        <v>49</v>
      </c>
      <c r="N84" s="11">
        <v>0</v>
      </c>
      <c r="O84" s="11" t="s">
        <v>398</v>
      </c>
      <c r="P84" s="11" t="s">
        <v>398</v>
      </c>
      <c r="Q84" s="11">
        <v>375</v>
      </c>
      <c r="R84" s="11">
        <v>1500</v>
      </c>
      <c r="S84" s="11">
        <v>380</v>
      </c>
      <c r="T84" s="18">
        <v>1</v>
      </c>
      <c r="U84" s="19">
        <v>0</v>
      </c>
      <c r="V84" s="19">
        <v>85</v>
      </c>
      <c r="W84" s="34">
        <v>170</v>
      </c>
      <c r="X84" s="19">
        <v>0</v>
      </c>
      <c r="Y84" s="20">
        <v>225</v>
      </c>
      <c r="Z84" s="18">
        <f t="shared" si="12"/>
        <v>0.15</v>
      </c>
      <c r="AA84" s="21">
        <f t="shared" si="13"/>
        <v>605</v>
      </c>
      <c r="AB84" s="18">
        <v>0.68</v>
      </c>
      <c r="AC84" s="22">
        <f t="shared" si="14"/>
        <v>0.40333333333333332</v>
      </c>
      <c r="AD84" s="52" t="s">
        <v>415</v>
      </c>
      <c r="AE84" s="29" t="s">
        <v>51</v>
      </c>
      <c r="AF84" s="27">
        <v>1065770552</v>
      </c>
      <c r="AG84" s="18">
        <v>0</v>
      </c>
    </row>
    <row r="85" spans="1:33" s="25" customFormat="1" ht="48" x14ac:dyDescent="0.2">
      <c r="A85" s="11" t="s">
        <v>403</v>
      </c>
      <c r="B85" s="12" t="s">
        <v>5</v>
      </c>
      <c r="C85" s="28" t="s">
        <v>404</v>
      </c>
      <c r="D85" s="13" t="s">
        <v>404</v>
      </c>
      <c r="E85" s="28">
        <v>2104</v>
      </c>
      <c r="F85" s="28" t="s">
        <v>405</v>
      </c>
      <c r="G85" s="28" t="s">
        <v>406</v>
      </c>
      <c r="H85" s="28">
        <v>69</v>
      </c>
      <c r="I85" s="28" t="s">
        <v>416</v>
      </c>
      <c r="J85" s="28">
        <v>2104004</v>
      </c>
      <c r="K85" s="28" t="s">
        <v>413</v>
      </c>
      <c r="L85" s="14" t="s">
        <v>417</v>
      </c>
      <c r="M85" s="14" t="s">
        <v>49</v>
      </c>
      <c r="N85" s="11">
        <v>0</v>
      </c>
      <c r="O85" s="11" t="s">
        <v>398</v>
      </c>
      <c r="P85" s="11" t="s">
        <v>398</v>
      </c>
      <c r="Q85" s="11">
        <v>700</v>
      </c>
      <c r="R85" s="11">
        <v>2000</v>
      </c>
      <c r="S85" s="11">
        <v>0</v>
      </c>
      <c r="T85" s="18">
        <v>0</v>
      </c>
      <c r="U85" s="19">
        <v>0</v>
      </c>
      <c r="V85" s="19">
        <v>0</v>
      </c>
      <c r="W85" s="34">
        <v>0</v>
      </c>
      <c r="X85" s="19">
        <v>0</v>
      </c>
      <c r="Y85" s="20">
        <v>0</v>
      </c>
      <c r="Z85" s="18">
        <f t="shared" si="12"/>
        <v>0</v>
      </c>
      <c r="AA85" s="21">
        <f t="shared" si="13"/>
        <v>0</v>
      </c>
      <c r="AB85" s="18">
        <v>0</v>
      </c>
      <c r="AC85" s="22">
        <f t="shared" si="14"/>
        <v>0</v>
      </c>
      <c r="AD85" s="52">
        <v>0</v>
      </c>
      <c r="AE85" s="29" t="s">
        <v>411</v>
      </c>
      <c r="AF85" s="27">
        <v>0</v>
      </c>
      <c r="AG85" s="18">
        <v>0</v>
      </c>
    </row>
    <row r="86" spans="1:33" s="25" customFormat="1" ht="84" x14ac:dyDescent="0.2">
      <c r="A86" s="11" t="s">
        <v>403</v>
      </c>
      <c r="B86" s="12" t="s">
        <v>5</v>
      </c>
      <c r="C86" s="28" t="s">
        <v>404</v>
      </c>
      <c r="D86" s="13" t="s">
        <v>404</v>
      </c>
      <c r="E86" s="28">
        <v>2104</v>
      </c>
      <c r="F86" s="28" t="s">
        <v>405</v>
      </c>
      <c r="G86" s="28" t="s">
        <v>418</v>
      </c>
      <c r="H86" s="28">
        <v>70</v>
      </c>
      <c r="I86" s="28" t="s">
        <v>419</v>
      </c>
      <c r="J86" s="28">
        <v>2104018</v>
      </c>
      <c r="K86" s="28" t="s">
        <v>420</v>
      </c>
      <c r="L86" s="14" t="s">
        <v>421</v>
      </c>
      <c r="M86" s="14" t="s">
        <v>49</v>
      </c>
      <c r="N86" s="11">
        <v>0</v>
      </c>
      <c r="O86" s="11" t="s">
        <v>398</v>
      </c>
      <c r="P86" s="11" t="s">
        <v>398</v>
      </c>
      <c r="Q86" s="11">
        <v>125</v>
      </c>
      <c r="R86" s="11">
        <v>500</v>
      </c>
      <c r="S86" s="11">
        <v>129</v>
      </c>
      <c r="T86" s="18">
        <v>1</v>
      </c>
      <c r="U86" s="19">
        <v>0</v>
      </c>
      <c r="V86" s="19">
        <v>0</v>
      </c>
      <c r="W86" s="34">
        <v>0</v>
      </c>
      <c r="X86" s="19">
        <v>0</v>
      </c>
      <c r="Y86" s="20">
        <v>0</v>
      </c>
      <c r="Z86" s="18">
        <f t="shared" si="12"/>
        <v>0</v>
      </c>
      <c r="AA86" s="21">
        <f t="shared" si="13"/>
        <v>129</v>
      </c>
      <c r="AB86" s="18">
        <v>0</v>
      </c>
      <c r="AC86" s="22">
        <f t="shared" si="14"/>
        <v>0.25800000000000001</v>
      </c>
      <c r="AD86" s="52">
        <v>0</v>
      </c>
      <c r="AE86" s="29" t="s">
        <v>411</v>
      </c>
      <c r="AF86" s="27">
        <v>0</v>
      </c>
      <c r="AG86" s="18">
        <v>0</v>
      </c>
    </row>
    <row r="87" spans="1:33" s="25" customFormat="1" ht="48" x14ac:dyDescent="0.2">
      <c r="A87" s="11" t="s">
        <v>403</v>
      </c>
      <c r="B87" s="12" t="s">
        <v>5</v>
      </c>
      <c r="C87" s="28" t="s">
        <v>404</v>
      </c>
      <c r="D87" s="13" t="s">
        <v>404</v>
      </c>
      <c r="E87" s="28">
        <v>2105</v>
      </c>
      <c r="F87" s="28" t="s">
        <v>422</v>
      </c>
      <c r="G87" s="28" t="s">
        <v>406</v>
      </c>
      <c r="H87" s="28">
        <v>72</v>
      </c>
      <c r="I87" s="28" t="s">
        <v>423</v>
      </c>
      <c r="J87" s="28">
        <v>2105013</v>
      </c>
      <c r="K87" s="28" t="s">
        <v>424</v>
      </c>
      <c r="L87" s="14" t="s">
        <v>425</v>
      </c>
      <c r="M87" s="14" t="s">
        <v>49</v>
      </c>
      <c r="N87" s="11">
        <v>0</v>
      </c>
      <c r="O87" s="11" t="s">
        <v>398</v>
      </c>
      <c r="P87" s="11" t="s">
        <v>398</v>
      </c>
      <c r="Q87" s="11">
        <v>1</v>
      </c>
      <c r="R87" s="11">
        <v>1</v>
      </c>
      <c r="S87" s="11">
        <v>0</v>
      </c>
      <c r="T87" s="18">
        <v>0</v>
      </c>
      <c r="U87" s="19">
        <v>1</v>
      </c>
      <c r="V87" s="19">
        <v>1</v>
      </c>
      <c r="W87" s="34">
        <v>1</v>
      </c>
      <c r="X87" s="19">
        <v>0</v>
      </c>
      <c r="Y87" s="20">
        <v>1</v>
      </c>
      <c r="Z87" s="18">
        <f t="shared" si="12"/>
        <v>1</v>
      </c>
      <c r="AA87" s="21">
        <f t="shared" si="13"/>
        <v>1</v>
      </c>
      <c r="AB87" s="18">
        <v>1</v>
      </c>
      <c r="AC87" s="22">
        <f t="shared" si="14"/>
        <v>1</v>
      </c>
      <c r="AD87" s="52">
        <v>0</v>
      </c>
      <c r="AE87" s="29" t="s">
        <v>426</v>
      </c>
      <c r="AF87" s="27">
        <v>0</v>
      </c>
      <c r="AG87" s="18">
        <v>0</v>
      </c>
    </row>
    <row r="88" spans="1:33" s="25" customFormat="1" ht="48" x14ac:dyDescent="0.2">
      <c r="A88" s="11" t="s">
        <v>403</v>
      </c>
      <c r="B88" s="12" t="s">
        <v>5</v>
      </c>
      <c r="C88" s="28" t="s">
        <v>404</v>
      </c>
      <c r="D88" s="13" t="s">
        <v>404</v>
      </c>
      <c r="E88" s="28">
        <v>2101</v>
      </c>
      <c r="F88" s="28" t="s">
        <v>427</v>
      </c>
      <c r="G88" s="28" t="s">
        <v>428</v>
      </c>
      <c r="H88" s="28">
        <v>73</v>
      </c>
      <c r="I88" s="28" t="s">
        <v>429</v>
      </c>
      <c r="J88" s="28">
        <v>2101016</v>
      </c>
      <c r="K88" s="28" t="s">
        <v>430</v>
      </c>
      <c r="L88" s="14" t="s">
        <v>431</v>
      </c>
      <c r="M88" s="14" t="s">
        <v>49</v>
      </c>
      <c r="N88" s="11">
        <v>451000</v>
      </c>
      <c r="O88" s="11">
        <v>2023</v>
      </c>
      <c r="P88" s="11" t="s">
        <v>432</v>
      </c>
      <c r="Q88" s="11">
        <v>1090</v>
      </c>
      <c r="R88" s="11">
        <v>3980</v>
      </c>
      <c r="S88" s="11">
        <v>0</v>
      </c>
      <c r="T88" s="18">
        <v>0</v>
      </c>
      <c r="U88" s="19">
        <v>0</v>
      </c>
      <c r="V88" s="19">
        <v>0</v>
      </c>
      <c r="W88" s="34">
        <v>981</v>
      </c>
      <c r="X88" s="19">
        <v>0</v>
      </c>
      <c r="Y88" s="17">
        <v>0</v>
      </c>
      <c r="Z88" s="18">
        <f t="shared" si="12"/>
        <v>0</v>
      </c>
      <c r="AA88" s="21">
        <f t="shared" si="13"/>
        <v>0</v>
      </c>
      <c r="AB88" s="18">
        <v>0.9</v>
      </c>
      <c r="AC88" s="22">
        <f t="shared" si="14"/>
        <v>0</v>
      </c>
      <c r="AD88" s="52" t="s">
        <v>433</v>
      </c>
      <c r="AE88" s="29" t="s">
        <v>51</v>
      </c>
      <c r="AF88" s="27">
        <v>1540170000</v>
      </c>
      <c r="AG88" s="18">
        <v>0</v>
      </c>
    </row>
    <row r="89" spans="1:33" s="25" customFormat="1" ht="48" x14ac:dyDescent="0.2">
      <c r="A89" s="11" t="s">
        <v>403</v>
      </c>
      <c r="B89" s="12" t="s">
        <v>5</v>
      </c>
      <c r="C89" s="28" t="s">
        <v>404</v>
      </c>
      <c r="D89" s="13" t="s">
        <v>404</v>
      </c>
      <c r="E89" s="28">
        <v>2102</v>
      </c>
      <c r="F89" s="28" t="s">
        <v>434</v>
      </c>
      <c r="G89" s="28" t="s">
        <v>435</v>
      </c>
      <c r="H89" s="28">
        <v>74</v>
      </c>
      <c r="I89" s="28" t="s">
        <v>436</v>
      </c>
      <c r="J89" s="28">
        <v>2102058</v>
      </c>
      <c r="K89" s="28" t="s">
        <v>437</v>
      </c>
      <c r="L89" s="14" t="s">
        <v>437</v>
      </c>
      <c r="M89" s="14" t="s">
        <v>49</v>
      </c>
      <c r="N89" s="11">
        <v>30354</v>
      </c>
      <c r="O89" s="11">
        <v>2023</v>
      </c>
      <c r="P89" s="11" t="s">
        <v>438</v>
      </c>
      <c r="Q89" s="11">
        <v>400</v>
      </c>
      <c r="R89" s="11">
        <v>400</v>
      </c>
      <c r="S89" s="11">
        <v>0</v>
      </c>
      <c r="T89" s="18">
        <v>0</v>
      </c>
      <c r="U89" s="19">
        <v>0</v>
      </c>
      <c r="V89" s="19">
        <v>0</v>
      </c>
      <c r="W89" s="34">
        <v>500</v>
      </c>
      <c r="X89" s="19">
        <v>0</v>
      </c>
      <c r="Y89" s="20">
        <v>500</v>
      </c>
      <c r="Z89" s="18">
        <f t="shared" si="12"/>
        <v>1.25</v>
      </c>
      <c r="AA89" s="21">
        <f t="shared" si="13"/>
        <v>500</v>
      </c>
      <c r="AB89" s="18">
        <v>1.2500000000000001E-2</v>
      </c>
      <c r="AC89" s="22">
        <f t="shared" si="14"/>
        <v>1.25</v>
      </c>
      <c r="AD89" s="52">
        <v>0</v>
      </c>
      <c r="AE89" s="29" t="s">
        <v>439</v>
      </c>
      <c r="AF89" s="27">
        <v>0</v>
      </c>
      <c r="AG89" s="18">
        <v>0</v>
      </c>
    </row>
    <row r="90" spans="1:33" s="25" customFormat="1" ht="48" x14ac:dyDescent="0.2">
      <c r="A90" s="11" t="s">
        <v>403</v>
      </c>
      <c r="B90" s="12" t="s">
        <v>5</v>
      </c>
      <c r="C90" s="28" t="s">
        <v>404</v>
      </c>
      <c r="D90" s="13" t="s">
        <v>404</v>
      </c>
      <c r="E90" s="28">
        <v>2102</v>
      </c>
      <c r="F90" s="28" t="s">
        <v>434</v>
      </c>
      <c r="G90" s="28" t="s">
        <v>435</v>
      </c>
      <c r="H90" s="28">
        <v>75</v>
      </c>
      <c r="I90" s="28" t="s">
        <v>440</v>
      </c>
      <c r="J90" s="28">
        <v>2102045</v>
      </c>
      <c r="K90" s="28" t="s">
        <v>441</v>
      </c>
      <c r="L90" s="14" t="s">
        <v>441</v>
      </c>
      <c r="M90" s="14" t="s">
        <v>49</v>
      </c>
      <c r="N90" s="11">
        <v>27969</v>
      </c>
      <c r="O90" s="11">
        <v>2023</v>
      </c>
      <c r="P90" s="11" t="s">
        <v>438</v>
      </c>
      <c r="Q90" s="11">
        <v>100</v>
      </c>
      <c r="R90" s="11">
        <v>300</v>
      </c>
      <c r="S90" s="11">
        <v>0</v>
      </c>
      <c r="T90" s="18">
        <v>0</v>
      </c>
      <c r="U90" s="19">
        <v>0</v>
      </c>
      <c r="V90" s="19">
        <v>0</v>
      </c>
      <c r="W90" s="34">
        <v>0</v>
      </c>
      <c r="X90" s="19">
        <v>0</v>
      </c>
      <c r="Y90" s="20">
        <v>0</v>
      </c>
      <c r="Z90" s="18">
        <f t="shared" si="12"/>
        <v>0</v>
      </c>
      <c r="AA90" s="21">
        <f t="shared" si="13"/>
        <v>0</v>
      </c>
      <c r="AB90" s="18">
        <v>0</v>
      </c>
      <c r="AC90" s="22">
        <f t="shared" si="14"/>
        <v>0</v>
      </c>
      <c r="AD90" s="52">
        <v>0</v>
      </c>
      <c r="AE90" s="29" t="s">
        <v>411</v>
      </c>
      <c r="AF90" s="27">
        <v>0</v>
      </c>
      <c r="AG90" s="18">
        <v>0</v>
      </c>
    </row>
    <row r="91" spans="1:33" s="25" customFormat="1" ht="36" x14ac:dyDescent="0.2">
      <c r="A91" s="11" t="s">
        <v>442</v>
      </c>
      <c r="B91" s="12" t="s">
        <v>6</v>
      </c>
      <c r="C91" s="28" t="s">
        <v>443</v>
      </c>
      <c r="D91" s="13" t="s">
        <v>443</v>
      </c>
      <c r="E91" s="28" t="s">
        <v>444</v>
      </c>
      <c r="F91" s="28" t="s">
        <v>445</v>
      </c>
      <c r="G91" s="28" t="s">
        <v>446</v>
      </c>
      <c r="H91" s="28">
        <v>120</v>
      </c>
      <c r="I91" s="28" t="s">
        <v>447</v>
      </c>
      <c r="J91" s="28">
        <v>4101017</v>
      </c>
      <c r="K91" s="28" t="s">
        <v>448</v>
      </c>
      <c r="L91" s="14" t="s">
        <v>449</v>
      </c>
      <c r="M91" s="14" t="s">
        <v>49</v>
      </c>
      <c r="N91" s="11">
        <v>4.3999999999999997E-2</v>
      </c>
      <c r="O91" s="11">
        <v>2020</v>
      </c>
      <c r="P91" s="11" t="s">
        <v>450</v>
      </c>
      <c r="Q91" s="11">
        <v>1</v>
      </c>
      <c r="R91" s="11">
        <v>1</v>
      </c>
      <c r="S91" s="11">
        <v>0</v>
      </c>
      <c r="T91" s="18">
        <f>+S91/R91</f>
        <v>0</v>
      </c>
      <c r="U91" s="19" t="s">
        <v>93</v>
      </c>
      <c r="V91" s="19">
        <v>0</v>
      </c>
      <c r="W91" s="34">
        <v>0</v>
      </c>
      <c r="X91" s="19">
        <v>0</v>
      </c>
      <c r="Y91" s="20">
        <f>+U91+V91+W91+X91</f>
        <v>0</v>
      </c>
      <c r="Z91" s="18">
        <f t="shared" si="12"/>
        <v>0</v>
      </c>
      <c r="AA91" s="21">
        <f t="shared" si="13"/>
        <v>0</v>
      </c>
      <c r="AB91" s="18">
        <f>+Y91/Q91</f>
        <v>0</v>
      </c>
      <c r="AC91" s="22">
        <f t="shared" si="14"/>
        <v>0</v>
      </c>
      <c r="AD91" s="52">
        <v>4500000000</v>
      </c>
      <c r="AE91" s="29" t="s">
        <v>50</v>
      </c>
      <c r="AF91" s="27">
        <v>0</v>
      </c>
      <c r="AG91" s="18">
        <f t="shared" si="15"/>
        <v>0</v>
      </c>
    </row>
    <row r="92" spans="1:33" s="25" customFormat="1" ht="84" x14ac:dyDescent="0.2">
      <c r="A92" s="11" t="s">
        <v>442</v>
      </c>
      <c r="B92" s="12" t="s">
        <v>6</v>
      </c>
      <c r="C92" s="28" t="s">
        <v>443</v>
      </c>
      <c r="D92" s="13" t="s">
        <v>443</v>
      </c>
      <c r="E92" s="28" t="s">
        <v>444</v>
      </c>
      <c r="F92" s="28" t="s">
        <v>445</v>
      </c>
      <c r="G92" s="28" t="s">
        <v>446</v>
      </c>
      <c r="H92" s="28">
        <v>121</v>
      </c>
      <c r="I92" s="28" t="s">
        <v>451</v>
      </c>
      <c r="J92" s="28">
        <v>4101018</v>
      </c>
      <c r="K92" s="28" t="s">
        <v>452</v>
      </c>
      <c r="L92" s="14" t="s">
        <v>453</v>
      </c>
      <c r="M92" s="14" t="s">
        <v>49</v>
      </c>
      <c r="N92" s="11">
        <v>4.3999999999999997E-2</v>
      </c>
      <c r="O92" s="11">
        <v>2020</v>
      </c>
      <c r="P92" s="11" t="s">
        <v>450</v>
      </c>
      <c r="Q92" s="11">
        <v>1</v>
      </c>
      <c r="R92" s="11">
        <v>1</v>
      </c>
      <c r="S92" s="11">
        <v>0</v>
      </c>
      <c r="T92" s="18">
        <f t="shared" ref="T92:T155" si="16">+S92/R92</f>
        <v>0</v>
      </c>
      <c r="U92" s="19" t="s">
        <v>93</v>
      </c>
      <c r="V92" s="19">
        <v>0</v>
      </c>
      <c r="W92" s="34">
        <v>0</v>
      </c>
      <c r="X92" s="19">
        <v>0</v>
      </c>
      <c r="Y92" s="20">
        <f t="shared" ref="Y92:Y103" si="17">+U92+V92+W92+X92</f>
        <v>0</v>
      </c>
      <c r="Z92" s="18">
        <f t="shared" si="12"/>
        <v>0</v>
      </c>
      <c r="AA92" s="21">
        <f t="shared" si="13"/>
        <v>0</v>
      </c>
      <c r="AB92" s="18">
        <f t="shared" ref="AB92:AB124" si="18">+Y92/Q92</f>
        <v>0</v>
      </c>
      <c r="AC92" s="22">
        <f t="shared" si="14"/>
        <v>0</v>
      </c>
      <c r="AD92" s="52">
        <v>500000000</v>
      </c>
      <c r="AE92" s="29" t="s">
        <v>50</v>
      </c>
      <c r="AF92" s="27">
        <v>0</v>
      </c>
      <c r="AG92" s="18">
        <f t="shared" si="15"/>
        <v>0</v>
      </c>
    </row>
    <row r="93" spans="1:33" s="25" customFormat="1" ht="36" x14ac:dyDescent="0.2">
      <c r="A93" s="11" t="s">
        <v>442</v>
      </c>
      <c r="B93" s="12" t="s">
        <v>6</v>
      </c>
      <c r="C93" s="28" t="s">
        <v>443</v>
      </c>
      <c r="D93" s="13" t="s">
        <v>443</v>
      </c>
      <c r="E93" s="28" t="s">
        <v>444</v>
      </c>
      <c r="F93" s="28" t="s">
        <v>445</v>
      </c>
      <c r="G93" s="28" t="s">
        <v>454</v>
      </c>
      <c r="H93" s="28">
        <v>122</v>
      </c>
      <c r="I93" s="28" t="s">
        <v>455</v>
      </c>
      <c r="J93" s="28">
        <v>4101018</v>
      </c>
      <c r="K93" s="28" t="s">
        <v>452</v>
      </c>
      <c r="L93" s="14" t="s">
        <v>456</v>
      </c>
      <c r="M93" s="14" t="s">
        <v>49</v>
      </c>
      <c r="N93" s="11">
        <v>4.3999999999999997E-2</v>
      </c>
      <c r="O93" s="11">
        <v>2020</v>
      </c>
      <c r="P93" s="11" t="s">
        <v>450</v>
      </c>
      <c r="Q93" s="11">
        <v>2</v>
      </c>
      <c r="R93" s="11">
        <v>4</v>
      </c>
      <c r="S93" s="11">
        <v>0</v>
      </c>
      <c r="T93" s="18">
        <f t="shared" si="16"/>
        <v>0</v>
      </c>
      <c r="U93" s="19" t="s">
        <v>93</v>
      </c>
      <c r="V93" s="19">
        <v>0</v>
      </c>
      <c r="W93" s="34">
        <v>0</v>
      </c>
      <c r="X93" s="19">
        <v>0</v>
      </c>
      <c r="Y93" s="20">
        <f t="shared" si="17"/>
        <v>0</v>
      </c>
      <c r="Z93" s="18">
        <f t="shared" si="12"/>
        <v>0</v>
      </c>
      <c r="AA93" s="21">
        <f t="shared" si="13"/>
        <v>0</v>
      </c>
      <c r="AB93" s="18">
        <f t="shared" si="18"/>
        <v>0</v>
      </c>
      <c r="AC93" s="22">
        <f t="shared" si="14"/>
        <v>0</v>
      </c>
      <c r="AD93" s="52">
        <v>20000000</v>
      </c>
      <c r="AE93" s="29" t="s">
        <v>50</v>
      </c>
      <c r="AF93" s="27">
        <v>0</v>
      </c>
      <c r="AG93" s="18">
        <f t="shared" si="15"/>
        <v>0</v>
      </c>
    </row>
    <row r="94" spans="1:33" s="25" customFormat="1" ht="60" x14ac:dyDescent="0.2">
      <c r="A94" s="11" t="s">
        <v>442</v>
      </c>
      <c r="B94" s="12" t="s">
        <v>5</v>
      </c>
      <c r="C94" s="28" t="s">
        <v>380</v>
      </c>
      <c r="D94" s="13" t="s">
        <v>380</v>
      </c>
      <c r="E94" s="28">
        <v>2402</v>
      </c>
      <c r="F94" s="28" t="s">
        <v>457</v>
      </c>
      <c r="G94" s="28" t="s">
        <v>458</v>
      </c>
      <c r="H94" s="28">
        <v>280</v>
      </c>
      <c r="I94" s="28" t="s">
        <v>459</v>
      </c>
      <c r="J94" s="28">
        <v>2402041</v>
      </c>
      <c r="K94" s="28" t="s">
        <v>460</v>
      </c>
      <c r="L94" s="14" t="s">
        <v>460</v>
      </c>
      <c r="M94" s="14" t="s">
        <v>461</v>
      </c>
      <c r="N94" s="11">
        <v>3.4</v>
      </c>
      <c r="O94" s="11">
        <v>2023</v>
      </c>
      <c r="P94" s="11" t="s">
        <v>462</v>
      </c>
      <c r="Q94" s="11">
        <v>50</v>
      </c>
      <c r="R94" s="11">
        <v>200</v>
      </c>
      <c r="S94" s="11">
        <v>82</v>
      </c>
      <c r="T94" s="18">
        <f t="shared" si="16"/>
        <v>0.41</v>
      </c>
      <c r="U94" s="19">
        <v>5.66</v>
      </c>
      <c r="V94" s="19">
        <f>16.81-5.66</f>
        <v>11.149999999999999</v>
      </c>
      <c r="W94" s="34">
        <v>14.5</v>
      </c>
      <c r="X94" s="19">
        <v>0</v>
      </c>
      <c r="Y94" s="20">
        <v>32</v>
      </c>
      <c r="Z94" s="18">
        <f t="shared" si="12"/>
        <v>0.16</v>
      </c>
      <c r="AA94" s="21">
        <f t="shared" si="13"/>
        <v>114</v>
      </c>
      <c r="AB94" s="18">
        <f t="shared" si="18"/>
        <v>0.64</v>
      </c>
      <c r="AC94" s="22">
        <f t="shared" si="14"/>
        <v>0.56999999999999995</v>
      </c>
      <c r="AD94" s="52">
        <v>278000000000</v>
      </c>
      <c r="AE94" s="29" t="s">
        <v>463</v>
      </c>
      <c r="AF94" s="50">
        <v>95449014809.832413</v>
      </c>
      <c r="AG94" s="18">
        <f t="shared" si="15"/>
        <v>0.34334177989148351</v>
      </c>
    </row>
    <row r="95" spans="1:33" s="25" customFormat="1" ht="48" x14ac:dyDescent="0.2">
      <c r="A95" s="11" t="s">
        <v>442</v>
      </c>
      <c r="B95" s="12" t="s">
        <v>5</v>
      </c>
      <c r="C95" s="28" t="s">
        <v>380</v>
      </c>
      <c r="D95" s="13" t="s">
        <v>380</v>
      </c>
      <c r="E95" s="28">
        <v>2402</v>
      </c>
      <c r="F95" s="28" t="s">
        <v>457</v>
      </c>
      <c r="G95" s="28" t="s">
        <v>458</v>
      </c>
      <c r="H95" s="28">
        <v>281</v>
      </c>
      <c r="I95" s="28" t="s">
        <v>464</v>
      </c>
      <c r="J95" s="28">
        <v>2402006</v>
      </c>
      <c r="K95" s="28" t="s">
        <v>465</v>
      </c>
      <c r="L95" s="14" t="s">
        <v>465</v>
      </c>
      <c r="M95" s="14" t="s">
        <v>461</v>
      </c>
      <c r="N95" s="11">
        <v>3.4</v>
      </c>
      <c r="O95" s="11">
        <v>2023</v>
      </c>
      <c r="P95" s="11" t="s">
        <v>462</v>
      </c>
      <c r="Q95" s="11">
        <v>4</v>
      </c>
      <c r="R95" s="11">
        <v>12</v>
      </c>
      <c r="S95" s="11">
        <v>0</v>
      </c>
      <c r="T95" s="18">
        <f t="shared" si="16"/>
        <v>0</v>
      </c>
      <c r="U95" s="19" t="s">
        <v>93</v>
      </c>
      <c r="V95" s="19">
        <v>0</v>
      </c>
      <c r="W95" s="34">
        <v>0</v>
      </c>
      <c r="X95" s="19">
        <v>0</v>
      </c>
      <c r="Y95" s="20">
        <f t="shared" si="17"/>
        <v>0</v>
      </c>
      <c r="Z95" s="18">
        <f t="shared" si="12"/>
        <v>0</v>
      </c>
      <c r="AA95" s="21">
        <f t="shared" si="13"/>
        <v>0</v>
      </c>
      <c r="AB95" s="18">
        <f t="shared" si="18"/>
        <v>0</v>
      </c>
      <c r="AC95" s="22">
        <f t="shared" si="14"/>
        <v>0</v>
      </c>
      <c r="AD95" s="52">
        <v>30000000000</v>
      </c>
      <c r="AE95" s="29" t="s">
        <v>50</v>
      </c>
      <c r="AF95" s="27">
        <v>0</v>
      </c>
      <c r="AG95" s="18">
        <f t="shared" si="15"/>
        <v>0</v>
      </c>
    </row>
    <row r="96" spans="1:33" s="25" customFormat="1" ht="48" x14ac:dyDescent="0.2">
      <c r="A96" s="11" t="s">
        <v>442</v>
      </c>
      <c r="B96" s="12" t="s">
        <v>5</v>
      </c>
      <c r="C96" s="28" t="s">
        <v>380</v>
      </c>
      <c r="D96" s="13" t="s">
        <v>380</v>
      </c>
      <c r="E96" s="28">
        <v>2402</v>
      </c>
      <c r="F96" s="28" t="s">
        <v>457</v>
      </c>
      <c r="G96" s="28" t="s">
        <v>458</v>
      </c>
      <c r="H96" s="28">
        <v>282</v>
      </c>
      <c r="I96" s="28" t="s">
        <v>466</v>
      </c>
      <c r="J96" s="28">
        <v>2402113</v>
      </c>
      <c r="K96" s="28" t="s">
        <v>467</v>
      </c>
      <c r="L96" s="14" t="s">
        <v>468</v>
      </c>
      <c r="M96" s="14" t="s">
        <v>461</v>
      </c>
      <c r="N96" s="11">
        <v>3.4</v>
      </c>
      <c r="O96" s="11">
        <v>2023</v>
      </c>
      <c r="P96" s="11" t="s">
        <v>462</v>
      </c>
      <c r="Q96" s="11">
        <v>10</v>
      </c>
      <c r="R96" s="11">
        <v>30</v>
      </c>
      <c r="S96" s="11">
        <v>0</v>
      </c>
      <c r="T96" s="18">
        <f t="shared" si="16"/>
        <v>0</v>
      </c>
      <c r="U96" s="19">
        <v>1.7</v>
      </c>
      <c r="V96" s="19">
        <f>6.3-1.7</f>
        <v>4.5999999999999996</v>
      </c>
      <c r="W96" s="34">
        <v>4</v>
      </c>
      <c r="X96" s="19">
        <v>0</v>
      </c>
      <c r="Y96" s="20">
        <v>11</v>
      </c>
      <c r="Z96" s="18">
        <f t="shared" si="12"/>
        <v>0.36666666666666664</v>
      </c>
      <c r="AA96" s="21">
        <f t="shared" si="13"/>
        <v>11</v>
      </c>
      <c r="AB96" s="18">
        <f t="shared" si="18"/>
        <v>1.1000000000000001</v>
      </c>
      <c r="AC96" s="22">
        <f t="shared" si="14"/>
        <v>0.36666666666666664</v>
      </c>
      <c r="AD96" s="52">
        <v>30000000000</v>
      </c>
      <c r="AE96" s="29" t="s">
        <v>469</v>
      </c>
      <c r="AF96" s="50">
        <v>33743315107.876003</v>
      </c>
      <c r="AG96" s="18">
        <f t="shared" si="15"/>
        <v>1.1247771702625335</v>
      </c>
    </row>
    <row r="97" spans="1:33" s="25" customFormat="1" ht="48" x14ac:dyDescent="0.2">
      <c r="A97" s="11" t="s">
        <v>442</v>
      </c>
      <c r="B97" s="12" t="s">
        <v>5</v>
      </c>
      <c r="C97" s="28" t="s">
        <v>380</v>
      </c>
      <c r="D97" s="13" t="s">
        <v>380</v>
      </c>
      <c r="E97" s="28">
        <v>2402</v>
      </c>
      <c r="F97" s="28" t="s">
        <v>457</v>
      </c>
      <c r="G97" s="28" t="s">
        <v>458</v>
      </c>
      <c r="H97" s="28">
        <v>283</v>
      </c>
      <c r="I97" s="28" t="s">
        <v>470</v>
      </c>
      <c r="J97" s="28" t="s">
        <v>471</v>
      </c>
      <c r="K97" s="28" t="s">
        <v>472</v>
      </c>
      <c r="L97" s="14" t="s">
        <v>473</v>
      </c>
      <c r="M97" s="14" t="s">
        <v>474</v>
      </c>
      <c r="N97" s="11">
        <v>3.4</v>
      </c>
      <c r="O97" s="11">
        <v>2023</v>
      </c>
      <c r="P97" s="11" t="s">
        <v>462</v>
      </c>
      <c r="Q97" s="11">
        <v>2</v>
      </c>
      <c r="R97" s="11">
        <v>3</v>
      </c>
      <c r="S97" s="11">
        <v>0</v>
      </c>
      <c r="T97" s="18">
        <f t="shared" si="16"/>
        <v>0</v>
      </c>
      <c r="U97" s="19">
        <v>0</v>
      </c>
      <c r="V97" s="19">
        <v>0</v>
      </c>
      <c r="W97" s="34">
        <v>4</v>
      </c>
      <c r="X97" s="19">
        <v>0</v>
      </c>
      <c r="Y97" s="20">
        <f t="shared" si="17"/>
        <v>4</v>
      </c>
      <c r="Z97" s="18">
        <f t="shared" si="12"/>
        <v>1.3333333333333333</v>
      </c>
      <c r="AA97" s="21">
        <f t="shared" si="13"/>
        <v>4</v>
      </c>
      <c r="AB97" s="18">
        <f t="shared" si="18"/>
        <v>2</v>
      </c>
      <c r="AC97" s="22">
        <f t="shared" si="14"/>
        <v>1.3333333333333333</v>
      </c>
      <c r="AD97" s="52">
        <v>7000000000</v>
      </c>
      <c r="AE97" s="29" t="s">
        <v>475</v>
      </c>
      <c r="AF97" s="50">
        <v>6537107451</v>
      </c>
      <c r="AG97" s="18">
        <f t="shared" si="15"/>
        <v>0.93387249299999997</v>
      </c>
    </row>
    <row r="98" spans="1:33" s="25" customFormat="1" ht="48" x14ac:dyDescent="0.2">
      <c r="A98" s="11" t="s">
        <v>442</v>
      </c>
      <c r="B98" s="12" t="s">
        <v>5</v>
      </c>
      <c r="C98" s="28" t="s">
        <v>380</v>
      </c>
      <c r="D98" s="13" t="s">
        <v>380</v>
      </c>
      <c r="E98" s="28">
        <v>2402</v>
      </c>
      <c r="F98" s="28" t="s">
        <v>457</v>
      </c>
      <c r="G98" s="28" t="s">
        <v>476</v>
      </c>
      <c r="H98" s="28">
        <v>284</v>
      </c>
      <c r="I98" s="28" t="s">
        <v>476</v>
      </c>
      <c r="J98" s="28">
        <v>2402044</v>
      </c>
      <c r="K98" s="28" t="s">
        <v>477</v>
      </c>
      <c r="L98" s="14" t="s">
        <v>478</v>
      </c>
      <c r="M98" s="14" t="s">
        <v>479</v>
      </c>
      <c r="N98" s="11">
        <v>3.4</v>
      </c>
      <c r="O98" s="11">
        <v>2023</v>
      </c>
      <c r="P98" s="11" t="s">
        <v>462</v>
      </c>
      <c r="Q98" s="11">
        <v>0</v>
      </c>
      <c r="R98" s="11">
        <v>2</v>
      </c>
      <c r="S98" s="11">
        <v>0</v>
      </c>
      <c r="T98" s="18">
        <f t="shared" si="16"/>
        <v>0</v>
      </c>
      <c r="U98" s="19" t="s">
        <v>93</v>
      </c>
      <c r="V98" s="19">
        <v>0</v>
      </c>
      <c r="W98" s="34">
        <v>0</v>
      </c>
      <c r="X98" s="19">
        <v>0</v>
      </c>
      <c r="Y98" s="20">
        <f t="shared" si="17"/>
        <v>0</v>
      </c>
      <c r="Z98" s="18">
        <f t="shared" si="12"/>
        <v>0</v>
      </c>
      <c r="AA98" s="21">
        <f t="shared" si="13"/>
        <v>0</v>
      </c>
      <c r="AB98" s="18">
        <v>0</v>
      </c>
      <c r="AC98" s="22">
        <f t="shared" si="14"/>
        <v>0</v>
      </c>
      <c r="AD98" s="52">
        <v>0</v>
      </c>
      <c r="AE98" s="29" t="s">
        <v>50</v>
      </c>
      <c r="AF98" s="27">
        <v>0</v>
      </c>
      <c r="AG98" s="18">
        <v>0</v>
      </c>
    </row>
    <row r="99" spans="1:33" s="25" customFormat="1" ht="48" x14ac:dyDescent="0.2">
      <c r="A99" s="11" t="s">
        <v>442</v>
      </c>
      <c r="B99" s="12" t="s">
        <v>480</v>
      </c>
      <c r="C99" s="28" t="s">
        <v>481</v>
      </c>
      <c r="D99" s="13" t="s">
        <v>481</v>
      </c>
      <c r="E99" s="28" t="s">
        <v>482</v>
      </c>
      <c r="F99" s="28" t="s">
        <v>483</v>
      </c>
      <c r="G99" s="28" t="s">
        <v>484</v>
      </c>
      <c r="H99" s="28">
        <v>285</v>
      </c>
      <c r="I99" s="28" t="s">
        <v>485</v>
      </c>
      <c r="J99" s="28" t="s">
        <v>486</v>
      </c>
      <c r="K99" s="28" t="s">
        <v>487</v>
      </c>
      <c r="L99" s="14" t="s">
        <v>488</v>
      </c>
      <c r="M99" s="14" t="s">
        <v>489</v>
      </c>
      <c r="N99" s="11">
        <v>31.96</v>
      </c>
      <c r="O99" s="11">
        <v>2016</v>
      </c>
      <c r="P99" s="11" t="s">
        <v>450</v>
      </c>
      <c r="Q99" s="11">
        <v>15</v>
      </c>
      <c r="R99" s="11">
        <v>15</v>
      </c>
      <c r="S99" s="11">
        <v>0</v>
      </c>
      <c r="T99" s="18">
        <f t="shared" si="16"/>
        <v>0</v>
      </c>
      <c r="U99" s="19" t="s">
        <v>93</v>
      </c>
      <c r="V99" s="19">
        <v>0</v>
      </c>
      <c r="W99" s="34">
        <v>0</v>
      </c>
      <c r="X99" s="19">
        <v>0</v>
      </c>
      <c r="Y99" s="20">
        <f t="shared" si="17"/>
        <v>0</v>
      </c>
      <c r="Z99" s="18">
        <f t="shared" si="12"/>
        <v>0</v>
      </c>
      <c r="AA99" s="21">
        <f t="shared" si="13"/>
        <v>0</v>
      </c>
      <c r="AB99" s="18">
        <f t="shared" si="18"/>
        <v>0</v>
      </c>
      <c r="AC99" s="22">
        <f t="shared" si="14"/>
        <v>0</v>
      </c>
      <c r="AD99" s="52">
        <v>14000000000</v>
      </c>
      <c r="AE99" s="29" t="s">
        <v>50</v>
      </c>
      <c r="AF99" s="27">
        <v>0</v>
      </c>
      <c r="AG99" s="18">
        <f t="shared" si="15"/>
        <v>0</v>
      </c>
    </row>
    <row r="100" spans="1:33" s="25" customFormat="1" ht="48" x14ac:dyDescent="0.2">
      <c r="A100" s="11" t="s">
        <v>442</v>
      </c>
      <c r="B100" s="12" t="s">
        <v>480</v>
      </c>
      <c r="C100" s="28" t="s">
        <v>490</v>
      </c>
      <c r="D100" s="13" t="s">
        <v>490</v>
      </c>
      <c r="E100" s="28" t="s">
        <v>482</v>
      </c>
      <c r="F100" s="28" t="s">
        <v>483</v>
      </c>
      <c r="G100" s="28" t="s">
        <v>491</v>
      </c>
      <c r="H100" s="28">
        <v>286</v>
      </c>
      <c r="I100" s="28" t="s">
        <v>492</v>
      </c>
      <c r="J100" s="28" t="s">
        <v>493</v>
      </c>
      <c r="K100" s="28" t="s">
        <v>494</v>
      </c>
      <c r="L100" s="14" t="s">
        <v>495</v>
      </c>
      <c r="M100" s="14" t="s">
        <v>496</v>
      </c>
      <c r="N100" s="11" t="s">
        <v>497</v>
      </c>
      <c r="O100" s="11">
        <v>2019</v>
      </c>
      <c r="P100" s="11" t="s">
        <v>450</v>
      </c>
      <c r="Q100" s="11">
        <v>1</v>
      </c>
      <c r="R100" s="11">
        <v>2</v>
      </c>
      <c r="S100" s="11">
        <v>0.47</v>
      </c>
      <c r="T100" s="18">
        <f t="shared" si="16"/>
        <v>0.23499999999999999</v>
      </c>
      <c r="U100" s="19">
        <v>0.65</v>
      </c>
      <c r="V100" s="19">
        <v>0</v>
      </c>
      <c r="W100" s="34">
        <v>0.6</v>
      </c>
      <c r="X100" s="19">
        <v>0</v>
      </c>
      <c r="Y100" s="20" t="s">
        <v>498</v>
      </c>
      <c r="Z100" s="18">
        <f t="shared" si="12"/>
        <v>0.8</v>
      </c>
      <c r="AA100" s="21">
        <f t="shared" si="13"/>
        <v>2.0700000000000003</v>
      </c>
      <c r="AB100" s="18">
        <f t="shared" si="18"/>
        <v>1.6</v>
      </c>
      <c r="AC100" s="22">
        <f t="shared" si="14"/>
        <v>1.0350000000000001</v>
      </c>
      <c r="AD100" s="52">
        <v>37000000000</v>
      </c>
      <c r="AE100" s="29" t="s">
        <v>499</v>
      </c>
      <c r="AF100" s="50">
        <v>40432886315.689995</v>
      </c>
      <c r="AG100" s="18">
        <f t="shared" si="15"/>
        <v>1.0927807112348646</v>
      </c>
    </row>
    <row r="101" spans="1:33" s="25" customFormat="1" ht="48" x14ac:dyDescent="0.2">
      <c r="A101" s="11" t="s">
        <v>442</v>
      </c>
      <c r="B101" s="12" t="s">
        <v>65</v>
      </c>
      <c r="C101" s="28" t="s">
        <v>500</v>
      </c>
      <c r="D101" s="13" t="s">
        <v>500</v>
      </c>
      <c r="E101" s="28">
        <v>4301</v>
      </c>
      <c r="F101" s="28" t="s">
        <v>501</v>
      </c>
      <c r="G101" s="28" t="s">
        <v>502</v>
      </c>
      <c r="H101" s="28">
        <v>287</v>
      </c>
      <c r="I101" s="28" t="s">
        <v>503</v>
      </c>
      <c r="J101" s="28" t="s">
        <v>504</v>
      </c>
      <c r="K101" s="28" t="s">
        <v>505</v>
      </c>
      <c r="L101" s="14" t="s">
        <v>506</v>
      </c>
      <c r="M101" s="14" t="s">
        <v>496</v>
      </c>
      <c r="N101" s="11">
        <v>5</v>
      </c>
      <c r="O101" s="11">
        <v>2023</v>
      </c>
      <c r="P101" s="11" t="s">
        <v>507</v>
      </c>
      <c r="Q101" s="11">
        <v>0</v>
      </c>
      <c r="R101" s="11">
        <v>1</v>
      </c>
      <c r="S101" s="11">
        <v>0.95</v>
      </c>
      <c r="T101" s="18">
        <f t="shared" si="16"/>
        <v>0.95</v>
      </c>
      <c r="U101" s="19">
        <v>1</v>
      </c>
      <c r="V101" s="19">
        <v>0</v>
      </c>
      <c r="W101" s="34">
        <v>0</v>
      </c>
      <c r="X101" s="19">
        <v>0</v>
      </c>
      <c r="Y101" s="20">
        <f t="shared" si="17"/>
        <v>1</v>
      </c>
      <c r="Z101" s="18">
        <f t="shared" si="12"/>
        <v>1</v>
      </c>
      <c r="AA101" s="21">
        <f t="shared" si="13"/>
        <v>1.95</v>
      </c>
      <c r="AB101" s="18">
        <v>0.02</v>
      </c>
      <c r="AC101" s="22">
        <f t="shared" si="14"/>
        <v>1.95</v>
      </c>
      <c r="AD101" s="52">
        <v>0</v>
      </c>
      <c r="AE101" s="29" t="s">
        <v>50</v>
      </c>
      <c r="AF101" s="27">
        <v>0</v>
      </c>
      <c r="AG101" s="18">
        <v>0</v>
      </c>
    </row>
    <row r="102" spans="1:33" s="25" customFormat="1" ht="48" x14ac:dyDescent="0.2">
      <c r="A102" s="11" t="s">
        <v>442</v>
      </c>
      <c r="B102" s="12" t="s">
        <v>65</v>
      </c>
      <c r="C102" s="28" t="s">
        <v>500</v>
      </c>
      <c r="D102" s="13" t="s">
        <v>500</v>
      </c>
      <c r="E102" s="28">
        <v>4301</v>
      </c>
      <c r="F102" s="28" t="s">
        <v>501</v>
      </c>
      <c r="G102" s="28" t="s">
        <v>502</v>
      </c>
      <c r="H102" s="28">
        <v>288</v>
      </c>
      <c r="I102" s="28" t="s">
        <v>508</v>
      </c>
      <c r="J102" s="28" t="s">
        <v>509</v>
      </c>
      <c r="K102" s="28" t="s">
        <v>510</v>
      </c>
      <c r="L102" s="14" t="s">
        <v>510</v>
      </c>
      <c r="M102" s="14" t="s">
        <v>496</v>
      </c>
      <c r="N102" s="11">
        <v>5</v>
      </c>
      <c r="O102" s="11">
        <v>2023</v>
      </c>
      <c r="P102" s="11" t="s">
        <v>507</v>
      </c>
      <c r="Q102" s="11">
        <v>0</v>
      </c>
      <c r="R102" s="11">
        <v>1</v>
      </c>
      <c r="S102" s="11">
        <v>0.75</v>
      </c>
      <c r="T102" s="18">
        <f t="shared" si="16"/>
        <v>0.75</v>
      </c>
      <c r="U102" s="19">
        <v>0.9</v>
      </c>
      <c r="V102" s="19">
        <v>0</v>
      </c>
      <c r="W102" s="34">
        <v>0</v>
      </c>
      <c r="X102" s="19">
        <v>0</v>
      </c>
      <c r="Y102" s="20">
        <f t="shared" si="17"/>
        <v>0.9</v>
      </c>
      <c r="Z102" s="18">
        <f t="shared" si="12"/>
        <v>0.9</v>
      </c>
      <c r="AA102" s="21">
        <f t="shared" si="13"/>
        <v>1.65</v>
      </c>
      <c r="AB102" s="18">
        <v>0.9</v>
      </c>
      <c r="AC102" s="22">
        <f t="shared" si="14"/>
        <v>1.65</v>
      </c>
      <c r="AD102" s="52">
        <v>0</v>
      </c>
      <c r="AE102" s="29" t="s">
        <v>511</v>
      </c>
      <c r="AF102" s="50">
        <v>2878137703.3863101</v>
      </c>
      <c r="AG102" s="18">
        <v>0</v>
      </c>
    </row>
    <row r="103" spans="1:33" s="25" customFormat="1" ht="60" x14ac:dyDescent="0.2">
      <c r="A103" s="11" t="s">
        <v>442</v>
      </c>
      <c r="B103" s="12" t="s">
        <v>65</v>
      </c>
      <c r="C103" s="28" t="s">
        <v>512</v>
      </c>
      <c r="D103" s="13" t="s">
        <v>512</v>
      </c>
      <c r="E103" s="28">
        <v>4102</v>
      </c>
      <c r="F103" s="28" t="s">
        <v>513</v>
      </c>
      <c r="G103" s="28" t="s">
        <v>225</v>
      </c>
      <c r="H103" s="28">
        <v>289</v>
      </c>
      <c r="I103" s="28" t="s">
        <v>514</v>
      </c>
      <c r="J103" s="28">
        <v>4102004</v>
      </c>
      <c r="K103" s="28" t="s">
        <v>515</v>
      </c>
      <c r="L103" s="14" t="s">
        <v>516</v>
      </c>
      <c r="M103" s="14" t="s">
        <v>517</v>
      </c>
      <c r="N103" s="11">
        <v>9</v>
      </c>
      <c r="O103" s="11">
        <v>2023</v>
      </c>
      <c r="P103" s="11" t="s">
        <v>50</v>
      </c>
      <c r="Q103" s="11">
        <v>5</v>
      </c>
      <c r="R103" s="11">
        <v>12</v>
      </c>
      <c r="S103" s="11">
        <v>0</v>
      </c>
      <c r="T103" s="18">
        <f t="shared" si="16"/>
        <v>0</v>
      </c>
      <c r="U103" s="19" t="s">
        <v>93</v>
      </c>
      <c r="V103" s="19">
        <v>0</v>
      </c>
      <c r="W103" s="34">
        <v>0</v>
      </c>
      <c r="X103" s="19">
        <v>0</v>
      </c>
      <c r="Y103" s="20">
        <f t="shared" si="17"/>
        <v>0</v>
      </c>
      <c r="Z103" s="18">
        <f t="shared" si="12"/>
        <v>0</v>
      </c>
      <c r="AA103" s="21">
        <f t="shared" si="13"/>
        <v>0</v>
      </c>
      <c r="AB103" s="18">
        <f t="shared" si="18"/>
        <v>0</v>
      </c>
      <c r="AC103" s="22">
        <f t="shared" si="14"/>
        <v>0</v>
      </c>
      <c r="AD103" s="52">
        <v>20000000000</v>
      </c>
      <c r="AE103" s="29" t="s">
        <v>50</v>
      </c>
      <c r="AF103" s="50">
        <v>22627595</v>
      </c>
      <c r="AG103" s="18">
        <f t="shared" si="15"/>
        <v>1.1313797500000001E-3</v>
      </c>
    </row>
    <row r="104" spans="1:33" s="25" customFormat="1" ht="48" x14ac:dyDescent="0.2">
      <c r="A104" s="11" t="s">
        <v>518</v>
      </c>
      <c r="B104" s="12" t="s">
        <v>65</v>
      </c>
      <c r="C104" s="28" t="s">
        <v>519</v>
      </c>
      <c r="D104" s="13" t="s">
        <v>519</v>
      </c>
      <c r="E104" s="28" t="s">
        <v>520</v>
      </c>
      <c r="F104" s="28" t="s">
        <v>521</v>
      </c>
      <c r="G104" s="28" t="s">
        <v>522</v>
      </c>
      <c r="H104" s="28">
        <v>396</v>
      </c>
      <c r="I104" s="28" t="s">
        <v>523</v>
      </c>
      <c r="J104" s="28">
        <v>4103052</v>
      </c>
      <c r="K104" s="28" t="s">
        <v>524</v>
      </c>
      <c r="L104" s="14" t="s">
        <v>525</v>
      </c>
      <c r="M104" s="14" t="s">
        <v>49</v>
      </c>
      <c r="N104" s="11">
        <v>0</v>
      </c>
      <c r="O104" s="11" t="s">
        <v>50</v>
      </c>
      <c r="P104" s="11" t="s">
        <v>50</v>
      </c>
      <c r="Q104" s="11">
        <v>100</v>
      </c>
      <c r="R104" s="11">
        <v>400</v>
      </c>
      <c r="S104" s="11">
        <v>80</v>
      </c>
      <c r="T104" s="18">
        <f t="shared" si="16"/>
        <v>0.2</v>
      </c>
      <c r="U104" s="19">
        <v>80</v>
      </c>
      <c r="V104" s="19">
        <v>100</v>
      </c>
      <c r="W104" s="34">
        <v>150</v>
      </c>
      <c r="X104" s="19">
        <v>0</v>
      </c>
      <c r="Y104" s="20">
        <f t="shared" ref="Y104:Y124" si="19">V104+U104+W104+X104</f>
        <v>330</v>
      </c>
      <c r="Z104" s="18">
        <f t="shared" si="12"/>
        <v>0.82499999999999996</v>
      </c>
      <c r="AA104" s="21">
        <f t="shared" si="13"/>
        <v>410</v>
      </c>
      <c r="AB104" s="18">
        <f t="shared" si="18"/>
        <v>3.3</v>
      </c>
      <c r="AC104" s="22">
        <f t="shared" si="14"/>
        <v>1.0249999999999999</v>
      </c>
      <c r="AD104" s="52">
        <v>102000000</v>
      </c>
      <c r="AE104" s="29" t="s">
        <v>526</v>
      </c>
      <c r="AF104" s="27">
        <v>0</v>
      </c>
      <c r="AG104" s="18">
        <f t="shared" si="15"/>
        <v>0</v>
      </c>
    </row>
    <row r="105" spans="1:33" s="25" customFormat="1" ht="48" x14ac:dyDescent="0.2">
      <c r="A105" s="11" t="s">
        <v>518</v>
      </c>
      <c r="B105" s="12" t="s">
        <v>65</v>
      </c>
      <c r="C105" s="28" t="s">
        <v>519</v>
      </c>
      <c r="D105" s="13" t="s">
        <v>519</v>
      </c>
      <c r="E105" s="28" t="s">
        <v>520</v>
      </c>
      <c r="F105" s="28" t="s">
        <v>521</v>
      </c>
      <c r="G105" s="28" t="s">
        <v>522</v>
      </c>
      <c r="H105" s="28">
        <v>407</v>
      </c>
      <c r="I105" s="28" t="s">
        <v>527</v>
      </c>
      <c r="J105" s="28">
        <v>4103057</v>
      </c>
      <c r="K105" s="28" t="s">
        <v>528</v>
      </c>
      <c r="L105" s="14" t="s">
        <v>527</v>
      </c>
      <c r="M105" s="14" t="s">
        <v>49</v>
      </c>
      <c r="N105" s="11">
        <v>0</v>
      </c>
      <c r="O105" s="11" t="s">
        <v>50</v>
      </c>
      <c r="P105" s="11" t="s">
        <v>50</v>
      </c>
      <c r="Q105" s="11">
        <v>4</v>
      </c>
      <c r="R105" s="11">
        <v>12</v>
      </c>
      <c r="S105" s="11">
        <v>19</v>
      </c>
      <c r="T105" s="18">
        <f t="shared" si="16"/>
        <v>1.5833333333333333</v>
      </c>
      <c r="U105" s="19">
        <v>5</v>
      </c>
      <c r="V105" s="19">
        <v>11</v>
      </c>
      <c r="W105" s="34">
        <v>8</v>
      </c>
      <c r="X105" s="19">
        <v>0</v>
      </c>
      <c r="Y105" s="20">
        <f t="shared" si="19"/>
        <v>24</v>
      </c>
      <c r="Z105" s="18">
        <f t="shared" si="12"/>
        <v>2</v>
      </c>
      <c r="AA105" s="21">
        <f t="shared" si="13"/>
        <v>43</v>
      </c>
      <c r="AB105" s="18">
        <f t="shared" si="18"/>
        <v>6</v>
      </c>
      <c r="AC105" s="22">
        <f t="shared" si="14"/>
        <v>3.5833333333333335</v>
      </c>
      <c r="AD105" s="52">
        <v>0</v>
      </c>
      <c r="AE105" s="29" t="s">
        <v>526</v>
      </c>
      <c r="AF105" s="27">
        <v>0</v>
      </c>
      <c r="AG105" s="18">
        <v>0</v>
      </c>
    </row>
    <row r="106" spans="1:33" s="25" customFormat="1" ht="48" x14ac:dyDescent="0.2">
      <c r="A106" s="11" t="s">
        <v>518</v>
      </c>
      <c r="B106" s="12" t="s">
        <v>65</v>
      </c>
      <c r="C106" s="28" t="s">
        <v>519</v>
      </c>
      <c r="D106" s="13" t="s">
        <v>519</v>
      </c>
      <c r="E106" s="28" t="s">
        <v>529</v>
      </c>
      <c r="F106" s="28" t="s">
        <v>521</v>
      </c>
      <c r="G106" s="28" t="s">
        <v>522</v>
      </c>
      <c r="H106" s="28">
        <v>408</v>
      </c>
      <c r="I106" s="28" t="s">
        <v>530</v>
      </c>
      <c r="J106" s="28">
        <v>3702021</v>
      </c>
      <c r="K106" s="28" t="s">
        <v>531</v>
      </c>
      <c r="L106" s="14" t="s">
        <v>93</v>
      </c>
      <c r="M106" s="14" t="s">
        <v>49</v>
      </c>
      <c r="N106" s="11">
        <v>0</v>
      </c>
      <c r="O106" s="11" t="s">
        <v>50</v>
      </c>
      <c r="P106" s="11" t="s">
        <v>50</v>
      </c>
      <c r="Q106" s="11">
        <v>3</v>
      </c>
      <c r="R106" s="11">
        <v>12</v>
      </c>
      <c r="S106" s="11">
        <v>13</v>
      </c>
      <c r="T106" s="18">
        <f t="shared" si="16"/>
        <v>1.0833333333333333</v>
      </c>
      <c r="U106" s="19">
        <v>4</v>
      </c>
      <c r="V106" s="19">
        <v>3</v>
      </c>
      <c r="W106" s="34">
        <v>0</v>
      </c>
      <c r="X106" s="19">
        <v>0</v>
      </c>
      <c r="Y106" s="20">
        <f t="shared" si="19"/>
        <v>7</v>
      </c>
      <c r="Z106" s="18">
        <f t="shared" si="12"/>
        <v>0.58333333333333337</v>
      </c>
      <c r="AA106" s="21">
        <f t="shared" si="13"/>
        <v>20</v>
      </c>
      <c r="AB106" s="18">
        <f t="shared" si="18"/>
        <v>2.3333333333333335</v>
      </c>
      <c r="AC106" s="22">
        <f t="shared" si="14"/>
        <v>1.6666666666666667</v>
      </c>
      <c r="AD106" s="52">
        <v>0</v>
      </c>
      <c r="AE106" s="29" t="s">
        <v>526</v>
      </c>
      <c r="AF106" s="27">
        <v>0</v>
      </c>
      <c r="AG106" s="18">
        <v>0</v>
      </c>
    </row>
    <row r="107" spans="1:33" s="25" customFormat="1" ht="48" x14ac:dyDescent="0.2">
      <c r="A107" s="11" t="s">
        <v>518</v>
      </c>
      <c r="B107" s="12" t="s">
        <v>65</v>
      </c>
      <c r="C107" s="28" t="s">
        <v>519</v>
      </c>
      <c r="D107" s="13" t="s">
        <v>519</v>
      </c>
      <c r="E107" s="28" t="s">
        <v>529</v>
      </c>
      <c r="F107" s="28" t="s">
        <v>521</v>
      </c>
      <c r="G107" s="28" t="s">
        <v>522</v>
      </c>
      <c r="H107" s="28">
        <v>409</v>
      </c>
      <c r="I107" s="28" t="s">
        <v>532</v>
      </c>
      <c r="J107" s="28">
        <v>204019</v>
      </c>
      <c r="K107" s="28" t="s">
        <v>533</v>
      </c>
      <c r="L107" s="14" t="s">
        <v>534</v>
      </c>
      <c r="M107" s="14" t="s">
        <v>49</v>
      </c>
      <c r="N107" s="11">
        <v>0</v>
      </c>
      <c r="O107" s="11" t="s">
        <v>50</v>
      </c>
      <c r="P107" s="11" t="s">
        <v>50</v>
      </c>
      <c r="Q107" s="11">
        <v>5</v>
      </c>
      <c r="R107" s="11">
        <v>12</v>
      </c>
      <c r="S107" s="11">
        <v>1</v>
      </c>
      <c r="T107" s="18">
        <f t="shared" si="16"/>
        <v>8.3333333333333329E-2</v>
      </c>
      <c r="U107" s="19" t="s">
        <v>93</v>
      </c>
      <c r="V107" s="19">
        <v>1</v>
      </c>
      <c r="W107" s="34">
        <v>1</v>
      </c>
      <c r="X107" s="19">
        <v>0</v>
      </c>
      <c r="Y107" s="20">
        <f t="shared" si="19"/>
        <v>2</v>
      </c>
      <c r="Z107" s="18">
        <f t="shared" si="12"/>
        <v>0.16666666666666666</v>
      </c>
      <c r="AA107" s="21">
        <f t="shared" si="13"/>
        <v>3</v>
      </c>
      <c r="AB107" s="18">
        <f t="shared" si="18"/>
        <v>0.4</v>
      </c>
      <c r="AC107" s="22">
        <f t="shared" si="14"/>
        <v>0.25</v>
      </c>
      <c r="AD107" s="52">
        <v>0</v>
      </c>
      <c r="AE107" s="29" t="s">
        <v>526</v>
      </c>
      <c r="AF107" s="27">
        <v>0</v>
      </c>
      <c r="AG107" s="18">
        <v>0</v>
      </c>
    </row>
    <row r="108" spans="1:33" s="25" customFormat="1" ht="48" x14ac:dyDescent="0.2">
      <c r="A108" s="11" t="s">
        <v>518</v>
      </c>
      <c r="B108" s="12" t="s">
        <v>65</v>
      </c>
      <c r="C108" s="28" t="s">
        <v>519</v>
      </c>
      <c r="D108" s="13" t="s">
        <v>519</v>
      </c>
      <c r="E108" s="28" t="s">
        <v>529</v>
      </c>
      <c r="F108" s="28" t="s">
        <v>521</v>
      </c>
      <c r="G108" s="28" t="s">
        <v>522</v>
      </c>
      <c r="H108" s="28">
        <v>410</v>
      </c>
      <c r="I108" s="28" t="s">
        <v>535</v>
      </c>
      <c r="J108" s="28">
        <v>204019</v>
      </c>
      <c r="K108" s="28" t="s">
        <v>536</v>
      </c>
      <c r="L108" s="14" t="s">
        <v>537</v>
      </c>
      <c r="M108" s="14" t="s">
        <v>49</v>
      </c>
      <c r="N108" s="11">
        <v>0</v>
      </c>
      <c r="O108" s="11" t="s">
        <v>50</v>
      </c>
      <c r="P108" s="11" t="s">
        <v>50</v>
      </c>
      <c r="Q108" s="11">
        <v>18</v>
      </c>
      <c r="R108" s="11">
        <v>60</v>
      </c>
      <c r="S108" s="11">
        <v>4</v>
      </c>
      <c r="T108" s="18">
        <f t="shared" si="16"/>
        <v>6.6666666666666666E-2</v>
      </c>
      <c r="U108" s="19">
        <v>9</v>
      </c>
      <c r="V108" s="19">
        <v>6</v>
      </c>
      <c r="W108" s="34">
        <v>8</v>
      </c>
      <c r="X108" s="19">
        <v>0</v>
      </c>
      <c r="Y108" s="20">
        <f t="shared" si="19"/>
        <v>23</v>
      </c>
      <c r="Z108" s="18">
        <f t="shared" si="12"/>
        <v>0.38333333333333336</v>
      </c>
      <c r="AA108" s="21">
        <f t="shared" si="13"/>
        <v>27</v>
      </c>
      <c r="AB108" s="18">
        <f t="shared" si="18"/>
        <v>1.2777777777777777</v>
      </c>
      <c r="AC108" s="22">
        <f t="shared" si="14"/>
        <v>0.45</v>
      </c>
      <c r="AD108" s="52">
        <v>0</v>
      </c>
      <c r="AE108" s="29" t="s">
        <v>526</v>
      </c>
      <c r="AF108" s="27">
        <v>0</v>
      </c>
      <c r="AG108" s="18">
        <v>0</v>
      </c>
    </row>
    <row r="109" spans="1:33" s="25" customFormat="1" ht="72" x14ac:dyDescent="0.2">
      <c r="A109" s="11" t="s">
        <v>518</v>
      </c>
      <c r="B109" s="12" t="s">
        <v>65</v>
      </c>
      <c r="C109" s="28" t="s">
        <v>519</v>
      </c>
      <c r="D109" s="13" t="s">
        <v>519</v>
      </c>
      <c r="E109" s="28" t="s">
        <v>538</v>
      </c>
      <c r="F109" s="28" t="s">
        <v>521</v>
      </c>
      <c r="G109" s="28" t="s">
        <v>522</v>
      </c>
      <c r="H109" s="28">
        <v>411</v>
      </c>
      <c r="I109" s="28" t="s">
        <v>539</v>
      </c>
      <c r="J109" s="28">
        <v>4102043</v>
      </c>
      <c r="K109" s="28" t="s">
        <v>540</v>
      </c>
      <c r="L109" s="14" t="s">
        <v>541</v>
      </c>
      <c r="M109" s="14" t="s">
        <v>49</v>
      </c>
      <c r="N109" s="11">
        <v>0</v>
      </c>
      <c r="O109" s="11">
        <v>120</v>
      </c>
      <c r="P109" s="11" t="s">
        <v>50</v>
      </c>
      <c r="Q109" s="11">
        <v>120</v>
      </c>
      <c r="R109" s="11">
        <v>120</v>
      </c>
      <c r="S109" s="11">
        <v>120</v>
      </c>
      <c r="T109" s="18">
        <f t="shared" si="16"/>
        <v>1</v>
      </c>
      <c r="U109" s="19">
        <v>50</v>
      </c>
      <c r="V109" s="19">
        <v>250</v>
      </c>
      <c r="W109" s="34">
        <v>150</v>
      </c>
      <c r="X109" s="19">
        <v>0</v>
      </c>
      <c r="Y109" s="20">
        <f t="shared" si="19"/>
        <v>450</v>
      </c>
      <c r="Z109" s="18">
        <f t="shared" si="12"/>
        <v>3.75</v>
      </c>
      <c r="AA109" s="21">
        <f t="shared" si="13"/>
        <v>570</v>
      </c>
      <c r="AB109" s="18">
        <f t="shared" si="18"/>
        <v>3.75</v>
      </c>
      <c r="AC109" s="22">
        <f t="shared" si="14"/>
        <v>4.75</v>
      </c>
      <c r="AD109" s="52">
        <v>0</v>
      </c>
      <c r="AE109" s="29" t="s">
        <v>526</v>
      </c>
      <c r="AF109" s="27">
        <v>0</v>
      </c>
      <c r="AG109" s="18">
        <v>0</v>
      </c>
    </row>
    <row r="110" spans="1:33" s="25" customFormat="1" ht="72" x14ac:dyDescent="0.2">
      <c r="A110" s="11" t="s">
        <v>518</v>
      </c>
      <c r="B110" s="12" t="s">
        <v>65</v>
      </c>
      <c r="C110" s="28" t="s">
        <v>519</v>
      </c>
      <c r="D110" s="13" t="s">
        <v>519</v>
      </c>
      <c r="E110" s="28" t="s">
        <v>542</v>
      </c>
      <c r="F110" s="28" t="s">
        <v>521</v>
      </c>
      <c r="G110" s="28" t="s">
        <v>522</v>
      </c>
      <c r="H110" s="28">
        <v>412</v>
      </c>
      <c r="I110" s="28" t="s">
        <v>543</v>
      </c>
      <c r="J110" s="28">
        <v>2502002</v>
      </c>
      <c r="K110" s="28" t="s">
        <v>544</v>
      </c>
      <c r="L110" s="14" t="s">
        <v>545</v>
      </c>
      <c r="M110" s="14" t="s">
        <v>49</v>
      </c>
      <c r="N110" s="11">
        <v>0</v>
      </c>
      <c r="O110" s="11">
        <v>20</v>
      </c>
      <c r="P110" s="11" t="s">
        <v>50</v>
      </c>
      <c r="Q110" s="11">
        <v>5</v>
      </c>
      <c r="R110" s="11">
        <v>20</v>
      </c>
      <c r="S110" s="11">
        <v>9</v>
      </c>
      <c r="T110" s="18">
        <f t="shared" si="16"/>
        <v>0.45</v>
      </c>
      <c r="U110" s="19">
        <v>5</v>
      </c>
      <c r="V110" s="19">
        <v>3</v>
      </c>
      <c r="W110" s="34">
        <v>5</v>
      </c>
      <c r="X110" s="19">
        <v>0</v>
      </c>
      <c r="Y110" s="20">
        <f t="shared" si="19"/>
        <v>13</v>
      </c>
      <c r="Z110" s="18">
        <f t="shared" si="12"/>
        <v>0.65</v>
      </c>
      <c r="AA110" s="21">
        <f t="shared" si="13"/>
        <v>22</v>
      </c>
      <c r="AB110" s="18">
        <f t="shared" si="18"/>
        <v>2.6</v>
      </c>
      <c r="AC110" s="22">
        <f t="shared" si="14"/>
        <v>1.1000000000000001</v>
      </c>
      <c r="AD110" s="52">
        <v>0</v>
      </c>
      <c r="AE110" s="29" t="s">
        <v>526</v>
      </c>
      <c r="AF110" s="27">
        <v>0</v>
      </c>
      <c r="AG110" s="18">
        <v>0</v>
      </c>
    </row>
    <row r="111" spans="1:33" s="25" customFormat="1" ht="48" x14ac:dyDescent="0.2">
      <c r="A111" s="11" t="s">
        <v>518</v>
      </c>
      <c r="B111" s="12" t="s">
        <v>65</v>
      </c>
      <c r="C111" s="28" t="s">
        <v>519</v>
      </c>
      <c r="D111" s="13" t="s">
        <v>519</v>
      </c>
      <c r="E111" s="28" t="s">
        <v>546</v>
      </c>
      <c r="F111" s="28" t="s">
        <v>521</v>
      </c>
      <c r="G111" s="28" t="s">
        <v>522</v>
      </c>
      <c r="H111" s="28">
        <v>413</v>
      </c>
      <c r="I111" s="28" t="s">
        <v>547</v>
      </c>
      <c r="J111" s="28">
        <v>4601012</v>
      </c>
      <c r="K111" s="28" t="s">
        <v>531</v>
      </c>
      <c r="L111" s="14" t="s">
        <v>158</v>
      </c>
      <c r="M111" s="14" t="s">
        <v>49</v>
      </c>
      <c r="N111" s="11">
        <v>0</v>
      </c>
      <c r="O111" s="11" t="s">
        <v>50</v>
      </c>
      <c r="P111" s="11" t="s">
        <v>50</v>
      </c>
      <c r="Q111" s="11">
        <v>11</v>
      </c>
      <c r="R111" s="11">
        <v>60</v>
      </c>
      <c r="S111" s="11">
        <v>24</v>
      </c>
      <c r="T111" s="18">
        <f t="shared" si="16"/>
        <v>0.4</v>
      </c>
      <c r="U111" s="19">
        <v>9</v>
      </c>
      <c r="V111" s="19">
        <v>10</v>
      </c>
      <c r="W111" s="34">
        <v>9</v>
      </c>
      <c r="X111" s="19">
        <v>0</v>
      </c>
      <c r="Y111" s="20">
        <f t="shared" si="19"/>
        <v>28</v>
      </c>
      <c r="Z111" s="18">
        <f t="shared" si="12"/>
        <v>0.46666666666666667</v>
      </c>
      <c r="AA111" s="21">
        <f t="shared" si="13"/>
        <v>52</v>
      </c>
      <c r="AB111" s="18">
        <f t="shared" si="18"/>
        <v>2.5454545454545454</v>
      </c>
      <c r="AC111" s="22">
        <f t="shared" si="14"/>
        <v>0.8666666666666667</v>
      </c>
      <c r="AD111" s="52">
        <v>0</v>
      </c>
      <c r="AE111" s="29" t="s">
        <v>526</v>
      </c>
      <c r="AF111" s="27">
        <v>0</v>
      </c>
      <c r="AG111" s="18">
        <v>0</v>
      </c>
    </row>
    <row r="112" spans="1:33" s="25" customFormat="1" ht="120" x14ac:dyDescent="0.2">
      <c r="A112" s="11" t="s">
        <v>518</v>
      </c>
      <c r="B112" s="12" t="s">
        <v>65</v>
      </c>
      <c r="C112" s="28" t="s">
        <v>519</v>
      </c>
      <c r="D112" s="13" t="s">
        <v>519</v>
      </c>
      <c r="E112" s="28" t="s">
        <v>546</v>
      </c>
      <c r="F112" s="28" t="s">
        <v>521</v>
      </c>
      <c r="G112" s="28" t="s">
        <v>522</v>
      </c>
      <c r="H112" s="28">
        <v>414</v>
      </c>
      <c r="I112" s="28" t="s">
        <v>548</v>
      </c>
      <c r="J112" s="28">
        <v>4501007</v>
      </c>
      <c r="K112" s="28" t="s">
        <v>549</v>
      </c>
      <c r="L112" s="14" t="s">
        <v>550</v>
      </c>
      <c r="M112" s="14" t="s">
        <v>49</v>
      </c>
      <c r="N112" s="11">
        <v>0</v>
      </c>
      <c r="O112" s="11" t="s">
        <v>50</v>
      </c>
      <c r="P112" s="11" t="s">
        <v>50</v>
      </c>
      <c r="Q112" s="11">
        <v>1</v>
      </c>
      <c r="R112" s="11">
        <v>1</v>
      </c>
      <c r="S112" s="11">
        <v>0</v>
      </c>
      <c r="T112" s="18">
        <f t="shared" si="16"/>
        <v>0</v>
      </c>
      <c r="U112" s="19" t="s">
        <v>93</v>
      </c>
      <c r="V112" s="19">
        <v>0</v>
      </c>
      <c r="W112" s="34">
        <v>0</v>
      </c>
      <c r="X112" s="19">
        <v>0</v>
      </c>
      <c r="Y112" s="20">
        <f t="shared" si="19"/>
        <v>0</v>
      </c>
      <c r="Z112" s="18">
        <f t="shared" si="12"/>
        <v>0</v>
      </c>
      <c r="AA112" s="21">
        <f t="shared" si="13"/>
        <v>0</v>
      </c>
      <c r="AB112" s="18">
        <f t="shared" si="18"/>
        <v>0</v>
      </c>
      <c r="AC112" s="22">
        <f t="shared" si="14"/>
        <v>0</v>
      </c>
      <c r="AD112" s="52">
        <v>0</v>
      </c>
      <c r="AE112" s="29" t="s">
        <v>526</v>
      </c>
      <c r="AF112" s="27">
        <v>0</v>
      </c>
      <c r="AG112" s="18">
        <v>0</v>
      </c>
    </row>
    <row r="113" spans="1:33" s="25" customFormat="1" ht="48" x14ac:dyDescent="0.2">
      <c r="A113" s="11" t="s">
        <v>518</v>
      </c>
      <c r="B113" s="12" t="s">
        <v>65</v>
      </c>
      <c r="C113" s="28" t="s">
        <v>551</v>
      </c>
      <c r="D113" s="13" t="s">
        <v>551</v>
      </c>
      <c r="E113" s="28">
        <v>301</v>
      </c>
      <c r="F113" s="28" t="s">
        <v>521</v>
      </c>
      <c r="G113" s="28" t="s">
        <v>522</v>
      </c>
      <c r="H113" s="28">
        <v>400</v>
      </c>
      <c r="I113" s="28" t="s">
        <v>552</v>
      </c>
      <c r="J113" s="28">
        <v>301011</v>
      </c>
      <c r="K113" s="28" t="s">
        <v>553</v>
      </c>
      <c r="L113" s="14" t="s">
        <v>554</v>
      </c>
      <c r="M113" s="14" t="s">
        <v>49</v>
      </c>
      <c r="N113" s="11">
        <v>1</v>
      </c>
      <c r="O113" s="11">
        <v>2010</v>
      </c>
      <c r="P113" s="11" t="s">
        <v>555</v>
      </c>
      <c r="Q113" s="11">
        <v>1</v>
      </c>
      <c r="R113" s="11">
        <v>1</v>
      </c>
      <c r="S113" s="11">
        <v>1</v>
      </c>
      <c r="T113" s="18">
        <f t="shared" si="16"/>
        <v>1</v>
      </c>
      <c r="U113" s="19" t="s">
        <v>93</v>
      </c>
      <c r="V113" s="19">
        <v>0</v>
      </c>
      <c r="W113" s="34">
        <v>0</v>
      </c>
      <c r="X113" s="19">
        <v>0</v>
      </c>
      <c r="Y113" s="20">
        <f t="shared" si="19"/>
        <v>0</v>
      </c>
      <c r="Z113" s="18">
        <f t="shared" si="12"/>
        <v>0</v>
      </c>
      <c r="AA113" s="21">
        <f t="shared" si="13"/>
        <v>1</v>
      </c>
      <c r="AB113" s="18">
        <f t="shared" si="18"/>
        <v>0</v>
      </c>
      <c r="AC113" s="22">
        <f t="shared" si="14"/>
        <v>1</v>
      </c>
      <c r="AD113" s="52">
        <v>25368000</v>
      </c>
      <c r="AE113" s="29" t="s">
        <v>51</v>
      </c>
      <c r="AF113" s="50">
        <v>3087000</v>
      </c>
      <c r="AG113" s="18">
        <f t="shared" si="15"/>
        <v>0.1216887417218543</v>
      </c>
    </row>
    <row r="114" spans="1:33" s="25" customFormat="1" ht="48" x14ac:dyDescent="0.2">
      <c r="A114" s="11" t="s">
        <v>518</v>
      </c>
      <c r="B114" s="12" t="s">
        <v>65</v>
      </c>
      <c r="C114" s="28" t="s">
        <v>556</v>
      </c>
      <c r="D114" s="13" t="s">
        <v>556</v>
      </c>
      <c r="E114" s="28">
        <v>301</v>
      </c>
      <c r="F114" s="28" t="s">
        <v>521</v>
      </c>
      <c r="G114" s="28" t="s">
        <v>522</v>
      </c>
      <c r="H114" s="28">
        <v>400</v>
      </c>
      <c r="I114" s="28" t="s">
        <v>552</v>
      </c>
      <c r="J114" s="28">
        <v>301011</v>
      </c>
      <c r="K114" s="28" t="s">
        <v>553</v>
      </c>
      <c r="L114" s="14" t="s">
        <v>554</v>
      </c>
      <c r="M114" s="14" t="s">
        <v>49</v>
      </c>
      <c r="N114" s="11">
        <v>1</v>
      </c>
      <c r="O114" s="11">
        <v>2010</v>
      </c>
      <c r="P114" s="11" t="s">
        <v>555</v>
      </c>
      <c r="Q114" s="11">
        <v>1</v>
      </c>
      <c r="R114" s="11">
        <v>1</v>
      </c>
      <c r="S114" s="11">
        <v>1</v>
      </c>
      <c r="T114" s="18">
        <f t="shared" si="16"/>
        <v>1</v>
      </c>
      <c r="U114" s="19" t="s">
        <v>93</v>
      </c>
      <c r="V114" s="19">
        <v>0</v>
      </c>
      <c r="W114" s="34">
        <v>0</v>
      </c>
      <c r="X114" s="19">
        <v>0</v>
      </c>
      <c r="Y114" s="20">
        <f t="shared" si="19"/>
        <v>0</v>
      </c>
      <c r="Z114" s="18">
        <f t="shared" si="12"/>
        <v>0</v>
      </c>
      <c r="AA114" s="21">
        <f t="shared" si="13"/>
        <v>1</v>
      </c>
      <c r="AB114" s="18">
        <f t="shared" si="18"/>
        <v>0</v>
      </c>
      <c r="AC114" s="22">
        <f t="shared" si="14"/>
        <v>1</v>
      </c>
      <c r="AD114" s="52">
        <v>25368000</v>
      </c>
      <c r="AE114" s="29" t="s">
        <v>51</v>
      </c>
      <c r="AF114" s="50">
        <v>3087000</v>
      </c>
      <c r="AG114" s="18">
        <f t="shared" si="15"/>
        <v>0.1216887417218543</v>
      </c>
    </row>
    <row r="115" spans="1:33" s="25" customFormat="1" ht="48" x14ac:dyDescent="0.2">
      <c r="A115" s="11" t="s">
        <v>518</v>
      </c>
      <c r="B115" s="12" t="s">
        <v>65</v>
      </c>
      <c r="C115" s="28" t="s">
        <v>556</v>
      </c>
      <c r="D115" s="13" t="s">
        <v>556</v>
      </c>
      <c r="E115" s="28">
        <v>4502</v>
      </c>
      <c r="F115" s="28" t="s">
        <v>521</v>
      </c>
      <c r="G115" s="28" t="s">
        <v>522</v>
      </c>
      <c r="H115" s="28">
        <v>402</v>
      </c>
      <c r="I115" s="28" t="s">
        <v>557</v>
      </c>
      <c r="J115" s="28">
        <v>4502039</v>
      </c>
      <c r="K115" s="28" t="s">
        <v>558</v>
      </c>
      <c r="L115" s="14" t="s">
        <v>559</v>
      </c>
      <c r="M115" s="14" t="s">
        <v>49</v>
      </c>
      <c r="N115" s="11">
        <v>36.200000000000003</v>
      </c>
      <c r="O115" s="11">
        <v>2018</v>
      </c>
      <c r="P115" s="11" t="s">
        <v>560</v>
      </c>
      <c r="Q115" s="11">
        <v>60</v>
      </c>
      <c r="R115" s="11">
        <v>240</v>
      </c>
      <c r="S115" s="11">
        <v>60</v>
      </c>
      <c r="T115" s="18">
        <f t="shared" si="16"/>
        <v>0.25</v>
      </c>
      <c r="U115" s="19" t="s">
        <v>93</v>
      </c>
      <c r="V115" s="19">
        <v>16</v>
      </c>
      <c r="W115" s="34">
        <v>12</v>
      </c>
      <c r="X115" s="19">
        <v>0</v>
      </c>
      <c r="Y115" s="20">
        <f t="shared" si="19"/>
        <v>28</v>
      </c>
      <c r="Z115" s="18">
        <f t="shared" si="12"/>
        <v>0.11666666666666667</v>
      </c>
      <c r="AA115" s="21">
        <f t="shared" si="13"/>
        <v>88</v>
      </c>
      <c r="AB115" s="18">
        <f t="shared" si="18"/>
        <v>0.46666666666666667</v>
      </c>
      <c r="AC115" s="22">
        <f t="shared" si="14"/>
        <v>0.36666666666666664</v>
      </c>
      <c r="AD115" s="52">
        <v>58100000</v>
      </c>
      <c r="AE115" s="29" t="s">
        <v>51</v>
      </c>
      <c r="AF115" s="27">
        <v>0</v>
      </c>
      <c r="AG115" s="18">
        <f t="shared" si="15"/>
        <v>0</v>
      </c>
    </row>
    <row r="116" spans="1:33" s="25" customFormat="1" ht="48" x14ac:dyDescent="0.2">
      <c r="A116" s="11" t="s">
        <v>518</v>
      </c>
      <c r="B116" s="12" t="s">
        <v>65</v>
      </c>
      <c r="C116" s="28" t="s">
        <v>556</v>
      </c>
      <c r="D116" s="13" t="s">
        <v>556</v>
      </c>
      <c r="E116" s="28">
        <v>4102</v>
      </c>
      <c r="F116" s="28" t="s">
        <v>521</v>
      </c>
      <c r="G116" s="28" t="s">
        <v>522</v>
      </c>
      <c r="H116" s="28">
        <v>403</v>
      </c>
      <c r="I116" s="28" t="s">
        <v>561</v>
      </c>
      <c r="J116" s="28">
        <v>4102042</v>
      </c>
      <c r="K116" s="28" t="s">
        <v>562</v>
      </c>
      <c r="L116" s="14" t="s">
        <v>563</v>
      </c>
      <c r="M116" s="14" t="s">
        <v>49</v>
      </c>
      <c r="N116" s="11">
        <v>36.200000000000003</v>
      </c>
      <c r="O116" s="11">
        <v>2018</v>
      </c>
      <c r="P116" s="11" t="s">
        <v>560</v>
      </c>
      <c r="Q116" s="11">
        <v>1</v>
      </c>
      <c r="R116" s="11">
        <v>4</v>
      </c>
      <c r="S116" s="11">
        <v>1</v>
      </c>
      <c r="T116" s="18">
        <f t="shared" si="16"/>
        <v>0.25</v>
      </c>
      <c r="U116" s="19">
        <v>1</v>
      </c>
      <c r="V116" s="19">
        <v>1</v>
      </c>
      <c r="W116" s="34">
        <v>1</v>
      </c>
      <c r="X116" s="19">
        <v>0</v>
      </c>
      <c r="Y116" s="20">
        <f t="shared" si="19"/>
        <v>3</v>
      </c>
      <c r="Z116" s="18">
        <f t="shared" si="12"/>
        <v>0.75</v>
      </c>
      <c r="AA116" s="21">
        <f t="shared" si="13"/>
        <v>4</v>
      </c>
      <c r="AB116" s="18">
        <f t="shared" si="18"/>
        <v>3</v>
      </c>
      <c r="AC116" s="22">
        <f t="shared" si="14"/>
        <v>1</v>
      </c>
      <c r="AD116" s="52">
        <v>0</v>
      </c>
      <c r="AE116" s="29" t="s">
        <v>564</v>
      </c>
      <c r="AF116" s="27">
        <v>0</v>
      </c>
      <c r="AG116" s="18">
        <v>0</v>
      </c>
    </row>
    <row r="117" spans="1:33" s="25" customFormat="1" ht="48" x14ac:dyDescent="0.2">
      <c r="A117" s="11" t="s">
        <v>518</v>
      </c>
      <c r="B117" s="12" t="s">
        <v>65</v>
      </c>
      <c r="C117" s="28" t="s">
        <v>556</v>
      </c>
      <c r="D117" s="13" t="s">
        <v>556</v>
      </c>
      <c r="E117" s="28">
        <v>4101</v>
      </c>
      <c r="F117" s="28" t="s">
        <v>521</v>
      </c>
      <c r="G117" s="28" t="s">
        <v>522</v>
      </c>
      <c r="H117" s="28">
        <v>404</v>
      </c>
      <c r="I117" s="28" t="s">
        <v>565</v>
      </c>
      <c r="J117" s="28">
        <v>4102043</v>
      </c>
      <c r="K117" s="28" t="s">
        <v>566</v>
      </c>
      <c r="L117" s="14" t="s">
        <v>567</v>
      </c>
      <c r="M117" s="14" t="s">
        <v>49</v>
      </c>
      <c r="N117" s="11">
        <v>36.200000000000003</v>
      </c>
      <c r="O117" s="11">
        <v>2018</v>
      </c>
      <c r="P117" s="11" t="s">
        <v>560</v>
      </c>
      <c r="Q117" s="11">
        <v>25</v>
      </c>
      <c r="R117" s="11">
        <v>100</v>
      </c>
      <c r="S117" s="11">
        <v>25</v>
      </c>
      <c r="T117" s="18">
        <f t="shared" si="16"/>
        <v>0.25</v>
      </c>
      <c r="U117" s="19" t="s">
        <v>93</v>
      </c>
      <c r="V117" s="19">
        <v>15</v>
      </c>
      <c r="W117" s="34">
        <v>60</v>
      </c>
      <c r="X117" s="19">
        <v>0</v>
      </c>
      <c r="Y117" s="20">
        <f t="shared" si="19"/>
        <v>75</v>
      </c>
      <c r="Z117" s="18">
        <f t="shared" si="12"/>
        <v>0.75</v>
      </c>
      <c r="AA117" s="21">
        <f t="shared" si="13"/>
        <v>100</v>
      </c>
      <c r="AB117" s="18">
        <f t="shared" si="18"/>
        <v>3</v>
      </c>
      <c r="AC117" s="22">
        <f t="shared" si="14"/>
        <v>1</v>
      </c>
      <c r="AD117" s="52">
        <v>0</v>
      </c>
      <c r="AE117" s="29" t="s">
        <v>564</v>
      </c>
      <c r="AF117" s="27">
        <v>0</v>
      </c>
      <c r="AG117" s="18">
        <v>0</v>
      </c>
    </row>
    <row r="118" spans="1:33" s="25" customFormat="1" ht="48" x14ac:dyDescent="0.2">
      <c r="A118" s="11" t="s">
        <v>518</v>
      </c>
      <c r="B118" s="12" t="s">
        <v>65</v>
      </c>
      <c r="C118" s="28" t="s">
        <v>556</v>
      </c>
      <c r="D118" s="13" t="s">
        <v>556</v>
      </c>
      <c r="E118" s="28">
        <v>4101</v>
      </c>
      <c r="F118" s="28" t="s">
        <v>521</v>
      </c>
      <c r="G118" s="28" t="s">
        <v>522</v>
      </c>
      <c r="H118" s="28">
        <v>405</v>
      </c>
      <c r="I118" s="28" t="s">
        <v>568</v>
      </c>
      <c r="J118" s="28">
        <v>4101025</v>
      </c>
      <c r="K118" s="28" t="s">
        <v>569</v>
      </c>
      <c r="L118" s="14" t="s">
        <v>570</v>
      </c>
      <c r="M118" s="14" t="s">
        <v>49</v>
      </c>
      <c r="N118" s="11">
        <v>36.200000000000003</v>
      </c>
      <c r="O118" s="11">
        <v>2018</v>
      </c>
      <c r="P118" s="11" t="s">
        <v>560</v>
      </c>
      <c r="Q118" s="11">
        <v>50</v>
      </c>
      <c r="R118" s="11">
        <v>200</v>
      </c>
      <c r="S118" s="11">
        <v>50</v>
      </c>
      <c r="T118" s="18">
        <f t="shared" si="16"/>
        <v>0.25</v>
      </c>
      <c r="U118" s="19" t="s">
        <v>93</v>
      </c>
      <c r="V118" s="19">
        <v>2</v>
      </c>
      <c r="W118" s="34">
        <v>10</v>
      </c>
      <c r="X118" s="19">
        <v>0</v>
      </c>
      <c r="Y118" s="20">
        <f t="shared" si="19"/>
        <v>12</v>
      </c>
      <c r="Z118" s="18">
        <f t="shared" si="12"/>
        <v>0.06</v>
      </c>
      <c r="AA118" s="21">
        <f t="shared" si="13"/>
        <v>62</v>
      </c>
      <c r="AB118" s="18">
        <f t="shared" si="18"/>
        <v>0.24</v>
      </c>
      <c r="AC118" s="22">
        <f t="shared" si="14"/>
        <v>0.31</v>
      </c>
      <c r="AD118" s="52">
        <v>0</v>
      </c>
      <c r="AE118" s="29" t="s">
        <v>564</v>
      </c>
      <c r="AF118" s="27">
        <v>0</v>
      </c>
      <c r="AG118" s="18">
        <v>0</v>
      </c>
    </row>
    <row r="119" spans="1:33" s="25" customFormat="1" ht="48" x14ac:dyDescent="0.2">
      <c r="A119" s="11" t="s">
        <v>518</v>
      </c>
      <c r="B119" s="12" t="s">
        <v>65</v>
      </c>
      <c r="C119" s="28" t="s">
        <v>556</v>
      </c>
      <c r="D119" s="13" t="s">
        <v>556</v>
      </c>
      <c r="E119" s="28">
        <v>2202</v>
      </c>
      <c r="F119" s="28" t="s">
        <v>521</v>
      </c>
      <c r="G119" s="28" t="s">
        <v>522</v>
      </c>
      <c r="H119" s="28">
        <v>406</v>
      </c>
      <c r="I119" s="28" t="s">
        <v>571</v>
      </c>
      <c r="J119" s="28">
        <v>503026</v>
      </c>
      <c r="K119" s="28" t="s">
        <v>572</v>
      </c>
      <c r="L119" s="14" t="s">
        <v>573</v>
      </c>
      <c r="M119" s="14" t="s">
        <v>49</v>
      </c>
      <c r="N119" s="11">
        <v>36.200000000000003</v>
      </c>
      <c r="O119" s="11">
        <v>2018</v>
      </c>
      <c r="P119" s="11" t="s">
        <v>560</v>
      </c>
      <c r="Q119" s="11">
        <v>10</v>
      </c>
      <c r="R119" s="11">
        <v>30</v>
      </c>
      <c r="S119" s="11">
        <v>0</v>
      </c>
      <c r="T119" s="18">
        <f t="shared" si="16"/>
        <v>0</v>
      </c>
      <c r="U119" s="19" t="s">
        <v>93</v>
      </c>
      <c r="V119" s="19">
        <v>2</v>
      </c>
      <c r="W119" s="34">
        <v>0</v>
      </c>
      <c r="X119" s="19">
        <v>0</v>
      </c>
      <c r="Y119" s="20">
        <f t="shared" si="19"/>
        <v>2</v>
      </c>
      <c r="Z119" s="18">
        <f t="shared" si="12"/>
        <v>6.6666666666666666E-2</v>
      </c>
      <c r="AA119" s="21">
        <f t="shared" si="13"/>
        <v>2</v>
      </c>
      <c r="AB119" s="18">
        <f t="shared" si="18"/>
        <v>0.2</v>
      </c>
      <c r="AC119" s="22">
        <f t="shared" si="14"/>
        <v>6.6666666666666666E-2</v>
      </c>
      <c r="AD119" s="52">
        <v>0</v>
      </c>
      <c r="AE119" s="29" t="s">
        <v>564</v>
      </c>
      <c r="AF119" s="27">
        <v>0</v>
      </c>
      <c r="AG119" s="18">
        <v>0</v>
      </c>
    </row>
    <row r="120" spans="1:33" s="25" customFormat="1" ht="72" x14ac:dyDescent="0.2">
      <c r="A120" s="11" t="s">
        <v>518</v>
      </c>
      <c r="B120" s="12" t="s">
        <v>65</v>
      </c>
      <c r="C120" s="28" t="s">
        <v>574</v>
      </c>
      <c r="D120" s="13" t="s">
        <v>574</v>
      </c>
      <c r="E120" s="28" t="s">
        <v>575</v>
      </c>
      <c r="F120" s="28" t="s">
        <v>513</v>
      </c>
      <c r="G120" s="28" t="s">
        <v>576</v>
      </c>
      <c r="H120" s="28" t="s">
        <v>577</v>
      </c>
      <c r="I120" s="28" t="s">
        <v>578</v>
      </c>
      <c r="J120" s="28" t="s">
        <v>579</v>
      </c>
      <c r="K120" s="28" t="s">
        <v>580</v>
      </c>
      <c r="L120" s="14" t="s">
        <v>581</v>
      </c>
      <c r="M120" s="14" t="s">
        <v>49</v>
      </c>
      <c r="N120" s="11" t="s">
        <v>93</v>
      </c>
      <c r="O120" s="11" t="s">
        <v>582</v>
      </c>
      <c r="P120" s="11" t="s">
        <v>560</v>
      </c>
      <c r="Q120" s="11">
        <v>4</v>
      </c>
      <c r="R120" s="11">
        <v>16</v>
      </c>
      <c r="S120" s="11">
        <v>4</v>
      </c>
      <c r="T120" s="18">
        <f t="shared" si="16"/>
        <v>0.25</v>
      </c>
      <c r="U120" s="19">
        <v>1</v>
      </c>
      <c r="V120" s="19">
        <v>1</v>
      </c>
      <c r="W120" s="34">
        <v>1</v>
      </c>
      <c r="X120" s="19">
        <v>0</v>
      </c>
      <c r="Y120" s="20">
        <f t="shared" si="19"/>
        <v>3</v>
      </c>
      <c r="Z120" s="18">
        <f t="shared" si="12"/>
        <v>0.1875</v>
      </c>
      <c r="AA120" s="21">
        <f t="shared" si="13"/>
        <v>7</v>
      </c>
      <c r="AB120" s="18">
        <f t="shared" si="18"/>
        <v>0.75</v>
      </c>
      <c r="AC120" s="22">
        <f t="shared" si="14"/>
        <v>0.4375</v>
      </c>
      <c r="AD120" s="52">
        <v>0</v>
      </c>
      <c r="AE120" s="29" t="s">
        <v>583</v>
      </c>
      <c r="AF120" s="27">
        <v>0</v>
      </c>
      <c r="AG120" s="18">
        <v>0</v>
      </c>
    </row>
    <row r="121" spans="1:33" s="25" customFormat="1" ht="48" x14ac:dyDescent="0.2">
      <c r="A121" s="11" t="s">
        <v>518</v>
      </c>
      <c r="B121" s="12" t="s">
        <v>65</v>
      </c>
      <c r="C121" s="28" t="s">
        <v>574</v>
      </c>
      <c r="D121" s="13" t="s">
        <v>574</v>
      </c>
      <c r="E121" s="28" t="s">
        <v>575</v>
      </c>
      <c r="F121" s="28" t="s">
        <v>584</v>
      </c>
      <c r="G121" s="28" t="s">
        <v>576</v>
      </c>
      <c r="H121" s="28" t="s">
        <v>585</v>
      </c>
      <c r="I121" s="28" t="s">
        <v>586</v>
      </c>
      <c r="J121" s="28" t="s">
        <v>587</v>
      </c>
      <c r="K121" s="28" t="s">
        <v>588</v>
      </c>
      <c r="L121" s="14" t="s">
        <v>589</v>
      </c>
      <c r="M121" s="14" t="s">
        <v>49</v>
      </c>
      <c r="N121" s="11" t="s">
        <v>93</v>
      </c>
      <c r="O121" s="11" t="s">
        <v>582</v>
      </c>
      <c r="P121" s="11" t="s">
        <v>560</v>
      </c>
      <c r="Q121" s="11">
        <v>1</v>
      </c>
      <c r="R121" s="11">
        <v>1</v>
      </c>
      <c r="S121" s="11">
        <v>0</v>
      </c>
      <c r="T121" s="18">
        <f t="shared" si="16"/>
        <v>0</v>
      </c>
      <c r="U121" s="19" t="s">
        <v>93</v>
      </c>
      <c r="V121" s="19">
        <v>1</v>
      </c>
      <c r="W121" s="34">
        <v>1</v>
      </c>
      <c r="X121" s="19">
        <v>0</v>
      </c>
      <c r="Y121" s="20">
        <f t="shared" si="19"/>
        <v>2</v>
      </c>
      <c r="Z121" s="18">
        <f t="shared" si="12"/>
        <v>2</v>
      </c>
      <c r="AA121" s="21">
        <f t="shared" si="13"/>
        <v>2</v>
      </c>
      <c r="AB121" s="18">
        <f t="shared" si="18"/>
        <v>2</v>
      </c>
      <c r="AC121" s="22">
        <f t="shared" si="14"/>
        <v>2</v>
      </c>
      <c r="AD121" s="52">
        <v>132045800</v>
      </c>
      <c r="AE121" s="29" t="s">
        <v>583</v>
      </c>
      <c r="AF121" s="27">
        <v>0</v>
      </c>
      <c r="AG121" s="18">
        <f t="shared" si="15"/>
        <v>0</v>
      </c>
    </row>
    <row r="122" spans="1:33" s="25" customFormat="1" ht="60" x14ac:dyDescent="0.2">
      <c r="A122" s="11" t="s">
        <v>518</v>
      </c>
      <c r="B122" s="12" t="s">
        <v>65</v>
      </c>
      <c r="C122" s="28" t="s">
        <v>574</v>
      </c>
      <c r="D122" s="13" t="s">
        <v>574</v>
      </c>
      <c r="E122" s="28" t="s">
        <v>575</v>
      </c>
      <c r="F122" s="28" t="s">
        <v>590</v>
      </c>
      <c r="G122" s="28" t="s">
        <v>576</v>
      </c>
      <c r="H122" s="28" t="s">
        <v>591</v>
      </c>
      <c r="I122" s="28" t="s">
        <v>592</v>
      </c>
      <c r="J122" s="28">
        <v>3603002</v>
      </c>
      <c r="K122" s="28" t="s">
        <v>593</v>
      </c>
      <c r="L122" s="14" t="s">
        <v>594</v>
      </c>
      <c r="M122" s="14" t="s">
        <v>49</v>
      </c>
      <c r="N122" s="11" t="s">
        <v>93</v>
      </c>
      <c r="O122" s="11" t="s">
        <v>582</v>
      </c>
      <c r="P122" s="11" t="s">
        <v>560</v>
      </c>
      <c r="Q122" s="11">
        <v>100</v>
      </c>
      <c r="R122" s="11">
        <v>400</v>
      </c>
      <c r="S122" s="11">
        <v>80</v>
      </c>
      <c r="T122" s="18">
        <f t="shared" si="16"/>
        <v>0.2</v>
      </c>
      <c r="U122" s="19">
        <v>100</v>
      </c>
      <c r="V122" s="19">
        <v>50</v>
      </c>
      <c r="W122" s="34">
        <v>0</v>
      </c>
      <c r="X122" s="19">
        <v>0</v>
      </c>
      <c r="Y122" s="20">
        <f t="shared" si="19"/>
        <v>150</v>
      </c>
      <c r="Z122" s="18">
        <f t="shared" si="12"/>
        <v>0.375</v>
      </c>
      <c r="AA122" s="21">
        <f t="shared" si="13"/>
        <v>230</v>
      </c>
      <c r="AB122" s="18">
        <f t="shared" si="18"/>
        <v>1.5</v>
      </c>
      <c r="AC122" s="22">
        <f t="shared" si="14"/>
        <v>0.57499999999999996</v>
      </c>
      <c r="AD122" s="52">
        <v>0</v>
      </c>
      <c r="AE122" s="29" t="s">
        <v>583</v>
      </c>
      <c r="AF122" s="27">
        <v>0</v>
      </c>
      <c r="AG122" s="18">
        <v>0</v>
      </c>
    </row>
    <row r="123" spans="1:33" s="25" customFormat="1" ht="96" x14ac:dyDescent="0.2">
      <c r="A123" s="11" t="s">
        <v>518</v>
      </c>
      <c r="B123" s="12" t="s">
        <v>65</v>
      </c>
      <c r="C123" s="28" t="s">
        <v>574</v>
      </c>
      <c r="D123" s="13" t="s">
        <v>574</v>
      </c>
      <c r="E123" s="28" t="s">
        <v>575</v>
      </c>
      <c r="F123" s="28" t="s">
        <v>590</v>
      </c>
      <c r="G123" s="28" t="s">
        <v>576</v>
      </c>
      <c r="H123" s="28" t="s">
        <v>595</v>
      </c>
      <c r="I123" s="28" t="s">
        <v>596</v>
      </c>
      <c r="J123" s="28">
        <v>4103010</v>
      </c>
      <c r="K123" s="28" t="s">
        <v>597</v>
      </c>
      <c r="L123" s="14" t="s">
        <v>598</v>
      </c>
      <c r="M123" s="14" t="s">
        <v>49</v>
      </c>
      <c r="N123" s="11">
        <v>0</v>
      </c>
      <c r="O123" s="11">
        <v>2025</v>
      </c>
      <c r="P123" s="11" t="s">
        <v>560</v>
      </c>
      <c r="Q123" s="11">
        <v>200</v>
      </c>
      <c r="R123" s="11">
        <v>800</v>
      </c>
      <c r="S123" s="11">
        <v>80</v>
      </c>
      <c r="T123" s="18">
        <f t="shared" si="16"/>
        <v>0.1</v>
      </c>
      <c r="U123" s="19" t="s">
        <v>93</v>
      </c>
      <c r="V123" s="19">
        <v>5</v>
      </c>
      <c r="W123" s="34">
        <v>5</v>
      </c>
      <c r="X123" s="19">
        <v>0</v>
      </c>
      <c r="Y123" s="20">
        <f t="shared" si="19"/>
        <v>10</v>
      </c>
      <c r="Z123" s="18">
        <f t="shared" si="12"/>
        <v>1.2500000000000001E-2</v>
      </c>
      <c r="AA123" s="21">
        <f t="shared" si="13"/>
        <v>90</v>
      </c>
      <c r="AB123" s="18">
        <f t="shared" si="18"/>
        <v>0.05</v>
      </c>
      <c r="AC123" s="22">
        <f t="shared" si="14"/>
        <v>0.1125</v>
      </c>
      <c r="AD123" s="52">
        <v>0</v>
      </c>
      <c r="AE123" s="29" t="s">
        <v>583</v>
      </c>
      <c r="AF123" s="27">
        <v>0</v>
      </c>
      <c r="AG123" s="18">
        <v>0</v>
      </c>
    </row>
    <row r="124" spans="1:33" s="25" customFormat="1" ht="48" x14ac:dyDescent="0.2">
      <c r="A124" s="11" t="s">
        <v>518</v>
      </c>
      <c r="B124" s="12" t="s">
        <v>65</v>
      </c>
      <c r="C124" s="28" t="s">
        <v>574</v>
      </c>
      <c r="D124" s="13" t="s">
        <v>574</v>
      </c>
      <c r="E124" s="28" t="s">
        <v>575</v>
      </c>
      <c r="F124" s="28" t="s">
        <v>590</v>
      </c>
      <c r="G124" s="28" t="s">
        <v>599</v>
      </c>
      <c r="H124" s="28" t="s">
        <v>600</v>
      </c>
      <c r="I124" s="28" t="s">
        <v>601</v>
      </c>
      <c r="J124" s="28">
        <v>3602004</v>
      </c>
      <c r="K124" s="28" t="s">
        <v>602</v>
      </c>
      <c r="L124" s="14" t="s">
        <v>603</v>
      </c>
      <c r="M124" s="14" t="s">
        <v>49</v>
      </c>
      <c r="N124" s="11">
        <v>0</v>
      </c>
      <c r="O124" s="11">
        <v>2025</v>
      </c>
      <c r="P124" s="11" t="s">
        <v>560</v>
      </c>
      <c r="Q124" s="11">
        <v>16</v>
      </c>
      <c r="R124" s="11">
        <v>65</v>
      </c>
      <c r="S124" s="11">
        <v>20</v>
      </c>
      <c r="T124" s="18">
        <f t="shared" si="16"/>
        <v>0.30769230769230771</v>
      </c>
      <c r="U124" s="19">
        <v>10</v>
      </c>
      <c r="V124" s="19">
        <v>10</v>
      </c>
      <c r="W124" s="34">
        <v>10</v>
      </c>
      <c r="X124" s="19">
        <v>0</v>
      </c>
      <c r="Y124" s="20">
        <f t="shared" si="19"/>
        <v>30</v>
      </c>
      <c r="Z124" s="18">
        <f t="shared" si="12"/>
        <v>0.46153846153846156</v>
      </c>
      <c r="AA124" s="21">
        <f t="shared" si="13"/>
        <v>50</v>
      </c>
      <c r="AB124" s="18">
        <f t="shared" si="18"/>
        <v>1.875</v>
      </c>
      <c r="AC124" s="22">
        <f t="shared" si="14"/>
        <v>0.76923076923076927</v>
      </c>
      <c r="AD124" s="52">
        <v>0</v>
      </c>
      <c r="AE124" s="29" t="s">
        <v>526</v>
      </c>
      <c r="AF124" s="27">
        <v>0</v>
      </c>
      <c r="AG124" s="18">
        <v>0</v>
      </c>
    </row>
    <row r="125" spans="1:33" s="25" customFormat="1" ht="60" x14ac:dyDescent="0.2">
      <c r="A125" s="11" t="s">
        <v>604</v>
      </c>
      <c r="B125" s="12" t="s">
        <v>65</v>
      </c>
      <c r="C125" s="28" t="s">
        <v>605</v>
      </c>
      <c r="D125" s="13" t="s">
        <v>605</v>
      </c>
      <c r="E125" s="28" t="s">
        <v>606</v>
      </c>
      <c r="F125" s="28" t="s">
        <v>607</v>
      </c>
      <c r="G125" s="28" t="s">
        <v>608</v>
      </c>
      <c r="H125" s="28">
        <v>292</v>
      </c>
      <c r="I125" s="28" t="s">
        <v>609</v>
      </c>
      <c r="J125" s="28">
        <v>2201070</v>
      </c>
      <c r="K125" s="28" t="s">
        <v>610</v>
      </c>
      <c r="L125" s="14" t="s">
        <v>611</v>
      </c>
      <c r="M125" s="14" t="s">
        <v>49</v>
      </c>
      <c r="N125" s="11" t="s">
        <v>612</v>
      </c>
      <c r="O125" s="11">
        <v>2023</v>
      </c>
      <c r="P125" s="11" t="s">
        <v>613</v>
      </c>
      <c r="Q125" s="11">
        <v>10</v>
      </c>
      <c r="R125" s="11">
        <v>30</v>
      </c>
      <c r="S125" s="11">
        <v>0</v>
      </c>
      <c r="T125" s="18">
        <f t="shared" si="16"/>
        <v>0</v>
      </c>
      <c r="U125" s="19">
        <v>9</v>
      </c>
      <c r="V125" s="19">
        <v>33</v>
      </c>
      <c r="W125" s="34">
        <v>0</v>
      </c>
      <c r="X125" s="19">
        <v>0</v>
      </c>
      <c r="Y125" s="20">
        <f t="shared" ref="Y125:Y132" si="20">U125+V125+W125</f>
        <v>42</v>
      </c>
      <c r="Z125" s="18">
        <f>+Y125/R125</f>
        <v>1.4</v>
      </c>
      <c r="AA125" s="21">
        <f t="shared" si="13"/>
        <v>42</v>
      </c>
      <c r="AB125" s="18">
        <f>Y125/Q125</f>
        <v>4.2</v>
      </c>
      <c r="AC125" s="22">
        <f t="shared" si="14"/>
        <v>1.4</v>
      </c>
      <c r="AD125" s="52">
        <v>734556877</v>
      </c>
      <c r="AE125" s="29" t="s">
        <v>223</v>
      </c>
      <c r="AF125" s="50">
        <v>674556267</v>
      </c>
      <c r="AG125" s="18">
        <f t="shared" si="15"/>
        <v>0.91831727143438069</v>
      </c>
    </row>
    <row r="126" spans="1:33" s="25" customFormat="1" ht="60" x14ac:dyDescent="0.2">
      <c r="A126" s="11" t="s">
        <v>604</v>
      </c>
      <c r="B126" s="12" t="s">
        <v>65</v>
      </c>
      <c r="C126" s="28" t="s">
        <v>605</v>
      </c>
      <c r="D126" s="13" t="s">
        <v>605</v>
      </c>
      <c r="E126" s="28" t="s">
        <v>606</v>
      </c>
      <c r="F126" s="28" t="s">
        <v>607</v>
      </c>
      <c r="G126" s="28" t="s">
        <v>608</v>
      </c>
      <c r="H126" s="28">
        <v>293</v>
      </c>
      <c r="I126" s="28" t="s">
        <v>614</v>
      </c>
      <c r="J126" s="28">
        <v>2201004</v>
      </c>
      <c r="K126" s="28" t="s">
        <v>615</v>
      </c>
      <c r="L126" s="14" t="s">
        <v>616</v>
      </c>
      <c r="M126" s="14" t="s">
        <v>49</v>
      </c>
      <c r="N126" s="11" t="s">
        <v>612</v>
      </c>
      <c r="O126" s="11">
        <v>2023</v>
      </c>
      <c r="P126" s="11" t="s">
        <v>613</v>
      </c>
      <c r="Q126" s="11">
        <v>1</v>
      </c>
      <c r="R126" s="11">
        <v>1</v>
      </c>
      <c r="S126" s="11">
        <v>0</v>
      </c>
      <c r="T126" s="18">
        <f t="shared" si="16"/>
        <v>0</v>
      </c>
      <c r="U126" s="19">
        <v>0</v>
      </c>
      <c r="V126" s="19">
        <v>0</v>
      </c>
      <c r="W126" s="34">
        <v>0</v>
      </c>
      <c r="X126" s="19">
        <v>0</v>
      </c>
      <c r="Y126" s="20">
        <f t="shared" si="20"/>
        <v>0</v>
      </c>
      <c r="Z126" s="18">
        <f t="shared" ref="Z126:Z156" si="21">+Y126/R126</f>
        <v>0</v>
      </c>
      <c r="AA126" s="21">
        <f t="shared" si="13"/>
        <v>0</v>
      </c>
      <c r="AB126" s="18">
        <f>Y126/Q126</f>
        <v>0</v>
      </c>
      <c r="AC126" s="22">
        <f t="shared" si="14"/>
        <v>0</v>
      </c>
      <c r="AD126" s="52">
        <v>774962500</v>
      </c>
      <c r="AE126" s="29" t="s">
        <v>223</v>
      </c>
      <c r="AF126" s="50">
        <v>598050000</v>
      </c>
      <c r="AG126" s="18">
        <f t="shared" si="15"/>
        <v>0.77171476039163189</v>
      </c>
    </row>
    <row r="127" spans="1:33" s="25" customFormat="1" ht="72" x14ac:dyDescent="0.2">
      <c r="A127" s="11" t="s">
        <v>604</v>
      </c>
      <c r="B127" s="12" t="s">
        <v>65</v>
      </c>
      <c r="C127" s="28" t="s">
        <v>617</v>
      </c>
      <c r="D127" s="13" t="s">
        <v>617</v>
      </c>
      <c r="E127" s="28" t="s">
        <v>606</v>
      </c>
      <c r="F127" s="28" t="s">
        <v>607</v>
      </c>
      <c r="G127" s="28" t="s">
        <v>608</v>
      </c>
      <c r="H127" s="28">
        <v>294</v>
      </c>
      <c r="I127" s="28" t="s">
        <v>618</v>
      </c>
      <c r="J127" s="28">
        <v>2201035</v>
      </c>
      <c r="K127" s="28" t="s">
        <v>619</v>
      </c>
      <c r="L127" s="14" t="s">
        <v>620</v>
      </c>
      <c r="M127" s="14" t="s">
        <v>49</v>
      </c>
      <c r="N127" s="11" t="s">
        <v>612</v>
      </c>
      <c r="O127" s="11">
        <v>2023</v>
      </c>
      <c r="P127" s="11" t="s">
        <v>613</v>
      </c>
      <c r="Q127" s="11">
        <v>40</v>
      </c>
      <c r="R127" s="11">
        <v>115</v>
      </c>
      <c r="S127" s="11">
        <v>0</v>
      </c>
      <c r="T127" s="18">
        <f t="shared" si="16"/>
        <v>0</v>
      </c>
      <c r="U127" s="19">
        <v>0</v>
      </c>
      <c r="V127" s="19">
        <v>0</v>
      </c>
      <c r="W127" s="34">
        <v>0</v>
      </c>
      <c r="X127" s="19">
        <v>0</v>
      </c>
      <c r="Y127" s="20">
        <f t="shared" si="20"/>
        <v>0</v>
      </c>
      <c r="Z127" s="18">
        <f t="shared" si="21"/>
        <v>0</v>
      </c>
      <c r="AA127" s="21">
        <f t="shared" si="13"/>
        <v>0</v>
      </c>
      <c r="AB127" s="18">
        <f>Y127/Q127</f>
        <v>0</v>
      </c>
      <c r="AC127" s="22">
        <f t="shared" si="14"/>
        <v>0</v>
      </c>
      <c r="AD127" s="52">
        <v>0</v>
      </c>
      <c r="AE127" s="29" t="s">
        <v>223</v>
      </c>
      <c r="AF127" s="27">
        <v>0</v>
      </c>
      <c r="AG127" s="18">
        <v>0</v>
      </c>
    </row>
    <row r="128" spans="1:33" s="25" customFormat="1" ht="48" x14ac:dyDescent="0.2">
      <c r="A128" s="11" t="s">
        <v>604</v>
      </c>
      <c r="B128" s="12" t="s">
        <v>65</v>
      </c>
      <c r="C128" s="28" t="s">
        <v>617</v>
      </c>
      <c r="D128" s="13" t="s">
        <v>617</v>
      </c>
      <c r="E128" s="28" t="s">
        <v>606</v>
      </c>
      <c r="F128" s="28" t="s">
        <v>607</v>
      </c>
      <c r="G128" s="28" t="s">
        <v>608</v>
      </c>
      <c r="H128" s="28">
        <v>295</v>
      </c>
      <c r="I128" s="28" t="s">
        <v>621</v>
      </c>
      <c r="J128" s="28">
        <v>2201049</v>
      </c>
      <c r="K128" s="28" t="s">
        <v>389</v>
      </c>
      <c r="L128" s="14" t="s">
        <v>622</v>
      </c>
      <c r="M128" s="14" t="s">
        <v>49</v>
      </c>
      <c r="N128" s="11">
        <v>1</v>
      </c>
      <c r="O128" s="11">
        <v>2023</v>
      </c>
      <c r="P128" s="11" t="s">
        <v>613</v>
      </c>
      <c r="Q128" s="11">
        <v>1</v>
      </c>
      <c r="R128" s="11">
        <v>4</v>
      </c>
      <c r="S128" s="11">
        <v>1</v>
      </c>
      <c r="T128" s="18">
        <f t="shared" si="16"/>
        <v>0.25</v>
      </c>
      <c r="U128" s="19">
        <v>0</v>
      </c>
      <c r="V128" s="19">
        <v>0</v>
      </c>
      <c r="W128" s="34">
        <v>0</v>
      </c>
      <c r="X128" s="19">
        <v>0</v>
      </c>
      <c r="Y128" s="20">
        <f t="shared" si="20"/>
        <v>0</v>
      </c>
      <c r="Z128" s="18">
        <f t="shared" si="21"/>
        <v>0</v>
      </c>
      <c r="AA128" s="21">
        <f t="shared" si="13"/>
        <v>1</v>
      </c>
      <c r="AB128" s="18">
        <f>Y128/Q128</f>
        <v>0</v>
      </c>
      <c r="AC128" s="22">
        <f t="shared" si="14"/>
        <v>0.25</v>
      </c>
      <c r="AD128" s="52">
        <v>318000000</v>
      </c>
      <c r="AE128" s="29" t="s">
        <v>223</v>
      </c>
      <c r="AF128" s="50">
        <v>318000000</v>
      </c>
      <c r="AG128" s="18">
        <f t="shared" si="15"/>
        <v>1</v>
      </c>
    </row>
    <row r="129" spans="1:33" s="25" customFormat="1" ht="48" x14ac:dyDescent="0.2">
      <c r="A129" s="11" t="s">
        <v>604</v>
      </c>
      <c r="B129" s="12" t="s">
        <v>65</v>
      </c>
      <c r="C129" s="28" t="s">
        <v>617</v>
      </c>
      <c r="D129" s="13" t="s">
        <v>617</v>
      </c>
      <c r="E129" s="28" t="s">
        <v>606</v>
      </c>
      <c r="F129" s="28" t="s">
        <v>607</v>
      </c>
      <c r="G129" s="28" t="s">
        <v>608</v>
      </c>
      <c r="H129" s="28">
        <v>296</v>
      </c>
      <c r="I129" s="28" t="s">
        <v>623</v>
      </c>
      <c r="J129" s="28">
        <v>2201056</v>
      </c>
      <c r="K129" s="28" t="s">
        <v>624</v>
      </c>
      <c r="L129" s="14" t="s">
        <v>625</v>
      </c>
      <c r="M129" s="14" t="s">
        <v>49</v>
      </c>
      <c r="N129" s="11">
        <v>10</v>
      </c>
      <c r="O129" s="11">
        <v>2023</v>
      </c>
      <c r="P129" s="11" t="s">
        <v>613</v>
      </c>
      <c r="Q129" s="11">
        <v>6</v>
      </c>
      <c r="R129" s="11">
        <v>10</v>
      </c>
      <c r="S129" s="11">
        <v>0</v>
      </c>
      <c r="T129" s="18">
        <f t="shared" si="16"/>
        <v>0</v>
      </c>
      <c r="U129" s="19">
        <v>0</v>
      </c>
      <c r="V129" s="19">
        <v>0</v>
      </c>
      <c r="W129" s="34">
        <v>0</v>
      </c>
      <c r="X129" s="19">
        <v>0</v>
      </c>
      <c r="Y129" s="20">
        <f t="shared" si="20"/>
        <v>0</v>
      </c>
      <c r="Z129" s="18">
        <f t="shared" si="21"/>
        <v>0</v>
      </c>
      <c r="AA129" s="21">
        <f t="shared" si="13"/>
        <v>0</v>
      </c>
      <c r="AB129" s="18">
        <f>Y129/Q129</f>
        <v>0</v>
      </c>
      <c r="AC129" s="22">
        <f t="shared" si="14"/>
        <v>0</v>
      </c>
      <c r="AD129" s="52">
        <v>90000000</v>
      </c>
      <c r="AE129" s="29" t="s">
        <v>223</v>
      </c>
      <c r="AF129" s="50">
        <v>88900000</v>
      </c>
      <c r="AG129" s="18">
        <f t="shared" si="15"/>
        <v>0.98777777777777775</v>
      </c>
    </row>
    <row r="130" spans="1:33" s="25" customFormat="1" ht="48" x14ac:dyDescent="0.2">
      <c r="A130" s="11" t="s">
        <v>604</v>
      </c>
      <c r="B130" s="12" t="s">
        <v>65</v>
      </c>
      <c r="C130" s="28" t="s">
        <v>617</v>
      </c>
      <c r="D130" s="13" t="s">
        <v>617</v>
      </c>
      <c r="E130" s="28" t="s">
        <v>606</v>
      </c>
      <c r="F130" s="28" t="s">
        <v>607</v>
      </c>
      <c r="G130" s="28" t="s">
        <v>608</v>
      </c>
      <c r="H130" s="28">
        <v>297</v>
      </c>
      <c r="I130" s="28" t="s">
        <v>626</v>
      </c>
      <c r="J130" s="28">
        <v>2201061</v>
      </c>
      <c r="K130" s="28" t="s">
        <v>627</v>
      </c>
      <c r="L130" s="14" t="s">
        <v>628</v>
      </c>
      <c r="M130" s="14" t="s">
        <v>49</v>
      </c>
      <c r="N130" s="11" t="s">
        <v>612</v>
      </c>
      <c r="O130" s="11">
        <v>2023</v>
      </c>
      <c r="P130" s="11" t="s">
        <v>613</v>
      </c>
      <c r="Q130" s="11">
        <v>7</v>
      </c>
      <c r="R130" s="11">
        <v>20</v>
      </c>
      <c r="S130" s="11">
        <v>0</v>
      </c>
      <c r="T130" s="18">
        <f t="shared" si="16"/>
        <v>0</v>
      </c>
      <c r="U130" s="19">
        <v>0</v>
      </c>
      <c r="V130" s="19">
        <v>0</v>
      </c>
      <c r="W130" s="34">
        <v>0</v>
      </c>
      <c r="X130" s="19">
        <v>0</v>
      </c>
      <c r="Y130" s="20">
        <f t="shared" si="20"/>
        <v>0</v>
      </c>
      <c r="Z130" s="18">
        <f t="shared" si="21"/>
        <v>0</v>
      </c>
      <c r="AA130" s="21">
        <f t="shared" si="13"/>
        <v>0</v>
      </c>
      <c r="AB130" s="18">
        <f>Y130/Q130</f>
        <v>0</v>
      </c>
      <c r="AC130" s="22">
        <f t="shared" si="14"/>
        <v>0</v>
      </c>
      <c r="AD130" s="52">
        <v>80000000</v>
      </c>
      <c r="AE130" s="29" t="s">
        <v>223</v>
      </c>
      <c r="AF130" s="27">
        <v>0</v>
      </c>
      <c r="AG130" s="18">
        <f t="shared" si="15"/>
        <v>0</v>
      </c>
    </row>
    <row r="131" spans="1:33" s="25" customFormat="1" ht="48" x14ac:dyDescent="0.2">
      <c r="A131" s="11" t="s">
        <v>604</v>
      </c>
      <c r="B131" s="12" t="s">
        <v>65</v>
      </c>
      <c r="C131" s="28" t="s">
        <v>617</v>
      </c>
      <c r="D131" s="13" t="s">
        <v>617</v>
      </c>
      <c r="E131" s="28" t="s">
        <v>606</v>
      </c>
      <c r="F131" s="28" t="s">
        <v>607</v>
      </c>
      <c r="G131" s="28" t="s">
        <v>608</v>
      </c>
      <c r="H131" s="28">
        <v>298</v>
      </c>
      <c r="I131" s="28" t="s">
        <v>629</v>
      </c>
      <c r="J131" s="28">
        <v>2201067</v>
      </c>
      <c r="K131" s="28" t="s">
        <v>630</v>
      </c>
      <c r="L131" s="14" t="s">
        <v>631</v>
      </c>
      <c r="M131" s="14" t="s">
        <v>49</v>
      </c>
      <c r="N131" s="11">
        <v>15</v>
      </c>
      <c r="O131" s="11">
        <v>2023</v>
      </c>
      <c r="P131" s="11" t="s">
        <v>613</v>
      </c>
      <c r="Q131" s="11">
        <v>30</v>
      </c>
      <c r="R131" s="11">
        <v>100</v>
      </c>
      <c r="S131" s="11">
        <v>15</v>
      </c>
      <c r="T131" s="18">
        <f t="shared" si="16"/>
        <v>0.15</v>
      </c>
      <c r="U131" s="19">
        <v>48</v>
      </c>
      <c r="V131" s="19">
        <f>159-U131-S131</f>
        <v>96</v>
      </c>
      <c r="W131" s="34">
        <v>0</v>
      </c>
      <c r="X131" s="19">
        <v>0</v>
      </c>
      <c r="Y131" s="20">
        <f t="shared" si="20"/>
        <v>144</v>
      </c>
      <c r="Z131" s="18">
        <f t="shared" si="21"/>
        <v>1.44</v>
      </c>
      <c r="AA131" s="21">
        <f t="shared" ref="AA131:AA152" si="22">S131+Y131</f>
        <v>159</v>
      </c>
      <c r="AB131" s="18">
        <f>Y131/Q131</f>
        <v>4.8</v>
      </c>
      <c r="AC131" s="22">
        <f t="shared" ref="AC131:AC194" si="23">AA131/R131</f>
        <v>1.59</v>
      </c>
      <c r="AD131" s="52">
        <v>67792500</v>
      </c>
      <c r="AE131" s="29" t="s">
        <v>223</v>
      </c>
      <c r="AF131" s="50">
        <v>67792500</v>
      </c>
      <c r="AG131" s="18">
        <f t="shared" si="15"/>
        <v>1</v>
      </c>
    </row>
    <row r="132" spans="1:33" s="25" customFormat="1" ht="60" x14ac:dyDescent="0.2">
      <c r="A132" s="11" t="s">
        <v>604</v>
      </c>
      <c r="B132" s="12" t="s">
        <v>65</v>
      </c>
      <c r="C132" s="28" t="s">
        <v>617</v>
      </c>
      <c r="D132" s="13" t="s">
        <v>617</v>
      </c>
      <c r="E132" s="28" t="s">
        <v>606</v>
      </c>
      <c r="F132" s="28" t="s">
        <v>607</v>
      </c>
      <c r="G132" s="28" t="s">
        <v>608</v>
      </c>
      <c r="H132" s="28">
        <v>299</v>
      </c>
      <c r="I132" s="28" t="s">
        <v>632</v>
      </c>
      <c r="J132" s="28">
        <v>2201074</v>
      </c>
      <c r="K132" s="28" t="s">
        <v>633</v>
      </c>
      <c r="L132" s="14" t="s">
        <v>634</v>
      </c>
      <c r="M132" s="14" t="s">
        <v>49</v>
      </c>
      <c r="N132" s="11" t="s">
        <v>612</v>
      </c>
      <c r="O132" s="11">
        <v>2023</v>
      </c>
      <c r="P132" s="11" t="s">
        <v>613</v>
      </c>
      <c r="Q132" s="11">
        <v>380</v>
      </c>
      <c r="R132" s="11">
        <v>1130</v>
      </c>
      <c r="S132" s="11">
        <v>503</v>
      </c>
      <c r="T132" s="18">
        <f t="shared" si="16"/>
        <v>0.44513274336283187</v>
      </c>
      <c r="U132" s="19">
        <v>0</v>
      </c>
      <c r="V132" s="19">
        <v>0</v>
      </c>
      <c r="W132" s="34">
        <v>0</v>
      </c>
      <c r="X132" s="19">
        <v>0</v>
      </c>
      <c r="Y132" s="20">
        <f t="shared" si="20"/>
        <v>0</v>
      </c>
      <c r="Z132" s="18">
        <f t="shared" si="21"/>
        <v>0</v>
      </c>
      <c r="AA132" s="21">
        <f t="shared" si="22"/>
        <v>503</v>
      </c>
      <c r="AB132" s="18">
        <f>Y132/Q132</f>
        <v>0</v>
      </c>
      <c r="AC132" s="22">
        <f t="shared" si="23"/>
        <v>0.44513274336283187</v>
      </c>
      <c r="AD132" s="52">
        <v>200000000</v>
      </c>
      <c r="AE132" s="29" t="s">
        <v>223</v>
      </c>
      <c r="AF132" s="27">
        <v>0</v>
      </c>
      <c r="AG132" s="18">
        <f t="shared" ref="AG132:AG193" si="24">AF132/AD132</f>
        <v>0</v>
      </c>
    </row>
    <row r="133" spans="1:33" s="25" customFormat="1" ht="48" x14ac:dyDescent="0.2">
      <c r="A133" s="11" t="s">
        <v>604</v>
      </c>
      <c r="B133" s="12" t="s">
        <v>65</v>
      </c>
      <c r="C133" s="28" t="s">
        <v>605</v>
      </c>
      <c r="D133" s="13" t="s">
        <v>605</v>
      </c>
      <c r="E133" s="28" t="s">
        <v>606</v>
      </c>
      <c r="F133" s="28" t="s">
        <v>607</v>
      </c>
      <c r="G133" s="28" t="s">
        <v>608</v>
      </c>
      <c r="H133" s="28">
        <v>300</v>
      </c>
      <c r="I133" s="28" t="s">
        <v>635</v>
      </c>
      <c r="J133" s="28">
        <v>2201073</v>
      </c>
      <c r="K133" s="28" t="s">
        <v>636</v>
      </c>
      <c r="L133" s="14" t="s">
        <v>637</v>
      </c>
      <c r="M133" s="14" t="s">
        <v>49</v>
      </c>
      <c r="N133" s="11" t="s">
        <v>612</v>
      </c>
      <c r="O133" s="11">
        <v>2023</v>
      </c>
      <c r="P133" s="11" t="s">
        <v>613</v>
      </c>
      <c r="Q133" s="11">
        <v>12000</v>
      </c>
      <c r="R133" s="11">
        <v>12000</v>
      </c>
      <c r="S133" s="11">
        <v>0</v>
      </c>
      <c r="T133" s="18">
        <f t="shared" si="16"/>
        <v>0</v>
      </c>
      <c r="U133" s="19">
        <v>12216</v>
      </c>
      <c r="V133" s="19">
        <v>10122</v>
      </c>
      <c r="W133" s="34">
        <v>8781</v>
      </c>
      <c r="X133" s="19">
        <v>0</v>
      </c>
      <c r="Y133" s="20">
        <f>W133</f>
        <v>8781</v>
      </c>
      <c r="Z133" s="18">
        <f t="shared" si="21"/>
        <v>0.73175000000000001</v>
      </c>
      <c r="AA133" s="21">
        <f t="shared" si="22"/>
        <v>8781</v>
      </c>
      <c r="AB133" s="18">
        <f>Y133/Q133</f>
        <v>0.73175000000000001</v>
      </c>
      <c r="AC133" s="22">
        <f t="shared" si="23"/>
        <v>0.73175000000000001</v>
      </c>
      <c r="AD133" s="52">
        <v>7000000000</v>
      </c>
      <c r="AE133" s="29" t="s">
        <v>638</v>
      </c>
      <c r="AF133" s="50">
        <v>7000000000</v>
      </c>
      <c r="AG133" s="18">
        <f t="shared" si="24"/>
        <v>1</v>
      </c>
    </row>
    <row r="134" spans="1:33" s="25" customFormat="1" ht="60" x14ac:dyDescent="0.2">
      <c r="A134" s="11" t="s">
        <v>604</v>
      </c>
      <c r="B134" s="12" t="s">
        <v>65</v>
      </c>
      <c r="C134" s="28" t="s">
        <v>617</v>
      </c>
      <c r="D134" s="13" t="s">
        <v>617</v>
      </c>
      <c r="E134" s="28" t="s">
        <v>606</v>
      </c>
      <c r="F134" s="28" t="s">
        <v>607</v>
      </c>
      <c r="G134" s="28" t="s">
        <v>608</v>
      </c>
      <c r="H134" s="28">
        <v>301</v>
      </c>
      <c r="I134" s="28" t="s">
        <v>639</v>
      </c>
      <c r="J134" s="28">
        <v>2201074</v>
      </c>
      <c r="K134" s="28" t="s">
        <v>633</v>
      </c>
      <c r="L134" s="14" t="s">
        <v>640</v>
      </c>
      <c r="M134" s="14" t="s">
        <v>49</v>
      </c>
      <c r="N134" s="11" t="s">
        <v>612</v>
      </c>
      <c r="O134" s="11">
        <v>2023</v>
      </c>
      <c r="P134" s="11" t="s">
        <v>613</v>
      </c>
      <c r="Q134" s="11">
        <v>0</v>
      </c>
      <c r="R134" s="11">
        <v>400</v>
      </c>
      <c r="S134" s="11">
        <v>0</v>
      </c>
      <c r="T134" s="18">
        <f t="shared" si="16"/>
        <v>0</v>
      </c>
      <c r="U134" s="19">
        <v>0</v>
      </c>
      <c r="V134" s="19">
        <v>0</v>
      </c>
      <c r="W134" s="34">
        <v>0</v>
      </c>
      <c r="X134" s="19">
        <v>0</v>
      </c>
      <c r="Y134" s="20">
        <f>U134+V134+W134</f>
        <v>0</v>
      </c>
      <c r="Z134" s="18">
        <f t="shared" si="21"/>
        <v>0</v>
      </c>
      <c r="AA134" s="21">
        <f t="shared" si="22"/>
        <v>0</v>
      </c>
      <c r="AB134" s="18">
        <v>0</v>
      </c>
      <c r="AC134" s="22">
        <f t="shared" si="23"/>
        <v>0</v>
      </c>
      <c r="AD134" s="52">
        <v>0</v>
      </c>
      <c r="AE134" s="29" t="s">
        <v>638</v>
      </c>
      <c r="AF134" s="27">
        <v>0</v>
      </c>
      <c r="AG134" s="18">
        <v>0</v>
      </c>
    </row>
    <row r="135" spans="1:33" s="25" customFormat="1" ht="48" x14ac:dyDescent="0.2">
      <c r="A135" s="11" t="s">
        <v>604</v>
      </c>
      <c r="B135" s="12" t="s">
        <v>65</v>
      </c>
      <c r="C135" s="28" t="s">
        <v>617</v>
      </c>
      <c r="D135" s="13" t="s">
        <v>617</v>
      </c>
      <c r="E135" s="28">
        <v>2201</v>
      </c>
      <c r="F135" s="28" t="s">
        <v>607</v>
      </c>
      <c r="G135" s="28" t="s">
        <v>608</v>
      </c>
      <c r="H135" s="28">
        <v>302</v>
      </c>
      <c r="I135" s="28" t="s">
        <v>641</v>
      </c>
      <c r="J135" s="28">
        <v>2201060</v>
      </c>
      <c r="K135" s="28" t="s">
        <v>642</v>
      </c>
      <c r="L135" s="14" t="s">
        <v>643</v>
      </c>
      <c r="M135" s="14" t="s">
        <v>49</v>
      </c>
      <c r="N135" s="11">
        <v>60</v>
      </c>
      <c r="O135" s="11">
        <v>2023</v>
      </c>
      <c r="P135" s="11" t="s">
        <v>613</v>
      </c>
      <c r="Q135" s="11">
        <v>100</v>
      </c>
      <c r="R135" s="11">
        <v>300</v>
      </c>
      <c r="S135" s="11">
        <v>0</v>
      </c>
      <c r="T135" s="18">
        <f t="shared" si="16"/>
        <v>0</v>
      </c>
      <c r="U135" s="19">
        <v>0</v>
      </c>
      <c r="V135" s="19">
        <v>0</v>
      </c>
      <c r="W135" s="34">
        <v>0</v>
      </c>
      <c r="X135" s="19">
        <v>0</v>
      </c>
      <c r="Y135" s="20">
        <f>U135+V135+W135</f>
        <v>0</v>
      </c>
      <c r="Z135" s="18">
        <f t="shared" si="21"/>
        <v>0</v>
      </c>
      <c r="AA135" s="21">
        <f t="shared" si="22"/>
        <v>0</v>
      </c>
      <c r="AB135" s="18">
        <v>0</v>
      </c>
      <c r="AC135" s="22">
        <f t="shared" si="23"/>
        <v>0</v>
      </c>
      <c r="AD135" s="52">
        <v>57000000</v>
      </c>
      <c r="AE135" s="29" t="s">
        <v>223</v>
      </c>
      <c r="AF135" s="50">
        <v>57000000</v>
      </c>
      <c r="AG135" s="18">
        <f t="shared" si="24"/>
        <v>1</v>
      </c>
    </row>
    <row r="136" spans="1:33" s="25" customFormat="1" ht="48" x14ac:dyDescent="0.2">
      <c r="A136" s="11" t="s">
        <v>604</v>
      </c>
      <c r="B136" s="12" t="s">
        <v>65</v>
      </c>
      <c r="C136" s="28" t="s">
        <v>617</v>
      </c>
      <c r="D136" s="13" t="s">
        <v>617</v>
      </c>
      <c r="E136" s="28">
        <v>2201</v>
      </c>
      <c r="F136" s="28" t="s">
        <v>607</v>
      </c>
      <c r="G136" s="28" t="s">
        <v>644</v>
      </c>
      <c r="H136" s="28">
        <v>303</v>
      </c>
      <c r="I136" s="28" t="s">
        <v>645</v>
      </c>
      <c r="J136" s="28">
        <v>2201049</v>
      </c>
      <c r="K136" s="28" t="s">
        <v>389</v>
      </c>
      <c r="L136" s="14" t="s">
        <v>646</v>
      </c>
      <c r="M136" s="14" t="s">
        <v>49</v>
      </c>
      <c r="N136" s="11">
        <v>5000</v>
      </c>
      <c r="O136" s="11">
        <v>2023</v>
      </c>
      <c r="P136" s="11" t="s">
        <v>613</v>
      </c>
      <c r="Q136" s="11">
        <v>500</v>
      </c>
      <c r="R136" s="11">
        <v>2000</v>
      </c>
      <c r="S136" s="11">
        <v>342</v>
      </c>
      <c r="T136" s="18">
        <f t="shared" si="16"/>
        <v>0.17100000000000001</v>
      </c>
      <c r="U136" s="19">
        <v>0</v>
      </c>
      <c r="V136" s="19">
        <v>0</v>
      </c>
      <c r="W136" s="34">
        <v>0</v>
      </c>
      <c r="X136" s="19">
        <v>0</v>
      </c>
      <c r="Y136" s="20">
        <f>U136+V136+W136</f>
        <v>0</v>
      </c>
      <c r="Z136" s="18">
        <f t="shared" si="21"/>
        <v>0</v>
      </c>
      <c r="AA136" s="21">
        <f t="shared" si="22"/>
        <v>342</v>
      </c>
      <c r="AB136" s="18">
        <f>Y136/Q136</f>
        <v>0</v>
      </c>
      <c r="AC136" s="22">
        <f t="shared" si="23"/>
        <v>0.17100000000000001</v>
      </c>
      <c r="AD136" s="52">
        <v>700000000</v>
      </c>
      <c r="AE136" s="29" t="s">
        <v>223</v>
      </c>
      <c r="AF136" s="27">
        <v>0</v>
      </c>
      <c r="AG136" s="18">
        <f t="shared" si="24"/>
        <v>0</v>
      </c>
    </row>
    <row r="137" spans="1:33" s="25" customFormat="1" ht="60" x14ac:dyDescent="0.2">
      <c r="A137" s="11" t="s">
        <v>604</v>
      </c>
      <c r="B137" s="12" t="s">
        <v>65</v>
      </c>
      <c r="C137" s="28" t="s">
        <v>617</v>
      </c>
      <c r="D137" s="13" t="s">
        <v>617</v>
      </c>
      <c r="E137" s="28">
        <v>2201</v>
      </c>
      <c r="F137" s="28" t="s">
        <v>607</v>
      </c>
      <c r="G137" s="28" t="s">
        <v>645</v>
      </c>
      <c r="H137" s="28">
        <v>304</v>
      </c>
      <c r="I137" s="28" t="s">
        <v>647</v>
      </c>
      <c r="J137" s="28">
        <v>2201049</v>
      </c>
      <c r="K137" s="28" t="s">
        <v>389</v>
      </c>
      <c r="L137" s="14" t="s">
        <v>646</v>
      </c>
      <c r="M137" s="14" t="s">
        <v>49</v>
      </c>
      <c r="N137" s="11" t="s">
        <v>612</v>
      </c>
      <c r="O137" s="11">
        <v>2023</v>
      </c>
      <c r="P137" s="11" t="s">
        <v>613</v>
      </c>
      <c r="Q137" s="11">
        <v>300</v>
      </c>
      <c r="R137" s="11">
        <v>300</v>
      </c>
      <c r="S137" s="11">
        <v>262</v>
      </c>
      <c r="T137" s="18">
        <f t="shared" si="16"/>
        <v>0.87333333333333329</v>
      </c>
      <c r="U137" s="19">
        <v>0</v>
      </c>
      <c r="V137" s="19">
        <v>0</v>
      </c>
      <c r="W137" s="34">
        <v>0</v>
      </c>
      <c r="X137" s="19">
        <v>0</v>
      </c>
      <c r="Y137" s="20">
        <f>U137+V137+W137</f>
        <v>0</v>
      </c>
      <c r="Z137" s="18">
        <f t="shared" si="21"/>
        <v>0</v>
      </c>
      <c r="AA137" s="21">
        <f t="shared" si="22"/>
        <v>262</v>
      </c>
      <c r="AB137" s="18">
        <f>Y137/Q137</f>
        <v>0</v>
      </c>
      <c r="AC137" s="22">
        <f t="shared" si="23"/>
        <v>0.87333333333333329</v>
      </c>
      <c r="AD137" s="52">
        <v>50000000</v>
      </c>
      <c r="AE137" s="29" t="s">
        <v>223</v>
      </c>
      <c r="AF137" s="50">
        <v>50000000</v>
      </c>
      <c r="AG137" s="18">
        <f t="shared" si="24"/>
        <v>1</v>
      </c>
    </row>
    <row r="138" spans="1:33" s="25" customFormat="1" ht="108" x14ac:dyDescent="0.2">
      <c r="A138" s="11" t="s">
        <v>604</v>
      </c>
      <c r="B138" s="12" t="s">
        <v>65</v>
      </c>
      <c r="C138" s="28" t="s">
        <v>605</v>
      </c>
      <c r="D138" s="13" t="s">
        <v>605</v>
      </c>
      <c r="E138" s="28" t="s">
        <v>606</v>
      </c>
      <c r="F138" s="28" t="s">
        <v>607</v>
      </c>
      <c r="G138" s="28" t="s">
        <v>608</v>
      </c>
      <c r="H138" s="28">
        <v>305</v>
      </c>
      <c r="I138" s="28" t="s">
        <v>648</v>
      </c>
      <c r="J138" s="28">
        <v>2201070</v>
      </c>
      <c r="K138" s="28" t="s">
        <v>610</v>
      </c>
      <c r="L138" s="14" t="s">
        <v>649</v>
      </c>
      <c r="M138" s="14" t="s">
        <v>49</v>
      </c>
      <c r="N138" s="11">
        <v>226</v>
      </c>
      <c r="O138" s="11">
        <v>2023</v>
      </c>
      <c r="P138" s="11" t="s">
        <v>613</v>
      </c>
      <c r="Q138" s="11">
        <v>226</v>
      </c>
      <c r="R138" s="11">
        <v>226</v>
      </c>
      <c r="S138" s="11">
        <v>226</v>
      </c>
      <c r="T138" s="18">
        <f t="shared" si="16"/>
        <v>1</v>
      </c>
      <c r="U138" s="19">
        <v>0</v>
      </c>
      <c r="V138" s="19">
        <v>226</v>
      </c>
      <c r="W138" s="34">
        <v>226</v>
      </c>
      <c r="X138" s="19">
        <v>0</v>
      </c>
      <c r="Y138" s="20">
        <f>W138</f>
        <v>226</v>
      </c>
      <c r="Z138" s="18">
        <f t="shared" si="21"/>
        <v>1</v>
      </c>
      <c r="AA138" s="21">
        <f t="shared" si="22"/>
        <v>452</v>
      </c>
      <c r="AB138" s="18">
        <f>Y138/Q138</f>
        <v>1</v>
      </c>
      <c r="AC138" s="22">
        <f t="shared" si="23"/>
        <v>2</v>
      </c>
      <c r="AD138" s="52">
        <v>2403998805</v>
      </c>
      <c r="AE138" s="29" t="s">
        <v>223</v>
      </c>
      <c r="AF138" s="50">
        <v>2402931298</v>
      </c>
      <c r="AG138" s="18">
        <f t="shared" si="24"/>
        <v>0.99955594528675318</v>
      </c>
    </row>
    <row r="139" spans="1:33" s="25" customFormat="1" ht="72" x14ac:dyDescent="0.2">
      <c r="A139" s="11" t="s">
        <v>604</v>
      </c>
      <c r="B139" s="12" t="s">
        <v>65</v>
      </c>
      <c r="C139" s="28" t="s">
        <v>605</v>
      </c>
      <c r="D139" s="13" t="s">
        <v>605</v>
      </c>
      <c r="E139" s="28" t="s">
        <v>606</v>
      </c>
      <c r="F139" s="28" t="s">
        <v>607</v>
      </c>
      <c r="G139" s="28" t="s">
        <v>650</v>
      </c>
      <c r="H139" s="28">
        <v>306</v>
      </c>
      <c r="I139" s="28" t="s">
        <v>651</v>
      </c>
      <c r="J139" s="28">
        <v>2201051</v>
      </c>
      <c r="K139" s="28" t="s">
        <v>652</v>
      </c>
      <c r="L139" s="14" t="s">
        <v>653</v>
      </c>
      <c r="M139" s="14" t="s">
        <v>49</v>
      </c>
      <c r="N139" s="11">
        <v>312</v>
      </c>
      <c r="O139" s="11">
        <v>2023</v>
      </c>
      <c r="P139" s="11" t="s">
        <v>613</v>
      </c>
      <c r="Q139" s="11">
        <v>80</v>
      </c>
      <c r="R139" s="11">
        <v>720</v>
      </c>
      <c r="S139" s="11">
        <v>247</v>
      </c>
      <c r="T139" s="18">
        <f t="shared" si="16"/>
        <v>0.34305555555555556</v>
      </c>
      <c r="U139" s="19">
        <v>27</v>
      </c>
      <c r="V139" s="19">
        <v>0</v>
      </c>
      <c r="W139" s="34">
        <v>0</v>
      </c>
      <c r="X139" s="19">
        <v>0</v>
      </c>
      <c r="Y139" s="20">
        <f>U139+V139+W139</f>
        <v>27</v>
      </c>
      <c r="Z139" s="18">
        <f t="shared" si="21"/>
        <v>3.7499999999999999E-2</v>
      </c>
      <c r="AA139" s="21">
        <f t="shared" si="22"/>
        <v>274</v>
      </c>
      <c r="AB139" s="18">
        <f>Y139/Q139</f>
        <v>0.33750000000000002</v>
      </c>
      <c r="AC139" s="22">
        <f t="shared" si="23"/>
        <v>0.38055555555555554</v>
      </c>
      <c r="AD139" s="52">
        <v>11985024086</v>
      </c>
      <c r="AE139" s="29" t="s">
        <v>654</v>
      </c>
      <c r="AF139" s="27">
        <v>0</v>
      </c>
      <c r="AG139" s="18">
        <f t="shared" si="24"/>
        <v>0</v>
      </c>
    </row>
    <row r="140" spans="1:33" s="25" customFormat="1" ht="84" x14ac:dyDescent="0.2">
      <c r="A140" s="11" t="s">
        <v>604</v>
      </c>
      <c r="B140" s="12" t="s">
        <v>65</v>
      </c>
      <c r="C140" s="28" t="s">
        <v>605</v>
      </c>
      <c r="D140" s="13" t="s">
        <v>605</v>
      </c>
      <c r="E140" s="28" t="s">
        <v>606</v>
      </c>
      <c r="F140" s="28" t="s">
        <v>607</v>
      </c>
      <c r="G140" s="28" t="s">
        <v>650</v>
      </c>
      <c r="H140" s="28">
        <v>307</v>
      </c>
      <c r="I140" s="28" t="s">
        <v>655</v>
      </c>
      <c r="J140" s="28">
        <v>2201051</v>
      </c>
      <c r="K140" s="28" t="s">
        <v>652</v>
      </c>
      <c r="L140" s="14" t="s">
        <v>656</v>
      </c>
      <c r="M140" s="14" t="s">
        <v>49</v>
      </c>
      <c r="N140" s="11">
        <v>62</v>
      </c>
      <c r="O140" s="11">
        <v>2023</v>
      </c>
      <c r="P140" s="11" t="s">
        <v>613</v>
      </c>
      <c r="Q140" s="11">
        <v>20</v>
      </c>
      <c r="R140" s="11">
        <v>250</v>
      </c>
      <c r="S140" s="11">
        <v>161</v>
      </c>
      <c r="T140" s="18">
        <f t="shared" si="16"/>
        <v>0.64400000000000002</v>
      </c>
      <c r="U140" s="19">
        <v>4</v>
      </c>
      <c r="V140" s="19">
        <v>0</v>
      </c>
      <c r="W140" s="34">
        <v>0</v>
      </c>
      <c r="X140" s="19">
        <v>0</v>
      </c>
      <c r="Y140" s="20">
        <f>U140+V140+W140</f>
        <v>4</v>
      </c>
      <c r="Z140" s="18">
        <f t="shared" si="21"/>
        <v>1.6E-2</v>
      </c>
      <c r="AA140" s="21">
        <f t="shared" si="22"/>
        <v>165</v>
      </c>
      <c r="AB140" s="18">
        <f>Y140/Q140</f>
        <v>0.2</v>
      </c>
      <c r="AC140" s="22">
        <f t="shared" si="23"/>
        <v>0.66</v>
      </c>
      <c r="AD140" s="52">
        <v>5496405835</v>
      </c>
      <c r="AE140" s="29" t="s">
        <v>654</v>
      </c>
      <c r="AF140" s="27">
        <v>0</v>
      </c>
      <c r="AG140" s="18">
        <f t="shared" si="24"/>
        <v>0</v>
      </c>
    </row>
    <row r="141" spans="1:33" s="25" customFormat="1" ht="60" x14ac:dyDescent="0.2">
      <c r="A141" s="11" t="s">
        <v>604</v>
      </c>
      <c r="B141" s="12" t="s">
        <v>65</v>
      </c>
      <c r="C141" s="28" t="s">
        <v>605</v>
      </c>
      <c r="D141" s="13" t="s">
        <v>605</v>
      </c>
      <c r="E141" s="28" t="s">
        <v>606</v>
      </c>
      <c r="F141" s="28" t="s">
        <v>607</v>
      </c>
      <c r="G141" s="28" t="s">
        <v>650</v>
      </c>
      <c r="H141" s="28">
        <v>308</v>
      </c>
      <c r="I141" s="28" t="s">
        <v>657</v>
      </c>
      <c r="J141" s="28">
        <v>2201052</v>
      </c>
      <c r="K141" s="28" t="s">
        <v>658</v>
      </c>
      <c r="L141" s="14" t="s">
        <v>659</v>
      </c>
      <c r="M141" s="14" t="s">
        <v>49</v>
      </c>
      <c r="N141" s="11">
        <v>450</v>
      </c>
      <c r="O141" s="11">
        <v>2023</v>
      </c>
      <c r="P141" s="11" t="s">
        <v>613</v>
      </c>
      <c r="Q141" s="11">
        <v>50</v>
      </c>
      <c r="R141" s="11">
        <v>300</v>
      </c>
      <c r="S141" s="11">
        <v>76</v>
      </c>
      <c r="T141" s="18">
        <f t="shared" si="16"/>
        <v>0.25333333333333335</v>
      </c>
      <c r="U141" s="19">
        <v>0</v>
      </c>
      <c r="V141" s="19">
        <v>0</v>
      </c>
      <c r="W141" s="34">
        <v>0</v>
      </c>
      <c r="X141" s="19">
        <v>0</v>
      </c>
      <c r="Y141" s="20">
        <f>U141+V141+W141</f>
        <v>0</v>
      </c>
      <c r="Z141" s="18">
        <f t="shared" si="21"/>
        <v>0</v>
      </c>
      <c r="AA141" s="21">
        <f t="shared" si="22"/>
        <v>76</v>
      </c>
      <c r="AB141" s="18">
        <f>Y141/Q141</f>
        <v>0</v>
      </c>
      <c r="AC141" s="22">
        <f t="shared" si="23"/>
        <v>0.25333333333333335</v>
      </c>
      <c r="AD141" s="52">
        <v>407553672</v>
      </c>
      <c r="AE141" s="29" t="s">
        <v>654</v>
      </c>
      <c r="AF141" s="27">
        <v>0</v>
      </c>
      <c r="AG141" s="18">
        <f t="shared" si="24"/>
        <v>0</v>
      </c>
    </row>
    <row r="142" spans="1:33" s="25" customFormat="1" ht="84" x14ac:dyDescent="0.2">
      <c r="A142" s="11" t="s">
        <v>604</v>
      </c>
      <c r="B142" s="12" t="s">
        <v>65</v>
      </c>
      <c r="C142" s="28" t="s">
        <v>605</v>
      </c>
      <c r="D142" s="13" t="s">
        <v>605</v>
      </c>
      <c r="E142" s="28" t="s">
        <v>606</v>
      </c>
      <c r="F142" s="28" t="s">
        <v>607</v>
      </c>
      <c r="G142" s="28" t="s">
        <v>650</v>
      </c>
      <c r="H142" s="28">
        <v>309</v>
      </c>
      <c r="I142" s="28" t="s">
        <v>657</v>
      </c>
      <c r="J142" s="28">
        <v>2201052</v>
      </c>
      <c r="K142" s="28" t="s">
        <v>658</v>
      </c>
      <c r="L142" s="14" t="s">
        <v>660</v>
      </c>
      <c r="M142" s="14" t="s">
        <v>49</v>
      </c>
      <c r="N142" s="11">
        <v>56</v>
      </c>
      <c r="O142" s="11">
        <v>2023</v>
      </c>
      <c r="P142" s="11" t="s">
        <v>613</v>
      </c>
      <c r="Q142" s="11">
        <v>50</v>
      </c>
      <c r="R142" s="11">
        <v>250</v>
      </c>
      <c r="S142" s="11">
        <v>13</v>
      </c>
      <c r="T142" s="18">
        <f t="shared" si="16"/>
        <v>5.1999999999999998E-2</v>
      </c>
      <c r="U142" s="19">
        <v>0</v>
      </c>
      <c r="V142" s="19">
        <v>0</v>
      </c>
      <c r="W142" s="34">
        <v>0</v>
      </c>
      <c r="X142" s="19">
        <v>0</v>
      </c>
      <c r="Y142" s="20">
        <f>U142+V142+W142</f>
        <v>0</v>
      </c>
      <c r="Z142" s="18">
        <f t="shared" si="21"/>
        <v>0</v>
      </c>
      <c r="AA142" s="21">
        <f t="shared" si="22"/>
        <v>13</v>
      </c>
      <c r="AB142" s="18">
        <f>Y142/Q142</f>
        <v>0</v>
      </c>
      <c r="AC142" s="22">
        <f t="shared" si="23"/>
        <v>5.1999999999999998E-2</v>
      </c>
      <c r="AD142" s="52">
        <v>0</v>
      </c>
      <c r="AE142" s="29" t="s">
        <v>654</v>
      </c>
      <c r="AF142" s="27">
        <v>0</v>
      </c>
      <c r="AG142" s="18">
        <v>0</v>
      </c>
    </row>
    <row r="143" spans="1:33" s="25" customFormat="1" ht="48" x14ac:dyDescent="0.2">
      <c r="A143" s="11" t="s">
        <v>604</v>
      </c>
      <c r="B143" s="12" t="s">
        <v>65</v>
      </c>
      <c r="C143" s="28" t="s">
        <v>605</v>
      </c>
      <c r="D143" s="13" t="s">
        <v>605</v>
      </c>
      <c r="E143" s="28" t="s">
        <v>606</v>
      </c>
      <c r="F143" s="28" t="s">
        <v>607</v>
      </c>
      <c r="G143" s="28" t="s">
        <v>650</v>
      </c>
      <c r="H143" s="28">
        <v>310</v>
      </c>
      <c r="I143" s="28" t="s">
        <v>661</v>
      </c>
      <c r="J143" s="28">
        <v>2201069</v>
      </c>
      <c r="K143" s="28" t="s">
        <v>662</v>
      </c>
      <c r="L143" s="14" t="s">
        <v>663</v>
      </c>
      <c r="M143" s="14" t="s">
        <v>49</v>
      </c>
      <c r="N143" s="11">
        <v>35</v>
      </c>
      <c r="O143" s="11">
        <v>2023</v>
      </c>
      <c r="P143" s="11" t="s">
        <v>613</v>
      </c>
      <c r="Q143" s="11">
        <v>100</v>
      </c>
      <c r="R143" s="11">
        <v>600</v>
      </c>
      <c r="S143" s="11">
        <v>327</v>
      </c>
      <c r="T143" s="18">
        <f t="shared" si="16"/>
        <v>0.54500000000000004</v>
      </c>
      <c r="U143" s="19">
        <v>1</v>
      </c>
      <c r="V143" s="19">
        <v>0</v>
      </c>
      <c r="W143" s="34">
        <v>0</v>
      </c>
      <c r="X143" s="19">
        <v>0</v>
      </c>
      <c r="Y143" s="20">
        <f>U143+V143+W143</f>
        <v>1</v>
      </c>
      <c r="Z143" s="18">
        <f t="shared" si="21"/>
        <v>1.6666666666666668E-3</v>
      </c>
      <c r="AA143" s="21">
        <f t="shared" si="22"/>
        <v>328</v>
      </c>
      <c r="AB143" s="18">
        <f>Y143/Q143</f>
        <v>0.01</v>
      </c>
      <c r="AC143" s="22">
        <f t="shared" si="23"/>
        <v>0.54666666666666663</v>
      </c>
      <c r="AD143" s="52">
        <v>5111691705</v>
      </c>
      <c r="AE143" s="29" t="s">
        <v>654</v>
      </c>
      <c r="AF143" s="50">
        <v>5101791705</v>
      </c>
      <c r="AG143" s="18">
        <f t="shared" si="24"/>
        <v>0.99806326348079322</v>
      </c>
    </row>
    <row r="144" spans="1:33" s="25" customFormat="1" ht="48" x14ac:dyDescent="0.2">
      <c r="A144" s="11" t="s">
        <v>604</v>
      </c>
      <c r="B144" s="12" t="s">
        <v>65</v>
      </c>
      <c r="C144" s="28" t="s">
        <v>605</v>
      </c>
      <c r="D144" s="13" t="s">
        <v>605</v>
      </c>
      <c r="E144" s="28" t="s">
        <v>606</v>
      </c>
      <c r="F144" s="28" t="s">
        <v>607</v>
      </c>
      <c r="G144" s="28" t="s">
        <v>650</v>
      </c>
      <c r="H144" s="28">
        <v>311</v>
      </c>
      <c r="I144" s="28" t="s">
        <v>664</v>
      </c>
      <c r="J144" s="28">
        <v>2201022</v>
      </c>
      <c r="K144" s="28" t="s">
        <v>665</v>
      </c>
      <c r="L144" s="14" t="s">
        <v>666</v>
      </c>
      <c r="M144" s="14" t="s">
        <v>49</v>
      </c>
      <c r="N144" s="11">
        <v>12668</v>
      </c>
      <c r="O144" s="11">
        <v>2023</v>
      </c>
      <c r="P144" s="11" t="s">
        <v>667</v>
      </c>
      <c r="Q144" s="11">
        <v>14000</v>
      </c>
      <c r="R144" s="11">
        <v>14000</v>
      </c>
      <c r="S144" s="11">
        <v>16420</v>
      </c>
      <c r="T144" s="18">
        <f t="shared" si="16"/>
        <v>1.1728571428571428</v>
      </c>
      <c r="U144" s="19">
        <v>15777</v>
      </c>
      <c r="V144" s="19">
        <v>16332</v>
      </c>
      <c r="W144" s="34">
        <v>16335</v>
      </c>
      <c r="X144" s="19">
        <v>0</v>
      </c>
      <c r="Y144" s="20">
        <f>W144</f>
        <v>16335</v>
      </c>
      <c r="Z144" s="18">
        <f t="shared" si="21"/>
        <v>1.1667857142857143</v>
      </c>
      <c r="AA144" s="21">
        <f t="shared" si="22"/>
        <v>32755</v>
      </c>
      <c r="AB144" s="18">
        <f>Y144/Q144</f>
        <v>1.1667857142857143</v>
      </c>
      <c r="AC144" s="22">
        <f t="shared" si="23"/>
        <v>2.3396428571428571</v>
      </c>
      <c r="AD144" s="52">
        <v>11442308216</v>
      </c>
      <c r="AE144" s="29" t="s">
        <v>223</v>
      </c>
      <c r="AF144" s="50">
        <v>8719205912</v>
      </c>
      <c r="AG144" s="18">
        <f t="shared" si="24"/>
        <v>0.76201459945011496</v>
      </c>
    </row>
    <row r="145" spans="1:33" s="25" customFormat="1" ht="48" x14ac:dyDescent="0.2">
      <c r="A145" s="11" t="s">
        <v>604</v>
      </c>
      <c r="B145" s="12" t="s">
        <v>65</v>
      </c>
      <c r="C145" s="28" t="s">
        <v>605</v>
      </c>
      <c r="D145" s="13" t="s">
        <v>605</v>
      </c>
      <c r="E145" s="28" t="s">
        <v>606</v>
      </c>
      <c r="F145" s="28" t="s">
        <v>607</v>
      </c>
      <c r="G145" s="28" t="s">
        <v>650</v>
      </c>
      <c r="H145" s="28">
        <v>312</v>
      </c>
      <c r="I145" s="28" t="s">
        <v>668</v>
      </c>
      <c r="J145" s="28">
        <v>2201017</v>
      </c>
      <c r="K145" s="28" t="s">
        <v>669</v>
      </c>
      <c r="L145" s="14" t="s">
        <v>666</v>
      </c>
      <c r="M145" s="14" t="s">
        <v>49</v>
      </c>
      <c r="N145" s="11">
        <v>219276</v>
      </c>
      <c r="O145" s="11">
        <v>2023</v>
      </c>
      <c r="P145" s="11" t="s">
        <v>670</v>
      </c>
      <c r="Q145" s="11">
        <v>220276</v>
      </c>
      <c r="R145" s="11">
        <v>222276</v>
      </c>
      <c r="S145" s="11">
        <v>207867</v>
      </c>
      <c r="T145" s="18">
        <f t="shared" si="16"/>
        <v>0.93517518760459972</v>
      </c>
      <c r="U145" s="19">
        <v>225184</v>
      </c>
      <c r="V145" s="19">
        <v>211447</v>
      </c>
      <c r="W145" s="34">
        <v>208690</v>
      </c>
      <c r="X145" s="19">
        <v>0</v>
      </c>
      <c r="Y145" s="20">
        <f>W145</f>
        <v>208690</v>
      </c>
      <c r="Z145" s="18">
        <f t="shared" si="21"/>
        <v>0.93887779157443896</v>
      </c>
      <c r="AA145" s="21">
        <f t="shared" si="22"/>
        <v>416557</v>
      </c>
      <c r="AB145" s="18">
        <f>Y145/Q145</f>
        <v>0.94740234977936766</v>
      </c>
      <c r="AC145" s="22">
        <f t="shared" si="23"/>
        <v>1.8740529791790386</v>
      </c>
      <c r="AD145" s="52">
        <v>1175772854884</v>
      </c>
      <c r="AE145" s="29" t="s">
        <v>223</v>
      </c>
      <c r="AF145" s="50">
        <v>757789401281</v>
      </c>
      <c r="AG145" s="18">
        <f t="shared" si="24"/>
        <v>0.64450322877692423</v>
      </c>
    </row>
    <row r="146" spans="1:33" s="25" customFormat="1" ht="48" x14ac:dyDescent="0.2">
      <c r="A146" s="11" t="s">
        <v>604</v>
      </c>
      <c r="B146" s="12" t="s">
        <v>65</v>
      </c>
      <c r="C146" s="28" t="s">
        <v>605</v>
      </c>
      <c r="D146" s="13" t="s">
        <v>605</v>
      </c>
      <c r="E146" s="28" t="s">
        <v>606</v>
      </c>
      <c r="F146" s="28" t="s">
        <v>607</v>
      </c>
      <c r="G146" s="28" t="s">
        <v>650</v>
      </c>
      <c r="H146" s="28">
        <v>313</v>
      </c>
      <c r="I146" s="28" t="s">
        <v>671</v>
      </c>
      <c r="J146" s="28">
        <v>2201084</v>
      </c>
      <c r="K146" s="28" t="s">
        <v>672</v>
      </c>
      <c r="L146" s="14" t="s">
        <v>673</v>
      </c>
      <c r="M146" s="14" t="s">
        <v>674</v>
      </c>
      <c r="N146" s="11">
        <v>100</v>
      </c>
      <c r="O146" s="11">
        <v>2023</v>
      </c>
      <c r="P146" s="11" t="s">
        <v>670</v>
      </c>
      <c r="Q146" s="11">
        <v>100</v>
      </c>
      <c r="R146" s="11">
        <v>100</v>
      </c>
      <c r="S146" s="11">
        <v>66</v>
      </c>
      <c r="T146" s="18">
        <f t="shared" si="16"/>
        <v>0.66</v>
      </c>
      <c r="U146" s="19">
        <v>25</v>
      </c>
      <c r="V146" s="19">
        <f>71.9-25</f>
        <v>46.900000000000006</v>
      </c>
      <c r="W146" s="34">
        <v>0</v>
      </c>
      <c r="X146" s="19">
        <v>0</v>
      </c>
      <c r="Y146" s="20">
        <f>U146+V146+W146</f>
        <v>71.900000000000006</v>
      </c>
      <c r="Z146" s="18">
        <f t="shared" si="21"/>
        <v>0.71900000000000008</v>
      </c>
      <c r="AA146" s="21">
        <f t="shared" si="22"/>
        <v>137.9</v>
      </c>
      <c r="AB146" s="18">
        <f>Y146/Q146</f>
        <v>0.71900000000000008</v>
      </c>
      <c r="AC146" s="22">
        <f t="shared" si="23"/>
        <v>1.379</v>
      </c>
      <c r="AD146" s="52">
        <v>1732721604</v>
      </c>
      <c r="AE146" s="29" t="s">
        <v>223</v>
      </c>
      <c r="AF146" s="50">
        <v>1476333332</v>
      </c>
      <c r="AG146" s="18">
        <f t="shared" si="24"/>
        <v>0.85203146806265595</v>
      </c>
    </row>
    <row r="147" spans="1:33" s="25" customFormat="1" ht="48" x14ac:dyDescent="0.2">
      <c r="A147" s="11" t="s">
        <v>604</v>
      </c>
      <c r="B147" s="12" t="s">
        <v>65</v>
      </c>
      <c r="C147" s="28" t="s">
        <v>605</v>
      </c>
      <c r="D147" s="13" t="s">
        <v>605</v>
      </c>
      <c r="E147" s="28" t="s">
        <v>606</v>
      </c>
      <c r="F147" s="28" t="s">
        <v>607</v>
      </c>
      <c r="G147" s="28" t="s">
        <v>650</v>
      </c>
      <c r="H147" s="28">
        <v>314</v>
      </c>
      <c r="I147" s="28" t="s">
        <v>675</v>
      </c>
      <c r="J147" s="28">
        <v>2201084</v>
      </c>
      <c r="K147" s="28" t="s">
        <v>672</v>
      </c>
      <c r="L147" s="14" t="s">
        <v>673</v>
      </c>
      <c r="M147" s="14" t="s">
        <v>49</v>
      </c>
      <c r="N147" s="11">
        <v>100</v>
      </c>
      <c r="O147" s="11">
        <v>2023</v>
      </c>
      <c r="P147" s="11" t="s">
        <v>670</v>
      </c>
      <c r="Q147" s="11">
        <v>100</v>
      </c>
      <c r="R147" s="11">
        <v>400</v>
      </c>
      <c r="S147" s="11">
        <v>0</v>
      </c>
      <c r="T147" s="18">
        <f t="shared" si="16"/>
        <v>0</v>
      </c>
      <c r="U147" s="19">
        <v>0</v>
      </c>
      <c r="V147" s="19">
        <v>0</v>
      </c>
      <c r="W147" s="34">
        <v>139</v>
      </c>
      <c r="X147" s="19">
        <v>0</v>
      </c>
      <c r="Y147" s="20">
        <f>U147+V147+W147</f>
        <v>139</v>
      </c>
      <c r="Z147" s="18">
        <f t="shared" si="21"/>
        <v>0.34749999999999998</v>
      </c>
      <c r="AA147" s="21">
        <f t="shared" si="22"/>
        <v>139</v>
      </c>
      <c r="AB147" s="18">
        <f>Y147/Q147</f>
        <v>1.39</v>
      </c>
      <c r="AC147" s="22">
        <f t="shared" si="23"/>
        <v>0.34749999999999998</v>
      </c>
      <c r="AD147" s="52">
        <v>331019020</v>
      </c>
      <c r="AE147" s="29" t="s">
        <v>223</v>
      </c>
      <c r="AF147" s="50">
        <v>328954620</v>
      </c>
      <c r="AG147" s="18">
        <f t="shared" si="24"/>
        <v>0.99376350035716976</v>
      </c>
    </row>
    <row r="148" spans="1:33" s="25" customFormat="1" ht="48" x14ac:dyDescent="0.2">
      <c r="A148" s="11" t="s">
        <v>604</v>
      </c>
      <c r="B148" s="12" t="s">
        <v>65</v>
      </c>
      <c r="C148" s="28" t="s">
        <v>605</v>
      </c>
      <c r="D148" s="13" t="s">
        <v>605</v>
      </c>
      <c r="E148" s="28" t="s">
        <v>606</v>
      </c>
      <c r="F148" s="28" t="s">
        <v>607</v>
      </c>
      <c r="G148" s="28" t="s">
        <v>650</v>
      </c>
      <c r="H148" s="28">
        <v>315</v>
      </c>
      <c r="I148" s="28" t="s">
        <v>676</v>
      </c>
      <c r="J148" s="28">
        <v>2201028</v>
      </c>
      <c r="K148" s="28" t="s">
        <v>677</v>
      </c>
      <c r="L148" s="14" t="s">
        <v>678</v>
      </c>
      <c r="M148" s="14" t="s">
        <v>49</v>
      </c>
      <c r="N148" s="11">
        <v>126000</v>
      </c>
      <c r="O148" s="11">
        <v>2023</v>
      </c>
      <c r="P148" s="11" t="s">
        <v>670</v>
      </c>
      <c r="Q148" s="11">
        <v>127000</v>
      </c>
      <c r="R148" s="11">
        <v>127000</v>
      </c>
      <c r="S148" s="11">
        <v>129050</v>
      </c>
      <c r="T148" s="18">
        <f t="shared" si="16"/>
        <v>1.0161417322834645</v>
      </c>
      <c r="U148" s="19">
        <v>129700</v>
      </c>
      <c r="V148" s="19">
        <v>129700</v>
      </c>
      <c r="W148" s="34">
        <v>129700</v>
      </c>
      <c r="X148" s="19">
        <v>0</v>
      </c>
      <c r="Y148" s="20">
        <f>W148</f>
        <v>129700</v>
      </c>
      <c r="Z148" s="18">
        <f t="shared" si="21"/>
        <v>1.021259842519685</v>
      </c>
      <c r="AA148" s="21">
        <f t="shared" si="22"/>
        <v>258750</v>
      </c>
      <c r="AB148" s="18">
        <f>Y148/Q148</f>
        <v>1.021259842519685</v>
      </c>
      <c r="AC148" s="22">
        <f t="shared" si="23"/>
        <v>2.0374015748031495</v>
      </c>
      <c r="AD148" s="52">
        <v>78220560507</v>
      </c>
      <c r="AE148" s="29" t="s">
        <v>638</v>
      </c>
      <c r="AF148" s="50">
        <v>74201190241</v>
      </c>
      <c r="AG148" s="18">
        <f t="shared" si="24"/>
        <v>0.94861491352212568</v>
      </c>
    </row>
    <row r="149" spans="1:33" s="25" customFormat="1" ht="48" x14ac:dyDescent="0.2">
      <c r="A149" s="11" t="s">
        <v>604</v>
      </c>
      <c r="B149" s="12" t="s">
        <v>65</v>
      </c>
      <c r="C149" s="28" t="s">
        <v>605</v>
      </c>
      <c r="D149" s="13" t="s">
        <v>605</v>
      </c>
      <c r="E149" s="28" t="s">
        <v>606</v>
      </c>
      <c r="F149" s="28" t="s">
        <v>607</v>
      </c>
      <c r="G149" s="28" t="s">
        <v>650</v>
      </c>
      <c r="H149" s="28">
        <v>316</v>
      </c>
      <c r="I149" s="28" t="s">
        <v>679</v>
      </c>
      <c r="J149" s="28">
        <v>2201082</v>
      </c>
      <c r="K149" s="28" t="s">
        <v>680</v>
      </c>
      <c r="L149" s="14" t="s">
        <v>681</v>
      </c>
      <c r="M149" s="14" t="s">
        <v>49</v>
      </c>
      <c r="N149" s="11">
        <v>6</v>
      </c>
      <c r="O149" s="11">
        <v>2023</v>
      </c>
      <c r="P149" s="11" t="s">
        <v>670</v>
      </c>
      <c r="Q149" s="11">
        <v>6</v>
      </c>
      <c r="R149" s="11">
        <v>6</v>
      </c>
      <c r="S149" s="11">
        <v>6</v>
      </c>
      <c r="T149" s="18">
        <f t="shared" si="16"/>
        <v>1</v>
      </c>
      <c r="U149" s="19">
        <v>6</v>
      </c>
      <c r="V149" s="19">
        <v>5</v>
      </c>
      <c r="W149" s="34">
        <v>5</v>
      </c>
      <c r="X149" s="19">
        <v>0</v>
      </c>
      <c r="Y149" s="20">
        <f>W149</f>
        <v>5</v>
      </c>
      <c r="Z149" s="18">
        <f t="shared" si="21"/>
        <v>0.83333333333333337</v>
      </c>
      <c r="AA149" s="21">
        <f t="shared" si="22"/>
        <v>11</v>
      </c>
      <c r="AB149" s="18">
        <f>Y149/Q149</f>
        <v>0.83333333333333337</v>
      </c>
      <c r="AC149" s="22">
        <f t="shared" si="23"/>
        <v>1.8333333333333333</v>
      </c>
      <c r="AD149" s="52">
        <v>309705320</v>
      </c>
      <c r="AE149" s="29" t="s">
        <v>223</v>
      </c>
      <c r="AF149" s="50">
        <v>254310872</v>
      </c>
      <c r="AG149" s="18">
        <f t="shared" si="24"/>
        <v>0.82113820970204843</v>
      </c>
    </row>
    <row r="150" spans="1:33" s="25" customFormat="1" ht="60" x14ac:dyDescent="0.2">
      <c r="A150" s="11" t="s">
        <v>604</v>
      </c>
      <c r="B150" s="12" t="s">
        <v>65</v>
      </c>
      <c r="C150" s="28" t="s">
        <v>605</v>
      </c>
      <c r="D150" s="13" t="s">
        <v>605</v>
      </c>
      <c r="E150" s="28" t="s">
        <v>606</v>
      </c>
      <c r="F150" s="28" t="s">
        <v>607</v>
      </c>
      <c r="G150" s="28" t="s">
        <v>650</v>
      </c>
      <c r="H150" s="28">
        <v>317</v>
      </c>
      <c r="I150" s="28" t="s">
        <v>682</v>
      </c>
      <c r="J150" s="28">
        <v>2201033</v>
      </c>
      <c r="K150" s="28" t="s">
        <v>683</v>
      </c>
      <c r="L150" s="14" t="s">
        <v>684</v>
      </c>
      <c r="M150" s="14" t="s">
        <v>49</v>
      </c>
      <c r="N150" s="11">
        <v>114582</v>
      </c>
      <c r="O150" s="11">
        <v>2023</v>
      </c>
      <c r="P150" s="11" t="s">
        <v>670</v>
      </c>
      <c r="Q150" s="11">
        <v>119582</v>
      </c>
      <c r="R150" s="11">
        <v>473328</v>
      </c>
      <c r="S150" s="11">
        <v>188963</v>
      </c>
      <c r="T150" s="18">
        <f t="shared" si="16"/>
        <v>0.39922210391102997</v>
      </c>
      <c r="U150" s="19">
        <v>121145</v>
      </c>
      <c r="V150" s="19">
        <v>153452</v>
      </c>
      <c r="W150" s="34">
        <v>189268</v>
      </c>
      <c r="X150" s="19">
        <v>0</v>
      </c>
      <c r="Y150" s="20">
        <f>W150</f>
        <v>189268</v>
      </c>
      <c r="Z150" s="18">
        <f t="shared" si="21"/>
        <v>0.39986647736875908</v>
      </c>
      <c r="AA150" s="21">
        <f t="shared" si="22"/>
        <v>378231</v>
      </c>
      <c r="AB150" s="18">
        <f>Y150/Q150</f>
        <v>1.5827465672091117</v>
      </c>
      <c r="AC150" s="22">
        <f t="shared" si="23"/>
        <v>0.7990885812797891</v>
      </c>
      <c r="AD150" s="52">
        <v>1850000000</v>
      </c>
      <c r="AE150" s="29" t="s">
        <v>638</v>
      </c>
      <c r="AF150" s="50">
        <v>1360058100</v>
      </c>
      <c r="AG150" s="18">
        <f t="shared" si="24"/>
        <v>0.73516654054054054</v>
      </c>
    </row>
    <row r="151" spans="1:33" s="25" customFormat="1" ht="48" x14ac:dyDescent="0.2">
      <c r="A151" s="11" t="s">
        <v>604</v>
      </c>
      <c r="B151" s="12" t="s">
        <v>65</v>
      </c>
      <c r="C151" s="28" t="s">
        <v>605</v>
      </c>
      <c r="D151" s="13" t="s">
        <v>605</v>
      </c>
      <c r="E151" s="28">
        <v>2201</v>
      </c>
      <c r="F151" s="28" t="s">
        <v>607</v>
      </c>
      <c r="G151" s="28" t="s">
        <v>685</v>
      </c>
      <c r="H151" s="28">
        <v>318</v>
      </c>
      <c r="I151" s="28" t="s">
        <v>686</v>
      </c>
      <c r="J151" s="28">
        <v>2201015</v>
      </c>
      <c r="K151" s="28" t="s">
        <v>687</v>
      </c>
      <c r="L151" s="14" t="s">
        <v>688</v>
      </c>
      <c r="M151" s="14" t="s">
        <v>49</v>
      </c>
      <c r="N151" s="11">
        <v>226</v>
      </c>
      <c r="O151" s="11">
        <v>2023</v>
      </c>
      <c r="P151" s="11" t="s">
        <v>139</v>
      </c>
      <c r="Q151" s="11">
        <v>60</v>
      </c>
      <c r="R151" s="11">
        <v>240</v>
      </c>
      <c r="S151" s="11">
        <v>52</v>
      </c>
      <c r="T151" s="18">
        <f t="shared" si="16"/>
        <v>0.21666666666666667</v>
      </c>
      <c r="U151" s="19">
        <v>1</v>
      </c>
      <c r="V151" s="19">
        <v>23</v>
      </c>
      <c r="W151" s="34">
        <f>59-24</f>
        <v>35</v>
      </c>
      <c r="X151" s="19">
        <v>0</v>
      </c>
      <c r="Y151" s="20">
        <f>U151+V151+W151</f>
        <v>59</v>
      </c>
      <c r="Z151" s="18">
        <f t="shared" si="21"/>
        <v>0.24583333333333332</v>
      </c>
      <c r="AA151" s="21">
        <f t="shared" si="22"/>
        <v>111</v>
      </c>
      <c r="AB151" s="18">
        <f>Y151/Q151</f>
        <v>0.98333333333333328</v>
      </c>
      <c r="AC151" s="22">
        <f t="shared" si="23"/>
        <v>0.46250000000000002</v>
      </c>
      <c r="AD151" s="52">
        <v>250000000</v>
      </c>
      <c r="AE151" s="29" t="s">
        <v>223</v>
      </c>
      <c r="AF151" s="27">
        <v>0</v>
      </c>
      <c r="AG151" s="18">
        <f t="shared" si="24"/>
        <v>0</v>
      </c>
    </row>
    <row r="152" spans="1:33" s="25" customFormat="1" ht="48" x14ac:dyDescent="0.2">
      <c r="A152" s="11" t="s">
        <v>604</v>
      </c>
      <c r="B152" s="12" t="s">
        <v>65</v>
      </c>
      <c r="C152" s="28" t="s">
        <v>605</v>
      </c>
      <c r="D152" s="13" t="s">
        <v>605</v>
      </c>
      <c r="E152" s="28">
        <v>2201</v>
      </c>
      <c r="F152" s="28" t="s">
        <v>607</v>
      </c>
      <c r="G152" s="28" t="s">
        <v>685</v>
      </c>
      <c r="H152" s="28">
        <v>319</v>
      </c>
      <c r="I152" s="28" t="s">
        <v>689</v>
      </c>
      <c r="J152" s="28">
        <v>2201013</v>
      </c>
      <c r="K152" s="28" t="s">
        <v>690</v>
      </c>
      <c r="L152" s="14" t="s">
        <v>115</v>
      </c>
      <c r="M152" s="14" t="s">
        <v>49</v>
      </c>
      <c r="N152" s="11">
        <v>226</v>
      </c>
      <c r="O152" s="11">
        <v>2023</v>
      </c>
      <c r="P152" s="11" t="s">
        <v>139</v>
      </c>
      <c r="Q152" s="11">
        <v>226</v>
      </c>
      <c r="R152" s="11">
        <f>226*4</f>
        <v>904</v>
      </c>
      <c r="S152" s="11">
        <v>226</v>
      </c>
      <c r="T152" s="18">
        <f t="shared" si="16"/>
        <v>0.25</v>
      </c>
      <c r="U152" s="19">
        <v>53</v>
      </c>
      <c r="V152" s="19">
        <v>21</v>
      </c>
      <c r="W152" s="34">
        <v>159</v>
      </c>
      <c r="X152" s="19">
        <v>0</v>
      </c>
      <c r="Y152" s="20">
        <f>U152+V152+W152</f>
        <v>233</v>
      </c>
      <c r="Z152" s="18">
        <f t="shared" si="21"/>
        <v>0.25774336283185839</v>
      </c>
      <c r="AA152" s="21">
        <f t="shared" si="22"/>
        <v>459</v>
      </c>
      <c r="AB152" s="18">
        <f>Y152/Q152</f>
        <v>1.0309734513274336</v>
      </c>
      <c r="AC152" s="22">
        <f t="shared" si="23"/>
        <v>0.50774336283185839</v>
      </c>
      <c r="AD152" s="52">
        <v>400000000</v>
      </c>
      <c r="AE152" s="29" t="s">
        <v>223</v>
      </c>
      <c r="AF152" s="50">
        <f>238050000-67792500</f>
        <v>170257500</v>
      </c>
      <c r="AG152" s="18">
        <f t="shared" si="24"/>
        <v>0.42564374999999999</v>
      </c>
    </row>
    <row r="153" spans="1:33" s="25" customFormat="1" ht="48" x14ac:dyDescent="0.2">
      <c r="A153" s="11" t="s">
        <v>691</v>
      </c>
      <c r="B153" s="12" t="s">
        <v>65</v>
      </c>
      <c r="C153" s="28" t="s">
        <v>692</v>
      </c>
      <c r="D153" s="13" t="s">
        <v>692</v>
      </c>
      <c r="E153" s="28">
        <v>4003</v>
      </c>
      <c r="F153" s="28" t="s">
        <v>693</v>
      </c>
      <c r="G153" s="28" t="s">
        <v>694</v>
      </c>
      <c r="H153" s="28">
        <v>31</v>
      </c>
      <c r="I153" s="28" t="s">
        <v>695</v>
      </c>
      <c r="J153" s="28">
        <v>4003042</v>
      </c>
      <c r="K153" s="28" t="s">
        <v>696</v>
      </c>
      <c r="L153" s="14" t="s">
        <v>697</v>
      </c>
      <c r="M153" s="14" t="s">
        <v>49</v>
      </c>
      <c r="N153" s="11">
        <v>0</v>
      </c>
      <c r="O153" s="11">
        <v>2024</v>
      </c>
      <c r="P153" s="11" t="s">
        <v>698</v>
      </c>
      <c r="Q153" s="11">
        <v>1</v>
      </c>
      <c r="R153" s="11">
        <v>1</v>
      </c>
      <c r="S153" s="17">
        <v>0</v>
      </c>
      <c r="T153" s="18">
        <f t="shared" si="16"/>
        <v>0</v>
      </c>
      <c r="U153" s="19">
        <v>1</v>
      </c>
      <c r="V153" s="19">
        <v>1</v>
      </c>
      <c r="W153" s="34">
        <v>1</v>
      </c>
      <c r="X153" s="19">
        <v>0</v>
      </c>
      <c r="Y153" s="20">
        <v>1</v>
      </c>
      <c r="Z153" s="18">
        <f t="shared" si="21"/>
        <v>1</v>
      </c>
      <c r="AA153" s="21">
        <f>S153+Y153</f>
        <v>1</v>
      </c>
      <c r="AB153" s="18">
        <f t="shared" ref="AB153:AB156" si="25">Y153/Q153</f>
        <v>1</v>
      </c>
      <c r="AC153" s="22">
        <f t="shared" si="23"/>
        <v>1</v>
      </c>
      <c r="AD153" s="52">
        <v>150000000</v>
      </c>
      <c r="AE153" s="29" t="s">
        <v>475</v>
      </c>
      <c r="AF153" s="27">
        <v>0</v>
      </c>
      <c r="AG153" s="18">
        <f t="shared" si="24"/>
        <v>0</v>
      </c>
    </row>
    <row r="154" spans="1:33" s="25" customFormat="1" ht="48" x14ac:dyDescent="0.2">
      <c r="A154" s="11" t="s">
        <v>691</v>
      </c>
      <c r="B154" s="12" t="s">
        <v>65</v>
      </c>
      <c r="C154" s="28" t="s">
        <v>692</v>
      </c>
      <c r="D154" s="13" t="s">
        <v>692</v>
      </c>
      <c r="E154" s="28">
        <v>4003</v>
      </c>
      <c r="F154" s="28" t="s">
        <v>693</v>
      </c>
      <c r="G154" s="28" t="s">
        <v>694</v>
      </c>
      <c r="H154" s="28">
        <v>32</v>
      </c>
      <c r="I154" s="28" t="s">
        <v>699</v>
      </c>
      <c r="J154" s="28" t="s">
        <v>700</v>
      </c>
      <c r="K154" s="28" t="s">
        <v>701</v>
      </c>
      <c r="L154" s="14" t="s">
        <v>701</v>
      </c>
      <c r="M154" s="14" t="s">
        <v>49</v>
      </c>
      <c r="N154" s="11">
        <v>1</v>
      </c>
      <c r="O154" s="11">
        <v>2024</v>
      </c>
      <c r="P154" s="11" t="s">
        <v>698</v>
      </c>
      <c r="Q154" s="11">
        <v>1</v>
      </c>
      <c r="R154" s="11">
        <v>1</v>
      </c>
      <c r="S154" s="17">
        <v>1</v>
      </c>
      <c r="T154" s="18">
        <f t="shared" si="16"/>
        <v>1</v>
      </c>
      <c r="U154" s="19">
        <v>0</v>
      </c>
      <c r="V154" s="19">
        <v>0</v>
      </c>
      <c r="W154" s="34">
        <v>0</v>
      </c>
      <c r="X154" s="19">
        <v>0</v>
      </c>
      <c r="Y154" s="20">
        <v>0</v>
      </c>
      <c r="Z154" s="18">
        <f t="shared" si="21"/>
        <v>0</v>
      </c>
      <c r="AA154" s="21">
        <f t="shared" ref="AA154:AA156" si="26">S154+Y154</f>
        <v>1</v>
      </c>
      <c r="AB154" s="18">
        <f t="shared" si="25"/>
        <v>0</v>
      </c>
      <c r="AC154" s="22">
        <f t="shared" si="23"/>
        <v>1</v>
      </c>
      <c r="AD154" s="52">
        <v>5000000000</v>
      </c>
      <c r="AE154" s="29" t="s">
        <v>475</v>
      </c>
      <c r="AF154" s="27">
        <v>0</v>
      </c>
      <c r="AG154" s="18">
        <f t="shared" si="24"/>
        <v>0</v>
      </c>
    </row>
    <row r="155" spans="1:33" s="25" customFormat="1" ht="48" x14ac:dyDescent="0.2">
      <c r="A155" s="11" t="s">
        <v>691</v>
      </c>
      <c r="B155" s="12" t="s">
        <v>65</v>
      </c>
      <c r="C155" s="28" t="s">
        <v>692</v>
      </c>
      <c r="D155" s="13" t="s">
        <v>692</v>
      </c>
      <c r="E155" s="28">
        <v>4003</v>
      </c>
      <c r="F155" s="28" t="s">
        <v>693</v>
      </c>
      <c r="G155" s="28" t="s">
        <v>694</v>
      </c>
      <c r="H155" s="28">
        <v>35</v>
      </c>
      <c r="I155" s="28" t="s">
        <v>702</v>
      </c>
      <c r="J155" s="28">
        <v>4003042</v>
      </c>
      <c r="K155" s="28" t="s">
        <v>696</v>
      </c>
      <c r="L155" s="14" t="s">
        <v>697</v>
      </c>
      <c r="M155" s="14" t="s">
        <v>49</v>
      </c>
      <c r="N155" s="11">
        <v>0</v>
      </c>
      <c r="O155" s="11">
        <v>2024</v>
      </c>
      <c r="P155" s="11" t="s">
        <v>698</v>
      </c>
      <c r="Q155" s="11">
        <v>1</v>
      </c>
      <c r="R155" s="11">
        <v>1</v>
      </c>
      <c r="S155" s="17">
        <v>0</v>
      </c>
      <c r="T155" s="18">
        <f t="shared" si="16"/>
        <v>0</v>
      </c>
      <c r="U155" s="19">
        <v>1</v>
      </c>
      <c r="V155" s="19">
        <v>1</v>
      </c>
      <c r="W155" s="34">
        <v>1</v>
      </c>
      <c r="X155" s="19">
        <v>0</v>
      </c>
      <c r="Y155" s="20">
        <v>1</v>
      </c>
      <c r="Z155" s="18">
        <f t="shared" si="21"/>
        <v>1</v>
      </c>
      <c r="AA155" s="21">
        <f t="shared" si="26"/>
        <v>1</v>
      </c>
      <c r="AB155" s="18">
        <f t="shared" si="25"/>
        <v>1</v>
      </c>
      <c r="AC155" s="22">
        <f t="shared" si="23"/>
        <v>1</v>
      </c>
      <c r="AD155" s="52">
        <v>100000000</v>
      </c>
      <c r="AE155" s="29" t="s">
        <v>475</v>
      </c>
      <c r="AF155" s="27">
        <v>0</v>
      </c>
      <c r="AG155" s="18">
        <f t="shared" si="24"/>
        <v>0</v>
      </c>
    </row>
    <row r="156" spans="1:33" s="25" customFormat="1" ht="48" x14ac:dyDescent="0.2">
      <c r="A156" s="11" t="s">
        <v>691</v>
      </c>
      <c r="B156" s="12" t="s">
        <v>65</v>
      </c>
      <c r="C156" s="28" t="s">
        <v>692</v>
      </c>
      <c r="D156" s="13" t="s">
        <v>692</v>
      </c>
      <c r="E156" s="28">
        <v>4003</v>
      </c>
      <c r="F156" s="28" t="s">
        <v>693</v>
      </c>
      <c r="G156" s="28" t="s">
        <v>694</v>
      </c>
      <c r="H156" s="28">
        <v>36</v>
      </c>
      <c r="I156" s="28" t="s">
        <v>702</v>
      </c>
      <c r="J156" s="28" t="s">
        <v>703</v>
      </c>
      <c r="K156" s="28" t="s">
        <v>704</v>
      </c>
      <c r="L156" s="14" t="s">
        <v>705</v>
      </c>
      <c r="M156" s="14" t="s">
        <v>49</v>
      </c>
      <c r="N156" s="11">
        <v>1</v>
      </c>
      <c r="O156" s="11">
        <v>2024</v>
      </c>
      <c r="P156" s="11" t="s">
        <v>698</v>
      </c>
      <c r="Q156" s="11">
        <v>1</v>
      </c>
      <c r="R156" s="11">
        <v>1</v>
      </c>
      <c r="S156" s="17">
        <v>1</v>
      </c>
      <c r="T156" s="18">
        <f t="shared" ref="T156" si="27">+S156/R156</f>
        <v>1</v>
      </c>
      <c r="U156" s="19">
        <v>0</v>
      </c>
      <c r="V156" s="19">
        <v>0</v>
      </c>
      <c r="W156" s="34">
        <v>0</v>
      </c>
      <c r="X156" s="19">
        <v>0</v>
      </c>
      <c r="Y156" s="20">
        <v>0</v>
      </c>
      <c r="Z156" s="18">
        <f t="shared" si="21"/>
        <v>0</v>
      </c>
      <c r="AA156" s="21">
        <f t="shared" si="26"/>
        <v>1</v>
      </c>
      <c r="AB156" s="18">
        <f t="shared" si="25"/>
        <v>0</v>
      </c>
      <c r="AC156" s="22">
        <f t="shared" si="23"/>
        <v>1</v>
      </c>
      <c r="AD156" s="52">
        <v>5000000000</v>
      </c>
      <c r="AE156" s="29">
        <v>9</v>
      </c>
      <c r="AF156" s="27">
        <v>0</v>
      </c>
      <c r="AG156" s="18">
        <f t="shared" si="24"/>
        <v>0</v>
      </c>
    </row>
    <row r="157" spans="1:33" s="25" customFormat="1" ht="48" x14ac:dyDescent="0.2">
      <c r="A157" s="11" t="s">
        <v>691</v>
      </c>
      <c r="B157" s="12" t="s">
        <v>65</v>
      </c>
      <c r="C157" s="28" t="s">
        <v>706</v>
      </c>
      <c r="D157" s="13" t="s">
        <v>706</v>
      </c>
      <c r="E157" s="28">
        <v>4001</v>
      </c>
      <c r="F157" s="28" t="s">
        <v>707</v>
      </c>
      <c r="G157" s="28" t="s">
        <v>708</v>
      </c>
      <c r="H157" s="28" t="s">
        <v>709</v>
      </c>
      <c r="I157" s="28" t="s">
        <v>710</v>
      </c>
      <c r="J157" s="28" t="s">
        <v>711</v>
      </c>
      <c r="K157" s="28" t="s">
        <v>712</v>
      </c>
      <c r="L157" s="14" t="s">
        <v>713</v>
      </c>
      <c r="M157" s="14" t="s">
        <v>49</v>
      </c>
      <c r="N157" s="11" t="s">
        <v>93</v>
      </c>
      <c r="O157" s="11" t="s">
        <v>582</v>
      </c>
      <c r="P157" s="11" t="s">
        <v>50</v>
      </c>
      <c r="Q157" s="11">
        <v>4</v>
      </c>
      <c r="R157" s="11">
        <v>15</v>
      </c>
      <c r="S157" s="11"/>
      <c r="T157" s="18">
        <f>+S157/R157</f>
        <v>0</v>
      </c>
      <c r="U157" s="19"/>
      <c r="V157" s="19"/>
      <c r="W157" s="19">
        <v>0</v>
      </c>
      <c r="X157" s="19">
        <v>0</v>
      </c>
      <c r="Y157" s="20">
        <f>+U157+V157+W157+X157</f>
        <v>0</v>
      </c>
      <c r="Z157" s="18">
        <f>+Y157/R157</f>
        <v>0</v>
      </c>
      <c r="AA157" s="21">
        <f>S157+Y157</f>
        <v>0</v>
      </c>
      <c r="AB157" s="18">
        <f>Y157/Q157</f>
        <v>0</v>
      </c>
      <c r="AC157" s="22">
        <f t="shared" si="23"/>
        <v>0</v>
      </c>
      <c r="AD157" s="52"/>
      <c r="AE157" s="29"/>
      <c r="AF157" s="27">
        <v>0</v>
      </c>
      <c r="AG157" s="18">
        <v>0</v>
      </c>
    </row>
    <row r="158" spans="1:33" s="25" customFormat="1" ht="48" x14ac:dyDescent="0.2">
      <c r="A158" s="11" t="s">
        <v>691</v>
      </c>
      <c r="B158" s="12" t="s">
        <v>65</v>
      </c>
      <c r="C158" s="28" t="s">
        <v>706</v>
      </c>
      <c r="D158" s="13" t="s">
        <v>706</v>
      </c>
      <c r="E158" s="28">
        <v>4001</v>
      </c>
      <c r="F158" s="28" t="s">
        <v>707</v>
      </c>
      <c r="G158" s="28" t="s">
        <v>708</v>
      </c>
      <c r="H158" s="28" t="s">
        <v>714</v>
      </c>
      <c r="I158" s="28" t="s">
        <v>715</v>
      </c>
      <c r="J158" s="28" t="s">
        <v>716</v>
      </c>
      <c r="K158" s="28" t="s">
        <v>717</v>
      </c>
      <c r="L158" s="14" t="s">
        <v>718</v>
      </c>
      <c r="M158" s="14" t="s">
        <v>49</v>
      </c>
      <c r="N158" s="11" t="s">
        <v>93</v>
      </c>
      <c r="O158" s="11" t="s">
        <v>582</v>
      </c>
      <c r="P158" s="11" t="s">
        <v>50</v>
      </c>
      <c r="Q158" s="11">
        <v>150</v>
      </c>
      <c r="R158" s="11">
        <v>500</v>
      </c>
      <c r="S158" s="11"/>
      <c r="T158" s="18">
        <v>0</v>
      </c>
      <c r="U158" s="19"/>
      <c r="V158" s="19"/>
      <c r="W158" s="19">
        <v>0</v>
      </c>
      <c r="X158" s="19">
        <v>0</v>
      </c>
      <c r="Y158" s="20">
        <f t="shared" ref="Y158:Y221" si="28">+U158+V158+W158+X158</f>
        <v>0</v>
      </c>
      <c r="Z158" s="18">
        <f t="shared" ref="Z158:Z193" si="29">+Y158/R158</f>
        <v>0</v>
      </c>
      <c r="AA158" s="21">
        <f>S158+Y158</f>
        <v>0</v>
      </c>
      <c r="AB158" s="18">
        <f>Y158/Q158</f>
        <v>0</v>
      </c>
      <c r="AC158" s="22">
        <f t="shared" si="23"/>
        <v>0</v>
      </c>
      <c r="AD158" s="52"/>
      <c r="AE158" s="29"/>
      <c r="AF158" s="27">
        <v>0</v>
      </c>
      <c r="AG158" s="18">
        <v>0</v>
      </c>
    </row>
    <row r="159" spans="1:33" s="25" customFormat="1" ht="48" x14ac:dyDescent="0.2">
      <c r="A159" s="11" t="s">
        <v>691</v>
      </c>
      <c r="B159" s="12" t="s">
        <v>65</v>
      </c>
      <c r="C159" s="28" t="s">
        <v>706</v>
      </c>
      <c r="D159" s="13" t="s">
        <v>706</v>
      </c>
      <c r="E159" s="28">
        <v>4001</v>
      </c>
      <c r="F159" s="28" t="s">
        <v>707</v>
      </c>
      <c r="G159" s="28" t="s">
        <v>708</v>
      </c>
      <c r="H159" s="28" t="s">
        <v>719</v>
      </c>
      <c r="I159" s="28" t="s">
        <v>720</v>
      </c>
      <c r="J159" s="28" t="s">
        <v>721</v>
      </c>
      <c r="K159" s="28" t="s">
        <v>722</v>
      </c>
      <c r="L159" s="14" t="s">
        <v>722</v>
      </c>
      <c r="M159" s="14" t="s">
        <v>49</v>
      </c>
      <c r="N159" s="11" t="s">
        <v>93</v>
      </c>
      <c r="O159" s="11" t="s">
        <v>582</v>
      </c>
      <c r="P159" s="11" t="s">
        <v>50</v>
      </c>
      <c r="Q159" s="11">
        <v>23</v>
      </c>
      <c r="R159" s="11">
        <v>100</v>
      </c>
      <c r="S159" s="11" t="s">
        <v>723</v>
      </c>
      <c r="T159" s="18">
        <v>0</v>
      </c>
      <c r="U159" s="19"/>
      <c r="V159" s="19">
        <v>0.17</v>
      </c>
      <c r="W159" s="34">
        <v>0.42</v>
      </c>
      <c r="X159" s="19">
        <v>0</v>
      </c>
      <c r="Y159" s="20">
        <f t="shared" si="28"/>
        <v>0.59</v>
      </c>
      <c r="Z159" s="18">
        <f t="shared" si="29"/>
        <v>5.8999999999999999E-3</v>
      </c>
      <c r="AA159" s="21">
        <v>1</v>
      </c>
      <c r="AB159" s="18">
        <f>Y159/Q159</f>
        <v>2.5652173913043478E-2</v>
      </c>
      <c r="AC159" s="22">
        <f t="shared" si="23"/>
        <v>0.01</v>
      </c>
      <c r="AD159" s="52">
        <v>0</v>
      </c>
      <c r="AE159" s="29" t="s">
        <v>724</v>
      </c>
      <c r="AF159" s="27">
        <v>0</v>
      </c>
      <c r="AG159" s="18">
        <v>0</v>
      </c>
    </row>
    <row r="160" spans="1:33" s="25" customFormat="1" ht="48" x14ac:dyDescent="0.2">
      <c r="A160" s="11" t="s">
        <v>691</v>
      </c>
      <c r="B160" s="12" t="s">
        <v>65</v>
      </c>
      <c r="C160" s="28" t="s">
        <v>706</v>
      </c>
      <c r="D160" s="13" t="s">
        <v>706</v>
      </c>
      <c r="E160" s="28">
        <v>4001</v>
      </c>
      <c r="F160" s="28" t="s">
        <v>707</v>
      </c>
      <c r="G160" s="28" t="s">
        <v>708</v>
      </c>
      <c r="H160" s="28" t="s">
        <v>725</v>
      </c>
      <c r="I160" s="28" t="s">
        <v>726</v>
      </c>
      <c r="J160" s="28" t="s">
        <v>727</v>
      </c>
      <c r="K160" s="28" t="s">
        <v>728</v>
      </c>
      <c r="L160" s="14" t="s">
        <v>729</v>
      </c>
      <c r="M160" s="14" t="s">
        <v>49</v>
      </c>
      <c r="N160" s="11" t="s">
        <v>93</v>
      </c>
      <c r="O160" s="11" t="s">
        <v>582</v>
      </c>
      <c r="P160" s="11" t="s">
        <v>50</v>
      </c>
      <c r="Q160" s="11">
        <v>1</v>
      </c>
      <c r="R160" s="11">
        <v>4</v>
      </c>
      <c r="S160" s="11">
        <v>1</v>
      </c>
      <c r="T160" s="18">
        <v>0</v>
      </c>
      <c r="U160" s="19">
        <v>0</v>
      </c>
      <c r="V160" s="19">
        <v>1</v>
      </c>
      <c r="W160" s="34">
        <v>1</v>
      </c>
      <c r="X160" s="19">
        <v>0</v>
      </c>
      <c r="Y160" s="20">
        <f t="shared" si="28"/>
        <v>2</v>
      </c>
      <c r="Z160" s="18">
        <f t="shared" si="29"/>
        <v>0.5</v>
      </c>
      <c r="AA160" s="21">
        <f>S160+Y160</f>
        <v>3</v>
      </c>
      <c r="AB160" s="18">
        <f t="shared" ref="AB160:AB161" si="30">Y160/Q160</f>
        <v>2</v>
      </c>
      <c r="AC160" s="22">
        <f t="shared" si="23"/>
        <v>0.75</v>
      </c>
      <c r="AD160" s="52">
        <v>200000000</v>
      </c>
      <c r="AE160" s="29" t="s">
        <v>51</v>
      </c>
      <c r="AF160" s="50">
        <v>120000000</v>
      </c>
      <c r="AG160" s="18">
        <f t="shared" si="24"/>
        <v>0.6</v>
      </c>
    </row>
    <row r="161" spans="1:33" s="25" customFormat="1" ht="48" x14ac:dyDescent="0.2">
      <c r="A161" s="11" t="s">
        <v>691</v>
      </c>
      <c r="B161" s="12" t="s">
        <v>65</v>
      </c>
      <c r="C161" s="28" t="s">
        <v>706</v>
      </c>
      <c r="D161" s="13" t="s">
        <v>706</v>
      </c>
      <c r="E161" s="28">
        <v>4001</v>
      </c>
      <c r="F161" s="28" t="s">
        <v>707</v>
      </c>
      <c r="G161" s="28" t="s">
        <v>708</v>
      </c>
      <c r="H161" s="28" t="s">
        <v>730</v>
      </c>
      <c r="I161" s="28" t="s">
        <v>731</v>
      </c>
      <c r="J161" s="28" t="s">
        <v>732</v>
      </c>
      <c r="K161" s="28" t="s">
        <v>733</v>
      </c>
      <c r="L161" s="14" t="s">
        <v>158</v>
      </c>
      <c r="M161" s="14" t="s">
        <v>49</v>
      </c>
      <c r="N161" s="11" t="s">
        <v>93</v>
      </c>
      <c r="O161" s="11" t="s">
        <v>582</v>
      </c>
      <c r="P161" s="11" t="s">
        <v>50</v>
      </c>
      <c r="Q161" s="11">
        <v>15</v>
      </c>
      <c r="R161" s="11">
        <v>60</v>
      </c>
      <c r="S161" s="11">
        <v>1</v>
      </c>
      <c r="T161" s="18">
        <v>0</v>
      </c>
      <c r="U161" s="19">
        <v>0.5</v>
      </c>
      <c r="V161" s="19">
        <v>0.5</v>
      </c>
      <c r="W161" s="34">
        <v>1</v>
      </c>
      <c r="X161" s="19">
        <v>0</v>
      </c>
      <c r="Y161" s="20">
        <f t="shared" si="28"/>
        <v>2</v>
      </c>
      <c r="Z161" s="18">
        <f t="shared" si="29"/>
        <v>3.3333333333333333E-2</v>
      </c>
      <c r="AA161" s="21">
        <f t="shared" ref="AA161" si="31">S161+Y161</f>
        <v>3</v>
      </c>
      <c r="AB161" s="18">
        <f t="shared" si="30"/>
        <v>0.13333333333333333</v>
      </c>
      <c r="AC161" s="22">
        <f t="shared" si="23"/>
        <v>0.05</v>
      </c>
      <c r="AD161" s="52">
        <v>300000000</v>
      </c>
      <c r="AE161" s="29" t="s">
        <v>51</v>
      </c>
      <c r="AF161" s="50">
        <v>180000000</v>
      </c>
      <c r="AG161" s="18">
        <f t="shared" si="24"/>
        <v>0.6</v>
      </c>
    </row>
    <row r="162" spans="1:33" s="25" customFormat="1" ht="48" x14ac:dyDescent="0.2">
      <c r="A162" s="11" t="s">
        <v>691</v>
      </c>
      <c r="B162" s="12" t="s">
        <v>65</v>
      </c>
      <c r="C162" s="28" t="s">
        <v>706</v>
      </c>
      <c r="D162" s="13" t="s">
        <v>706</v>
      </c>
      <c r="E162" s="28">
        <v>4001</v>
      </c>
      <c r="F162" s="28" t="s">
        <v>707</v>
      </c>
      <c r="G162" s="28" t="s">
        <v>708</v>
      </c>
      <c r="H162" s="28" t="s">
        <v>734</v>
      </c>
      <c r="I162" s="28" t="s">
        <v>735</v>
      </c>
      <c r="J162" s="28" t="s">
        <v>716</v>
      </c>
      <c r="K162" s="28" t="s">
        <v>717</v>
      </c>
      <c r="L162" s="14" t="s">
        <v>736</v>
      </c>
      <c r="M162" s="14" t="s">
        <v>49</v>
      </c>
      <c r="N162" s="11" t="s">
        <v>93</v>
      </c>
      <c r="O162" s="11" t="s">
        <v>582</v>
      </c>
      <c r="P162" s="11" t="s">
        <v>50</v>
      </c>
      <c r="Q162" s="11">
        <v>375</v>
      </c>
      <c r="R162" s="11">
        <v>5000</v>
      </c>
      <c r="S162" s="11" t="s">
        <v>723</v>
      </c>
      <c r="T162" s="18">
        <v>0</v>
      </c>
      <c r="U162" s="19"/>
      <c r="V162" s="19">
        <v>0</v>
      </c>
      <c r="W162" s="34">
        <v>0</v>
      </c>
      <c r="X162" s="19">
        <v>0</v>
      </c>
      <c r="Y162" s="20">
        <f t="shared" si="28"/>
        <v>0</v>
      </c>
      <c r="Z162" s="18">
        <f t="shared" si="29"/>
        <v>0</v>
      </c>
      <c r="AA162" s="21">
        <v>0</v>
      </c>
      <c r="AB162" s="18">
        <f>Y162/Q162</f>
        <v>0</v>
      </c>
      <c r="AC162" s="22">
        <f t="shared" si="23"/>
        <v>0</v>
      </c>
      <c r="AD162" s="52" t="s">
        <v>737</v>
      </c>
      <c r="AE162" s="29" t="s">
        <v>738</v>
      </c>
      <c r="AF162" s="27">
        <v>0</v>
      </c>
      <c r="AG162" s="18">
        <v>0</v>
      </c>
    </row>
    <row r="163" spans="1:33" s="25" customFormat="1" ht="48" x14ac:dyDescent="0.2">
      <c r="A163" s="11" t="s">
        <v>739</v>
      </c>
      <c r="B163" s="12" t="s">
        <v>5</v>
      </c>
      <c r="C163" s="28" t="s">
        <v>740</v>
      </c>
      <c r="D163" s="13" t="s">
        <v>740</v>
      </c>
      <c r="E163" s="28">
        <v>4599</v>
      </c>
      <c r="F163" s="28" t="s">
        <v>741</v>
      </c>
      <c r="G163" s="28" t="s">
        <v>52</v>
      </c>
      <c r="H163" s="28" t="s">
        <v>742</v>
      </c>
      <c r="I163" s="28" t="s">
        <v>743</v>
      </c>
      <c r="J163" s="28" t="s">
        <v>744</v>
      </c>
      <c r="K163" s="28" t="s">
        <v>745</v>
      </c>
      <c r="L163" s="14" t="s">
        <v>746</v>
      </c>
      <c r="M163" s="14" t="s">
        <v>49</v>
      </c>
      <c r="N163" s="11" t="s">
        <v>93</v>
      </c>
      <c r="O163" s="11" t="s">
        <v>50</v>
      </c>
      <c r="P163" s="11" t="s">
        <v>50</v>
      </c>
      <c r="Q163" s="11">
        <v>0</v>
      </c>
      <c r="R163" s="11">
        <v>2</v>
      </c>
      <c r="S163" s="11">
        <v>0</v>
      </c>
      <c r="T163" s="18">
        <f t="shared" ref="T163:T196" si="32">+S163/R163</f>
        <v>0</v>
      </c>
      <c r="U163" s="19">
        <v>0</v>
      </c>
      <c r="V163" s="19">
        <v>0</v>
      </c>
      <c r="W163" s="34">
        <v>0</v>
      </c>
      <c r="X163" s="19">
        <v>0</v>
      </c>
      <c r="Y163" s="20">
        <f t="shared" si="28"/>
        <v>0</v>
      </c>
      <c r="Z163" s="18">
        <f t="shared" si="29"/>
        <v>0</v>
      </c>
      <c r="AA163" s="21">
        <f t="shared" ref="AA163:AA193" si="33">S163+Y163</f>
        <v>0</v>
      </c>
      <c r="AB163" s="18">
        <v>0</v>
      </c>
      <c r="AC163" s="22">
        <f t="shared" si="23"/>
        <v>0</v>
      </c>
      <c r="AD163" s="52">
        <v>0</v>
      </c>
      <c r="AE163" s="29">
        <v>0</v>
      </c>
      <c r="AF163" s="27">
        <v>0</v>
      </c>
      <c r="AG163" s="18">
        <v>0</v>
      </c>
    </row>
    <row r="164" spans="1:33" s="25" customFormat="1" ht="48" x14ac:dyDescent="0.2">
      <c r="A164" s="11" t="s">
        <v>739</v>
      </c>
      <c r="B164" s="12" t="s">
        <v>5</v>
      </c>
      <c r="C164" s="28" t="s">
        <v>740</v>
      </c>
      <c r="D164" s="13" t="s">
        <v>740</v>
      </c>
      <c r="E164" s="28">
        <v>3602</v>
      </c>
      <c r="F164" s="28" t="s">
        <v>747</v>
      </c>
      <c r="G164" s="28" t="s">
        <v>748</v>
      </c>
      <c r="H164" s="28" t="s">
        <v>749</v>
      </c>
      <c r="I164" s="28" t="s">
        <v>750</v>
      </c>
      <c r="J164" s="28" t="s">
        <v>751</v>
      </c>
      <c r="K164" s="28" t="s">
        <v>752</v>
      </c>
      <c r="L164" s="14" t="s">
        <v>753</v>
      </c>
      <c r="M164" s="14" t="s">
        <v>49</v>
      </c>
      <c r="N164" s="11" t="s">
        <v>93</v>
      </c>
      <c r="O164" s="11" t="s">
        <v>50</v>
      </c>
      <c r="P164" s="11" t="s">
        <v>50</v>
      </c>
      <c r="Q164" s="11">
        <v>25</v>
      </c>
      <c r="R164" s="11">
        <v>100</v>
      </c>
      <c r="S164" s="11">
        <v>53</v>
      </c>
      <c r="T164" s="18">
        <f t="shared" si="32"/>
        <v>0.53</v>
      </c>
      <c r="U164" s="19">
        <v>3</v>
      </c>
      <c r="V164" s="19">
        <v>150</v>
      </c>
      <c r="W164" s="34">
        <v>0</v>
      </c>
      <c r="X164" s="19">
        <v>0</v>
      </c>
      <c r="Y164" s="20">
        <f t="shared" si="28"/>
        <v>153</v>
      </c>
      <c r="Z164" s="18">
        <f t="shared" si="29"/>
        <v>1.53</v>
      </c>
      <c r="AA164" s="21">
        <f t="shared" si="33"/>
        <v>206</v>
      </c>
      <c r="AB164" s="18">
        <f t="shared" ref="AB164:AB167" si="34">Y164/Q164</f>
        <v>6.12</v>
      </c>
      <c r="AC164" s="22">
        <f t="shared" si="23"/>
        <v>2.06</v>
      </c>
      <c r="AD164" s="52">
        <v>0</v>
      </c>
      <c r="AE164" s="29">
        <v>0</v>
      </c>
      <c r="AF164" s="27">
        <v>0</v>
      </c>
      <c r="AG164" s="18">
        <v>0</v>
      </c>
    </row>
    <row r="165" spans="1:33" s="25" customFormat="1" ht="48" x14ac:dyDescent="0.2">
      <c r="A165" s="11" t="s">
        <v>739</v>
      </c>
      <c r="B165" s="12" t="s">
        <v>5</v>
      </c>
      <c r="C165" s="28" t="s">
        <v>740</v>
      </c>
      <c r="D165" s="13" t="s">
        <v>740</v>
      </c>
      <c r="E165" s="28">
        <v>3502</v>
      </c>
      <c r="F165" s="28" t="s">
        <v>754</v>
      </c>
      <c r="G165" s="28" t="s">
        <v>755</v>
      </c>
      <c r="H165" s="28" t="s">
        <v>756</v>
      </c>
      <c r="I165" s="28" t="s">
        <v>757</v>
      </c>
      <c r="J165" s="28" t="s">
        <v>758</v>
      </c>
      <c r="K165" s="28" t="s">
        <v>759</v>
      </c>
      <c r="L165" s="14" t="s">
        <v>760</v>
      </c>
      <c r="M165" s="14" t="s">
        <v>49</v>
      </c>
      <c r="N165" s="11" t="s">
        <v>93</v>
      </c>
      <c r="O165" s="11" t="s">
        <v>50</v>
      </c>
      <c r="P165" s="11" t="s">
        <v>50</v>
      </c>
      <c r="Q165" s="11">
        <v>200</v>
      </c>
      <c r="R165" s="11">
        <v>200</v>
      </c>
      <c r="S165" s="11">
        <v>0</v>
      </c>
      <c r="T165" s="18">
        <f t="shared" si="32"/>
        <v>0</v>
      </c>
      <c r="U165" s="19">
        <v>0</v>
      </c>
      <c r="V165" s="19">
        <v>0</v>
      </c>
      <c r="W165" s="34">
        <v>46</v>
      </c>
      <c r="X165" s="19">
        <v>0</v>
      </c>
      <c r="Y165" s="20">
        <f t="shared" si="28"/>
        <v>46</v>
      </c>
      <c r="Z165" s="18">
        <f t="shared" si="29"/>
        <v>0.23</v>
      </c>
      <c r="AA165" s="21">
        <f t="shared" si="33"/>
        <v>46</v>
      </c>
      <c r="AB165" s="18">
        <f t="shared" si="34"/>
        <v>0.23</v>
      </c>
      <c r="AC165" s="22">
        <f t="shared" si="23"/>
        <v>0.23</v>
      </c>
      <c r="AD165" s="52">
        <v>400000000</v>
      </c>
      <c r="AE165" s="29" t="s">
        <v>51</v>
      </c>
      <c r="AF165" s="50">
        <v>400000000</v>
      </c>
      <c r="AG165" s="18">
        <f t="shared" si="24"/>
        <v>1</v>
      </c>
    </row>
    <row r="166" spans="1:33" s="25" customFormat="1" ht="48" x14ac:dyDescent="0.2">
      <c r="A166" s="11" t="s">
        <v>739</v>
      </c>
      <c r="B166" s="12" t="s">
        <v>5</v>
      </c>
      <c r="C166" s="28" t="s">
        <v>740</v>
      </c>
      <c r="D166" s="13" t="s">
        <v>740</v>
      </c>
      <c r="E166" s="28">
        <v>3903</v>
      </c>
      <c r="F166" s="28" t="s">
        <v>761</v>
      </c>
      <c r="G166" s="28" t="s">
        <v>762</v>
      </c>
      <c r="H166" s="28" t="s">
        <v>763</v>
      </c>
      <c r="I166" s="28" t="s">
        <v>764</v>
      </c>
      <c r="J166" s="28" t="s">
        <v>765</v>
      </c>
      <c r="K166" s="28" t="s">
        <v>766</v>
      </c>
      <c r="L166" s="14" t="s">
        <v>767</v>
      </c>
      <c r="M166" s="14" t="s">
        <v>49</v>
      </c>
      <c r="N166" s="11" t="s">
        <v>93</v>
      </c>
      <c r="O166" s="11" t="s">
        <v>50</v>
      </c>
      <c r="P166" s="11" t="s">
        <v>50</v>
      </c>
      <c r="Q166" s="11">
        <v>10</v>
      </c>
      <c r="R166" s="11">
        <v>20</v>
      </c>
      <c r="S166" s="11">
        <v>0</v>
      </c>
      <c r="T166" s="18">
        <f t="shared" si="32"/>
        <v>0</v>
      </c>
      <c r="U166" s="19">
        <v>0</v>
      </c>
      <c r="V166" s="19">
        <v>13</v>
      </c>
      <c r="W166" s="34">
        <v>0</v>
      </c>
      <c r="X166" s="19">
        <v>0</v>
      </c>
      <c r="Y166" s="20">
        <f t="shared" si="28"/>
        <v>13</v>
      </c>
      <c r="Z166" s="18">
        <f t="shared" si="29"/>
        <v>0.65</v>
      </c>
      <c r="AA166" s="21">
        <f t="shared" si="33"/>
        <v>13</v>
      </c>
      <c r="AB166" s="18">
        <f t="shared" si="34"/>
        <v>1.3</v>
      </c>
      <c r="AC166" s="22">
        <f t="shared" si="23"/>
        <v>0.65</v>
      </c>
      <c r="AD166" s="52">
        <v>0</v>
      </c>
      <c r="AE166" s="29" t="s">
        <v>50</v>
      </c>
      <c r="AF166" s="27">
        <v>0</v>
      </c>
      <c r="AG166" s="18">
        <v>0</v>
      </c>
    </row>
    <row r="167" spans="1:33" s="25" customFormat="1" ht="48" x14ac:dyDescent="0.2">
      <c r="A167" s="11" t="s">
        <v>739</v>
      </c>
      <c r="B167" s="12" t="s">
        <v>5</v>
      </c>
      <c r="C167" s="28" t="s">
        <v>740</v>
      </c>
      <c r="D167" s="13" t="s">
        <v>740</v>
      </c>
      <c r="E167" s="28">
        <v>3903</v>
      </c>
      <c r="F167" s="28" t="s">
        <v>761</v>
      </c>
      <c r="G167" s="28" t="s">
        <v>762</v>
      </c>
      <c r="H167" s="28" t="s">
        <v>768</v>
      </c>
      <c r="I167" s="28" t="s">
        <v>769</v>
      </c>
      <c r="J167" s="28" t="s">
        <v>765</v>
      </c>
      <c r="K167" s="28" t="s">
        <v>766</v>
      </c>
      <c r="L167" s="14" t="s">
        <v>770</v>
      </c>
      <c r="M167" s="14" t="s">
        <v>49</v>
      </c>
      <c r="N167" s="11" t="s">
        <v>93</v>
      </c>
      <c r="O167" s="11" t="s">
        <v>50</v>
      </c>
      <c r="P167" s="11" t="s">
        <v>50</v>
      </c>
      <c r="Q167" s="11">
        <v>0</v>
      </c>
      <c r="R167" s="11">
        <v>1</v>
      </c>
      <c r="S167" s="11">
        <v>0</v>
      </c>
      <c r="T167" s="18">
        <f t="shared" si="32"/>
        <v>0</v>
      </c>
      <c r="U167" s="19">
        <v>0</v>
      </c>
      <c r="V167" s="19">
        <v>0</v>
      </c>
      <c r="W167" s="34">
        <v>0</v>
      </c>
      <c r="X167" s="19">
        <v>0</v>
      </c>
      <c r="Y167" s="20">
        <f t="shared" si="28"/>
        <v>0</v>
      </c>
      <c r="Z167" s="18">
        <f t="shared" si="29"/>
        <v>0</v>
      </c>
      <c r="AA167" s="21">
        <f t="shared" si="33"/>
        <v>0</v>
      </c>
      <c r="AB167" s="18">
        <v>0</v>
      </c>
      <c r="AC167" s="22">
        <f t="shared" si="23"/>
        <v>0</v>
      </c>
      <c r="AD167" s="52">
        <v>0</v>
      </c>
      <c r="AE167" s="29" t="s">
        <v>50</v>
      </c>
      <c r="AF167" s="27">
        <v>0</v>
      </c>
      <c r="AG167" s="18">
        <v>0</v>
      </c>
    </row>
    <row r="168" spans="1:33" s="25" customFormat="1" ht="48" x14ac:dyDescent="0.2">
      <c r="A168" s="11" t="s">
        <v>739</v>
      </c>
      <c r="B168" s="12" t="s">
        <v>5</v>
      </c>
      <c r="C168" s="28" t="s">
        <v>740</v>
      </c>
      <c r="D168" s="13" t="s">
        <v>740</v>
      </c>
      <c r="E168" s="28">
        <v>3502</v>
      </c>
      <c r="F168" s="28" t="s">
        <v>754</v>
      </c>
      <c r="G168" s="28" t="s">
        <v>755</v>
      </c>
      <c r="H168" s="28" t="s">
        <v>771</v>
      </c>
      <c r="I168" s="28" t="s">
        <v>772</v>
      </c>
      <c r="J168" s="28" t="s">
        <v>773</v>
      </c>
      <c r="K168" s="28" t="s">
        <v>305</v>
      </c>
      <c r="L168" s="14" t="s">
        <v>322</v>
      </c>
      <c r="M168" s="14" t="s">
        <v>49</v>
      </c>
      <c r="N168" s="11" t="s">
        <v>93</v>
      </c>
      <c r="O168" s="11" t="s">
        <v>50</v>
      </c>
      <c r="P168" s="11" t="s">
        <v>50</v>
      </c>
      <c r="Q168" s="11">
        <v>1</v>
      </c>
      <c r="R168" s="11">
        <v>1</v>
      </c>
      <c r="S168" s="11"/>
      <c r="T168" s="18">
        <f t="shared" si="32"/>
        <v>0</v>
      </c>
      <c r="U168" s="19">
        <v>0</v>
      </c>
      <c r="V168" s="19">
        <v>0</v>
      </c>
      <c r="W168" s="34">
        <v>1</v>
      </c>
      <c r="X168" s="19">
        <v>0</v>
      </c>
      <c r="Y168" s="20">
        <f t="shared" si="28"/>
        <v>1</v>
      </c>
      <c r="Z168" s="18">
        <f t="shared" si="29"/>
        <v>1</v>
      </c>
      <c r="AA168" s="21">
        <f t="shared" si="33"/>
        <v>1</v>
      </c>
      <c r="AB168" s="18">
        <f>Y168/Q168</f>
        <v>1</v>
      </c>
      <c r="AC168" s="22">
        <f t="shared" si="23"/>
        <v>1</v>
      </c>
      <c r="AD168" s="52">
        <v>200000000</v>
      </c>
      <c r="AE168" s="29" t="s">
        <v>51</v>
      </c>
      <c r="AF168" s="50">
        <v>200000000</v>
      </c>
      <c r="AG168" s="18">
        <f t="shared" si="24"/>
        <v>1</v>
      </c>
    </row>
    <row r="169" spans="1:33" s="25" customFormat="1" ht="48" x14ac:dyDescent="0.2">
      <c r="A169" s="11" t="s">
        <v>739</v>
      </c>
      <c r="B169" s="12" t="s">
        <v>5</v>
      </c>
      <c r="C169" s="28" t="s">
        <v>740</v>
      </c>
      <c r="D169" s="13" t="s">
        <v>740</v>
      </c>
      <c r="E169" s="28">
        <v>4599</v>
      </c>
      <c r="F169" s="28" t="s">
        <v>741</v>
      </c>
      <c r="G169" s="28" t="s">
        <v>755</v>
      </c>
      <c r="H169" s="28" t="s">
        <v>774</v>
      </c>
      <c r="I169" s="28" t="s">
        <v>775</v>
      </c>
      <c r="J169" s="28" t="s">
        <v>776</v>
      </c>
      <c r="K169" s="28" t="s">
        <v>47</v>
      </c>
      <c r="L169" s="14" t="s">
        <v>48</v>
      </c>
      <c r="M169" s="14" t="s">
        <v>49</v>
      </c>
      <c r="N169" s="11" t="s">
        <v>93</v>
      </c>
      <c r="O169" s="11" t="s">
        <v>50</v>
      </c>
      <c r="P169" s="11" t="s">
        <v>50</v>
      </c>
      <c r="Q169" s="11">
        <v>1</v>
      </c>
      <c r="R169" s="11">
        <v>1</v>
      </c>
      <c r="S169" s="11">
        <v>0</v>
      </c>
      <c r="T169" s="18">
        <f t="shared" si="32"/>
        <v>0</v>
      </c>
      <c r="U169" s="19">
        <v>0</v>
      </c>
      <c r="V169" s="19">
        <v>0</v>
      </c>
      <c r="W169" s="34">
        <v>0</v>
      </c>
      <c r="X169" s="19">
        <v>0</v>
      </c>
      <c r="Y169" s="20">
        <f t="shared" si="28"/>
        <v>0</v>
      </c>
      <c r="Z169" s="18">
        <f t="shared" si="29"/>
        <v>0</v>
      </c>
      <c r="AA169" s="21">
        <f t="shared" si="33"/>
        <v>0</v>
      </c>
      <c r="AB169" s="18">
        <f>Y169/Q169</f>
        <v>0</v>
      </c>
      <c r="AC169" s="22">
        <f t="shared" si="23"/>
        <v>0</v>
      </c>
      <c r="AD169" s="52">
        <v>0</v>
      </c>
      <c r="AE169" s="29" t="s">
        <v>50</v>
      </c>
      <c r="AF169" s="27">
        <v>0</v>
      </c>
      <c r="AG169" s="18">
        <v>0</v>
      </c>
    </row>
    <row r="170" spans="1:33" s="25" customFormat="1" ht="48" x14ac:dyDescent="0.2">
      <c r="A170" s="11" t="s">
        <v>739</v>
      </c>
      <c r="B170" s="12" t="s">
        <v>5</v>
      </c>
      <c r="C170" s="28" t="s">
        <v>740</v>
      </c>
      <c r="D170" s="13" t="s">
        <v>740</v>
      </c>
      <c r="E170" s="28">
        <v>3502</v>
      </c>
      <c r="F170" s="28" t="s">
        <v>777</v>
      </c>
      <c r="G170" s="28" t="s">
        <v>755</v>
      </c>
      <c r="H170" s="28" t="s">
        <v>778</v>
      </c>
      <c r="I170" s="28" t="s">
        <v>779</v>
      </c>
      <c r="J170" s="28" t="s">
        <v>780</v>
      </c>
      <c r="K170" s="28" t="s">
        <v>781</v>
      </c>
      <c r="L170" s="14" t="s">
        <v>782</v>
      </c>
      <c r="M170" s="14" t="s">
        <v>49</v>
      </c>
      <c r="N170" s="11" t="s">
        <v>93</v>
      </c>
      <c r="O170" s="11" t="s">
        <v>50</v>
      </c>
      <c r="P170" s="11" t="s">
        <v>50</v>
      </c>
      <c r="Q170" s="11">
        <v>2</v>
      </c>
      <c r="R170" s="11">
        <v>6</v>
      </c>
      <c r="S170" s="11">
        <v>3</v>
      </c>
      <c r="T170" s="18">
        <f t="shared" si="32"/>
        <v>0.5</v>
      </c>
      <c r="U170" s="19">
        <v>0</v>
      </c>
      <c r="V170" s="19">
        <v>2</v>
      </c>
      <c r="W170" s="34">
        <v>1</v>
      </c>
      <c r="X170" s="19">
        <v>0</v>
      </c>
      <c r="Y170" s="20">
        <f t="shared" si="28"/>
        <v>3</v>
      </c>
      <c r="Z170" s="18">
        <f t="shared" si="29"/>
        <v>0.5</v>
      </c>
      <c r="AA170" s="21">
        <f t="shared" si="33"/>
        <v>6</v>
      </c>
      <c r="AB170" s="18">
        <f>Y170/Q170</f>
        <v>1.5</v>
      </c>
      <c r="AC170" s="22">
        <f t="shared" si="23"/>
        <v>1</v>
      </c>
      <c r="AD170" s="52">
        <v>200000000</v>
      </c>
      <c r="AE170" s="29" t="s">
        <v>51</v>
      </c>
      <c r="AF170" s="50">
        <v>200000000</v>
      </c>
      <c r="AG170" s="18">
        <f t="shared" si="24"/>
        <v>1</v>
      </c>
    </row>
    <row r="171" spans="1:33" s="25" customFormat="1" ht="48" x14ac:dyDescent="0.2">
      <c r="A171" s="11" t="s">
        <v>739</v>
      </c>
      <c r="B171" s="12" t="s">
        <v>5</v>
      </c>
      <c r="C171" s="28" t="s">
        <v>740</v>
      </c>
      <c r="D171" s="13" t="s">
        <v>740</v>
      </c>
      <c r="E171" s="28">
        <v>2022</v>
      </c>
      <c r="F171" s="28" t="s">
        <v>783</v>
      </c>
      <c r="G171" s="28" t="s">
        <v>83</v>
      </c>
      <c r="H171" s="28" t="s">
        <v>784</v>
      </c>
      <c r="I171" s="28" t="s">
        <v>785</v>
      </c>
      <c r="J171" s="28" t="s">
        <v>786</v>
      </c>
      <c r="K171" s="28" t="s">
        <v>787</v>
      </c>
      <c r="L171" s="14" t="s">
        <v>788</v>
      </c>
      <c r="M171" s="14" t="s">
        <v>49</v>
      </c>
      <c r="N171" s="11" t="s">
        <v>93</v>
      </c>
      <c r="O171" s="11" t="s">
        <v>50</v>
      </c>
      <c r="P171" s="11" t="s">
        <v>50</v>
      </c>
      <c r="Q171" s="11">
        <v>2</v>
      </c>
      <c r="R171" s="11">
        <v>5</v>
      </c>
      <c r="S171" s="11">
        <v>1</v>
      </c>
      <c r="T171" s="18">
        <f t="shared" si="32"/>
        <v>0.2</v>
      </c>
      <c r="U171" s="19">
        <v>0</v>
      </c>
      <c r="V171" s="19">
        <v>0</v>
      </c>
      <c r="W171" s="34">
        <v>0</v>
      </c>
      <c r="X171" s="19">
        <v>0</v>
      </c>
      <c r="Y171" s="20">
        <f t="shared" si="28"/>
        <v>0</v>
      </c>
      <c r="Z171" s="18">
        <f t="shared" si="29"/>
        <v>0</v>
      </c>
      <c r="AA171" s="21">
        <f t="shared" si="33"/>
        <v>1</v>
      </c>
      <c r="AB171" s="18">
        <f t="shared" ref="AB171:AB172" si="35">Y171/Q171</f>
        <v>0</v>
      </c>
      <c r="AC171" s="22">
        <f t="shared" si="23"/>
        <v>0.2</v>
      </c>
      <c r="AD171" s="52">
        <v>0</v>
      </c>
      <c r="AE171" s="29" t="s">
        <v>50</v>
      </c>
      <c r="AF171" s="27">
        <v>0</v>
      </c>
      <c r="AG171" s="18">
        <v>0</v>
      </c>
    </row>
    <row r="172" spans="1:33" s="25" customFormat="1" ht="48" x14ac:dyDescent="0.2">
      <c r="A172" s="11" t="s">
        <v>739</v>
      </c>
      <c r="B172" s="12" t="s">
        <v>5</v>
      </c>
      <c r="C172" s="28" t="s">
        <v>740</v>
      </c>
      <c r="D172" s="13" t="s">
        <v>740</v>
      </c>
      <c r="E172" s="28">
        <v>3502</v>
      </c>
      <c r="F172" s="28" t="s">
        <v>754</v>
      </c>
      <c r="G172" s="28" t="s">
        <v>755</v>
      </c>
      <c r="H172" s="28" t="s">
        <v>789</v>
      </c>
      <c r="I172" s="28" t="s">
        <v>790</v>
      </c>
      <c r="J172" s="28" t="s">
        <v>791</v>
      </c>
      <c r="K172" s="28" t="s">
        <v>792</v>
      </c>
      <c r="L172" s="14" t="s">
        <v>793</v>
      </c>
      <c r="M172" s="14" t="s">
        <v>49</v>
      </c>
      <c r="N172" s="11" t="s">
        <v>93</v>
      </c>
      <c r="O172" s="11" t="s">
        <v>50</v>
      </c>
      <c r="P172" s="11" t="s">
        <v>50</v>
      </c>
      <c r="Q172" s="11">
        <v>75</v>
      </c>
      <c r="R172" s="11">
        <v>100</v>
      </c>
      <c r="S172" s="11"/>
      <c r="T172" s="18">
        <f t="shared" si="32"/>
        <v>0</v>
      </c>
      <c r="U172" s="19">
        <v>0</v>
      </c>
      <c r="V172" s="19">
        <v>0</v>
      </c>
      <c r="W172" s="34">
        <v>75</v>
      </c>
      <c r="X172" s="19">
        <v>0</v>
      </c>
      <c r="Y172" s="20">
        <f t="shared" si="28"/>
        <v>75</v>
      </c>
      <c r="Z172" s="18">
        <f t="shared" si="29"/>
        <v>0.75</v>
      </c>
      <c r="AA172" s="21">
        <f t="shared" si="33"/>
        <v>75</v>
      </c>
      <c r="AB172" s="18">
        <f t="shared" si="35"/>
        <v>1</v>
      </c>
      <c r="AC172" s="22">
        <f t="shared" si="23"/>
        <v>0.75</v>
      </c>
      <c r="AD172" s="52">
        <v>0</v>
      </c>
      <c r="AE172" s="29" t="s">
        <v>50</v>
      </c>
      <c r="AF172" s="27">
        <v>0</v>
      </c>
      <c r="AG172" s="18">
        <v>0</v>
      </c>
    </row>
    <row r="173" spans="1:33" s="25" customFormat="1" ht="48" x14ac:dyDescent="0.2">
      <c r="A173" s="11" t="s">
        <v>739</v>
      </c>
      <c r="B173" s="12" t="s">
        <v>5</v>
      </c>
      <c r="C173" s="28" t="s">
        <v>740</v>
      </c>
      <c r="D173" s="13" t="s">
        <v>740</v>
      </c>
      <c r="E173" s="28">
        <v>3602</v>
      </c>
      <c r="F173" s="28" t="s">
        <v>747</v>
      </c>
      <c r="G173" s="28" t="s">
        <v>748</v>
      </c>
      <c r="H173" s="28" t="s">
        <v>794</v>
      </c>
      <c r="I173" s="28" t="s">
        <v>795</v>
      </c>
      <c r="J173" s="28" t="s">
        <v>791</v>
      </c>
      <c r="K173" s="28" t="s">
        <v>792</v>
      </c>
      <c r="L173" s="14" t="s">
        <v>793</v>
      </c>
      <c r="M173" s="14" t="s">
        <v>49</v>
      </c>
      <c r="N173" s="11" t="s">
        <v>93</v>
      </c>
      <c r="O173" s="11" t="s">
        <v>50</v>
      </c>
      <c r="P173" s="11" t="s">
        <v>50</v>
      </c>
      <c r="Q173" s="11">
        <v>100</v>
      </c>
      <c r="R173" s="11">
        <v>250</v>
      </c>
      <c r="S173" s="11">
        <v>83</v>
      </c>
      <c r="T173" s="18">
        <f t="shared" si="32"/>
        <v>0.33200000000000002</v>
      </c>
      <c r="U173" s="19">
        <v>0</v>
      </c>
      <c r="V173" s="19">
        <v>86</v>
      </c>
      <c r="W173" s="34">
        <v>0</v>
      </c>
      <c r="X173" s="19">
        <v>0</v>
      </c>
      <c r="Y173" s="20">
        <f t="shared" si="28"/>
        <v>86</v>
      </c>
      <c r="Z173" s="18">
        <f t="shared" si="29"/>
        <v>0.34399999999999997</v>
      </c>
      <c r="AA173" s="21">
        <f t="shared" si="33"/>
        <v>169</v>
      </c>
      <c r="AB173" s="18">
        <f>Y173/Q173</f>
        <v>0.86</v>
      </c>
      <c r="AC173" s="22">
        <f t="shared" si="23"/>
        <v>0.67600000000000005</v>
      </c>
      <c r="AD173" s="52">
        <v>191832034</v>
      </c>
      <c r="AE173" s="29" t="s">
        <v>796</v>
      </c>
      <c r="AF173" s="27">
        <v>0</v>
      </c>
      <c r="AG173" s="18">
        <f t="shared" si="24"/>
        <v>0</v>
      </c>
    </row>
    <row r="174" spans="1:33" s="25" customFormat="1" ht="48" x14ac:dyDescent="0.2">
      <c r="A174" s="11" t="s">
        <v>739</v>
      </c>
      <c r="B174" s="12" t="s">
        <v>5</v>
      </c>
      <c r="C174" s="28" t="s">
        <v>740</v>
      </c>
      <c r="D174" s="13" t="s">
        <v>740</v>
      </c>
      <c r="E174" s="28">
        <v>3602</v>
      </c>
      <c r="F174" s="28" t="s">
        <v>747</v>
      </c>
      <c r="G174" s="28" t="s">
        <v>748</v>
      </c>
      <c r="H174" s="28" t="s">
        <v>797</v>
      </c>
      <c r="I174" s="28" t="s">
        <v>798</v>
      </c>
      <c r="J174" s="28" t="s">
        <v>791</v>
      </c>
      <c r="K174" s="28" t="s">
        <v>799</v>
      </c>
      <c r="L174" s="14" t="s">
        <v>800</v>
      </c>
      <c r="M174" s="14" t="s">
        <v>49</v>
      </c>
      <c r="N174" s="11" t="s">
        <v>93</v>
      </c>
      <c r="O174" s="11" t="s">
        <v>50</v>
      </c>
      <c r="P174" s="11" t="s">
        <v>50</v>
      </c>
      <c r="Q174" s="11">
        <v>0.5</v>
      </c>
      <c r="R174" s="11">
        <v>1</v>
      </c>
      <c r="S174" s="11">
        <v>0</v>
      </c>
      <c r="T174" s="18">
        <f t="shared" si="32"/>
        <v>0</v>
      </c>
      <c r="U174" s="19">
        <v>0</v>
      </c>
      <c r="V174" s="19">
        <v>1</v>
      </c>
      <c r="W174" s="34">
        <v>0</v>
      </c>
      <c r="X174" s="19">
        <v>0</v>
      </c>
      <c r="Y174" s="20">
        <f t="shared" si="28"/>
        <v>1</v>
      </c>
      <c r="Z174" s="18">
        <f t="shared" si="29"/>
        <v>1</v>
      </c>
      <c r="AA174" s="21">
        <f t="shared" si="33"/>
        <v>1</v>
      </c>
      <c r="AB174" s="18">
        <f t="shared" ref="AB174:AB177" si="36">Y174/Q174</f>
        <v>2</v>
      </c>
      <c r="AC174" s="22">
        <f t="shared" si="23"/>
        <v>1</v>
      </c>
      <c r="AD174" s="52">
        <v>0</v>
      </c>
      <c r="AE174" s="29" t="s">
        <v>50</v>
      </c>
      <c r="AF174" s="27">
        <v>0</v>
      </c>
      <c r="AG174" s="18">
        <v>0</v>
      </c>
    </row>
    <row r="175" spans="1:33" s="25" customFormat="1" ht="48" x14ac:dyDescent="0.2">
      <c r="A175" s="11" t="s">
        <v>739</v>
      </c>
      <c r="B175" s="12" t="s">
        <v>5</v>
      </c>
      <c r="C175" s="28" t="s">
        <v>740</v>
      </c>
      <c r="D175" s="13" t="s">
        <v>740</v>
      </c>
      <c r="E175" s="28">
        <v>3502</v>
      </c>
      <c r="F175" s="28" t="s">
        <v>754</v>
      </c>
      <c r="G175" s="28" t="s">
        <v>755</v>
      </c>
      <c r="H175" s="28" t="s">
        <v>801</v>
      </c>
      <c r="I175" s="28" t="s">
        <v>802</v>
      </c>
      <c r="J175" s="28" t="s">
        <v>803</v>
      </c>
      <c r="K175" s="28" t="s">
        <v>804</v>
      </c>
      <c r="L175" s="14" t="s">
        <v>805</v>
      </c>
      <c r="M175" s="14" t="s">
        <v>49</v>
      </c>
      <c r="N175" s="11" t="s">
        <v>93</v>
      </c>
      <c r="O175" s="11" t="s">
        <v>50</v>
      </c>
      <c r="P175" s="11" t="s">
        <v>50</v>
      </c>
      <c r="Q175" s="11">
        <v>30</v>
      </c>
      <c r="R175" s="11">
        <v>100</v>
      </c>
      <c r="S175" s="11">
        <v>53</v>
      </c>
      <c r="T175" s="18">
        <f t="shared" si="32"/>
        <v>0.53</v>
      </c>
      <c r="U175" s="19">
        <v>3</v>
      </c>
      <c r="V175" s="19">
        <v>46</v>
      </c>
      <c r="W175" s="34">
        <v>0</v>
      </c>
      <c r="X175" s="19">
        <v>0</v>
      </c>
      <c r="Y175" s="20">
        <f t="shared" si="28"/>
        <v>49</v>
      </c>
      <c r="Z175" s="18">
        <f t="shared" si="29"/>
        <v>0.49</v>
      </c>
      <c r="AA175" s="21">
        <f t="shared" si="33"/>
        <v>102</v>
      </c>
      <c r="AB175" s="18">
        <f t="shared" si="36"/>
        <v>1.6333333333333333</v>
      </c>
      <c r="AC175" s="22">
        <f t="shared" si="23"/>
        <v>1.02</v>
      </c>
      <c r="AD175" s="52">
        <v>0</v>
      </c>
      <c r="AE175" s="29" t="s">
        <v>50</v>
      </c>
      <c r="AF175" s="27">
        <v>0</v>
      </c>
      <c r="AG175" s="18">
        <v>0</v>
      </c>
    </row>
    <row r="176" spans="1:33" s="25" customFormat="1" ht="48" x14ac:dyDescent="0.2">
      <c r="A176" s="11" t="s">
        <v>739</v>
      </c>
      <c r="B176" s="12" t="s">
        <v>65</v>
      </c>
      <c r="C176" s="28" t="s">
        <v>806</v>
      </c>
      <c r="D176" s="13" t="s">
        <v>806</v>
      </c>
      <c r="E176" s="28">
        <v>4599</v>
      </c>
      <c r="F176" s="28" t="s">
        <v>741</v>
      </c>
      <c r="G176" s="28" t="s">
        <v>52</v>
      </c>
      <c r="H176" s="28" t="s">
        <v>807</v>
      </c>
      <c r="I176" s="28" t="s">
        <v>808</v>
      </c>
      <c r="J176" s="28" t="s">
        <v>809</v>
      </c>
      <c r="K176" s="28" t="s">
        <v>157</v>
      </c>
      <c r="L176" s="14" t="s">
        <v>810</v>
      </c>
      <c r="M176" s="14" t="s">
        <v>49</v>
      </c>
      <c r="N176" s="11" t="s">
        <v>93</v>
      </c>
      <c r="O176" s="11" t="s">
        <v>50</v>
      </c>
      <c r="P176" s="11" t="s">
        <v>50</v>
      </c>
      <c r="Q176" s="11">
        <v>1</v>
      </c>
      <c r="R176" s="11">
        <v>1</v>
      </c>
      <c r="S176" s="11">
        <v>0</v>
      </c>
      <c r="T176" s="18">
        <f t="shared" si="32"/>
        <v>0</v>
      </c>
      <c r="U176" s="19">
        <v>0</v>
      </c>
      <c r="V176" s="19">
        <v>0.1</v>
      </c>
      <c r="W176" s="34">
        <v>0</v>
      </c>
      <c r="X176" s="19">
        <v>0</v>
      </c>
      <c r="Y176" s="20">
        <f t="shared" si="28"/>
        <v>0.1</v>
      </c>
      <c r="Z176" s="18">
        <f t="shared" si="29"/>
        <v>0.1</v>
      </c>
      <c r="AA176" s="21">
        <f t="shared" si="33"/>
        <v>0.1</v>
      </c>
      <c r="AB176" s="18">
        <f t="shared" si="36"/>
        <v>0.1</v>
      </c>
      <c r="AC176" s="22">
        <f t="shared" si="23"/>
        <v>0.1</v>
      </c>
      <c r="AD176" s="52" t="s">
        <v>811</v>
      </c>
      <c r="AE176" s="29" t="s">
        <v>50</v>
      </c>
      <c r="AF176" s="27">
        <v>0</v>
      </c>
      <c r="AG176" s="18">
        <v>0</v>
      </c>
    </row>
    <row r="177" spans="1:33" s="25" customFormat="1" ht="48" x14ac:dyDescent="0.2">
      <c r="A177" s="11" t="s">
        <v>739</v>
      </c>
      <c r="B177" s="12" t="s">
        <v>65</v>
      </c>
      <c r="C177" s="28" t="s">
        <v>806</v>
      </c>
      <c r="D177" s="13" t="s">
        <v>806</v>
      </c>
      <c r="E177" s="28">
        <v>4599</v>
      </c>
      <c r="F177" s="28" t="s">
        <v>741</v>
      </c>
      <c r="G177" s="28" t="s">
        <v>762</v>
      </c>
      <c r="H177" s="28" t="s">
        <v>812</v>
      </c>
      <c r="I177" s="28" t="s">
        <v>813</v>
      </c>
      <c r="J177" s="28" t="s">
        <v>814</v>
      </c>
      <c r="K177" s="28" t="s">
        <v>815</v>
      </c>
      <c r="L177" s="14" t="s">
        <v>816</v>
      </c>
      <c r="M177" s="14" t="s">
        <v>49</v>
      </c>
      <c r="N177" s="11" t="s">
        <v>93</v>
      </c>
      <c r="O177" s="11" t="s">
        <v>50</v>
      </c>
      <c r="P177" s="11" t="s">
        <v>50</v>
      </c>
      <c r="Q177" s="11">
        <v>3</v>
      </c>
      <c r="R177" s="11">
        <v>12</v>
      </c>
      <c r="S177" s="11">
        <v>0</v>
      </c>
      <c r="T177" s="18">
        <f t="shared" si="32"/>
        <v>0</v>
      </c>
      <c r="U177" s="19">
        <v>0</v>
      </c>
      <c r="V177" s="19">
        <v>0.05</v>
      </c>
      <c r="W177" s="34">
        <v>0</v>
      </c>
      <c r="X177" s="19">
        <v>0</v>
      </c>
      <c r="Y177" s="20">
        <f t="shared" si="28"/>
        <v>0.05</v>
      </c>
      <c r="Z177" s="18">
        <f t="shared" si="29"/>
        <v>4.1666666666666666E-3</v>
      </c>
      <c r="AA177" s="21">
        <f t="shared" si="33"/>
        <v>0.05</v>
      </c>
      <c r="AB177" s="18">
        <f t="shared" si="36"/>
        <v>1.6666666666666666E-2</v>
      </c>
      <c r="AC177" s="22">
        <f t="shared" si="23"/>
        <v>4.1666666666666666E-3</v>
      </c>
      <c r="AD177" s="52" t="s">
        <v>817</v>
      </c>
      <c r="AE177" s="29" t="s">
        <v>50</v>
      </c>
      <c r="AF177" s="27">
        <v>0</v>
      </c>
      <c r="AG177" s="18">
        <v>0</v>
      </c>
    </row>
    <row r="178" spans="1:33" s="25" customFormat="1" ht="48" x14ac:dyDescent="0.2">
      <c r="A178" s="11" t="s">
        <v>739</v>
      </c>
      <c r="B178" s="12" t="s">
        <v>480</v>
      </c>
      <c r="C178" s="28" t="s">
        <v>818</v>
      </c>
      <c r="D178" s="13" t="s">
        <v>818</v>
      </c>
      <c r="E178" s="28">
        <v>3202</v>
      </c>
      <c r="F178" s="28" t="s">
        <v>819</v>
      </c>
      <c r="G178" s="28" t="s">
        <v>820</v>
      </c>
      <c r="H178" s="28" t="s">
        <v>821</v>
      </c>
      <c r="I178" s="28" t="s">
        <v>822</v>
      </c>
      <c r="J178" s="28" t="s">
        <v>823</v>
      </c>
      <c r="K178" s="28" t="s">
        <v>487</v>
      </c>
      <c r="L178" s="14" t="s">
        <v>488</v>
      </c>
      <c r="M178" s="14" t="s">
        <v>49</v>
      </c>
      <c r="N178" s="11" t="s">
        <v>824</v>
      </c>
      <c r="O178" s="11" t="s">
        <v>825</v>
      </c>
      <c r="P178" s="11" t="s">
        <v>826</v>
      </c>
      <c r="Q178" s="11">
        <v>1</v>
      </c>
      <c r="R178" s="11">
        <v>4</v>
      </c>
      <c r="S178" s="11">
        <v>1</v>
      </c>
      <c r="T178" s="18">
        <f t="shared" si="32"/>
        <v>0.25</v>
      </c>
      <c r="U178" s="19">
        <v>0</v>
      </c>
      <c r="V178" s="19">
        <v>0.1</v>
      </c>
      <c r="W178" s="34">
        <v>0.7</v>
      </c>
      <c r="X178" s="19">
        <v>0</v>
      </c>
      <c r="Y178" s="20">
        <f t="shared" si="28"/>
        <v>0.79999999999999993</v>
      </c>
      <c r="Z178" s="18">
        <f t="shared" si="29"/>
        <v>0.19999999999999998</v>
      </c>
      <c r="AA178" s="21">
        <f t="shared" si="33"/>
        <v>1.7999999999999998</v>
      </c>
      <c r="AB178" s="18">
        <f>Y178/Q178</f>
        <v>0.79999999999999993</v>
      </c>
      <c r="AC178" s="22">
        <f t="shared" si="23"/>
        <v>0.44999999999999996</v>
      </c>
      <c r="AD178" s="52">
        <v>3829285808</v>
      </c>
      <c r="AE178" s="29" t="s">
        <v>51</v>
      </c>
      <c r="AF178" s="50">
        <v>3697213790</v>
      </c>
      <c r="AG178" s="18">
        <f t="shared" si="24"/>
        <v>0.96551001293137217</v>
      </c>
    </row>
    <row r="179" spans="1:33" s="25" customFormat="1" ht="48" x14ac:dyDescent="0.2">
      <c r="A179" s="11" t="s">
        <v>739</v>
      </c>
      <c r="B179" s="12" t="s">
        <v>480</v>
      </c>
      <c r="C179" s="28" t="s">
        <v>818</v>
      </c>
      <c r="D179" s="13" t="s">
        <v>818</v>
      </c>
      <c r="E179" s="28">
        <v>3202</v>
      </c>
      <c r="F179" s="28" t="s">
        <v>819</v>
      </c>
      <c r="G179" s="28" t="s">
        <v>820</v>
      </c>
      <c r="H179" s="28" t="s">
        <v>827</v>
      </c>
      <c r="I179" s="28" t="s">
        <v>828</v>
      </c>
      <c r="J179" s="28" t="s">
        <v>829</v>
      </c>
      <c r="K179" s="28" t="s">
        <v>830</v>
      </c>
      <c r="L179" s="14" t="s">
        <v>831</v>
      </c>
      <c r="M179" s="14" t="s">
        <v>49</v>
      </c>
      <c r="N179" s="11" t="s">
        <v>832</v>
      </c>
      <c r="O179" s="11" t="s">
        <v>825</v>
      </c>
      <c r="P179" s="11" t="s">
        <v>833</v>
      </c>
      <c r="Q179" s="11">
        <v>75000</v>
      </c>
      <c r="R179" s="11">
        <v>225000</v>
      </c>
      <c r="S179" s="11">
        <v>12800</v>
      </c>
      <c r="T179" s="18">
        <f t="shared" si="32"/>
        <v>5.6888888888888892E-2</v>
      </c>
      <c r="U179" s="19">
        <v>650</v>
      </c>
      <c r="V179" s="19">
        <v>3500</v>
      </c>
      <c r="W179" s="34">
        <v>80</v>
      </c>
      <c r="X179" s="19">
        <v>0</v>
      </c>
      <c r="Y179" s="20">
        <f t="shared" si="28"/>
        <v>4230</v>
      </c>
      <c r="Z179" s="18">
        <f t="shared" si="29"/>
        <v>1.8800000000000001E-2</v>
      </c>
      <c r="AA179" s="21">
        <f t="shared" si="33"/>
        <v>17030</v>
      </c>
      <c r="AB179" s="18">
        <f t="shared" ref="AB179:AB182" si="37">Y179/Q179</f>
        <v>5.6399999999999999E-2</v>
      </c>
      <c r="AC179" s="22">
        <f t="shared" si="23"/>
        <v>7.5688888888888889E-2</v>
      </c>
      <c r="AD179" s="52">
        <v>0</v>
      </c>
      <c r="AE179" s="29" t="s">
        <v>50</v>
      </c>
      <c r="AF179" s="27">
        <v>0</v>
      </c>
      <c r="AG179" s="18">
        <v>0</v>
      </c>
    </row>
    <row r="180" spans="1:33" s="25" customFormat="1" ht="48" x14ac:dyDescent="0.2">
      <c r="A180" s="11" t="s">
        <v>739</v>
      </c>
      <c r="B180" s="12" t="s">
        <v>480</v>
      </c>
      <c r="C180" s="28" t="s">
        <v>818</v>
      </c>
      <c r="D180" s="13" t="s">
        <v>818</v>
      </c>
      <c r="E180" s="28">
        <v>3202</v>
      </c>
      <c r="F180" s="28" t="s">
        <v>819</v>
      </c>
      <c r="G180" s="28" t="s">
        <v>820</v>
      </c>
      <c r="H180" s="28" t="s">
        <v>834</v>
      </c>
      <c r="I180" s="28" t="s">
        <v>835</v>
      </c>
      <c r="J180" s="28" t="s">
        <v>836</v>
      </c>
      <c r="K180" s="28" t="s">
        <v>837</v>
      </c>
      <c r="L180" s="14" t="s">
        <v>838</v>
      </c>
      <c r="M180" s="14" t="s">
        <v>49</v>
      </c>
      <c r="N180" s="11" t="s">
        <v>89</v>
      </c>
      <c r="O180" s="11" t="s">
        <v>825</v>
      </c>
      <c r="P180" s="11" t="s">
        <v>826</v>
      </c>
      <c r="Q180" s="11">
        <v>6</v>
      </c>
      <c r="R180" s="11">
        <v>18</v>
      </c>
      <c r="S180" s="11">
        <v>0</v>
      </c>
      <c r="T180" s="18">
        <f t="shared" si="32"/>
        <v>0</v>
      </c>
      <c r="U180" s="19">
        <v>0</v>
      </c>
      <c r="V180" s="19">
        <v>3</v>
      </c>
      <c r="W180" s="34">
        <v>4</v>
      </c>
      <c r="X180" s="19">
        <v>0</v>
      </c>
      <c r="Y180" s="20">
        <f t="shared" si="28"/>
        <v>7</v>
      </c>
      <c r="Z180" s="18">
        <f t="shared" si="29"/>
        <v>0.3888888888888889</v>
      </c>
      <c r="AA180" s="21">
        <f t="shared" si="33"/>
        <v>7</v>
      </c>
      <c r="AB180" s="18">
        <f t="shared" si="37"/>
        <v>1.1666666666666667</v>
      </c>
      <c r="AC180" s="22">
        <f t="shared" si="23"/>
        <v>0.3888888888888889</v>
      </c>
      <c r="AD180" s="52">
        <v>0</v>
      </c>
      <c r="AE180" s="29">
        <v>0</v>
      </c>
      <c r="AF180" s="27">
        <v>0</v>
      </c>
      <c r="AG180" s="18">
        <v>0</v>
      </c>
    </row>
    <row r="181" spans="1:33" s="25" customFormat="1" ht="48" x14ac:dyDescent="0.2">
      <c r="A181" s="11" t="s">
        <v>739</v>
      </c>
      <c r="B181" s="12" t="s">
        <v>480</v>
      </c>
      <c r="C181" s="28" t="s">
        <v>818</v>
      </c>
      <c r="D181" s="13" t="s">
        <v>818</v>
      </c>
      <c r="E181" s="28">
        <v>3202</v>
      </c>
      <c r="F181" s="28" t="s">
        <v>819</v>
      </c>
      <c r="G181" s="28" t="s">
        <v>820</v>
      </c>
      <c r="H181" s="28" t="s">
        <v>839</v>
      </c>
      <c r="I181" s="28" t="s">
        <v>840</v>
      </c>
      <c r="J181" s="28" t="s">
        <v>841</v>
      </c>
      <c r="K181" s="28" t="s">
        <v>842</v>
      </c>
      <c r="L181" s="14" t="s">
        <v>843</v>
      </c>
      <c r="M181" s="14" t="s">
        <v>49</v>
      </c>
      <c r="N181" s="11" t="s">
        <v>97</v>
      </c>
      <c r="O181" s="11" t="s">
        <v>844</v>
      </c>
      <c r="P181" s="11" t="s">
        <v>845</v>
      </c>
      <c r="Q181" s="11">
        <v>0.33</v>
      </c>
      <c r="R181" s="11">
        <v>1</v>
      </c>
      <c r="S181" s="11">
        <v>0</v>
      </c>
      <c r="T181" s="18">
        <f t="shared" si="32"/>
        <v>0</v>
      </c>
      <c r="U181" s="19">
        <v>0</v>
      </c>
      <c r="V181" s="19">
        <v>0</v>
      </c>
      <c r="W181" s="34">
        <v>0</v>
      </c>
      <c r="X181" s="19">
        <v>0</v>
      </c>
      <c r="Y181" s="20">
        <f t="shared" si="28"/>
        <v>0</v>
      </c>
      <c r="Z181" s="18">
        <f t="shared" si="29"/>
        <v>0</v>
      </c>
      <c r="AA181" s="21">
        <f t="shared" si="33"/>
        <v>0</v>
      </c>
      <c r="AB181" s="18">
        <f t="shared" si="37"/>
        <v>0</v>
      </c>
      <c r="AC181" s="22">
        <f t="shared" si="23"/>
        <v>0</v>
      </c>
      <c r="AD181" s="52">
        <v>0</v>
      </c>
      <c r="AE181" s="29" t="s">
        <v>50</v>
      </c>
      <c r="AF181" s="27">
        <v>0</v>
      </c>
      <c r="AG181" s="18">
        <v>0</v>
      </c>
    </row>
    <row r="182" spans="1:33" s="25" customFormat="1" ht="48" x14ac:dyDescent="0.2">
      <c r="A182" s="11" t="s">
        <v>739</v>
      </c>
      <c r="B182" s="12" t="s">
        <v>480</v>
      </c>
      <c r="C182" s="28" t="s">
        <v>818</v>
      </c>
      <c r="D182" s="13" t="s">
        <v>818</v>
      </c>
      <c r="E182" s="28">
        <v>3201</v>
      </c>
      <c r="F182" s="28" t="s">
        <v>846</v>
      </c>
      <c r="G182" s="28" t="s">
        <v>820</v>
      </c>
      <c r="H182" s="28" t="s">
        <v>847</v>
      </c>
      <c r="I182" s="28" t="s">
        <v>848</v>
      </c>
      <c r="J182" s="28" t="s">
        <v>849</v>
      </c>
      <c r="K182" s="28" t="s">
        <v>850</v>
      </c>
      <c r="L182" s="14" t="s">
        <v>851</v>
      </c>
      <c r="M182" s="14" t="s">
        <v>49</v>
      </c>
      <c r="N182" s="11" t="s">
        <v>852</v>
      </c>
      <c r="O182" s="11" t="s">
        <v>825</v>
      </c>
      <c r="P182" s="11" t="s">
        <v>853</v>
      </c>
      <c r="Q182" s="11">
        <v>14</v>
      </c>
      <c r="R182" s="11">
        <v>44</v>
      </c>
      <c r="S182" s="11">
        <v>0</v>
      </c>
      <c r="T182" s="18">
        <f t="shared" si="32"/>
        <v>0</v>
      </c>
      <c r="U182" s="19">
        <v>0</v>
      </c>
      <c r="V182" s="19">
        <v>0</v>
      </c>
      <c r="W182" s="34">
        <v>0</v>
      </c>
      <c r="X182" s="19">
        <v>0</v>
      </c>
      <c r="Y182" s="20">
        <f t="shared" si="28"/>
        <v>0</v>
      </c>
      <c r="Z182" s="18">
        <f t="shared" si="29"/>
        <v>0</v>
      </c>
      <c r="AA182" s="21">
        <f t="shared" si="33"/>
        <v>0</v>
      </c>
      <c r="AB182" s="18">
        <f t="shared" si="37"/>
        <v>0</v>
      </c>
      <c r="AC182" s="22">
        <f t="shared" si="23"/>
        <v>0</v>
      </c>
      <c r="AD182" s="52">
        <v>0</v>
      </c>
      <c r="AE182" s="29" t="s">
        <v>50</v>
      </c>
      <c r="AF182" s="27">
        <v>0</v>
      </c>
      <c r="AG182" s="18">
        <v>0</v>
      </c>
    </row>
    <row r="183" spans="1:33" s="25" customFormat="1" ht="48" x14ac:dyDescent="0.2">
      <c r="A183" s="11" t="s">
        <v>739</v>
      </c>
      <c r="B183" s="12" t="s">
        <v>480</v>
      </c>
      <c r="C183" s="28" t="s">
        <v>818</v>
      </c>
      <c r="D183" s="13" t="s">
        <v>818</v>
      </c>
      <c r="E183" s="28">
        <v>3201</v>
      </c>
      <c r="F183" s="28" t="s">
        <v>846</v>
      </c>
      <c r="G183" s="28" t="s">
        <v>820</v>
      </c>
      <c r="H183" s="28" t="s">
        <v>854</v>
      </c>
      <c r="I183" s="28" t="s">
        <v>855</v>
      </c>
      <c r="J183" s="28" t="s">
        <v>856</v>
      </c>
      <c r="K183" s="28" t="s">
        <v>857</v>
      </c>
      <c r="L183" s="14" t="s">
        <v>858</v>
      </c>
      <c r="M183" s="14" t="s">
        <v>49</v>
      </c>
      <c r="N183" s="11" t="s">
        <v>859</v>
      </c>
      <c r="O183" s="11" t="s">
        <v>825</v>
      </c>
      <c r="P183" s="11" t="s">
        <v>853</v>
      </c>
      <c r="Q183" s="11">
        <v>14</v>
      </c>
      <c r="R183" s="11">
        <v>44</v>
      </c>
      <c r="S183" s="11">
        <v>6</v>
      </c>
      <c r="T183" s="18">
        <f t="shared" si="32"/>
        <v>0.13636363636363635</v>
      </c>
      <c r="U183" s="19">
        <v>1</v>
      </c>
      <c r="V183" s="19">
        <v>1</v>
      </c>
      <c r="W183" s="34">
        <v>5</v>
      </c>
      <c r="X183" s="19">
        <v>0</v>
      </c>
      <c r="Y183" s="20">
        <f t="shared" si="28"/>
        <v>7</v>
      </c>
      <c r="Z183" s="18">
        <f t="shared" si="29"/>
        <v>0.15909090909090909</v>
      </c>
      <c r="AA183" s="21">
        <f t="shared" si="33"/>
        <v>13</v>
      </c>
      <c r="AB183" s="18">
        <f>Y183/Q183</f>
        <v>0.5</v>
      </c>
      <c r="AC183" s="22">
        <f t="shared" si="23"/>
        <v>0.29545454545454547</v>
      </c>
      <c r="AD183" s="52">
        <v>200000000</v>
      </c>
      <c r="AE183" s="29" t="s">
        <v>51</v>
      </c>
      <c r="AF183" s="27">
        <v>0</v>
      </c>
      <c r="AG183" s="18">
        <f t="shared" si="24"/>
        <v>0</v>
      </c>
    </row>
    <row r="184" spans="1:33" s="25" customFormat="1" ht="48" x14ac:dyDescent="0.2">
      <c r="A184" s="11" t="s">
        <v>739</v>
      </c>
      <c r="B184" s="12" t="s">
        <v>480</v>
      </c>
      <c r="C184" s="28" t="s">
        <v>818</v>
      </c>
      <c r="D184" s="13" t="s">
        <v>818</v>
      </c>
      <c r="E184" s="28">
        <v>3204</v>
      </c>
      <c r="F184" s="28" t="s">
        <v>860</v>
      </c>
      <c r="G184" s="28" t="s">
        <v>820</v>
      </c>
      <c r="H184" s="28" t="s">
        <v>861</v>
      </c>
      <c r="I184" s="28" t="s">
        <v>862</v>
      </c>
      <c r="J184" s="28" t="s">
        <v>863</v>
      </c>
      <c r="K184" s="28" t="s">
        <v>864</v>
      </c>
      <c r="L184" s="14" t="s">
        <v>865</v>
      </c>
      <c r="M184" s="14" t="s">
        <v>49</v>
      </c>
      <c r="N184" s="11" t="s">
        <v>97</v>
      </c>
      <c r="O184" s="11" t="s">
        <v>825</v>
      </c>
      <c r="P184" s="11" t="s">
        <v>826</v>
      </c>
      <c r="Q184" s="11">
        <v>0.33</v>
      </c>
      <c r="R184" s="11">
        <v>1</v>
      </c>
      <c r="S184" s="11">
        <v>0</v>
      </c>
      <c r="T184" s="18">
        <f t="shared" si="32"/>
        <v>0</v>
      </c>
      <c r="U184" s="19">
        <v>0</v>
      </c>
      <c r="V184" s="19">
        <v>0</v>
      </c>
      <c r="W184" s="34">
        <v>0</v>
      </c>
      <c r="X184" s="19">
        <v>0</v>
      </c>
      <c r="Y184" s="20">
        <f t="shared" si="28"/>
        <v>0</v>
      </c>
      <c r="Z184" s="18">
        <f t="shared" si="29"/>
        <v>0</v>
      </c>
      <c r="AA184" s="21">
        <f t="shared" si="33"/>
        <v>0</v>
      </c>
      <c r="AB184" s="18">
        <f>Y184/Q184</f>
        <v>0</v>
      </c>
      <c r="AC184" s="22">
        <f t="shared" si="23"/>
        <v>0</v>
      </c>
      <c r="AD184" s="52">
        <v>0</v>
      </c>
      <c r="AE184" s="29" t="s">
        <v>50</v>
      </c>
      <c r="AF184" s="27">
        <v>0</v>
      </c>
      <c r="AG184" s="18">
        <v>0</v>
      </c>
    </row>
    <row r="185" spans="1:33" s="25" customFormat="1" ht="48" x14ac:dyDescent="0.2">
      <c r="A185" s="11" t="s">
        <v>739</v>
      </c>
      <c r="B185" s="12" t="s">
        <v>480</v>
      </c>
      <c r="C185" s="28" t="s">
        <v>818</v>
      </c>
      <c r="D185" s="13" t="s">
        <v>818</v>
      </c>
      <c r="E185" s="28">
        <v>3206</v>
      </c>
      <c r="F185" s="28" t="s">
        <v>866</v>
      </c>
      <c r="G185" s="28" t="s">
        <v>820</v>
      </c>
      <c r="H185" s="28" t="s">
        <v>867</v>
      </c>
      <c r="I185" s="28" t="s">
        <v>868</v>
      </c>
      <c r="J185" s="28" t="s">
        <v>869</v>
      </c>
      <c r="K185" s="28" t="s">
        <v>870</v>
      </c>
      <c r="L185" s="14" t="s">
        <v>871</v>
      </c>
      <c r="M185" s="14" t="s">
        <v>49</v>
      </c>
      <c r="N185" s="11" t="s">
        <v>93</v>
      </c>
      <c r="O185" s="11" t="s">
        <v>50</v>
      </c>
      <c r="P185" s="11" t="s">
        <v>50</v>
      </c>
      <c r="Q185" s="11">
        <v>1</v>
      </c>
      <c r="R185" s="11">
        <v>2</v>
      </c>
      <c r="S185" s="11">
        <v>1</v>
      </c>
      <c r="T185" s="18">
        <f t="shared" si="32"/>
        <v>0.5</v>
      </c>
      <c r="U185" s="19">
        <v>0</v>
      </c>
      <c r="V185" s="19">
        <v>0</v>
      </c>
      <c r="W185" s="34">
        <v>0</v>
      </c>
      <c r="X185" s="19">
        <v>0</v>
      </c>
      <c r="Y185" s="20">
        <f t="shared" si="28"/>
        <v>0</v>
      </c>
      <c r="Z185" s="18">
        <f t="shared" si="29"/>
        <v>0</v>
      </c>
      <c r="AA185" s="21">
        <f t="shared" si="33"/>
        <v>1</v>
      </c>
      <c r="AB185" s="18">
        <f>Y185/Q185</f>
        <v>0</v>
      </c>
      <c r="AC185" s="22">
        <f t="shared" si="23"/>
        <v>0.5</v>
      </c>
      <c r="AD185" s="52">
        <v>0</v>
      </c>
      <c r="AE185" s="29" t="s">
        <v>50</v>
      </c>
      <c r="AF185" s="27">
        <v>0</v>
      </c>
      <c r="AG185" s="18">
        <v>0</v>
      </c>
    </row>
    <row r="186" spans="1:33" s="25" customFormat="1" ht="48" x14ac:dyDescent="0.2">
      <c r="A186" s="11" t="s">
        <v>739</v>
      </c>
      <c r="B186" s="12" t="s">
        <v>480</v>
      </c>
      <c r="C186" s="28" t="s">
        <v>818</v>
      </c>
      <c r="D186" s="13" t="s">
        <v>818</v>
      </c>
      <c r="E186" s="28">
        <v>3206</v>
      </c>
      <c r="F186" s="28" t="s">
        <v>866</v>
      </c>
      <c r="G186" s="28" t="s">
        <v>820</v>
      </c>
      <c r="H186" s="28" t="s">
        <v>872</v>
      </c>
      <c r="I186" s="28" t="s">
        <v>873</v>
      </c>
      <c r="J186" s="28" t="s">
        <v>874</v>
      </c>
      <c r="K186" s="28" t="s">
        <v>875</v>
      </c>
      <c r="L186" s="14" t="s">
        <v>876</v>
      </c>
      <c r="M186" s="14" t="s">
        <v>49</v>
      </c>
      <c r="N186" s="11" t="s">
        <v>97</v>
      </c>
      <c r="O186" s="11" t="s">
        <v>825</v>
      </c>
      <c r="P186" s="11" t="s">
        <v>853</v>
      </c>
      <c r="Q186" s="11">
        <v>0.66</v>
      </c>
      <c r="R186" s="11">
        <v>2</v>
      </c>
      <c r="S186" s="11">
        <v>0</v>
      </c>
      <c r="T186" s="18">
        <f t="shared" si="32"/>
        <v>0</v>
      </c>
      <c r="U186" s="19">
        <v>0</v>
      </c>
      <c r="V186" s="19">
        <v>0</v>
      </c>
      <c r="W186" s="34">
        <v>0</v>
      </c>
      <c r="X186" s="19">
        <v>0</v>
      </c>
      <c r="Y186" s="20">
        <f t="shared" si="28"/>
        <v>0</v>
      </c>
      <c r="Z186" s="18">
        <f t="shared" si="29"/>
        <v>0</v>
      </c>
      <c r="AA186" s="21">
        <f t="shared" si="33"/>
        <v>0</v>
      </c>
      <c r="AB186" s="18">
        <f t="shared" ref="AB186:AB187" si="38">Y186/Q186</f>
        <v>0</v>
      </c>
      <c r="AC186" s="22">
        <f t="shared" si="23"/>
        <v>0</v>
      </c>
      <c r="AD186" s="52">
        <v>0</v>
      </c>
      <c r="AE186" s="29" t="s">
        <v>50</v>
      </c>
      <c r="AF186" s="27">
        <v>0</v>
      </c>
      <c r="AG186" s="18">
        <v>0</v>
      </c>
    </row>
    <row r="187" spans="1:33" s="25" customFormat="1" ht="48" x14ac:dyDescent="0.2">
      <c r="A187" s="11" t="s">
        <v>739</v>
      </c>
      <c r="B187" s="12" t="s">
        <v>480</v>
      </c>
      <c r="C187" s="28" t="s">
        <v>818</v>
      </c>
      <c r="D187" s="13" t="s">
        <v>818</v>
      </c>
      <c r="E187" s="28">
        <v>3502</v>
      </c>
      <c r="F187" s="28" t="s">
        <v>754</v>
      </c>
      <c r="G187" s="28" t="s">
        <v>755</v>
      </c>
      <c r="H187" s="28" t="s">
        <v>877</v>
      </c>
      <c r="I187" s="28" t="s">
        <v>878</v>
      </c>
      <c r="J187" s="28" t="s">
        <v>879</v>
      </c>
      <c r="K187" s="28" t="s">
        <v>880</v>
      </c>
      <c r="L187" s="14" t="s">
        <v>881</v>
      </c>
      <c r="M187" s="14" t="s">
        <v>49</v>
      </c>
      <c r="N187" s="11" t="s">
        <v>882</v>
      </c>
      <c r="O187" s="11" t="s">
        <v>825</v>
      </c>
      <c r="P187" s="11" t="s">
        <v>826</v>
      </c>
      <c r="Q187" s="11">
        <v>200</v>
      </c>
      <c r="R187" s="11">
        <v>500</v>
      </c>
      <c r="S187" s="11">
        <v>90</v>
      </c>
      <c r="T187" s="18">
        <f t="shared" si="32"/>
        <v>0.18</v>
      </c>
      <c r="U187" s="19">
        <v>0</v>
      </c>
      <c r="V187" s="19">
        <v>50</v>
      </c>
      <c r="W187" s="34">
        <v>212</v>
      </c>
      <c r="X187" s="19">
        <v>0</v>
      </c>
      <c r="Y187" s="20">
        <f t="shared" si="28"/>
        <v>262</v>
      </c>
      <c r="Z187" s="18">
        <f t="shared" si="29"/>
        <v>0.52400000000000002</v>
      </c>
      <c r="AA187" s="21">
        <f t="shared" si="33"/>
        <v>352</v>
      </c>
      <c r="AB187" s="18">
        <f t="shared" si="38"/>
        <v>1.31</v>
      </c>
      <c r="AC187" s="22">
        <f t="shared" si="23"/>
        <v>0.70399999999999996</v>
      </c>
      <c r="AD187" s="52">
        <v>0</v>
      </c>
      <c r="AE187" s="29" t="s">
        <v>50</v>
      </c>
      <c r="AF187" s="27">
        <v>0</v>
      </c>
      <c r="AG187" s="18">
        <v>0</v>
      </c>
    </row>
    <row r="188" spans="1:33" s="25" customFormat="1" ht="48" x14ac:dyDescent="0.2">
      <c r="A188" s="11" t="s">
        <v>739</v>
      </c>
      <c r="B188" s="12" t="s">
        <v>480</v>
      </c>
      <c r="C188" s="28" t="s">
        <v>818</v>
      </c>
      <c r="D188" s="13" t="s">
        <v>818</v>
      </c>
      <c r="E188" s="28">
        <v>4501</v>
      </c>
      <c r="F188" s="28" t="s">
        <v>883</v>
      </c>
      <c r="G188" s="28" t="s">
        <v>52</v>
      </c>
      <c r="H188" s="28" t="s">
        <v>884</v>
      </c>
      <c r="I188" s="28" t="s">
        <v>885</v>
      </c>
      <c r="J188" s="28" t="s">
        <v>886</v>
      </c>
      <c r="K188" s="28" t="s">
        <v>887</v>
      </c>
      <c r="L188" s="14" t="s">
        <v>888</v>
      </c>
      <c r="M188" s="14" t="s">
        <v>49</v>
      </c>
      <c r="N188" s="11" t="s">
        <v>889</v>
      </c>
      <c r="O188" s="11" t="s">
        <v>825</v>
      </c>
      <c r="P188" s="11" t="s">
        <v>826</v>
      </c>
      <c r="Q188" s="11">
        <v>3000</v>
      </c>
      <c r="R188" s="11">
        <v>12000</v>
      </c>
      <c r="S188" s="11">
        <v>8869</v>
      </c>
      <c r="T188" s="18">
        <f t="shared" si="32"/>
        <v>0.73908333333333331</v>
      </c>
      <c r="U188" s="19">
        <v>815</v>
      </c>
      <c r="V188" s="19">
        <v>910</v>
      </c>
      <c r="W188" s="34">
        <v>1664</v>
      </c>
      <c r="X188" s="19">
        <v>0</v>
      </c>
      <c r="Y188" s="20">
        <f t="shared" si="28"/>
        <v>3389</v>
      </c>
      <c r="Z188" s="18">
        <f t="shared" si="29"/>
        <v>0.28241666666666665</v>
      </c>
      <c r="AA188" s="21">
        <f t="shared" si="33"/>
        <v>12258</v>
      </c>
      <c r="AB188" s="18">
        <f>Y188/Q188</f>
        <v>1.1296666666666666</v>
      </c>
      <c r="AC188" s="22">
        <f t="shared" si="23"/>
        <v>1.0215000000000001</v>
      </c>
      <c r="AD188" s="52">
        <v>1160000000</v>
      </c>
      <c r="AE188" s="29" t="s">
        <v>51</v>
      </c>
      <c r="AF188" s="50">
        <v>503900000</v>
      </c>
      <c r="AG188" s="18">
        <f t="shared" si="24"/>
        <v>0.43439655172413794</v>
      </c>
    </row>
    <row r="189" spans="1:33" s="25" customFormat="1" ht="48" x14ac:dyDescent="0.2">
      <c r="A189" s="11" t="s">
        <v>739</v>
      </c>
      <c r="B189" s="12" t="s">
        <v>480</v>
      </c>
      <c r="C189" s="28" t="s">
        <v>818</v>
      </c>
      <c r="D189" s="13" t="s">
        <v>818</v>
      </c>
      <c r="E189" s="28">
        <v>3208</v>
      </c>
      <c r="F189" s="28" t="s">
        <v>890</v>
      </c>
      <c r="G189" s="28" t="s">
        <v>820</v>
      </c>
      <c r="H189" s="28" t="s">
        <v>891</v>
      </c>
      <c r="I189" s="28" t="s">
        <v>892</v>
      </c>
      <c r="J189" s="28" t="s">
        <v>893</v>
      </c>
      <c r="K189" s="28" t="s">
        <v>894</v>
      </c>
      <c r="L189" s="14" t="s">
        <v>895</v>
      </c>
      <c r="M189" s="14" t="s">
        <v>49</v>
      </c>
      <c r="N189" s="11" t="s">
        <v>896</v>
      </c>
      <c r="O189" s="11" t="s">
        <v>825</v>
      </c>
      <c r="P189" s="11" t="s">
        <v>853</v>
      </c>
      <c r="Q189" s="11">
        <v>0.33</v>
      </c>
      <c r="R189" s="11">
        <v>1</v>
      </c>
      <c r="S189" s="11">
        <v>0</v>
      </c>
      <c r="T189" s="18">
        <f t="shared" si="32"/>
        <v>0</v>
      </c>
      <c r="U189" s="19">
        <v>0</v>
      </c>
      <c r="V189" s="19">
        <v>2</v>
      </c>
      <c r="W189" s="34">
        <v>0</v>
      </c>
      <c r="X189" s="19">
        <v>0</v>
      </c>
      <c r="Y189" s="20">
        <f t="shared" si="28"/>
        <v>2</v>
      </c>
      <c r="Z189" s="18">
        <f t="shared" si="29"/>
        <v>2</v>
      </c>
      <c r="AA189" s="21">
        <f t="shared" si="33"/>
        <v>2</v>
      </c>
      <c r="AB189" s="18">
        <f>Y189/Q189</f>
        <v>6.0606060606060606</v>
      </c>
      <c r="AC189" s="22">
        <f t="shared" si="23"/>
        <v>2</v>
      </c>
      <c r="AD189" s="52">
        <v>40000000</v>
      </c>
      <c r="AE189" s="29" t="s">
        <v>51</v>
      </c>
      <c r="AF189" s="50">
        <v>39994000</v>
      </c>
      <c r="AG189" s="18">
        <f t="shared" si="24"/>
        <v>0.99985000000000002</v>
      </c>
    </row>
    <row r="190" spans="1:33" s="25" customFormat="1" ht="48" x14ac:dyDescent="0.2">
      <c r="A190" s="11" t="s">
        <v>897</v>
      </c>
      <c r="B190" s="12" t="s">
        <v>65</v>
      </c>
      <c r="C190" s="28" t="s">
        <v>898</v>
      </c>
      <c r="D190" s="13" t="s">
        <v>898</v>
      </c>
      <c r="E190" s="28">
        <v>4003</v>
      </c>
      <c r="F190" s="28" t="s">
        <v>693</v>
      </c>
      <c r="G190" s="28" t="s">
        <v>694</v>
      </c>
      <c r="H190" s="28">
        <v>33</v>
      </c>
      <c r="I190" s="28" t="s">
        <v>699</v>
      </c>
      <c r="J190" s="28" t="s">
        <v>700</v>
      </c>
      <c r="K190" s="28" t="s">
        <v>701</v>
      </c>
      <c r="L190" s="14" t="s">
        <v>899</v>
      </c>
      <c r="M190" s="14" t="s">
        <v>49</v>
      </c>
      <c r="N190" s="11">
        <v>1</v>
      </c>
      <c r="O190" s="11">
        <v>2024</v>
      </c>
      <c r="P190" s="11" t="s">
        <v>900</v>
      </c>
      <c r="Q190" s="11">
        <v>1</v>
      </c>
      <c r="R190" s="11">
        <v>6</v>
      </c>
      <c r="S190" s="17">
        <v>1</v>
      </c>
      <c r="T190" s="18">
        <f t="shared" si="32"/>
        <v>0.16666666666666666</v>
      </c>
      <c r="U190" s="19">
        <v>0</v>
      </c>
      <c r="V190" s="19">
        <v>0</v>
      </c>
      <c r="W190" s="34">
        <v>0</v>
      </c>
      <c r="X190" s="19">
        <v>0</v>
      </c>
      <c r="Y190" s="20">
        <f t="shared" si="28"/>
        <v>0</v>
      </c>
      <c r="Z190" s="18">
        <f>+Y190/R190</f>
        <v>0</v>
      </c>
      <c r="AA190" s="21">
        <f t="shared" si="33"/>
        <v>1</v>
      </c>
      <c r="AB190" s="18">
        <f>Y190/Q190</f>
        <v>0</v>
      </c>
      <c r="AC190" s="22">
        <f t="shared" si="23"/>
        <v>0.16666666666666666</v>
      </c>
      <c r="AD190" s="52">
        <v>176278165065.47</v>
      </c>
      <c r="AE190" s="29" t="s">
        <v>901</v>
      </c>
      <c r="AF190" s="50">
        <v>75627781857.815643</v>
      </c>
      <c r="AG190" s="18">
        <f t="shared" si="24"/>
        <v>0.42902523877377191</v>
      </c>
    </row>
    <row r="191" spans="1:33" s="25" customFormat="1" ht="48" x14ac:dyDescent="0.2">
      <c r="A191" s="11" t="s">
        <v>897</v>
      </c>
      <c r="B191" s="12" t="s">
        <v>65</v>
      </c>
      <c r="C191" s="28" t="s">
        <v>692</v>
      </c>
      <c r="D191" s="13" t="s">
        <v>692</v>
      </c>
      <c r="E191" s="28">
        <v>4003</v>
      </c>
      <c r="F191" s="28" t="s">
        <v>693</v>
      </c>
      <c r="G191" s="28" t="s">
        <v>694</v>
      </c>
      <c r="H191" s="28">
        <v>34</v>
      </c>
      <c r="I191" s="28" t="s">
        <v>902</v>
      </c>
      <c r="J191" s="28">
        <v>4003012</v>
      </c>
      <c r="K191" s="28" t="s">
        <v>903</v>
      </c>
      <c r="L191" s="14" t="s">
        <v>904</v>
      </c>
      <c r="M191" s="14" t="s">
        <v>49</v>
      </c>
      <c r="N191" s="11">
        <v>0</v>
      </c>
      <c r="O191" s="11">
        <v>2024</v>
      </c>
      <c r="P191" s="11" t="s">
        <v>900</v>
      </c>
      <c r="Q191" s="11">
        <v>0</v>
      </c>
      <c r="R191" s="11">
        <v>1</v>
      </c>
      <c r="S191" s="17">
        <v>0</v>
      </c>
      <c r="T191" s="18">
        <f t="shared" si="32"/>
        <v>0</v>
      </c>
      <c r="U191" s="19">
        <v>0</v>
      </c>
      <c r="V191" s="19">
        <v>0</v>
      </c>
      <c r="W191" s="34">
        <v>0</v>
      </c>
      <c r="X191" s="19">
        <v>0</v>
      </c>
      <c r="Y191" s="20">
        <f t="shared" si="28"/>
        <v>0</v>
      </c>
      <c r="Z191" s="18">
        <f t="shared" si="29"/>
        <v>0</v>
      </c>
      <c r="AA191" s="21">
        <f t="shared" si="33"/>
        <v>0</v>
      </c>
      <c r="AB191" s="18">
        <v>0</v>
      </c>
      <c r="AC191" s="22">
        <f t="shared" si="23"/>
        <v>0</v>
      </c>
      <c r="AD191" s="52">
        <v>0</v>
      </c>
      <c r="AE191" s="29"/>
      <c r="AF191" s="27">
        <v>0</v>
      </c>
      <c r="AG191" s="18">
        <v>0</v>
      </c>
    </row>
    <row r="192" spans="1:33" s="25" customFormat="1" ht="48" x14ac:dyDescent="0.2">
      <c r="A192" s="11" t="s">
        <v>897</v>
      </c>
      <c r="B192" s="12" t="s">
        <v>65</v>
      </c>
      <c r="C192" s="28" t="s">
        <v>898</v>
      </c>
      <c r="D192" s="13" t="s">
        <v>898</v>
      </c>
      <c r="E192" s="28">
        <v>4003</v>
      </c>
      <c r="F192" s="28" t="s">
        <v>693</v>
      </c>
      <c r="G192" s="28" t="s">
        <v>694</v>
      </c>
      <c r="H192" s="28">
        <v>37</v>
      </c>
      <c r="I192" s="28" t="s">
        <v>702</v>
      </c>
      <c r="J192" s="28" t="s">
        <v>703</v>
      </c>
      <c r="K192" s="28" t="s">
        <v>704</v>
      </c>
      <c r="L192" s="14" t="s">
        <v>905</v>
      </c>
      <c r="M192" s="14" t="s">
        <v>49</v>
      </c>
      <c r="N192" s="11">
        <v>4</v>
      </c>
      <c r="O192" s="11">
        <v>2024</v>
      </c>
      <c r="P192" s="11" t="s">
        <v>900</v>
      </c>
      <c r="Q192" s="11">
        <v>2</v>
      </c>
      <c r="R192" s="11">
        <v>14</v>
      </c>
      <c r="S192" s="17">
        <v>5</v>
      </c>
      <c r="T192" s="18">
        <f t="shared" si="32"/>
        <v>0.35714285714285715</v>
      </c>
      <c r="U192" s="19">
        <v>0</v>
      </c>
      <c r="V192" s="19">
        <v>0</v>
      </c>
      <c r="W192" s="34">
        <v>1</v>
      </c>
      <c r="X192" s="19">
        <v>0</v>
      </c>
      <c r="Y192" s="20">
        <f t="shared" si="28"/>
        <v>1</v>
      </c>
      <c r="Z192" s="18">
        <f t="shared" si="29"/>
        <v>7.1428571428571425E-2</v>
      </c>
      <c r="AA192" s="21">
        <f t="shared" si="33"/>
        <v>6</v>
      </c>
      <c r="AB192" s="18">
        <f t="shared" ref="AB192:AB255" si="39">Y192/Q192</f>
        <v>0.5</v>
      </c>
      <c r="AC192" s="22">
        <f t="shared" si="23"/>
        <v>0.42857142857142855</v>
      </c>
      <c r="AD192" s="52">
        <v>209433944893.98001</v>
      </c>
      <c r="AE192" s="29"/>
      <c r="AF192" s="50">
        <v>52825686266.673401</v>
      </c>
      <c r="AG192" s="18">
        <f t="shared" si="24"/>
        <v>0.25223077516595938</v>
      </c>
    </row>
    <row r="193" spans="1:33" s="25" customFormat="1" ht="48" x14ac:dyDescent="0.2">
      <c r="A193" s="11" t="s">
        <v>897</v>
      </c>
      <c r="B193" s="12" t="s">
        <v>65</v>
      </c>
      <c r="C193" s="28" t="s">
        <v>898</v>
      </c>
      <c r="D193" s="13" t="s">
        <v>898</v>
      </c>
      <c r="E193" s="28">
        <v>4003</v>
      </c>
      <c r="F193" s="28" t="s">
        <v>906</v>
      </c>
      <c r="G193" s="28" t="s">
        <v>694</v>
      </c>
      <c r="H193" s="28">
        <v>38</v>
      </c>
      <c r="I193" s="28" t="s">
        <v>907</v>
      </c>
      <c r="J193" s="28" t="s">
        <v>908</v>
      </c>
      <c r="K193" s="28" t="s">
        <v>909</v>
      </c>
      <c r="L193" s="14" t="s">
        <v>910</v>
      </c>
      <c r="M193" s="14" t="s">
        <v>49</v>
      </c>
      <c r="N193" s="11">
        <v>18</v>
      </c>
      <c r="O193" s="11">
        <v>2024</v>
      </c>
      <c r="P193" s="11" t="s">
        <v>900</v>
      </c>
      <c r="Q193" s="11">
        <v>10</v>
      </c>
      <c r="R193" s="11">
        <v>45</v>
      </c>
      <c r="S193" s="17">
        <v>10</v>
      </c>
      <c r="T193" s="18">
        <f t="shared" si="32"/>
        <v>0.22222222222222221</v>
      </c>
      <c r="U193" s="19">
        <v>2</v>
      </c>
      <c r="V193" s="19">
        <v>4</v>
      </c>
      <c r="W193" s="34">
        <v>4</v>
      </c>
      <c r="X193" s="19">
        <v>0</v>
      </c>
      <c r="Y193" s="20">
        <f t="shared" si="28"/>
        <v>10</v>
      </c>
      <c r="Z193" s="18">
        <f t="shared" si="29"/>
        <v>0.22222222222222221</v>
      </c>
      <c r="AA193" s="21">
        <f t="shared" si="33"/>
        <v>20</v>
      </c>
      <c r="AB193" s="18">
        <f t="shared" si="39"/>
        <v>1</v>
      </c>
      <c r="AC193" s="22">
        <f t="shared" si="23"/>
        <v>0.44444444444444442</v>
      </c>
      <c r="AD193" s="52">
        <v>600000000</v>
      </c>
      <c r="AE193" s="29"/>
      <c r="AF193" s="50">
        <v>12000000</v>
      </c>
      <c r="AG193" s="18">
        <f t="shared" si="24"/>
        <v>0.02</v>
      </c>
    </row>
    <row r="194" spans="1:33" s="25" customFormat="1" ht="48" x14ac:dyDescent="0.2">
      <c r="A194" s="11" t="s">
        <v>911</v>
      </c>
      <c r="B194" s="12" t="s">
        <v>5</v>
      </c>
      <c r="C194" s="28" t="s">
        <v>912</v>
      </c>
      <c r="D194" s="13" t="s">
        <v>912</v>
      </c>
      <c r="E194" s="28" t="s">
        <v>913</v>
      </c>
      <c r="F194" s="28" t="s">
        <v>914</v>
      </c>
      <c r="G194" s="28" t="s">
        <v>915</v>
      </c>
      <c r="H194" s="28">
        <v>11</v>
      </c>
      <c r="I194" s="28" t="s">
        <v>916</v>
      </c>
      <c r="J194" s="28">
        <v>1702022</v>
      </c>
      <c r="K194" s="28" t="s">
        <v>917</v>
      </c>
      <c r="L194" s="14" t="s">
        <v>918</v>
      </c>
      <c r="M194" s="14" t="s">
        <v>49</v>
      </c>
      <c r="N194" s="11">
        <v>0</v>
      </c>
      <c r="O194" s="11" t="s">
        <v>50</v>
      </c>
      <c r="P194" s="11" t="s">
        <v>50</v>
      </c>
      <c r="Q194" s="11">
        <v>1</v>
      </c>
      <c r="R194" s="11">
        <v>1</v>
      </c>
      <c r="S194" s="11">
        <v>0</v>
      </c>
      <c r="T194" s="18">
        <f t="shared" si="32"/>
        <v>0</v>
      </c>
      <c r="U194" s="19" t="s">
        <v>93</v>
      </c>
      <c r="V194" s="19">
        <v>1</v>
      </c>
      <c r="W194" s="34">
        <v>0</v>
      </c>
      <c r="X194" s="19">
        <v>0</v>
      </c>
      <c r="Y194" s="20">
        <f t="shared" si="28"/>
        <v>1</v>
      </c>
      <c r="Z194" s="18">
        <v>1</v>
      </c>
      <c r="AA194" s="21">
        <f>S194+Y194</f>
        <v>1</v>
      </c>
      <c r="AB194" s="18">
        <f t="shared" si="39"/>
        <v>1</v>
      </c>
      <c r="AC194" s="22">
        <f t="shared" si="23"/>
        <v>1</v>
      </c>
      <c r="AD194" s="52">
        <v>0</v>
      </c>
      <c r="AE194" s="29" t="s">
        <v>50</v>
      </c>
      <c r="AF194" s="27">
        <v>0</v>
      </c>
      <c r="AG194" s="18">
        <v>0</v>
      </c>
    </row>
    <row r="195" spans="1:33" s="25" customFormat="1" ht="60" x14ac:dyDescent="0.2">
      <c r="A195" s="11" t="s">
        <v>911</v>
      </c>
      <c r="B195" s="12" t="s">
        <v>5</v>
      </c>
      <c r="C195" s="28" t="s">
        <v>912</v>
      </c>
      <c r="D195" s="13" t="s">
        <v>912</v>
      </c>
      <c r="E195" s="28" t="s">
        <v>913</v>
      </c>
      <c r="F195" s="28" t="s">
        <v>919</v>
      </c>
      <c r="G195" s="28" t="s">
        <v>915</v>
      </c>
      <c r="H195" s="28">
        <v>12</v>
      </c>
      <c r="I195" s="28" t="s">
        <v>920</v>
      </c>
      <c r="J195" s="28">
        <v>1702022</v>
      </c>
      <c r="K195" s="28" t="s">
        <v>921</v>
      </c>
      <c r="L195" s="14" t="s">
        <v>922</v>
      </c>
      <c r="M195" s="14" t="s">
        <v>489</v>
      </c>
      <c r="N195" s="11">
        <v>6900</v>
      </c>
      <c r="O195" s="11">
        <v>2023</v>
      </c>
      <c r="P195" s="11" t="s">
        <v>923</v>
      </c>
      <c r="Q195" s="11">
        <v>250</v>
      </c>
      <c r="R195" s="11">
        <v>1000</v>
      </c>
      <c r="S195" s="11">
        <v>0</v>
      </c>
      <c r="T195" s="18">
        <f t="shared" si="32"/>
        <v>0</v>
      </c>
      <c r="U195" s="19" t="s">
        <v>93</v>
      </c>
      <c r="V195" s="19">
        <v>0</v>
      </c>
      <c r="W195" s="34">
        <v>0</v>
      </c>
      <c r="X195" s="19">
        <v>0</v>
      </c>
      <c r="Y195" s="20">
        <f t="shared" si="28"/>
        <v>0</v>
      </c>
      <c r="Z195" s="18">
        <v>0</v>
      </c>
      <c r="AA195" s="21">
        <f t="shared" ref="AA195:AA222" si="40">S195+Y195</f>
        <v>0</v>
      </c>
      <c r="AB195" s="18">
        <f t="shared" si="39"/>
        <v>0</v>
      </c>
      <c r="AC195" s="22">
        <f t="shared" ref="AC195:AC258" si="41">AA195/R195</f>
        <v>0</v>
      </c>
      <c r="AD195" s="52">
        <v>0</v>
      </c>
      <c r="AE195" s="29" t="s">
        <v>50</v>
      </c>
      <c r="AF195" s="27">
        <v>0</v>
      </c>
      <c r="AG195" s="18">
        <v>0</v>
      </c>
    </row>
    <row r="196" spans="1:33" s="25" customFormat="1" ht="48" x14ac:dyDescent="0.2">
      <c r="A196" s="11" t="s">
        <v>911</v>
      </c>
      <c r="B196" s="12" t="s">
        <v>5</v>
      </c>
      <c r="C196" s="28" t="s">
        <v>912</v>
      </c>
      <c r="D196" s="13" t="s">
        <v>912</v>
      </c>
      <c r="E196" s="28" t="s">
        <v>913</v>
      </c>
      <c r="F196" s="28" t="s">
        <v>914</v>
      </c>
      <c r="G196" s="28" t="s">
        <v>915</v>
      </c>
      <c r="H196" s="28">
        <v>13</v>
      </c>
      <c r="I196" s="28" t="s">
        <v>924</v>
      </c>
      <c r="J196" s="28">
        <v>1702014</v>
      </c>
      <c r="K196" s="28" t="s">
        <v>925</v>
      </c>
      <c r="L196" s="14" t="s">
        <v>926</v>
      </c>
      <c r="M196" s="14" t="s">
        <v>49</v>
      </c>
      <c r="N196" s="11" t="s">
        <v>50</v>
      </c>
      <c r="O196" s="11" t="s">
        <v>50</v>
      </c>
      <c r="P196" s="11" t="s">
        <v>50</v>
      </c>
      <c r="Q196" s="11">
        <v>2</v>
      </c>
      <c r="R196" s="11">
        <v>5</v>
      </c>
      <c r="S196" s="11">
        <v>0</v>
      </c>
      <c r="T196" s="18">
        <f t="shared" si="32"/>
        <v>0</v>
      </c>
      <c r="U196" s="19" t="s">
        <v>93</v>
      </c>
      <c r="V196" s="19">
        <v>0</v>
      </c>
      <c r="W196" s="34">
        <v>0</v>
      </c>
      <c r="X196" s="19">
        <v>0</v>
      </c>
      <c r="Y196" s="20">
        <f t="shared" si="28"/>
        <v>0</v>
      </c>
      <c r="Z196" s="18">
        <v>0</v>
      </c>
      <c r="AA196" s="21">
        <f t="shared" si="40"/>
        <v>0</v>
      </c>
      <c r="AB196" s="18">
        <f t="shared" si="39"/>
        <v>0</v>
      </c>
      <c r="AC196" s="22">
        <f t="shared" si="41"/>
        <v>0</v>
      </c>
      <c r="AD196" s="52">
        <v>0</v>
      </c>
      <c r="AE196" s="29" t="s">
        <v>50</v>
      </c>
      <c r="AF196" s="27">
        <v>0</v>
      </c>
      <c r="AG196" s="18">
        <v>0</v>
      </c>
    </row>
    <row r="197" spans="1:33" s="25" customFormat="1" ht="48" x14ac:dyDescent="0.2">
      <c r="A197" s="11" t="s">
        <v>911</v>
      </c>
      <c r="B197" s="12" t="s">
        <v>5</v>
      </c>
      <c r="C197" s="28" t="s">
        <v>912</v>
      </c>
      <c r="D197" s="13" t="s">
        <v>912</v>
      </c>
      <c r="E197" s="28" t="s">
        <v>913</v>
      </c>
      <c r="F197" s="28" t="s">
        <v>914</v>
      </c>
      <c r="G197" s="28" t="s">
        <v>915</v>
      </c>
      <c r="H197" s="28">
        <v>14</v>
      </c>
      <c r="I197" s="28" t="s">
        <v>927</v>
      </c>
      <c r="J197" s="28">
        <v>1702016</v>
      </c>
      <c r="K197" s="28" t="s">
        <v>928</v>
      </c>
      <c r="L197" s="14" t="s">
        <v>929</v>
      </c>
      <c r="M197" s="14" t="s">
        <v>49</v>
      </c>
      <c r="N197" s="11">
        <v>1</v>
      </c>
      <c r="O197" s="11">
        <v>2023</v>
      </c>
      <c r="P197" s="11" t="s">
        <v>923</v>
      </c>
      <c r="Q197" s="11">
        <v>7</v>
      </c>
      <c r="R197" s="11">
        <v>20</v>
      </c>
      <c r="S197" s="11">
        <v>0</v>
      </c>
      <c r="T197" s="18">
        <v>0</v>
      </c>
      <c r="U197" s="19" t="s">
        <v>93</v>
      </c>
      <c r="V197" s="19">
        <v>8</v>
      </c>
      <c r="W197" s="34">
        <v>7</v>
      </c>
      <c r="X197" s="19">
        <v>0</v>
      </c>
      <c r="Y197" s="20">
        <f t="shared" si="28"/>
        <v>15</v>
      </c>
      <c r="Z197" s="18">
        <v>0.4</v>
      </c>
      <c r="AA197" s="21">
        <f t="shared" si="40"/>
        <v>15</v>
      </c>
      <c r="AB197" s="18">
        <f t="shared" si="39"/>
        <v>2.1428571428571428</v>
      </c>
      <c r="AC197" s="22">
        <f t="shared" si="41"/>
        <v>0.75</v>
      </c>
      <c r="AD197" s="52">
        <v>0</v>
      </c>
      <c r="AE197" s="29" t="s">
        <v>50</v>
      </c>
      <c r="AF197" s="27">
        <v>0</v>
      </c>
      <c r="AG197" s="18">
        <v>0</v>
      </c>
    </row>
    <row r="198" spans="1:33" s="25" customFormat="1" ht="48" x14ac:dyDescent="0.2">
      <c r="A198" s="11" t="s">
        <v>911</v>
      </c>
      <c r="B198" s="12" t="s">
        <v>5</v>
      </c>
      <c r="C198" s="28" t="s">
        <v>912</v>
      </c>
      <c r="D198" s="13" t="s">
        <v>912</v>
      </c>
      <c r="E198" s="28" t="s">
        <v>930</v>
      </c>
      <c r="F198" s="28" t="s">
        <v>914</v>
      </c>
      <c r="G198" s="28" t="s">
        <v>915</v>
      </c>
      <c r="H198" s="28">
        <v>15</v>
      </c>
      <c r="I198" s="28" t="s">
        <v>931</v>
      </c>
      <c r="J198" s="28">
        <v>1708052</v>
      </c>
      <c r="K198" s="28" t="s">
        <v>305</v>
      </c>
      <c r="L198" s="14" t="s">
        <v>932</v>
      </c>
      <c r="M198" s="14" t="s">
        <v>49</v>
      </c>
      <c r="N198" s="11">
        <v>1</v>
      </c>
      <c r="O198" s="11">
        <v>2023</v>
      </c>
      <c r="P198" s="11" t="s">
        <v>923</v>
      </c>
      <c r="Q198" s="11">
        <v>0</v>
      </c>
      <c r="R198" s="11">
        <v>1</v>
      </c>
      <c r="S198" s="11">
        <v>1</v>
      </c>
      <c r="T198" s="18">
        <v>1</v>
      </c>
      <c r="U198" s="19" t="s">
        <v>93</v>
      </c>
      <c r="V198" s="19">
        <v>0</v>
      </c>
      <c r="W198" s="34">
        <v>0</v>
      </c>
      <c r="X198" s="19">
        <v>0</v>
      </c>
      <c r="Y198" s="20">
        <f t="shared" si="28"/>
        <v>0</v>
      </c>
      <c r="Z198" s="18">
        <v>0</v>
      </c>
      <c r="AA198" s="21">
        <f t="shared" si="40"/>
        <v>1</v>
      </c>
      <c r="AB198" s="18">
        <v>0.01</v>
      </c>
      <c r="AC198" s="22">
        <f t="shared" si="41"/>
        <v>1</v>
      </c>
      <c r="AD198" s="52">
        <v>0</v>
      </c>
      <c r="AE198" s="29" t="s">
        <v>50</v>
      </c>
      <c r="AF198" s="27">
        <v>0</v>
      </c>
      <c r="AG198" s="18">
        <v>0</v>
      </c>
    </row>
    <row r="199" spans="1:33" s="25" customFormat="1" ht="48" x14ac:dyDescent="0.2">
      <c r="A199" s="11" t="s">
        <v>911</v>
      </c>
      <c r="B199" s="12" t="s">
        <v>5</v>
      </c>
      <c r="C199" s="28" t="s">
        <v>912</v>
      </c>
      <c r="D199" s="13" t="s">
        <v>912</v>
      </c>
      <c r="E199" s="28" t="s">
        <v>913</v>
      </c>
      <c r="F199" s="28" t="s">
        <v>933</v>
      </c>
      <c r="G199" s="28" t="s">
        <v>915</v>
      </c>
      <c r="H199" s="28">
        <v>16</v>
      </c>
      <c r="I199" s="28" t="s">
        <v>934</v>
      </c>
      <c r="J199" s="28">
        <v>1708041</v>
      </c>
      <c r="K199" s="28" t="s">
        <v>935</v>
      </c>
      <c r="L199" s="14" t="s">
        <v>936</v>
      </c>
      <c r="M199" s="14" t="s">
        <v>49</v>
      </c>
      <c r="N199" s="11">
        <v>11565</v>
      </c>
      <c r="O199" s="11">
        <v>2023</v>
      </c>
      <c r="P199" s="11" t="s">
        <v>937</v>
      </c>
      <c r="Q199" s="11">
        <v>1000</v>
      </c>
      <c r="R199" s="11">
        <v>4000</v>
      </c>
      <c r="S199" s="11">
        <v>0</v>
      </c>
      <c r="T199" s="18">
        <v>0</v>
      </c>
      <c r="U199" s="19" t="s">
        <v>93</v>
      </c>
      <c r="V199" s="19">
        <v>0</v>
      </c>
      <c r="W199" s="34">
        <v>5568</v>
      </c>
      <c r="X199" s="19">
        <v>0</v>
      </c>
      <c r="Y199" s="20">
        <f t="shared" si="28"/>
        <v>5568</v>
      </c>
      <c r="Z199" s="18">
        <v>1.3919999999999999</v>
      </c>
      <c r="AA199" s="21">
        <f t="shared" si="40"/>
        <v>5568</v>
      </c>
      <c r="AB199" s="18">
        <f t="shared" si="39"/>
        <v>5.5679999999999996</v>
      </c>
      <c r="AC199" s="22">
        <f t="shared" si="41"/>
        <v>1.3919999999999999</v>
      </c>
      <c r="AD199" s="52">
        <v>0</v>
      </c>
      <c r="AE199" s="29" t="s">
        <v>938</v>
      </c>
      <c r="AF199" s="27">
        <v>63469298080</v>
      </c>
      <c r="AG199" s="18">
        <v>0</v>
      </c>
    </row>
    <row r="200" spans="1:33" s="25" customFormat="1" ht="48" x14ac:dyDescent="0.2">
      <c r="A200" s="11" t="s">
        <v>911</v>
      </c>
      <c r="B200" s="12" t="s">
        <v>5</v>
      </c>
      <c r="C200" s="28" t="s">
        <v>912</v>
      </c>
      <c r="D200" s="13" t="s">
        <v>912</v>
      </c>
      <c r="E200" s="28" t="s">
        <v>913</v>
      </c>
      <c r="F200" s="28" t="s">
        <v>777</v>
      </c>
      <c r="G200" s="28" t="s">
        <v>915</v>
      </c>
      <c r="H200" s="28">
        <v>17</v>
      </c>
      <c r="I200" s="28" t="s">
        <v>939</v>
      </c>
      <c r="J200" s="28">
        <v>1702007</v>
      </c>
      <c r="K200" s="28" t="s">
        <v>940</v>
      </c>
      <c r="L200" s="14" t="s">
        <v>941</v>
      </c>
      <c r="M200" s="14" t="s">
        <v>49</v>
      </c>
      <c r="N200" s="11">
        <v>30</v>
      </c>
      <c r="O200" s="11">
        <v>2023</v>
      </c>
      <c r="P200" s="11" t="s">
        <v>923</v>
      </c>
      <c r="Q200" s="11">
        <v>7</v>
      </c>
      <c r="R200" s="11">
        <v>20</v>
      </c>
      <c r="S200" s="11">
        <v>0</v>
      </c>
      <c r="T200" s="18">
        <v>0</v>
      </c>
      <c r="U200" s="19" t="s">
        <v>93</v>
      </c>
      <c r="V200" s="19">
        <v>1</v>
      </c>
      <c r="W200" s="34">
        <v>1</v>
      </c>
      <c r="X200" s="19">
        <v>0</v>
      </c>
      <c r="Y200" s="20">
        <f t="shared" si="28"/>
        <v>2</v>
      </c>
      <c r="Z200" s="18">
        <v>0.05</v>
      </c>
      <c r="AA200" s="21">
        <f t="shared" si="40"/>
        <v>2</v>
      </c>
      <c r="AB200" s="18">
        <f t="shared" si="39"/>
        <v>0.2857142857142857</v>
      </c>
      <c r="AC200" s="22">
        <f t="shared" si="41"/>
        <v>0.1</v>
      </c>
      <c r="AD200" s="52">
        <v>408000000</v>
      </c>
      <c r="AE200" s="29" t="s">
        <v>51</v>
      </c>
      <c r="AF200" s="50">
        <v>29500000</v>
      </c>
      <c r="AG200" s="18">
        <f t="shared" ref="AG200:AG263" si="42">AF200/AD200</f>
        <v>7.2303921568627458E-2</v>
      </c>
    </row>
    <row r="201" spans="1:33" s="25" customFormat="1" ht="48" x14ac:dyDescent="0.2">
      <c r="A201" s="11" t="s">
        <v>911</v>
      </c>
      <c r="B201" s="12" t="s">
        <v>5</v>
      </c>
      <c r="C201" s="28" t="s">
        <v>912</v>
      </c>
      <c r="D201" s="13" t="s">
        <v>912</v>
      </c>
      <c r="E201" s="28" t="s">
        <v>913</v>
      </c>
      <c r="F201" s="28" t="s">
        <v>777</v>
      </c>
      <c r="G201" s="28" t="s">
        <v>915</v>
      </c>
      <c r="H201" s="28">
        <v>18</v>
      </c>
      <c r="I201" s="28" t="s">
        <v>942</v>
      </c>
      <c r="J201" s="28">
        <v>1702038</v>
      </c>
      <c r="K201" s="28" t="s">
        <v>781</v>
      </c>
      <c r="L201" s="14" t="s">
        <v>943</v>
      </c>
      <c r="M201" s="14" t="s">
        <v>49</v>
      </c>
      <c r="N201" s="11">
        <v>10</v>
      </c>
      <c r="O201" s="11">
        <v>2023</v>
      </c>
      <c r="P201" s="11" t="s">
        <v>923</v>
      </c>
      <c r="Q201" s="11">
        <v>5</v>
      </c>
      <c r="R201" s="11">
        <v>15</v>
      </c>
      <c r="S201" s="11">
        <v>2</v>
      </c>
      <c r="T201" s="18">
        <v>0.13333333333333333</v>
      </c>
      <c r="U201" s="19">
        <v>1</v>
      </c>
      <c r="V201" s="19">
        <v>2</v>
      </c>
      <c r="W201" s="34">
        <v>1</v>
      </c>
      <c r="X201" s="19">
        <v>0</v>
      </c>
      <c r="Y201" s="20">
        <f t="shared" si="28"/>
        <v>4</v>
      </c>
      <c r="Z201" s="18">
        <v>0.2</v>
      </c>
      <c r="AA201" s="21">
        <f t="shared" si="40"/>
        <v>6</v>
      </c>
      <c r="AB201" s="18">
        <f t="shared" si="39"/>
        <v>0.8</v>
      </c>
      <c r="AC201" s="22">
        <f t="shared" si="41"/>
        <v>0.4</v>
      </c>
      <c r="AD201" s="52">
        <v>0</v>
      </c>
      <c r="AE201" s="29" t="s">
        <v>50</v>
      </c>
      <c r="AF201" s="27">
        <v>0</v>
      </c>
      <c r="AG201" s="18">
        <v>0</v>
      </c>
    </row>
    <row r="202" spans="1:33" s="25" customFormat="1" ht="48" x14ac:dyDescent="0.2">
      <c r="A202" s="11" t="s">
        <v>911</v>
      </c>
      <c r="B202" s="12" t="s">
        <v>5</v>
      </c>
      <c r="C202" s="28" t="s">
        <v>912</v>
      </c>
      <c r="D202" s="13" t="s">
        <v>912</v>
      </c>
      <c r="E202" s="28" t="s">
        <v>913</v>
      </c>
      <c r="F202" s="28" t="s">
        <v>777</v>
      </c>
      <c r="G202" s="28" t="s">
        <v>915</v>
      </c>
      <c r="H202" s="28">
        <v>19</v>
      </c>
      <c r="I202" s="28" t="s">
        <v>944</v>
      </c>
      <c r="J202" s="28">
        <v>1702038</v>
      </c>
      <c r="K202" s="28" t="s">
        <v>781</v>
      </c>
      <c r="L202" s="14" t="s">
        <v>945</v>
      </c>
      <c r="M202" s="14" t="s">
        <v>49</v>
      </c>
      <c r="N202" s="11">
        <v>4</v>
      </c>
      <c r="O202" s="11">
        <v>2023</v>
      </c>
      <c r="P202" s="11" t="s">
        <v>923</v>
      </c>
      <c r="Q202" s="11">
        <v>2</v>
      </c>
      <c r="R202" s="11">
        <v>7</v>
      </c>
      <c r="S202" s="11">
        <v>2</v>
      </c>
      <c r="T202" s="18">
        <v>0.2857142857142857</v>
      </c>
      <c r="U202" s="19" t="s">
        <v>93</v>
      </c>
      <c r="V202" s="19">
        <v>1</v>
      </c>
      <c r="W202" s="34">
        <v>0</v>
      </c>
      <c r="X202" s="19">
        <v>0</v>
      </c>
      <c r="Y202" s="20">
        <f t="shared" si="28"/>
        <v>1</v>
      </c>
      <c r="Z202" s="18">
        <v>0.14285714285714285</v>
      </c>
      <c r="AA202" s="21">
        <f t="shared" si="40"/>
        <v>3</v>
      </c>
      <c r="AB202" s="18">
        <f t="shared" si="39"/>
        <v>0.5</v>
      </c>
      <c r="AC202" s="22">
        <f t="shared" si="41"/>
        <v>0.42857142857142855</v>
      </c>
      <c r="AD202" s="52">
        <v>0</v>
      </c>
      <c r="AE202" s="29" t="s">
        <v>50</v>
      </c>
      <c r="AF202" s="27">
        <v>0</v>
      </c>
      <c r="AG202" s="18">
        <v>0</v>
      </c>
    </row>
    <row r="203" spans="1:33" s="25" customFormat="1" ht="48" x14ac:dyDescent="0.2">
      <c r="A203" s="11" t="s">
        <v>911</v>
      </c>
      <c r="B203" s="12" t="s">
        <v>5</v>
      </c>
      <c r="C203" s="28" t="s">
        <v>912</v>
      </c>
      <c r="D203" s="13" t="s">
        <v>912</v>
      </c>
      <c r="E203" s="28" t="s">
        <v>913</v>
      </c>
      <c r="F203" s="28" t="s">
        <v>777</v>
      </c>
      <c r="G203" s="28" t="s">
        <v>915</v>
      </c>
      <c r="H203" s="28">
        <v>20</v>
      </c>
      <c r="I203" s="28" t="s">
        <v>946</v>
      </c>
      <c r="J203" s="28">
        <v>1709001</v>
      </c>
      <c r="K203" s="28" t="s">
        <v>947</v>
      </c>
      <c r="L203" s="14" t="s">
        <v>948</v>
      </c>
      <c r="M203" s="14" t="s">
        <v>49</v>
      </c>
      <c r="N203" s="11">
        <v>4000000</v>
      </c>
      <c r="O203" s="11">
        <v>2023</v>
      </c>
      <c r="P203" s="11" t="s">
        <v>949</v>
      </c>
      <c r="Q203" s="11">
        <v>1500000</v>
      </c>
      <c r="R203" s="11">
        <v>5000000</v>
      </c>
      <c r="S203" s="11">
        <v>0</v>
      </c>
      <c r="T203" s="18">
        <v>0</v>
      </c>
      <c r="U203" s="19" t="s">
        <v>93</v>
      </c>
      <c r="V203" s="19">
        <v>0</v>
      </c>
      <c r="W203" s="34">
        <v>0</v>
      </c>
      <c r="X203" s="19">
        <v>0</v>
      </c>
      <c r="Y203" s="20">
        <f t="shared" si="28"/>
        <v>0</v>
      </c>
      <c r="Z203" s="18">
        <v>0</v>
      </c>
      <c r="AA203" s="21">
        <f t="shared" si="40"/>
        <v>0</v>
      </c>
      <c r="AB203" s="18">
        <f t="shared" si="39"/>
        <v>0</v>
      </c>
      <c r="AC203" s="22">
        <f t="shared" si="41"/>
        <v>0</v>
      </c>
      <c r="AD203" s="52">
        <v>0</v>
      </c>
      <c r="AE203" s="29" t="s">
        <v>50</v>
      </c>
      <c r="AF203" s="27">
        <v>0</v>
      </c>
      <c r="AG203" s="18">
        <v>0</v>
      </c>
    </row>
    <row r="204" spans="1:33" s="25" customFormat="1" ht="48" x14ac:dyDescent="0.2">
      <c r="A204" s="11" t="s">
        <v>911</v>
      </c>
      <c r="B204" s="12" t="s">
        <v>6</v>
      </c>
      <c r="C204" s="28" t="s">
        <v>950</v>
      </c>
      <c r="D204" s="13" t="s">
        <v>950</v>
      </c>
      <c r="E204" s="28" t="s">
        <v>951</v>
      </c>
      <c r="F204" s="28" t="s">
        <v>590</v>
      </c>
      <c r="G204" s="28" t="s">
        <v>952</v>
      </c>
      <c r="H204" s="28">
        <v>124</v>
      </c>
      <c r="I204" s="28" t="s">
        <v>953</v>
      </c>
      <c r="J204" s="28">
        <v>4103005</v>
      </c>
      <c r="K204" s="28" t="s">
        <v>954</v>
      </c>
      <c r="L204" s="14" t="s">
        <v>955</v>
      </c>
      <c r="M204" s="14" t="s">
        <v>49</v>
      </c>
      <c r="N204" s="11">
        <v>1365</v>
      </c>
      <c r="O204" s="11">
        <v>2023</v>
      </c>
      <c r="P204" s="11" t="s">
        <v>956</v>
      </c>
      <c r="Q204" s="11">
        <v>50</v>
      </c>
      <c r="R204" s="11">
        <v>200</v>
      </c>
      <c r="S204" s="11">
        <v>0</v>
      </c>
      <c r="T204" s="18">
        <v>0</v>
      </c>
      <c r="U204" s="19" t="s">
        <v>93</v>
      </c>
      <c r="V204" s="19">
        <v>0</v>
      </c>
      <c r="W204" s="34">
        <v>0</v>
      </c>
      <c r="X204" s="19">
        <v>0</v>
      </c>
      <c r="Y204" s="20">
        <f t="shared" si="28"/>
        <v>0</v>
      </c>
      <c r="Z204" s="18">
        <v>0</v>
      </c>
      <c r="AA204" s="21">
        <f t="shared" si="40"/>
        <v>0</v>
      </c>
      <c r="AB204" s="18">
        <f t="shared" si="39"/>
        <v>0</v>
      </c>
      <c r="AC204" s="22">
        <f t="shared" si="41"/>
        <v>0</v>
      </c>
      <c r="AD204" s="52">
        <v>0</v>
      </c>
      <c r="AE204" s="29" t="s">
        <v>50</v>
      </c>
      <c r="AF204" s="27">
        <v>0</v>
      </c>
      <c r="AG204" s="18">
        <v>0</v>
      </c>
    </row>
    <row r="205" spans="1:33" s="25" customFormat="1" ht="36" x14ac:dyDescent="0.2">
      <c r="A205" s="11" t="s">
        <v>911</v>
      </c>
      <c r="B205" s="12" t="s">
        <v>6</v>
      </c>
      <c r="C205" s="28" t="s">
        <v>950</v>
      </c>
      <c r="D205" s="13" t="s">
        <v>950</v>
      </c>
      <c r="E205" s="28" t="s">
        <v>444</v>
      </c>
      <c r="F205" s="28" t="s">
        <v>590</v>
      </c>
      <c r="G205" s="28" t="s">
        <v>952</v>
      </c>
      <c r="H205" s="28">
        <v>125</v>
      </c>
      <c r="I205" s="28" t="s">
        <v>957</v>
      </c>
      <c r="J205" s="28" t="s">
        <v>958</v>
      </c>
      <c r="K205" s="28" t="s">
        <v>959</v>
      </c>
      <c r="L205" s="14" t="s">
        <v>960</v>
      </c>
      <c r="M205" s="14" t="s">
        <v>49</v>
      </c>
      <c r="N205" s="11">
        <v>10</v>
      </c>
      <c r="O205" s="11">
        <v>2023</v>
      </c>
      <c r="P205" s="11" t="s">
        <v>956</v>
      </c>
      <c r="Q205" s="11">
        <v>20</v>
      </c>
      <c r="R205" s="11">
        <v>50</v>
      </c>
      <c r="S205" s="11">
        <v>0</v>
      </c>
      <c r="T205" s="18">
        <v>0</v>
      </c>
      <c r="U205" s="19" t="s">
        <v>93</v>
      </c>
      <c r="V205" s="19">
        <v>0</v>
      </c>
      <c r="W205" s="34">
        <v>0</v>
      </c>
      <c r="X205" s="19">
        <v>0</v>
      </c>
      <c r="Y205" s="20">
        <f t="shared" si="28"/>
        <v>0</v>
      </c>
      <c r="Z205" s="18">
        <v>0</v>
      </c>
      <c r="AA205" s="21">
        <f t="shared" si="40"/>
        <v>0</v>
      </c>
      <c r="AB205" s="18">
        <f t="shared" si="39"/>
        <v>0</v>
      </c>
      <c r="AC205" s="22">
        <f t="shared" si="41"/>
        <v>0</v>
      </c>
      <c r="AD205" s="52">
        <v>0</v>
      </c>
      <c r="AE205" s="29" t="s">
        <v>50</v>
      </c>
      <c r="AF205" s="27">
        <v>0</v>
      </c>
      <c r="AG205" s="18">
        <v>0</v>
      </c>
    </row>
    <row r="206" spans="1:33" s="25" customFormat="1" ht="36" x14ac:dyDescent="0.2">
      <c r="A206" s="11" t="s">
        <v>911</v>
      </c>
      <c r="B206" s="12" t="s">
        <v>6</v>
      </c>
      <c r="C206" s="28" t="s">
        <v>950</v>
      </c>
      <c r="D206" s="13" t="s">
        <v>950</v>
      </c>
      <c r="E206" s="28" t="s">
        <v>951</v>
      </c>
      <c r="F206" s="28" t="s">
        <v>590</v>
      </c>
      <c r="G206" s="28" t="s">
        <v>454</v>
      </c>
      <c r="H206" s="28">
        <v>130</v>
      </c>
      <c r="I206" s="28" t="s">
        <v>961</v>
      </c>
      <c r="J206" s="28">
        <v>4101042</v>
      </c>
      <c r="K206" s="28" t="s">
        <v>962</v>
      </c>
      <c r="L206" s="14" t="s">
        <v>963</v>
      </c>
      <c r="M206" s="14" t="s">
        <v>49</v>
      </c>
      <c r="N206" s="11">
        <v>926</v>
      </c>
      <c r="O206" s="11">
        <v>2023</v>
      </c>
      <c r="P206" s="11" t="s">
        <v>956</v>
      </c>
      <c r="Q206" s="11">
        <v>500</v>
      </c>
      <c r="R206" s="11">
        <v>1500</v>
      </c>
      <c r="S206" s="11">
        <v>0</v>
      </c>
      <c r="T206" s="18">
        <v>0</v>
      </c>
      <c r="U206" s="19" t="s">
        <v>93</v>
      </c>
      <c r="V206" s="19">
        <v>0</v>
      </c>
      <c r="W206" s="34">
        <v>0</v>
      </c>
      <c r="X206" s="19">
        <v>0</v>
      </c>
      <c r="Y206" s="20">
        <f t="shared" si="28"/>
        <v>0</v>
      </c>
      <c r="Z206" s="18">
        <v>0</v>
      </c>
      <c r="AA206" s="21">
        <f t="shared" si="40"/>
        <v>0</v>
      </c>
      <c r="AB206" s="18">
        <f t="shared" si="39"/>
        <v>0</v>
      </c>
      <c r="AC206" s="22">
        <f t="shared" si="41"/>
        <v>0</v>
      </c>
      <c r="AD206" s="52">
        <v>0</v>
      </c>
      <c r="AE206" s="29" t="s">
        <v>50</v>
      </c>
      <c r="AF206" s="27">
        <v>0</v>
      </c>
      <c r="AG206" s="18">
        <v>0</v>
      </c>
    </row>
    <row r="207" spans="1:33" s="25" customFormat="1" ht="36" x14ac:dyDescent="0.2">
      <c r="A207" s="11" t="s">
        <v>911</v>
      </c>
      <c r="B207" s="12" t="s">
        <v>6</v>
      </c>
      <c r="C207" s="28" t="s">
        <v>950</v>
      </c>
      <c r="D207" s="13" t="s">
        <v>950</v>
      </c>
      <c r="E207" s="28">
        <v>1704</v>
      </c>
      <c r="F207" s="28" t="s">
        <v>964</v>
      </c>
      <c r="G207" s="28" t="s">
        <v>915</v>
      </c>
      <c r="H207" s="28">
        <v>290</v>
      </c>
      <c r="I207" s="28" t="s">
        <v>965</v>
      </c>
      <c r="J207" s="28" t="s">
        <v>966</v>
      </c>
      <c r="K207" s="28" t="s">
        <v>967</v>
      </c>
      <c r="L207" s="14" t="s">
        <v>968</v>
      </c>
      <c r="M207" s="14" t="s">
        <v>49</v>
      </c>
      <c r="N207" s="11" t="s">
        <v>50</v>
      </c>
      <c r="O207" s="11" t="s">
        <v>50</v>
      </c>
      <c r="P207" s="11" t="s">
        <v>50</v>
      </c>
      <c r="Q207" s="11">
        <v>1</v>
      </c>
      <c r="R207" s="11">
        <v>4</v>
      </c>
      <c r="S207" s="11">
        <v>0</v>
      </c>
      <c r="T207" s="18">
        <v>0</v>
      </c>
      <c r="U207" s="19" t="s">
        <v>93</v>
      </c>
      <c r="V207" s="19">
        <v>0</v>
      </c>
      <c r="W207" s="34">
        <v>2</v>
      </c>
      <c r="X207" s="19">
        <v>0</v>
      </c>
      <c r="Y207" s="20">
        <f t="shared" si="28"/>
        <v>2</v>
      </c>
      <c r="Z207" s="18">
        <v>0</v>
      </c>
      <c r="AA207" s="21">
        <f t="shared" si="40"/>
        <v>2</v>
      </c>
      <c r="AB207" s="18">
        <f t="shared" si="39"/>
        <v>2</v>
      </c>
      <c r="AC207" s="22">
        <f t="shared" si="41"/>
        <v>0.5</v>
      </c>
      <c r="AD207" s="52">
        <v>0</v>
      </c>
      <c r="AE207" s="29" t="s">
        <v>50</v>
      </c>
      <c r="AF207" s="27">
        <v>0</v>
      </c>
      <c r="AG207" s="18">
        <v>0</v>
      </c>
    </row>
    <row r="208" spans="1:33" s="25" customFormat="1" ht="36" x14ac:dyDescent="0.2">
      <c r="A208" s="11" t="s">
        <v>911</v>
      </c>
      <c r="B208" s="12" t="s">
        <v>6</v>
      </c>
      <c r="C208" s="28" t="s">
        <v>950</v>
      </c>
      <c r="D208" s="13" t="s">
        <v>950</v>
      </c>
      <c r="E208" s="28" t="s">
        <v>969</v>
      </c>
      <c r="F208" s="28" t="s">
        <v>964</v>
      </c>
      <c r="G208" s="28" t="s">
        <v>915</v>
      </c>
      <c r="H208" s="28">
        <v>291</v>
      </c>
      <c r="I208" s="28" t="s">
        <v>970</v>
      </c>
      <c r="J208" s="28" t="s">
        <v>971</v>
      </c>
      <c r="K208" s="28" t="s">
        <v>972</v>
      </c>
      <c r="L208" s="14" t="s">
        <v>973</v>
      </c>
      <c r="M208" s="14" t="s">
        <v>49</v>
      </c>
      <c r="N208" s="11" t="s">
        <v>50</v>
      </c>
      <c r="O208" s="11" t="s">
        <v>50</v>
      </c>
      <c r="P208" s="11" t="s">
        <v>50</v>
      </c>
      <c r="Q208" s="11">
        <v>50</v>
      </c>
      <c r="R208" s="11">
        <v>150</v>
      </c>
      <c r="S208" s="11">
        <v>0</v>
      </c>
      <c r="T208" s="18">
        <v>0</v>
      </c>
      <c r="U208" s="19" t="s">
        <v>93</v>
      </c>
      <c r="V208" s="19">
        <v>0</v>
      </c>
      <c r="W208" s="34">
        <v>0</v>
      </c>
      <c r="X208" s="19">
        <v>0</v>
      </c>
      <c r="Y208" s="20">
        <f t="shared" si="28"/>
        <v>0</v>
      </c>
      <c r="Z208" s="18">
        <v>0</v>
      </c>
      <c r="AA208" s="21">
        <f t="shared" si="40"/>
        <v>0</v>
      </c>
      <c r="AB208" s="18">
        <f t="shared" si="39"/>
        <v>0</v>
      </c>
      <c r="AC208" s="22">
        <f t="shared" si="41"/>
        <v>0</v>
      </c>
      <c r="AD208" s="52">
        <v>0</v>
      </c>
      <c r="AE208" s="29" t="s">
        <v>50</v>
      </c>
      <c r="AF208" s="27">
        <v>0</v>
      </c>
      <c r="AG208" s="18">
        <v>0</v>
      </c>
    </row>
    <row r="209" spans="1:33" s="25" customFormat="1" ht="36" x14ac:dyDescent="0.2">
      <c r="A209" s="11" t="s">
        <v>911</v>
      </c>
      <c r="B209" s="12" t="s">
        <v>6</v>
      </c>
      <c r="C209" s="28" t="s">
        <v>950</v>
      </c>
      <c r="D209" s="13" t="s">
        <v>950</v>
      </c>
      <c r="E209" s="28" t="s">
        <v>969</v>
      </c>
      <c r="F209" s="28" t="s">
        <v>964</v>
      </c>
      <c r="G209" s="28" t="s">
        <v>915</v>
      </c>
      <c r="H209" s="28">
        <v>336</v>
      </c>
      <c r="I209" s="28" t="s">
        <v>970</v>
      </c>
      <c r="J209" s="28" t="s">
        <v>974</v>
      </c>
      <c r="K209" s="28" t="s">
        <v>975</v>
      </c>
      <c r="L209" s="14" t="s">
        <v>976</v>
      </c>
      <c r="M209" s="14" t="s">
        <v>49</v>
      </c>
      <c r="N209" s="11" t="s">
        <v>50</v>
      </c>
      <c r="O209" s="11" t="s">
        <v>50</v>
      </c>
      <c r="P209" s="11" t="s">
        <v>50</v>
      </c>
      <c r="Q209" s="11">
        <v>130</v>
      </c>
      <c r="R209" s="11">
        <v>400</v>
      </c>
      <c r="S209" s="11">
        <v>0</v>
      </c>
      <c r="T209" s="18">
        <v>0</v>
      </c>
      <c r="U209" s="19">
        <v>152</v>
      </c>
      <c r="V209" s="19">
        <v>0</v>
      </c>
      <c r="W209" s="34">
        <v>0</v>
      </c>
      <c r="X209" s="19">
        <v>0</v>
      </c>
      <c r="Y209" s="20">
        <f t="shared" si="28"/>
        <v>152</v>
      </c>
      <c r="Z209" s="18">
        <v>0.38</v>
      </c>
      <c r="AA209" s="21">
        <f t="shared" si="40"/>
        <v>152</v>
      </c>
      <c r="AB209" s="18">
        <f t="shared" si="39"/>
        <v>1.1692307692307693</v>
      </c>
      <c r="AC209" s="22">
        <f t="shared" si="41"/>
        <v>0.38</v>
      </c>
      <c r="AD209" s="52">
        <v>0</v>
      </c>
      <c r="AE209" s="29" t="s">
        <v>50</v>
      </c>
      <c r="AF209" s="27">
        <v>0</v>
      </c>
      <c r="AG209" s="18">
        <v>0</v>
      </c>
    </row>
    <row r="210" spans="1:33" s="25" customFormat="1" ht="60" x14ac:dyDescent="0.2">
      <c r="A210" s="54" t="s">
        <v>977</v>
      </c>
      <c r="B210" s="55" t="s">
        <v>42</v>
      </c>
      <c r="C210" s="56" t="s">
        <v>978</v>
      </c>
      <c r="D210" s="57" t="s">
        <v>979</v>
      </c>
      <c r="E210" s="56" t="s">
        <v>980</v>
      </c>
      <c r="F210" s="56" t="s">
        <v>981</v>
      </c>
      <c r="G210" s="56" t="s">
        <v>982</v>
      </c>
      <c r="H210" s="56" t="s">
        <v>983</v>
      </c>
      <c r="I210" s="56" t="s">
        <v>984</v>
      </c>
      <c r="J210" s="56" t="s">
        <v>985</v>
      </c>
      <c r="K210" s="56" t="s">
        <v>305</v>
      </c>
      <c r="L210" s="58" t="s">
        <v>986</v>
      </c>
      <c r="M210" s="58" t="s">
        <v>49</v>
      </c>
      <c r="N210" s="54" t="s">
        <v>93</v>
      </c>
      <c r="O210" s="54" t="s">
        <v>50</v>
      </c>
      <c r="P210" s="54" t="s">
        <v>51</v>
      </c>
      <c r="Q210" s="54" t="s">
        <v>97</v>
      </c>
      <c r="R210" s="54">
        <v>1</v>
      </c>
      <c r="S210" s="54">
        <v>0</v>
      </c>
      <c r="T210" s="59">
        <f t="shared" ref="T210:T228" si="43">+S210/R210</f>
        <v>0</v>
      </c>
      <c r="U210" s="60" t="s">
        <v>97</v>
      </c>
      <c r="V210" s="60">
        <v>0</v>
      </c>
      <c r="W210" s="61">
        <v>0</v>
      </c>
      <c r="X210" s="19">
        <v>0</v>
      </c>
      <c r="Y210" s="20">
        <f t="shared" si="28"/>
        <v>1</v>
      </c>
      <c r="Z210" s="59">
        <f t="shared" ref="Z210:Z273" si="44">+Y210/R210</f>
        <v>1</v>
      </c>
      <c r="AA210" s="21">
        <f t="shared" si="40"/>
        <v>1</v>
      </c>
      <c r="AB210" s="18">
        <f t="shared" si="39"/>
        <v>1</v>
      </c>
      <c r="AC210" s="22">
        <f t="shared" si="41"/>
        <v>1</v>
      </c>
      <c r="AD210" s="62">
        <v>0</v>
      </c>
      <c r="AE210" s="55" t="s">
        <v>51</v>
      </c>
      <c r="AF210" s="27">
        <v>0</v>
      </c>
      <c r="AG210" s="18">
        <v>0</v>
      </c>
    </row>
    <row r="211" spans="1:33" s="25" customFormat="1" ht="36" x14ac:dyDescent="0.2">
      <c r="A211" s="54" t="s">
        <v>977</v>
      </c>
      <c r="B211" s="55" t="s">
        <v>42</v>
      </c>
      <c r="C211" s="56" t="s">
        <v>978</v>
      </c>
      <c r="D211" s="57" t="s">
        <v>979</v>
      </c>
      <c r="E211" s="56" t="s">
        <v>980</v>
      </c>
      <c r="F211" s="56" t="s">
        <v>981</v>
      </c>
      <c r="G211" s="56" t="s">
        <v>982</v>
      </c>
      <c r="H211" s="56">
        <v>400201603</v>
      </c>
      <c r="I211" s="56" t="s">
        <v>984</v>
      </c>
      <c r="J211" s="56" t="s">
        <v>985</v>
      </c>
      <c r="K211" s="56" t="s">
        <v>305</v>
      </c>
      <c r="L211" s="58" t="s">
        <v>987</v>
      </c>
      <c r="M211" s="58" t="s">
        <v>49</v>
      </c>
      <c r="N211" s="54" t="s">
        <v>93</v>
      </c>
      <c r="O211" s="54" t="s">
        <v>50</v>
      </c>
      <c r="P211" s="54" t="s">
        <v>51</v>
      </c>
      <c r="Q211" s="54" t="s">
        <v>97</v>
      </c>
      <c r="R211" s="54">
        <v>1</v>
      </c>
      <c r="S211" s="54">
        <v>0</v>
      </c>
      <c r="T211" s="59">
        <f t="shared" si="43"/>
        <v>0</v>
      </c>
      <c r="U211" s="60" t="s">
        <v>97</v>
      </c>
      <c r="V211" s="60">
        <v>0</v>
      </c>
      <c r="W211" s="61">
        <v>0</v>
      </c>
      <c r="X211" s="19">
        <v>0</v>
      </c>
      <c r="Y211" s="20">
        <f t="shared" si="28"/>
        <v>1</v>
      </c>
      <c r="Z211" s="59">
        <f t="shared" si="44"/>
        <v>1</v>
      </c>
      <c r="AA211" s="21">
        <f t="shared" si="40"/>
        <v>1</v>
      </c>
      <c r="AB211" s="18">
        <f t="shared" si="39"/>
        <v>1</v>
      </c>
      <c r="AC211" s="22">
        <f t="shared" si="41"/>
        <v>1</v>
      </c>
      <c r="AD211" s="62">
        <v>111500000</v>
      </c>
      <c r="AE211" s="55" t="s">
        <v>51</v>
      </c>
      <c r="AF211" s="63">
        <v>111500000</v>
      </c>
      <c r="AG211" s="18">
        <f t="shared" si="42"/>
        <v>1</v>
      </c>
    </row>
    <row r="212" spans="1:33" s="25" customFormat="1" ht="48" x14ac:dyDescent="0.2">
      <c r="A212" s="54" t="s">
        <v>977</v>
      </c>
      <c r="B212" s="12" t="s">
        <v>65</v>
      </c>
      <c r="C212" s="56" t="s">
        <v>898</v>
      </c>
      <c r="D212" s="57" t="s">
        <v>988</v>
      </c>
      <c r="E212" s="56" t="s">
        <v>989</v>
      </c>
      <c r="F212" s="56" t="s">
        <v>707</v>
      </c>
      <c r="G212" s="56" t="s">
        <v>990</v>
      </c>
      <c r="H212" s="56" t="s">
        <v>991</v>
      </c>
      <c r="I212" s="56" t="s">
        <v>984</v>
      </c>
      <c r="J212" s="56" t="s">
        <v>992</v>
      </c>
      <c r="K212" s="56" t="s">
        <v>993</v>
      </c>
      <c r="L212" s="58" t="s">
        <v>994</v>
      </c>
      <c r="M212" s="58" t="s">
        <v>49</v>
      </c>
      <c r="N212" s="54" t="s">
        <v>93</v>
      </c>
      <c r="O212" s="54" t="s">
        <v>50</v>
      </c>
      <c r="P212" s="54" t="s">
        <v>51</v>
      </c>
      <c r="Q212" s="54" t="s">
        <v>261</v>
      </c>
      <c r="R212" s="54">
        <v>1000</v>
      </c>
      <c r="S212" s="54">
        <v>470</v>
      </c>
      <c r="T212" s="59">
        <f t="shared" si="43"/>
        <v>0.47</v>
      </c>
      <c r="U212" s="60" t="s">
        <v>93</v>
      </c>
      <c r="V212" s="60">
        <v>39</v>
      </c>
      <c r="W212" s="61">
        <v>0</v>
      </c>
      <c r="X212" s="19">
        <v>0</v>
      </c>
      <c r="Y212" s="20">
        <f t="shared" si="28"/>
        <v>39</v>
      </c>
      <c r="Z212" s="59">
        <f t="shared" si="44"/>
        <v>3.9E-2</v>
      </c>
      <c r="AA212" s="21">
        <f t="shared" si="40"/>
        <v>509</v>
      </c>
      <c r="AB212" s="18">
        <f t="shared" si="39"/>
        <v>0.156</v>
      </c>
      <c r="AC212" s="22">
        <f t="shared" si="41"/>
        <v>0.50900000000000001</v>
      </c>
      <c r="AD212" s="62">
        <v>100000000</v>
      </c>
      <c r="AE212" s="55" t="s">
        <v>51</v>
      </c>
      <c r="AF212" s="63">
        <v>100000000</v>
      </c>
      <c r="AG212" s="18">
        <f t="shared" si="42"/>
        <v>1</v>
      </c>
    </row>
    <row r="213" spans="1:33" s="25" customFormat="1" ht="48" x14ac:dyDescent="0.2">
      <c r="A213" s="54" t="s">
        <v>977</v>
      </c>
      <c r="B213" s="55" t="s">
        <v>42</v>
      </c>
      <c r="C213" s="56" t="s">
        <v>995</v>
      </c>
      <c r="D213" s="57" t="s">
        <v>996</v>
      </c>
      <c r="E213" s="56" t="s">
        <v>997</v>
      </c>
      <c r="F213" s="56" t="s">
        <v>883</v>
      </c>
      <c r="G213" s="56" t="s">
        <v>998</v>
      </c>
      <c r="H213" s="56" t="s">
        <v>999</v>
      </c>
      <c r="I213" s="56" t="s">
        <v>984</v>
      </c>
      <c r="J213" s="56" t="s">
        <v>1000</v>
      </c>
      <c r="K213" s="56" t="s">
        <v>157</v>
      </c>
      <c r="L213" s="58" t="s">
        <v>309</v>
      </c>
      <c r="M213" s="58" t="s">
        <v>49</v>
      </c>
      <c r="N213" s="54" t="s">
        <v>1001</v>
      </c>
      <c r="O213" s="54" t="s">
        <v>50</v>
      </c>
      <c r="P213" s="54" t="s">
        <v>51</v>
      </c>
      <c r="Q213" s="54" t="s">
        <v>824</v>
      </c>
      <c r="R213" s="54">
        <v>20</v>
      </c>
      <c r="S213" s="54">
        <v>5</v>
      </c>
      <c r="T213" s="59">
        <f t="shared" si="43"/>
        <v>0.25</v>
      </c>
      <c r="U213" s="60" t="s">
        <v>93</v>
      </c>
      <c r="V213" s="60">
        <v>9</v>
      </c>
      <c r="W213" s="61">
        <v>0</v>
      </c>
      <c r="X213" s="19">
        <v>0</v>
      </c>
      <c r="Y213" s="20">
        <f t="shared" si="28"/>
        <v>9</v>
      </c>
      <c r="Z213" s="59">
        <f t="shared" si="44"/>
        <v>0.45</v>
      </c>
      <c r="AA213" s="21">
        <f t="shared" si="40"/>
        <v>14</v>
      </c>
      <c r="AB213" s="18">
        <f t="shared" si="39"/>
        <v>1.8</v>
      </c>
      <c r="AC213" s="22">
        <f t="shared" si="41"/>
        <v>0.7</v>
      </c>
      <c r="AD213" s="62">
        <v>237500000</v>
      </c>
      <c r="AE213" s="55" t="s">
        <v>51</v>
      </c>
      <c r="AF213" s="63">
        <v>237500000</v>
      </c>
      <c r="AG213" s="18">
        <f t="shared" si="42"/>
        <v>1</v>
      </c>
    </row>
    <row r="214" spans="1:33" s="25" customFormat="1" ht="48" x14ac:dyDescent="0.2">
      <c r="A214" s="54" t="s">
        <v>977</v>
      </c>
      <c r="B214" s="55" t="s">
        <v>42</v>
      </c>
      <c r="C214" s="56" t="s">
        <v>1002</v>
      </c>
      <c r="D214" s="57" t="s">
        <v>1003</v>
      </c>
      <c r="E214" s="56" t="s">
        <v>1004</v>
      </c>
      <c r="F214" s="56" t="s">
        <v>1005</v>
      </c>
      <c r="G214" s="56" t="s">
        <v>1006</v>
      </c>
      <c r="H214" s="56" t="s">
        <v>984</v>
      </c>
      <c r="I214" s="56" t="s">
        <v>984</v>
      </c>
      <c r="J214" s="56" t="s">
        <v>1007</v>
      </c>
      <c r="K214" s="56" t="s">
        <v>1008</v>
      </c>
      <c r="L214" s="58" t="s">
        <v>1009</v>
      </c>
      <c r="M214" s="58" t="s">
        <v>49</v>
      </c>
      <c r="N214" s="54" t="s">
        <v>93</v>
      </c>
      <c r="O214" s="54" t="s">
        <v>50</v>
      </c>
      <c r="P214" s="54" t="s">
        <v>51</v>
      </c>
      <c r="Q214" s="54" t="s">
        <v>97</v>
      </c>
      <c r="R214" s="54">
        <v>4</v>
      </c>
      <c r="S214" s="54">
        <v>0</v>
      </c>
      <c r="T214" s="59">
        <f t="shared" si="43"/>
        <v>0</v>
      </c>
      <c r="U214" s="60" t="s">
        <v>97</v>
      </c>
      <c r="V214" s="60">
        <v>0</v>
      </c>
      <c r="W214" s="61">
        <v>0</v>
      </c>
      <c r="X214" s="19">
        <v>0</v>
      </c>
      <c r="Y214" s="20">
        <f t="shared" si="28"/>
        <v>1</v>
      </c>
      <c r="Z214" s="59">
        <f t="shared" si="44"/>
        <v>0.25</v>
      </c>
      <c r="AA214" s="21">
        <f t="shared" si="40"/>
        <v>1</v>
      </c>
      <c r="AB214" s="18">
        <f t="shared" si="39"/>
        <v>1</v>
      </c>
      <c r="AC214" s="22">
        <f t="shared" si="41"/>
        <v>0.25</v>
      </c>
      <c r="AD214" s="62">
        <v>50000000</v>
      </c>
      <c r="AE214" s="55" t="s">
        <v>51</v>
      </c>
      <c r="AF214" s="63">
        <v>50000000</v>
      </c>
      <c r="AG214" s="18">
        <f t="shared" si="42"/>
        <v>1</v>
      </c>
    </row>
    <row r="215" spans="1:33" s="25" customFormat="1" ht="36" x14ac:dyDescent="0.2">
      <c r="A215" s="54" t="s">
        <v>977</v>
      </c>
      <c r="B215" s="55" t="s">
        <v>42</v>
      </c>
      <c r="C215" s="56" t="s">
        <v>1002</v>
      </c>
      <c r="D215" s="57" t="s">
        <v>1010</v>
      </c>
      <c r="E215" s="56" t="s">
        <v>1011</v>
      </c>
      <c r="F215" s="56" t="s">
        <v>741</v>
      </c>
      <c r="G215" s="56" t="s">
        <v>52</v>
      </c>
      <c r="H215" s="56" t="s">
        <v>1012</v>
      </c>
      <c r="I215" s="56" t="s">
        <v>984</v>
      </c>
      <c r="J215" s="56" t="s">
        <v>776</v>
      </c>
      <c r="K215" s="56" t="s">
        <v>47</v>
      </c>
      <c r="L215" s="58" t="s">
        <v>48</v>
      </c>
      <c r="M215" s="58" t="s">
        <v>49</v>
      </c>
      <c r="N215" s="54" t="s">
        <v>93</v>
      </c>
      <c r="O215" s="54" t="s">
        <v>50</v>
      </c>
      <c r="P215" s="54" t="s">
        <v>51</v>
      </c>
      <c r="Q215" s="54" t="s">
        <v>97</v>
      </c>
      <c r="R215" s="54">
        <v>3</v>
      </c>
      <c r="S215" s="54">
        <v>0</v>
      </c>
      <c r="T215" s="59">
        <f t="shared" si="43"/>
        <v>0</v>
      </c>
      <c r="U215" s="60" t="s">
        <v>93</v>
      </c>
      <c r="V215" s="60">
        <v>1</v>
      </c>
      <c r="W215" s="61">
        <v>0</v>
      </c>
      <c r="X215" s="19">
        <v>0</v>
      </c>
      <c r="Y215" s="20">
        <f t="shared" si="28"/>
        <v>1</v>
      </c>
      <c r="Z215" s="59">
        <f t="shared" si="44"/>
        <v>0.33333333333333331</v>
      </c>
      <c r="AA215" s="21">
        <f t="shared" si="40"/>
        <v>1</v>
      </c>
      <c r="AB215" s="18">
        <f t="shared" si="39"/>
        <v>1</v>
      </c>
      <c r="AC215" s="22">
        <f t="shared" si="41"/>
        <v>0.33333333333333331</v>
      </c>
      <c r="AD215" s="62">
        <v>140000000</v>
      </c>
      <c r="AE215" s="55" t="s">
        <v>51</v>
      </c>
      <c r="AF215" s="63">
        <v>140000000</v>
      </c>
      <c r="AG215" s="18">
        <f t="shared" si="42"/>
        <v>1</v>
      </c>
    </row>
    <row r="216" spans="1:33" s="25" customFormat="1" ht="36" x14ac:dyDescent="0.2">
      <c r="A216" s="54" t="s">
        <v>977</v>
      </c>
      <c r="B216" s="55" t="s">
        <v>42</v>
      </c>
      <c r="C216" s="56" t="s">
        <v>1002</v>
      </c>
      <c r="D216" s="57" t="s">
        <v>1013</v>
      </c>
      <c r="E216" s="56" t="s">
        <v>1011</v>
      </c>
      <c r="F216" s="56" t="s">
        <v>741</v>
      </c>
      <c r="G216" s="56" t="s">
        <v>52</v>
      </c>
      <c r="H216" s="56" t="s">
        <v>1014</v>
      </c>
      <c r="I216" s="56" t="s">
        <v>984</v>
      </c>
      <c r="J216" s="56" t="s">
        <v>1000</v>
      </c>
      <c r="K216" s="56" t="s">
        <v>157</v>
      </c>
      <c r="L216" s="58" t="s">
        <v>1015</v>
      </c>
      <c r="M216" s="58" t="s">
        <v>49</v>
      </c>
      <c r="N216" s="54" t="s">
        <v>1001</v>
      </c>
      <c r="O216" s="54" t="s">
        <v>825</v>
      </c>
      <c r="P216" s="54" t="s">
        <v>51</v>
      </c>
      <c r="Q216" s="54" t="s">
        <v>1001</v>
      </c>
      <c r="R216" s="54">
        <v>45</v>
      </c>
      <c r="S216" s="54">
        <v>45</v>
      </c>
      <c r="T216" s="59">
        <f t="shared" si="43"/>
        <v>1</v>
      </c>
      <c r="U216" s="60" t="s">
        <v>1016</v>
      </c>
      <c r="V216" s="60">
        <v>15</v>
      </c>
      <c r="W216" s="61">
        <v>0</v>
      </c>
      <c r="X216" s="19">
        <v>0</v>
      </c>
      <c r="Y216" s="20">
        <f t="shared" si="28"/>
        <v>25</v>
      </c>
      <c r="Z216" s="18">
        <f t="shared" si="44"/>
        <v>0.55555555555555558</v>
      </c>
      <c r="AA216" s="21">
        <f t="shared" si="40"/>
        <v>70</v>
      </c>
      <c r="AB216" s="18">
        <f t="shared" si="39"/>
        <v>0.55555555555555558</v>
      </c>
      <c r="AC216" s="22">
        <f t="shared" si="41"/>
        <v>1.5555555555555556</v>
      </c>
      <c r="AD216" s="62">
        <v>97500000</v>
      </c>
      <c r="AE216" s="55" t="s">
        <v>51</v>
      </c>
      <c r="AF216" s="63">
        <v>97500000</v>
      </c>
      <c r="AG216" s="18">
        <f t="shared" si="42"/>
        <v>1</v>
      </c>
    </row>
    <row r="217" spans="1:33" s="25" customFormat="1" ht="60" x14ac:dyDescent="0.2">
      <c r="A217" s="54" t="s">
        <v>977</v>
      </c>
      <c r="B217" s="12" t="s">
        <v>65</v>
      </c>
      <c r="C217" s="56" t="s">
        <v>1017</v>
      </c>
      <c r="D217" s="57" t="s">
        <v>1018</v>
      </c>
      <c r="E217" s="56" t="s">
        <v>1019</v>
      </c>
      <c r="F217" s="56" t="s">
        <v>1020</v>
      </c>
      <c r="G217" s="56" t="s">
        <v>109</v>
      </c>
      <c r="H217" s="56" t="s">
        <v>984</v>
      </c>
      <c r="I217" s="56" t="s">
        <v>984</v>
      </c>
      <c r="J217" s="56" t="s">
        <v>1021</v>
      </c>
      <c r="K217" s="56" t="s">
        <v>1022</v>
      </c>
      <c r="L217" s="58" t="s">
        <v>1023</v>
      </c>
      <c r="M217" s="58" t="s">
        <v>49</v>
      </c>
      <c r="N217" s="54" t="s">
        <v>93</v>
      </c>
      <c r="O217" s="54" t="s">
        <v>50</v>
      </c>
      <c r="P217" s="54" t="s">
        <v>51</v>
      </c>
      <c r="Q217" s="54" t="s">
        <v>97</v>
      </c>
      <c r="R217" s="54">
        <v>3</v>
      </c>
      <c r="S217" s="54">
        <v>0</v>
      </c>
      <c r="T217" s="59">
        <f t="shared" si="43"/>
        <v>0</v>
      </c>
      <c r="U217" s="60" t="s">
        <v>93</v>
      </c>
      <c r="V217" s="60">
        <v>2</v>
      </c>
      <c r="W217" s="61">
        <v>0</v>
      </c>
      <c r="X217" s="19">
        <v>0</v>
      </c>
      <c r="Y217" s="20">
        <f t="shared" si="28"/>
        <v>2</v>
      </c>
      <c r="Z217" s="18">
        <f t="shared" si="44"/>
        <v>0.66666666666666663</v>
      </c>
      <c r="AA217" s="21">
        <f t="shared" si="40"/>
        <v>2</v>
      </c>
      <c r="AB217" s="18">
        <f t="shared" si="39"/>
        <v>2</v>
      </c>
      <c r="AC217" s="22">
        <f t="shared" si="41"/>
        <v>0.66666666666666663</v>
      </c>
      <c r="AD217" s="62">
        <v>15000000</v>
      </c>
      <c r="AE217" s="55" t="s">
        <v>51</v>
      </c>
      <c r="AF217" s="63">
        <v>15000000</v>
      </c>
      <c r="AG217" s="18">
        <f t="shared" si="42"/>
        <v>1</v>
      </c>
    </row>
    <row r="218" spans="1:33" s="25" customFormat="1" ht="48" x14ac:dyDescent="0.2">
      <c r="A218" s="54" t="s">
        <v>977</v>
      </c>
      <c r="B218" s="12" t="s">
        <v>65</v>
      </c>
      <c r="C218" s="56" t="s">
        <v>1017</v>
      </c>
      <c r="D218" s="57" t="s">
        <v>1018</v>
      </c>
      <c r="E218" s="56" t="s">
        <v>1024</v>
      </c>
      <c r="F218" s="56" t="s">
        <v>1025</v>
      </c>
      <c r="G218" s="56" t="s">
        <v>109</v>
      </c>
      <c r="H218" s="56" t="s">
        <v>984</v>
      </c>
      <c r="I218" s="56" t="s">
        <v>984</v>
      </c>
      <c r="J218" s="56" t="s">
        <v>1026</v>
      </c>
      <c r="K218" s="56" t="s">
        <v>305</v>
      </c>
      <c r="L218" s="58" t="s">
        <v>1027</v>
      </c>
      <c r="M218" s="58" t="s">
        <v>49</v>
      </c>
      <c r="N218" s="54" t="s">
        <v>93</v>
      </c>
      <c r="O218" s="54" t="s">
        <v>50</v>
      </c>
      <c r="P218" s="54" t="s">
        <v>51</v>
      </c>
      <c r="Q218" s="54" t="s">
        <v>97</v>
      </c>
      <c r="R218" s="54">
        <v>4</v>
      </c>
      <c r="S218" s="54">
        <v>1</v>
      </c>
      <c r="T218" s="59">
        <f t="shared" si="43"/>
        <v>0.25</v>
      </c>
      <c r="U218" s="60" t="s">
        <v>93</v>
      </c>
      <c r="V218" s="60">
        <v>1</v>
      </c>
      <c r="W218" s="61">
        <v>0</v>
      </c>
      <c r="X218" s="19">
        <v>0</v>
      </c>
      <c r="Y218" s="20">
        <f t="shared" si="28"/>
        <v>1</v>
      </c>
      <c r="Z218" s="18">
        <f t="shared" si="44"/>
        <v>0.25</v>
      </c>
      <c r="AA218" s="21">
        <f t="shared" si="40"/>
        <v>2</v>
      </c>
      <c r="AB218" s="18">
        <f t="shared" si="39"/>
        <v>1</v>
      </c>
      <c r="AC218" s="22">
        <f t="shared" si="41"/>
        <v>0.5</v>
      </c>
      <c r="AD218" s="62">
        <v>22500000</v>
      </c>
      <c r="AE218" s="55" t="s">
        <v>51</v>
      </c>
      <c r="AF218" s="63">
        <v>22500000</v>
      </c>
      <c r="AG218" s="18">
        <f t="shared" si="42"/>
        <v>1</v>
      </c>
    </row>
    <row r="219" spans="1:33" s="25" customFormat="1" ht="48" x14ac:dyDescent="0.2">
      <c r="A219" s="54" t="s">
        <v>977</v>
      </c>
      <c r="B219" s="12" t="s">
        <v>65</v>
      </c>
      <c r="C219" s="56" t="s">
        <v>1017</v>
      </c>
      <c r="D219" s="57" t="s">
        <v>1018</v>
      </c>
      <c r="E219" s="56" t="s">
        <v>1024</v>
      </c>
      <c r="F219" s="56" t="s">
        <v>1025</v>
      </c>
      <c r="G219" s="56" t="s">
        <v>109</v>
      </c>
      <c r="H219" s="56" t="s">
        <v>984</v>
      </c>
      <c r="I219" s="56" t="s">
        <v>984</v>
      </c>
      <c r="J219" s="56" t="s">
        <v>1028</v>
      </c>
      <c r="K219" s="56" t="s">
        <v>745</v>
      </c>
      <c r="L219" s="58" t="s">
        <v>746</v>
      </c>
      <c r="M219" s="58" t="s">
        <v>49</v>
      </c>
      <c r="N219" s="54" t="s">
        <v>93</v>
      </c>
      <c r="O219" s="54" t="s">
        <v>50</v>
      </c>
      <c r="P219" s="54" t="s">
        <v>51</v>
      </c>
      <c r="Q219" s="54" t="s">
        <v>97</v>
      </c>
      <c r="R219" s="54">
        <v>1</v>
      </c>
      <c r="S219" s="54">
        <v>0</v>
      </c>
      <c r="T219" s="59">
        <f t="shared" si="43"/>
        <v>0</v>
      </c>
      <c r="U219" s="60" t="s">
        <v>93</v>
      </c>
      <c r="V219" s="60">
        <v>0</v>
      </c>
      <c r="W219" s="61">
        <v>0</v>
      </c>
      <c r="X219" s="19">
        <v>0</v>
      </c>
      <c r="Y219" s="20">
        <f t="shared" si="28"/>
        <v>0</v>
      </c>
      <c r="Z219" s="18">
        <f t="shared" si="44"/>
        <v>0</v>
      </c>
      <c r="AA219" s="21">
        <f t="shared" si="40"/>
        <v>0</v>
      </c>
      <c r="AB219" s="18">
        <f t="shared" si="39"/>
        <v>0</v>
      </c>
      <c r="AC219" s="22">
        <f t="shared" si="41"/>
        <v>0</v>
      </c>
      <c r="AD219" s="62">
        <v>60000000</v>
      </c>
      <c r="AE219" s="55" t="s">
        <v>51</v>
      </c>
      <c r="AF219" s="63">
        <v>60000000</v>
      </c>
      <c r="AG219" s="18">
        <f t="shared" si="42"/>
        <v>1</v>
      </c>
    </row>
    <row r="220" spans="1:33" s="25" customFormat="1" ht="48" x14ac:dyDescent="0.2">
      <c r="A220" s="54" t="s">
        <v>977</v>
      </c>
      <c r="B220" s="12" t="s">
        <v>65</v>
      </c>
      <c r="C220" s="56" t="s">
        <v>1017</v>
      </c>
      <c r="D220" s="57" t="s">
        <v>1018</v>
      </c>
      <c r="E220" s="56" t="s">
        <v>1024</v>
      </c>
      <c r="F220" s="56" t="s">
        <v>1025</v>
      </c>
      <c r="G220" s="56" t="s">
        <v>109</v>
      </c>
      <c r="H220" s="56" t="s">
        <v>984</v>
      </c>
      <c r="I220" s="56" t="s">
        <v>984</v>
      </c>
      <c r="J220" s="56" t="s">
        <v>1029</v>
      </c>
      <c r="K220" s="56" t="s">
        <v>1030</v>
      </c>
      <c r="L220" s="58" t="s">
        <v>1031</v>
      </c>
      <c r="M220" s="58" t="s">
        <v>49</v>
      </c>
      <c r="N220" s="54" t="s">
        <v>93</v>
      </c>
      <c r="O220" s="54" t="s">
        <v>50</v>
      </c>
      <c r="P220" s="54" t="s">
        <v>51</v>
      </c>
      <c r="Q220" s="54" t="s">
        <v>1032</v>
      </c>
      <c r="R220" s="54">
        <v>100</v>
      </c>
      <c r="S220" s="54">
        <v>68</v>
      </c>
      <c r="T220" s="59">
        <f t="shared" si="43"/>
        <v>0.68</v>
      </c>
      <c r="U220" s="60" t="s">
        <v>93</v>
      </c>
      <c r="V220" s="60">
        <v>0</v>
      </c>
      <c r="W220" s="61">
        <v>0</v>
      </c>
      <c r="X220" s="19">
        <v>0</v>
      </c>
      <c r="Y220" s="20">
        <f t="shared" si="28"/>
        <v>0</v>
      </c>
      <c r="Z220" s="18">
        <f t="shared" si="44"/>
        <v>0</v>
      </c>
      <c r="AA220" s="21">
        <f t="shared" si="40"/>
        <v>68</v>
      </c>
      <c r="AB220" s="18">
        <f t="shared" si="39"/>
        <v>0</v>
      </c>
      <c r="AC220" s="22">
        <f t="shared" si="41"/>
        <v>0.68</v>
      </c>
      <c r="AD220" s="62">
        <v>0</v>
      </c>
      <c r="AE220" s="55" t="s">
        <v>50</v>
      </c>
      <c r="AF220" s="27">
        <v>0</v>
      </c>
      <c r="AG220" s="18">
        <v>0</v>
      </c>
    </row>
    <row r="221" spans="1:33" s="25" customFormat="1" ht="72" x14ac:dyDescent="0.2">
      <c r="A221" s="54" t="s">
        <v>977</v>
      </c>
      <c r="B221" s="12" t="s">
        <v>65</v>
      </c>
      <c r="C221" s="56" t="s">
        <v>1017</v>
      </c>
      <c r="D221" s="57" t="s">
        <v>1018</v>
      </c>
      <c r="E221" s="56" t="s">
        <v>1024</v>
      </c>
      <c r="F221" s="56" t="s">
        <v>1025</v>
      </c>
      <c r="G221" s="56" t="s">
        <v>109</v>
      </c>
      <c r="H221" s="56" t="s">
        <v>984</v>
      </c>
      <c r="I221" s="56" t="s">
        <v>984</v>
      </c>
      <c r="J221" s="56" t="s">
        <v>1033</v>
      </c>
      <c r="K221" s="56" t="s">
        <v>1034</v>
      </c>
      <c r="L221" s="58" t="s">
        <v>1035</v>
      </c>
      <c r="M221" s="58" t="s">
        <v>49</v>
      </c>
      <c r="N221" s="54" t="s">
        <v>93</v>
      </c>
      <c r="O221" s="54" t="s">
        <v>50</v>
      </c>
      <c r="P221" s="54" t="s">
        <v>51</v>
      </c>
      <c r="Q221" s="54" t="s">
        <v>1036</v>
      </c>
      <c r="R221" s="54">
        <v>500</v>
      </c>
      <c r="S221" s="54">
        <v>0</v>
      </c>
      <c r="T221" s="59">
        <f t="shared" si="43"/>
        <v>0</v>
      </c>
      <c r="U221" s="60" t="s">
        <v>93</v>
      </c>
      <c r="V221" s="60">
        <v>2035</v>
      </c>
      <c r="W221" s="61">
        <v>0</v>
      </c>
      <c r="X221" s="19">
        <v>0</v>
      </c>
      <c r="Y221" s="20">
        <f t="shared" si="28"/>
        <v>2035</v>
      </c>
      <c r="Z221" s="18">
        <f t="shared" si="44"/>
        <v>4.07</v>
      </c>
      <c r="AA221" s="21">
        <f t="shared" si="40"/>
        <v>2035</v>
      </c>
      <c r="AB221" s="18">
        <f t="shared" si="39"/>
        <v>13.566666666666666</v>
      </c>
      <c r="AC221" s="22">
        <f t="shared" si="41"/>
        <v>4.07</v>
      </c>
      <c r="AD221" s="62">
        <v>22000000</v>
      </c>
      <c r="AE221" s="55" t="s">
        <v>51</v>
      </c>
      <c r="AF221" s="63">
        <v>22000000</v>
      </c>
      <c r="AG221" s="18">
        <f t="shared" si="42"/>
        <v>1</v>
      </c>
    </row>
    <row r="222" spans="1:33" s="25" customFormat="1" ht="48" x14ac:dyDescent="0.2">
      <c r="A222" s="54" t="s">
        <v>977</v>
      </c>
      <c r="B222" s="12" t="s">
        <v>65</v>
      </c>
      <c r="C222" s="56" t="s">
        <v>1017</v>
      </c>
      <c r="D222" s="57" t="s">
        <v>1018</v>
      </c>
      <c r="E222" s="56">
        <v>3905</v>
      </c>
      <c r="F222" s="56" t="s">
        <v>1037</v>
      </c>
      <c r="G222" s="56" t="s">
        <v>109</v>
      </c>
      <c r="H222" s="56"/>
      <c r="I222" s="56" t="s">
        <v>984</v>
      </c>
      <c r="J222" s="56" t="s">
        <v>1038</v>
      </c>
      <c r="K222" s="56" t="s">
        <v>815</v>
      </c>
      <c r="L222" s="58" t="s">
        <v>1039</v>
      </c>
      <c r="M222" s="58" t="s">
        <v>49</v>
      </c>
      <c r="N222" s="54">
        <v>0</v>
      </c>
      <c r="O222" s="54" t="s">
        <v>50</v>
      </c>
      <c r="P222" s="54" t="s">
        <v>51</v>
      </c>
      <c r="Q222" s="54">
        <v>1</v>
      </c>
      <c r="R222" s="54">
        <v>3</v>
      </c>
      <c r="S222" s="54">
        <v>0</v>
      </c>
      <c r="T222" s="59">
        <f t="shared" si="43"/>
        <v>0</v>
      </c>
      <c r="U222" s="60" t="s">
        <v>93</v>
      </c>
      <c r="V222" s="60">
        <v>3</v>
      </c>
      <c r="W222" s="61">
        <v>0</v>
      </c>
      <c r="X222" s="19">
        <v>0</v>
      </c>
      <c r="Y222" s="20">
        <f t="shared" ref="Y222:Y285" si="45">+U222+V222+W222+X222</f>
        <v>3</v>
      </c>
      <c r="Z222" s="18">
        <f t="shared" si="44"/>
        <v>1</v>
      </c>
      <c r="AA222" s="21">
        <f t="shared" si="40"/>
        <v>3</v>
      </c>
      <c r="AB222" s="18">
        <f t="shared" si="39"/>
        <v>3</v>
      </c>
      <c r="AC222" s="22">
        <f t="shared" si="41"/>
        <v>1</v>
      </c>
      <c r="AD222" s="62">
        <v>0</v>
      </c>
      <c r="AE222" s="55" t="s">
        <v>50</v>
      </c>
      <c r="AF222" s="27">
        <v>0</v>
      </c>
      <c r="AG222" s="18">
        <v>0</v>
      </c>
    </row>
    <row r="223" spans="1:33" s="25" customFormat="1" ht="48" x14ac:dyDescent="0.2">
      <c r="A223" s="11" t="s">
        <v>1040</v>
      </c>
      <c r="B223" s="12" t="s">
        <v>480</v>
      </c>
      <c r="C223" s="28" t="s">
        <v>490</v>
      </c>
      <c r="D223" s="13" t="s">
        <v>1041</v>
      </c>
      <c r="E223" s="28" t="s">
        <v>1042</v>
      </c>
      <c r="F223" s="28" t="s">
        <v>1043</v>
      </c>
      <c r="G223" s="28" t="s">
        <v>522</v>
      </c>
      <c r="H223" s="28" t="s">
        <v>1044</v>
      </c>
      <c r="I223" s="28" t="s">
        <v>1045</v>
      </c>
      <c r="J223" s="28" t="s">
        <v>1046</v>
      </c>
      <c r="K223" s="28" t="s">
        <v>389</v>
      </c>
      <c r="L223" s="14" t="s">
        <v>73</v>
      </c>
      <c r="M223" s="14" t="s">
        <v>1047</v>
      </c>
      <c r="N223" s="11" t="s">
        <v>93</v>
      </c>
      <c r="O223" s="11" t="s">
        <v>50</v>
      </c>
      <c r="P223" s="11" t="s">
        <v>50</v>
      </c>
      <c r="Q223" s="11">
        <v>200</v>
      </c>
      <c r="R223" s="11">
        <v>800</v>
      </c>
      <c r="S223" s="11">
        <v>670</v>
      </c>
      <c r="T223" s="18">
        <f t="shared" si="43"/>
        <v>0.83750000000000002</v>
      </c>
      <c r="U223" s="19">
        <v>0</v>
      </c>
      <c r="V223" s="19">
        <v>297</v>
      </c>
      <c r="W223" s="34">
        <v>267</v>
      </c>
      <c r="X223" s="19">
        <v>0</v>
      </c>
      <c r="Y223" s="20">
        <f t="shared" si="45"/>
        <v>564</v>
      </c>
      <c r="Z223" s="18">
        <f t="shared" si="44"/>
        <v>0.70499999999999996</v>
      </c>
      <c r="AA223" s="21">
        <f>S223+Y223</f>
        <v>1234</v>
      </c>
      <c r="AB223" s="18">
        <f t="shared" si="39"/>
        <v>2.82</v>
      </c>
      <c r="AC223" s="22">
        <f t="shared" si="41"/>
        <v>1.5425</v>
      </c>
      <c r="AD223" s="52">
        <v>500000000</v>
      </c>
      <c r="AE223" s="29" t="s">
        <v>51</v>
      </c>
      <c r="AF223" s="50">
        <v>325919000</v>
      </c>
      <c r="AG223" s="18">
        <f t="shared" si="42"/>
        <v>0.65183800000000003</v>
      </c>
    </row>
    <row r="224" spans="1:33" s="25" customFormat="1" ht="48" x14ac:dyDescent="0.2">
      <c r="A224" s="11" t="s">
        <v>1040</v>
      </c>
      <c r="B224" s="12" t="s">
        <v>480</v>
      </c>
      <c r="C224" s="28" t="s">
        <v>490</v>
      </c>
      <c r="D224" s="13" t="s">
        <v>1041</v>
      </c>
      <c r="E224" s="28" t="s">
        <v>1042</v>
      </c>
      <c r="F224" s="28" t="s">
        <v>1043</v>
      </c>
      <c r="G224" s="28" t="s">
        <v>522</v>
      </c>
      <c r="H224" s="28" t="s">
        <v>1048</v>
      </c>
      <c r="I224" s="28" t="s">
        <v>1049</v>
      </c>
      <c r="J224" s="28" t="s">
        <v>1050</v>
      </c>
      <c r="K224" s="28" t="s">
        <v>157</v>
      </c>
      <c r="L224" s="14" t="s">
        <v>1051</v>
      </c>
      <c r="M224" s="14" t="s">
        <v>1052</v>
      </c>
      <c r="N224" s="11" t="s">
        <v>93</v>
      </c>
      <c r="O224" s="11" t="s">
        <v>50</v>
      </c>
      <c r="P224" s="11" t="s">
        <v>50</v>
      </c>
      <c r="Q224" s="11">
        <v>46</v>
      </c>
      <c r="R224" s="11">
        <f>'[1]Bolivar Me Enamora Esquematico'!Y275</f>
        <v>0</v>
      </c>
      <c r="S224" s="11">
        <v>46</v>
      </c>
      <c r="T224" s="64">
        <f>+S224</f>
        <v>46</v>
      </c>
      <c r="U224" s="19">
        <v>7</v>
      </c>
      <c r="V224" s="19">
        <v>37</v>
      </c>
      <c r="W224" s="34">
        <v>0</v>
      </c>
      <c r="X224" s="19">
        <v>0</v>
      </c>
      <c r="Y224" s="20">
        <f t="shared" si="45"/>
        <v>44</v>
      </c>
      <c r="Z224" s="18">
        <v>0.44</v>
      </c>
      <c r="AA224" s="21">
        <f t="shared" ref="AA224:AA230" si="46">S224+Y224</f>
        <v>90</v>
      </c>
      <c r="AB224" s="18">
        <f t="shared" si="39"/>
        <v>0.95652173913043481</v>
      </c>
      <c r="AC224" s="22">
        <v>0.96</v>
      </c>
      <c r="AD224" s="52">
        <v>100000000</v>
      </c>
      <c r="AE224" s="29" t="s">
        <v>51</v>
      </c>
      <c r="AF224" s="27">
        <v>0</v>
      </c>
      <c r="AG224" s="18">
        <f t="shared" si="42"/>
        <v>0</v>
      </c>
    </row>
    <row r="225" spans="1:33" s="25" customFormat="1" ht="48" x14ac:dyDescent="0.2">
      <c r="A225" s="11" t="s">
        <v>1040</v>
      </c>
      <c r="B225" s="12" t="s">
        <v>480</v>
      </c>
      <c r="C225" s="28" t="s">
        <v>490</v>
      </c>
      <c r="D225" s="13" t="s">
        <v>1053</v>
      </c>
      <c r="E225" s="28" t="s">
        <v>1042</v>
      </c>
      <c r="F225" s="28" t="s">
        <v>1043</v>
      </c>
      <c r="G225" s="28" t="s">
        <v>522</v>
      </c>
      <c r="H225" s="28" t="s">
        <v>1054</v>
      </c>
      <c r="I225" s="28" t="s">
        <v>1055</v>
      </c>
      <c r="J225" s="28" t="s">
        <v>1056</v>
      </c>
      <c r="K225" s="28" t="s">
        <v>1057</v>
      </c>
      <c r="L225" s="14" t="s">
        <v>1058</v>
      </c>
      <c r="M225" s="14" t="s">
        <v>1059</v>
      </c>
      <c r="N225" s="11" t="s">
        <v>93</v>
      </c>
      <c r="O225" s="11" t="s">
        <v>50</v>
      </c>
      <c r="P225" s="11" t="s">
        <v>50</v>
      </c>
      <c r="Q225" s="11">
        <v>1</v>
      </c>
      <c r="R225" s="11">
        <f>'[1]Bolivar Me Enamora Esquematico'!Y276</f>
        <v>0</v>
      </c>
      <c r="S225" s="11">
        <v>0</v>
      </c>
      <c r="T225" s="64">
        <f>+S225</f>
        <v>0</v>
      </c>
      <c r="U225" s="19">
        <v>0</v>
      </c>
      <c r="V225" s="19">
        <v>0</v>
      </c>
      <c r="W225" s="34">
        <v>0</v>
      </c>
      <c r="X225" s="19">
        <v>0</v>
      </c>
      <c r="Y225" s="20">
        <f t="shared" si="45"/>
        <v>0</v>
      </c>
      <c r="Z225" s="18">
        <v>0</v>
      </c>
      <c r="AA225" s="21">
        <f t="shared" si="46"/>
        <v>0</v>
      </c>
      <c r="AB225" s="18">
        <f t="shared" si="39"/>
        <v>0</v>
      </c>
      <c r="AC225" s="22">
        <v>0</v>
      </c>
      <c r="AD225" s="52">
        <v>150000000</v>
      </c>
      <c r="AE225" s="29" t="s">
        <v>51</v>
      </c>
      <c r="AF225" s="27">
        <v>0</v>
      </c>
      <c r="AG225" s="18">
        <f t="shared" si="42"/>
        <v>0</v>
      </c>
    </row>
    <row r="226" spans="1:33" s="25" customFormat="1" ht="48" x14ac:dyDescent="0.2">
      <c r="A226" s="11" t="s">
        <v>1040</v>
      </c>
      <c r="B226" s="12" t="s">
        <v>480</v>
      </c>
      <c r="C226" s="28" t="s">
        <v>490</v>
      </c>
      <c r="D226" s="13" t="s">
        <v>1053</v>
      </c>
      <c r="E226" s="28" t="s">
        <v>1042</v>
      </c>
      <c r="F226" s="28" t="s">
        <v>1043</v>
      </c>
      <c r="G226" s="28" t="s">
        <v>522</v>
      </c>
      <c r="H226" s="28" t="s">
        <v>1060</v>
      </c>
      <c r="I226" s="28" t="s">
        <v>1061</v>
      </c>
      <c r="J226" s="28" t="s">
        <v>1062</v>
      </c>
      <c r="K226" s="28" t="s">
        <v>47</v>
      </c>
      <c r="L226" s="14" t="s">
        <v>48</v>
      </c>
      <c r="M226" s="14" t="s">
        <v>1063</v>
      </c>
      <c r="N226" s="11" t="s">
        <v>93</v>
      </c>
      <c r="O226" s="11" t="s">
        <v>50</v>
      </c>
      <c r="P226" s="11" t="s">
        <v>50</v>
      </c>
      <c r="Q226" s="11">
        <v>0.25</v>
      </c>
      <c r="R226" s="11">
        <f>'[1]Bolivar Me Enamora Esquematico'!Y277</f>
        <v>0</v>
      </c>
      <c r="S226" s="11">
        <v>0</v>
      </c>
      <c r="T226" s="64">
        <f>+S226</f>
        <v>0</v>
      </c>
      <c r="U226" s="19">
        <v>0</v>
      </c>
      <c r="V226" s="19">
        <v>0</v>
      </c>
      <c r="W226" s="34">
        <v>0</v>
      </c>
      <c r="X226" s="19">
        <v>0</v>
      </c>
      <c r="Y226" s="20">
        <f t="shared" si="45"/>
        <v>0</v>
      </c>
      <c r="Z226" s="18">
        <v>0</v>
      </c>
      <c r="AA226" s="21">
        <f t="shared" si="46"/>
        <v>0</v>
      </c>
      <c r="AB226" s="18">
        <f t="shared" si="39"/>
        <v>0</v>
      </c>
      <c r="AC226" s="22">
        <v>0</v>
      </c>
      <c r="AD226" s="52">
        <v>125000000</v>
      </c>
      <c r="AE226" s="29" t="s">
        <v>51</v>
      </c>
      <c r="AF226" s="27">
        <v>0</v>
      </c>
      <c r="AG226" s="18">
        <f t="shared" si="42"/>
        <v>0</v>
      </c>
    </row>
    <row r="227" spans="1:33" s="25" customFormat="1" ht="72" x14ac:dyDescent="0.2">
      <c r="A227" s="11" t="s">
        <v>1040</v>
      </c>
      <c r="B227" s="12" t="s">
        <v>480</v>
      </c>
      <c r="C227" s="28" t="s">
        <v>490</v>
      </c>
      <c r="D227" s="13" t="s">
        <v>1053</v>
      </c>
      <c r="E227" s="28" t="s">
        <v>1042</v>
      </c>
      <c r="F227" s="28" t="s">
        <v>1043</v>
      </c>
      <c r="G227" s="28" t="s">
        <v>522</v>
      </c>
      <c r="H227" s="28" t="s">
        <v>1064</v>
      </c>
      <c r="I227" s="28" t="s">
        <v>1065</v>
      </c>
      <c r="J227" s="28" t="s">
        <v>1066</v>
      </c>
      <c r="K227" s="28" t="s">
        <v>1067</v>
      </c>
      <c r="L227" s="14" t="s">
        <v>1068</v>
      </c>
      <c r="M227" s="14" t="s">
        <v>1047</v>
      </c>
      <c r="N227" s="11" t="s">
        <v>93</v>
      </c>
      <c r="O227" s="11" t="s">
        <v>50</v>
      </c>
      <c r="P227" s="11" t="s">
        <v>50</v>
      </c>
      <c r="Q227" s="11">
        <v>2500</v>
      </c>
      <c r="R227" s="11">
        <f>'[1]Bolivar Me Enamora Esquematico'!Y278</f>
        <v>0</v>
      </c>
      <c r="S227" s="11">
        <v>4296</v>
      </c>
      <c r="T227" s="64">
        <f>+S227</f>
        <v>4296</v>
      </c>
      <c r="U227" s="19">
        <v>516</v>
      </c>
      <c r="V227" s="19">
        <v>1462</v>
      </c>
      <c r="W227" s="34">
        <v>21</v>
      </c>
      <c r="X227" s="19">
        <v>0</v>
      </c>
      <c r="Y227" s="20">
        <f t="shared" si="45"/>
        <v>1999</v>
      </c>
      <c r="Z227" s="18">
        <v>19.989999999999998</v>
      </c>
      <c r="AA227" s="21">
        <f t="shared" si="46"/>
        <v>6295</v>
      </c>
      <c r="AB227" s="18">
        <f t="shared" si="39"/>
        <v>0.79959999999999998</v>
      </c>
      <c r="AC227" s="22">
        <v>0.8</v>
      </c>
      <c r="AD227" s="52">
        <v>200000000</v>
      </c>
      <c r="AE227" s="29" t="s">
        <v>51</v>
      </c>
      <c r="AF227" s="27">
        <v>0</v>
      </c>
      <c r="AG227" s="18">
        <f t="shared" si="42"/>
        <v>0</v>
      </c>
    </row>
    <row r="228" spans="1:33" s="25" customFormat="1" ht="48" x14ac:dyDescent="0.2">
      <c r="A228" s="11" t="s">
        <v>1040</v>
      </c>
      <c r="B228" s="12" t="s">
        <v>480</v>
      </c>
      <c r="C228" s="28" t="s">
        <v>490</v>
      </c>
      <c r="D228" s="13" t="s">
        <v>1069</v>
      </c>
      <c r="E228" s="28" t="s">
        <v>1042</v>
      </c>
      <c r="F228" s="28" t="s">
        <v>1043</v>
      </c>
      <c r="G228" s="28" t="s">
        <v>522</v>
      </c>
      <c r="H228" s="28" t="s">
        <v>1070</v>
      </c>
      <c r="I228" s="28" t="s">
        <v>1071</v>
      </c>
      <c r="J228" s="28" t="s">
        <v>1072</v>
      </c>
      <c r="K228" s="28" t="s">
        <v>1073</v>
      </c>
      <c r="L228" s="14" t="s">
        <v>1074</v>
      </c>
      <c r="M228" s="14" t="s">
        <v>496</v>
      </c>
      <c r="N228" s="11" t="s">
        <v>93</v>
      </c>
      <c r="O228" s="11" t="s">
        <v>50</v>
      </c>
      <c r="P228" s="11" t="s">
        <v>50</v>
      </c>
      <c r="Q228" s="11">
        <v>5</v>
      </c>
      <c r="R228" s="11">
        <v>20</v>
      </c>
      <c r="S228" s="11">
        <v>3</v>
      </c>
      <c r="T228" s="18">
        <f t="shared" si="43"/>
        <v>0.15</v>
      </c>
      <c r="U228" s="19">
        <v>2</v>
      </c>
      <c r="V228" s="19">
        <v>2</v>
      </c>
      <c r="W228" s="34">
        <v>0</v>
      </c>
      <c r="X228" s="19">
        <v>0</v>
      </c>
      <c r="Y228" s="20">
        <f t="shared" si="45"/>
        <v>4</v>
      </c>
      <c r="Z228" s="18">
        <f t="shared" si="44"/>
        <v>0.2</v>
      </c>
      <c r="AA228" s="21">
        <f t="shared" si="46"/>
        <v>7</v>
      </c>
      <c r="AB228" s="18">
        <f t="shared" si="39"/>
        <v>0.8</v>
      </c>
      <c r="AC228" s="22">
        <f t="shared" si="41"/>
        <v>0.35</v>
      </c>
      <c r="AD228" s="52">
        <v>8800000000</v>
      </c>
      <c r="AE228" s="29" t="s">
        <v>51</v>
      </c>
      <c r="AF228" s="50">
        <v>7717770186.46</v>
      </c>
      <c r="AG228" s="18">
        <f t="shared" si="42"/>
        <v>0.87701933937045451</v>
      </c>
    </row>
    <row r="229" spans="1:33" s="25" customFormat="1" ht="48" x14ac:dyDescent="0.2">
      <c r="A229" s="11" t="s">
        <v>1040</v>
      </c>
      <c r="B229" s="12" t="s">
        <v>480</v>
      </c>
      <c r="C229" s="28" t="s">
        <v>490</v>
      </c>
      <c r="D229" s="13" t="s">
        <v>1069</v>
      </c>
      <c r="E229" s="28" t="s">
        <v>1042</v>
      </c>
      <c r="F229" s="28" t="s">
        <v>1043</v>
      </c>
      <c r="G229" s="28" t="s">
        <v>522</v>
      </c>
      <c r="H229" s="28" t="s">
        <v>1075</v>
      </c>
      <c r="I229" s="28" t="s">
        <v>1076</v>
      </c>
      <c r="J229" s="28" t="s">
        <v>1077</v>
      </c>
      <c r="K229" s="28" t="s">
        <v>305</v>
      </c>
      <c r="L229" s="14" t="s">
        <v>1078</v>
      </c>
      <c r="M229" s="14" t="s">
        <v>1079</v>
      </c>
      <c r="N229" s="11" t="s">
        <v>93</v>
      </c>
      <c r="O229" s="11" t="s">
        <v>50</v>
      </c>
      <c r="P229" s="11" t="s">
        <v>50</v>
      </c>
      <c r="Q229" s="11">
        <v>0.25</v>
      </c>
      <c r="R229" s="11">
        <f>'[1]Bolivar Me Enamora Esquematico'!Y280</f>
        <v>0</v>
      </c>
      <c r="S229" s="11">
        <v>0</v>
      </c>
      <c r="T229" s="64">
        <f>+S229</f>
        <v>0</v>
      </c>
      <c r="U229" s="19">
        <v>0</v>
      </c>
      <c r="V229" s="19">
        <v>0</v>
      </c>
      <c r="W229" s="34">
        <v>0</v>
      </c>
      <c r="X229" s="19">
        <v>0</v>
      </c>
      <c r="Y229" s="20">
        <f t="shared" si="45"/>
        <v>0</v>
      </c>
      <c r="Z229" s="18">
        <v>0</v>
      </c>
      <c r="AA229" s="21">
        <f t="shared" si="46"/>
        <v>0</v>
      </c>
      <c r="AB229" s="18">
        <f t="shared" si="39"/>
        <v>0</v>
      </c>
      <c r="AC229" s="22">
        <v>0</v>
      </c>
      <c r="AD229" s="52">
        <v>100000000</v>
      </c>
      <c r="AE229" s="29" t="s">
        <v>51</v>
      </c>
      <c r="AF229" s="27">
        <v>0</v>
      </c>
      <c r="AG229" s="18">
        <f t="shared" si="42"/>
        <v>0</v>
      </c>
    </row>
    <row r="230" spans="1:33" s="25" customFormat="1" ht="48" x14ac:dyDescent="0.2">
      <c r="A230" s="11" t="s">
        <v>1040</v>
      </c>
      <c r="B230" s="12" t="s">
        <v>480</v>
      </c>
      <c r="C230" s="28" t="s">
        <v>490</v>
      </c>
      <c r="D230" s="13" t="s">
        <v>1069</v>
      </c>
      <c r="E230" s="28" t="s">
        <v>1042</v>
      </c>
      <c r="F230" s="28" t="s">
        <v>1043</v>
      </c>
      <c r="G230" s="28" t="s">
        <v>522</v>
      </c>
      <c r="H230" s="28" t="s">
        <v>1080</v>
      </c>
      <c r="I230" s="28" t="s">
        <v>1081</v>
      </c>
      <c r="J230" s="28" t="s">
        <v>1082</v>
      </c>
      <c r="K230" s="28" t="s">
        <v>1083</v>
      </c>
      <c r="L230" s="14" t="s">
        <v>1084</v>
      </c>
      <c r="M230" s="14" t="s">
        <v>1063</v>
      </c>
      <c r="N230" s="11" t="s">
        <v>93</v>
      </c>
      <c r="O230" s="11" t="s">
        <v>50</v>
      </c>
      <c r="P230" s="11" t="s">
        <v>50</v>
      </c>
      <c r="Q230" s="11">
        <v>0.25</v>
      </c>
      <c r="R230" s="11">
        <f>'[1]Bolivar Me Enamora Esquematico'!Y281</f>
        <v>0</v>
      </c>
      <c r="S230" s="11">
        <v>0</v>
      </c>
      <c r="T230" s="64">
        <f>+S230</f>
        <v>0</v>
      </c>
      <c r="U230" s="19">
        <v>0</v>
      </c>
      <c r="V230" s="19">
        <v>0</v>
      </c>
      <c r="W230" s="34">
        <v>0.25</v>
      </c>
      <c r="X230" s="19">
        <v>0</v>
      </c>
      <c r="Y230" s="20">
        <f t="shared" si="45"/>
        <v>0.25</v>
      </c>
      <c r="Z230" s="18">
        <v>0.25</v>
      </c>
      <c r="AA230" s="21">
        <f t="shared" si="46"/>
        <v>0.25</v>
      </c>
      <c r="AB230" s="18">
        <f t="shared" si="39"/>
        <v>1</v>
      </c>
      <c r="AC230" s="22">
        <v>1</v>
      </c>
      <c r="AD230" s="52">
        <v>2325000000</v>
      </c>
      <c r="AE230" s="29" t="s">
        <v>51</v>
      </c>
      <c r="AF230" s="27">
        <v>0</v>
      </c>
      <c r="AG230" s="18">
        <f t="shared" si="42"/>
        <v>0</v>
      </c>
    </row>
    <row r="231" spans="1:33" s="25" customFormat="1" ht="48" x14ac:dyDescent="0.2">
      <c r="A231" s="11" t="s">
        <v>1085</v>
      </c>
      <c r="B231" s="12" t="s">
        <v>65</v>
      </c>
      <c r="C231" s="28" t="s">
        <v>1086</v>
      </c>
      <c r="D231" s="13" t="s">
        <v>1087</v>
      </c>
      <c r="E231" s="28">
        <v>4103</v>
      </c>
      <c r="F231" s="28" t="s">
        <v>590</v>
      </c>
      <c r="G231" s="28" t="s">
        <v>522</v>
      </c>
      <c r="H231" s="28">
        <v>95</v>
      </c>
      <c r="I231" s="28" t="s">
        <v>1088</v>
      </c>
      <c r="J231" s="28">
        <v>4103050</v>
      </c>
      <c r="K231" s="28" t="s">
        <v>1089</v>
      </c>
      <c r="L231" s="14" t="s">
        <v>1090</v>
      </c>
      <c r="M231" s="14" t="s">
        <v>49</v>
      </c>
      <c r="N231" s="11">
        <v>0</v>
      </c>
      <c r="O231" s="11">
        <v>2022</v>
      </c>
      <c r="P231" s="11" t="s">
        <v>1091</v>
      </c>
      <c r="Q231" s="11">
        <v>0</v>
      </c>
      <c r="R231" s="11">
        <v>360</v>
      </c>
      <c r="S231" s="11">
        <v>180</v>
      </c>
      <c r="T231" s="18">
        <v>0.5</v>
      </c>
      <c r="U231" s="19">
        <v>0</v>
      </c>
      <c r="V231" s="19">
        <v>0</v>
      </c>
      <c r="W231" s="34">
        <v>0</v>
      </c>
      <c r="X231" s="19">
        <v>0</v>
      </c>
      <c r="Y231" s="20">
        <f t="shared" si="45"/>
        <v>0</v>
      </c>
      <c r="Z231" s="18">
        <f t="shared" si="44"/>
        <v>0</v>
      </c>
      <c r="AA231" s="21">
        <f>S231+Y231</f>
        <v>180</v>
      </c>
      <c r="AB231" s="18">
        <v>0</v>
      </c>
      <c r="AC231" s="22">
        <f t="shared" si="41"/>
        <v>0.5</v>
      </c>
      <c r="AD231" s="52" t="s">
        <v>1092</v>
      </c>
      <c r="AE231" s="29" t="s">
        <v>122</v>
      </c>
      <c r="AF231" s="27">
        <v>0</v>
      </c>
      <c r="AG231" s="18">
        <v>0</v>
      </c>
    </row>
    <row r="232" spans="1:33" s="25" customFormat="1" ht="48" x14ac:dyDescent="0.2">
      <c r="A232" s="11" t="s">
        <v>1085</v>
      </c>
      <c r="B232" s="12" t="s">
        <v>65</v>
      </c>
      <c r="C232" s="28" t="s">
        <v>1086</v>
      </c>
      <c r="D232" s="13" t="s">
        <v>1093</v>
      </c>
      <c r="E232" s="28">
        <v>4103</v>
      </c>
      <c r="F232" s="28" t="s">
        <v>590</v>
      </c>
      <c r="G232" s="28" t="s">
        <v>522</v>
      </c>
      <c r="H232" s="28">
        <v>96</v>
      </c>
      <c r="I232" s="28" t="s">
        <v>1094</v>
      </c>
      <c r="J232" s="28">
        <v>4103052</v>
      </c>
      <c r="K232" s="28" t="s">
        <v>54</v>
      </c>
      <c r="L232" s="14" t="s">
        <v>55</v>
      </c>
      <c r="M232" s="14" t="s">
        <v>49</v>
      </c>
      <c r="N232" s="11">
        <v>0</v>
      </c>
      <c r="O232" s="11">
        <v>2022</v>
      </c>
      <c r="P232" s="11" t="s">
        <v>1091</v>
      </c>
      <c r="Q232" s="11">
        <v>4</v>
      </c>
      <c r="R232" s="11">
        <v>15</v>
      </c>
      <c r="S232" s="11">
        <v>3</v>
      </c>
      <c r="T232" s="18">
        <v>0.2</v>
      </c>
      <c r="U232" s="19">
        <v>0</v>
      </c>
      <c r="V232" s="19">
        <v>1</v>
      </c>
      <c r="W232" s="34">
        <v>0</v>
      </c>
      <c r="X232" s="19">
        <v>0</v>
      </c>
      <c r="Y232" s="20">
        <f t="shared" si="45"/>
        <v>1</v>
      </c>
      <c r="Z232" s="18">
        <f t="shared" si="44"/>
        <v>6.6666666666666666E-2</v>
      </c>
      <c r="AA232" s="21">
        <f t="shared" ref="AA232:AA249" si="47">S232+Y232</f>
        <v>4</v>
      </c>
      <c r="AB232" s="18">
        <f t="shared" si="39"/>
        <v>0.25</v>
      </c>
      <c r="AC232" s="22">
        <f t="shared" si="41"/>
        <v>0.26666666666666666</v>
      </c>
      <c r="AD232" s="52" t="s">
        <v>1092</v>
      </c>
      <c r="AE232" s="29" t="s">
        <v>122</v>
      </c>
      <c r="AF232" s="27">
        <v>0</v>
      </c>
      <c r="AG232" s="18">
        <v>0</v>
      </c>
    </row>
    <row r="233" spans="1:33" s="25" customFormat="1" ht="60" x14ac:dyDescent="0.2">
      <c r="A233" s="11" t="s">
        <v>1085</v>
      </c>
      <c r="B233" s="12" t="s">
        <v>65</v>
      </c>
      <c r="C233" s="28" t="s">
        <v>512</v>
      </c>
      <c r="D233" s="13" t="s">
        <v>1095</v>
      </c>
      <c r="E233" s="28">
        <v>4102</v>
      </c>
      <c r="F233" s="28" t="s">
        <v>513</v>
      </c>
      <c r="G233" s="28" t="s">
        <v>522</v>
      </c>
      <c r="H233" s="28">
        <v>97</v>
      </c>
      <c r="I233" s="28" t="s">
        <v>1096</v>
      </c>
      <c r="J233" s="28">
        <v>4102045</v>
      </c>
      <c r="K233" s="28" t="s">
        <v>1097</v>
      </c>
      <c r="L233" s="14" t="s">
        <v>1098</v>
      </c>
      <c r="M233" s="14" t="s">
        <v>49</v>
      </c>
      <c r="N233" s="11">
        <v>24.71</v>
      </c>
      <c r="O233" s="11">
        <v>2022</v>
      </c>
      <c r="P233" s="11" t="s">
        <v>1099</v>
      </c>
      <c r="Q233" s="11">
        <v>300</v>
      </c>
      <c r="R233" s="11">
        <v>1200</v>
      </c>
      <c r="S233" s="11">
        <v>350</v>
      </c>
      <c r="T233" s="18">
        <v>0.28999999999999998</v>
      </c>
      <c r="U233" s="19">
        <v>138</v>
      </c>
      <c r="V233" s="19">
        <v>313</v>
      </c>
      <c r="W233" s="34">
        <v>382</v>
      </c>
      <c r="X233" s="19">
        <v>0</v>
      </c>
      <c r="Y233" s="20">
        <f t="shared" si="45"/>
        <v>833</v>
      </c>
      <c r="Z233" s="18">
        <f t="shared" si="44"/>
        <v>0.69416666666666671</v>
      </c>
      <c r="AA233" s="21">
        <f t="shared" si="47"/>
        <v>1183</v>
      </c>
      <c r="AB233" s="18">
        <f t="shared" si="39"/>
        <v>2.7766666666666668</v>
      </c>
      <c r="AC233" s="22">
        <f t="shared" si="41"/>
        <v>0.98583333333333334</v>
      </c>
      <c r="AD233" s="52">
        <v>166666667</v>
      </c>
      <c r="AE233" s="29" t="s">
        <v>1100</v>
      </c>
      <c r="AF233" s="50">
        <v>66666666</v>
      </c>
      <c r="AG233" s="18">
        <f t="shared" si="42"/>
        <v>0.39999999520000001</v>
      </c>
    </row>
    <row r="234" spans="1:33" s="25" customFormat="1" ht="60" x14ac:dyDescent="0.2">
      <c r="A234" s="11" t="s">
        <v>1085</v>
      </c>
      <c r="B234" s="12" t="s">
        <v>65</v>
      </c>
      <c r="C234" s="28" t="s">
        <v>512</v>
      </c>
      <c r="D234" s="13" t="s">
        <v>1095</v>
      </c>
      <c r="E234" s="28">
        <v>4102</v>
      </c>
      <c r="F234" s="28" t="s">
        <v>513</v>
      </c>
      <c r="G234" s="28" t="s">
        <v>522</v>
      </c>
      <c r="H234" s="28">
        <v>98</v>
      </c>
      <c r="I234" s="28" t="s">
        <v>1101</v>
      </c>
      <c r="J234" s="28">
        <v>4102045</v>
      </c>
      <c r="K234" s="28" t="s">
        <v>1097</v>
      </c>
      <c r="L234" s="14" t="s">
        <v>73</v>
      </c>
      <c r="M234" s="14" t="s">
        <v>49</v>
      </c>
      <c r="N234" s="11">
        <v>11.76</v>
      </c>
      <c r="O234" s="11">
        <v>2022</v>
      </c>
      <c r="P234" s="11" t="s">
        <v>1102</v>
      </c>
      <c r="Q234" s="11">
        <v>100</v>
      </c>
      <c r="R234" s="11">
        <v>400</v>
      </c>
      <c r="S234" s="11">
        <v>100</v>
      </c>
      <c r="T234" s="18">
        <v>0.25</v>
      </c>
      <c r="U234" s="19">
        <v>156</v>
      </c>
      <c r="V234" s="19">
        <v>134</v>
      </c>
      <c r="W234" s="34">
        <v>218</v>
      </c>
      <c r="X234" s="19">
        <v>0</v>
      </c>
      <c r="Y234" s="20">
        <f t="shared" si="45"/>
        <v>508</v>
      </c>
      <c r="Z234" s="18">
        <f t="shared" si="44"/>
        <v>1.27</v>
      </c>
      <c r="AA234" s="21">
        <f t="shared" si="47"/>
        <v>608</v>
      </c>
      <c r="AB234" s="18">
        <f t="shared" si="39"/>
        <v>5.08</v>
      </c>
      <c r="AC234" s="22">
        <f t="shared" si="41"/>
        <v>1.52</v>
      </c>
      <c r="AD234" s="52">
        <v>166666667</v>
      </c>
      <c r="AE234" s="29" t="s">
        <v>1100</v>
      </c>
      <c r="AF234" s="50">
        <v>66666666</v>
      </c>
      <c r="AG234" s="18">
        <f t="shared" si="42"/>
        <v>0.39999999520000001</v>
      </c>
    </row>
    <row r="235" spans="1:33" s="25" customFormat="1" ht="60" x14ac:dyDescent="0.2">
      <c r="A235" s="11" t="s">
        <v>1085</v>
      </c>
      <c r="B235" s="12" t="s">
        <v>65</v>
      </c>
      <c r="C235" s="28" t="s">
        <v>512</v>
      </c>
      <c r="D235" s="13" t="s">
        <v>1095</v>
      </c>
      <c r="E235" s="28">
        <v>4102</v>
      </c>
      <c r="F235" s="28" t="s">
        <v>513</v>
      </c>
      <c r="G235" s="28" t="s">
        <v>522</v>
      </c>
      <c r="H235" s="28">
        <v>99</v>
      </c>
      <c r="I235" s="28" t="s">
        <v>1103</v>
      </c>
      <c r="J235" s="28">
        <v>4102046</v>
      </c>
      <c r="K235" s="28" t="s">
        <v>1104</v>
      </c>
      <c r="L235" s="14" t="s">
        <v>1105</v>
      </c>
      <c r="M235" s="14" t="s">
        <v>49</v>
      </c>
      <c r="N235" s="11">
        <v>11.76</v>
      </c>
      <c r="O235" s="11">
        <v>2022</v>
      </c>
      <c r="P235" s="11" t="s">
        <v>1102</v>
      </c>
      <c r="Q235" s="11">
        <v>3</v>
      </c>
      <c r="R235" s="11">
        <v>12</v>
      </c>
      <c r="S235" s="11">
        <v>3</v>
      </c>
      <c r="T235" s="18">
        <v>0.25</v>
      </c>
      <c r="U235" s="19">
        <v>1</v>
      </c>
      <c r="V235" s="19">
        <v>1</v>
      </c>
      <c r="W235" s="34">
        <v>1</v>
      </c>
      <c r="X235" s="19">
        <v>0</v>
      </c>
      <c r="Y235" s="20">
        <f t="shared" si="45"/>
        <v>3</v>
      </c>
      <c r="Z235" s="18">
        <f t="shared" si="44"/>
        <v>0.25</v>
      </c>
      <c r="AA235" s="21">
        <f t="shared" si="47"/>
        <v>6</v>
      </c>
      <c r="AB235" s="18">
        <f t="shared" si="39"/>
        <v>1</v>
      </c>
      <c r="AC235" s="22">
        <f t="shared" si="41"/>
        <v>0.5</v>
      </c>
      <c r="AD235" s="52">
        <v>166666667</v>
      </c>
      <c r="AE235" s="29" t="s">
        <v>1100</v>
      </c>
      <c r="AF235" s="50">
        <v>66666666</v>
      </c>
      <c r="AG235" s="18">
        <f t="shared" si="42"/>
        <v>0.39999999520000001</v>
      </c>
    </row>
    <row r="236" spans="1:33" s="25" customFormat="1" ht="48" x14ac:dyDescent="0.2">
      <c r="A236" s="11" t="s">
        <v>1085</v>
      </c>
      <c r="B236" s="12" t="s">
        <v>65</v>
      </c>
      <c r="C236" s="28" t="s">
        <v>1106</v>
      </c>
      <c r="D236" s="13" t="s">
        <v>1107</v>
      </c>
      <c r="E236" s="28">
        <v>4104</v>
      </c>
      <c r="F236" s="28" t="s">
        <v>1108</v>
      </c>
      <c r="G236" s="28" t="s">
        <v>522</v>
      </c>
      <c r="H236" s="28">
        <v>100</v>
      </c>
      <c r="I236" s="28" t="s">
        <v>1109</v>
      </c>
      <c r="J236" s="28">
        <v>4104007</v>
      </c>
      <c r="K236" s="28" t="s">
        <v>1110</v>
      </c>
      <c r="L236" s="14" t="s">
        <v>1110</v>
      </c>
      <c r="M236" s="14" t="s">
        <v>49</v>
      </c>
      <c r="N236" s="11">
        <v>0</v>
      </c>
      <c r="O236" s="11">
        <v>2022</v>
      </c>
      <c r="P236" s="11" t="s">
        <v>1091</v>
      </c>
      <c r="Q236" s="11">
        <v>8</v>
      </c>
      <c r="R236" s="11">
        <v>8</v>
      </c>
      <c r="S236" s="11">
        <v>7</v>
      </c>
      <c r="T236" s="18">
        <v>0.88</v>
      </c>
      <c r="U236" s="19">
        <v>3</v>
      </c>
      <c r="V236" s="19">
        <v>7</v>
      </c>
      <c r="W236" s="34">
        <v>7</v>
      </c>
      <c r="X236" s="19">
        <v>0</v>
      </c>
      <c r="Y236" s="20">
        <f t="shared" si="45"/>
        <v>17</v>
      </c>
      <c r="Z236" s="18">
        <f t="shared" si="44"/>
        <v>2.125</v>
      </c>
      <c r="AA236" s="21">
        <f t="shared" si="47"/>
        <v>24</v>
      </c>
      <c r="AB236" s="18">
        <f t="shared" si="39"/>
        <v>2.125</v>
      </c>
      <c r="AC236" s="22">
        <f t="shared" si="41"/>
        <v>3</v>
      </c>
      <c r="AD236" s="52">
        <v>5953770878</v>
      </c>
      <c r="AE236" s="29" t="s">
        <v>1100</v>
      </c>
      <c r="AF236" s="50">
        <v>4292306338</v>
      </c>
      <c r="AG236" s="18">
        <f t="shared" si="42"/>
        <v>0.72093912008953198</v>
      </c>
    </row>
    <row r="237" spans="1:33" s="25" customFormat="1" ht="48" x14ac:dyDescent="0.2">
      <c r="A237" s="11" t="s">
        <v>1085</v>
      </c>
      <c r="B237" s="12" t="s">
        <v>65</v>
      </c>
      <c r="C237" s="28" t="s">
        <v>1111</v>
      </c>
      <c r="D237" s="13" t="s">
        <v>1107</v>
      </c>
      <c r="E237" s="28">
        <v>4104</v>
      </c>
      <c r="F237" s="28" t="s">
        <v>1108</v>
      </c>
      <c r="G237" s="28" t="s">
        <v>522</v>
      </c>
      <c r="H237" s="28">
        <v>101</v>
      </c>
      <c r="I237" s="28" t="s">
        <v>1112</v>
      </c>
      <c r="J237" s="28">
        <v>4104014</v>
      </c>
      <c r="K237" s="28" t="s">
        <v>1113</v>
      </c>
      <c r="L237" s="14" t="s">
        <v>1114</v>
      </c>
      <c r="M237" s="14" t="s">
        <v>49</v>
      </c>
      <c r="N237" s="11">
        <v>0</v>
      </c>
      <c r="O237" s="11">
        <v>2022</v>
      </c>
      <c r="P237" s="11" t="s">
        <v>1091</v>
      </c>
      <c r="Q237" s="11">
        <v>48</v>
      </c>
      <c r="R237" s="11">
        <v>48</v>
      </c>
      <c r="S237" s="11">
        <v>42</v>
      </c>
      <c r="T237" s="18">
        <v>0.88</v>
      </c>
      <c r="U237" s="19">
        <v>0</v>
      </c>
      <c r="V237" s="19">
        <v>42</v>
      </c>
      <c r="W237" s="34">
        <v>42</v>
      </c>
      <c r="X237" s="19">
        <v>0</v>
      </c>
      <c r="Y237" s="20">
        <f t="shared" si="45"/>
        <v>84</v>
      </c>
      <c r="Z237" s="18">
        <f t="shared" si="44"/>
        <v>1.75</v>
      </c>
      <c r="AA237" s="21">
        <f t="shared" si="47"/>
        <v>126</v>
      </c>
      <c r="AB237" s="18">
        <f t="shared" si="39"/>
        <v>1.75</v>
      </c>
      <c r="AC237" s="22">
        <f t="shared" si="41"/>
        <v>2.625</v>
      </c>
      <c r="AD237" s="52">
        <v>5953770878</v>
      </c>
      <c r="AE237" s="29" t="s">
        <v>1100</v>
      </c>
      <c r="AF237" s="50">
        <v>4292306338</v>
      </c>
      <c r="AG237" s="18">
        <f t="shared" si="42"/>
        <v>0.72093912008953198</v>
      </c>
    </row>
    <row r="238" spans="1:33" s="25" customFormat="1" ht="48" x14ac:dyDescent="0.2">
      <c r="A238" s="11" t="s">
        <v>1085</v>
      </c>
      <c r="B238" s="12" t="s">
        <v>65</v>
      </c>
      <c r="C238" s="28" t="s">
        <v>1111</v>
      </c>
      <c r="D238" s="13" t="s">
        <v>1107</v>
      </c>
      <c r="E238" s="28">
        <v>4104</v>
      </c>
      <c r="F238" s="28" t="s">
        <v>1108</v>
      </c>
      <c r="G238" s="28" t="s">
        <v>522</v>
      </c>
      <c r="H238" s="28">
        <v>102</v>
      </c>
      <c r="I238" s="28" t="s">
        <v>1115</v>
      </c>
      <c r="J238" s="28">
        <v>4104010</v>
      </c>
      <c r="K238" s="28" t="s">
        <v>1116</v>
      </c>
      <c r="L238" s="14" t="s">
        <v>1117</v>
      </c>
      <c r="M238" s="14" t="s">
        <v>49</v>
      </c>
      <c r="N238" s="11">
        <v>0</v>
      </c>
      <c r="O238" s="11">
        <v>2022</v>
      </c>
      <c r="P238" s="11" t="s">
        <v>1091</v>
      </c>
      <c r="Q238" s="11">
        <v>50</v>
      </c>
      <c r="R238" s="11">
        <v>200</v>
      </c>
      <c r="S238" s="11">
        <v>100</v>
      </c>
      <c r="T238" s="18">
        <v>0.5</v>
      </c>
      <c r="U238" s="19">
        <v>0</v>
      </c>
      <c r="V238" s="19">
        <v>0</v>
      </c>
      <c r="W238" s="34">
        <v>39</v>
      </c>
      <c r="X238" s="19">
        <v>0</v>
      </c>
      <c r="Y238" s="20">
        <f t="shared" si="45"/>
        <v>39</v>
      </c>
      <c r="Z238" s="18">
        <f t="shared" si="44"/>
        <v>0.19500000000000001</v>
      </c>
      <c r="AA238" s="21">
        <f t="shared" si="47"/>
        <v>139</v>
      </c>
      <c r="AB238" s="18">
        <f t="shared" si="39"/>
        <v>0.78</v>
      </c>
      <c r="AC238" s="22">
        <f t="shared" si="41"/>
        <v>0.69499999999999995</v>
      </c>
      <c r="AD238" s="52">
        <v>153564444</v>
      </c>
      <c r="AE238" s="29" t="s">
        <v>1100</v>
      </c>
      <c r="AF238" s="50">
        <v>104448416</v>
      </c>
      <c r="AG238" s="18">
        <f t="shared" si="42"/>
        <v>0.68016015478166292</v>
      </c>
    </row>
    <row r="239" spans="1:33" s="25" customFormat="1" ht="48" x14ac:dyDescent="0.2">
      <c r="A239" s="11" t="s">
        <v>1085</v>
      </c>
      <c r="B239" s="12" t="s">
        <v>65</v>
      </c>
      <c r="C239" s="28" t="s">
        <v>1111</v>
      </c>
      <c r="D239" s="13" t="s">
        <v>1107</v>
      </c>
      <c r="E239" s="28">
        <v>4104</v>
      </c>
      <c r="F239" s="28" t="s">
        <v>1108</v>
      </c>
      <c r="G239" s="28" t="s">
        <v>522</v>
      </c>
      <c r="H239" s="28">
        <v>103</v>
      </c>
      <c r="I239" s="28" t="s">
        <v>1118</v>
      </c>
      <c r="J239" s="28">
        <v>4104008</v>
      </c>
      <c r="K239" s="28" t="s">
        <v>1119</v>
      </c>
      <c r="L239" s="14" t="s">
        <v>1120</v>
      </c>
      <c r="M239" s="14" t="s">
        <v>49</v>
      </c>
      <c r="N239" s="11">
        <v>0</v>
      </c>
      <c r="O239" s="11">
        <v>2022</v>
      </c>
      <c r="P239" s="11" t="s">
        <v>1091</v>
      </c>
      <c r="Q239" s="11">
        <v>400</v>
      </c>
      <c r="R239" s="11">
        <v>1600</v>
      </c>
      <c r="S239" s="11">
        <v>401</v>
      </c>
      <c r="T239" s="18">
        <v>0.25</v>
      </c>
      <c r="U239" s="19">
        <v>0</v>
      </c>
      <c r="V239" s="19">
        <v>98</v>
      </c>
      <c r="W239" s="34">
        <v>125</v>
      </c>
      <c r="X239" s="19">
        <v>0</v>
      </c>
      <c r="Y239" s="20">
        <f t="shared" si="45"/>
        <v>223</v>
      </c>
      <c r="Z239" s="18">
        <f t="shared" si="44"/>
        <v>0.139375</v>
      </c>
      <c r="AA239" s="21">
        <f t="shared" si="47"/>
        <v>624</v>
      </c>
      <c r="AB239" s="18">
        <f t="shared" si="39"/>
        <v>0.5575</v>
      </c>
      <c r="AC239" s="22">
        <f t="shared" si="41"/>
        <v>0.39</v>
      </c>
      <c r="AD239" s="52">
        <v>153564444</v>
      </c>
      <c r="AE239" s="29" t="s">
        <v>1100</v>
      </c>
      <c r="AF239" s="50">
        <v>104448416</v>
      </c>
      <c r="AG239" s="18">
        <f t="shared" si="42"/>
        <v>0.68016015478166292</v>
      </c>
    </row>
    <row r="240" spans="1:33" s="25" customFormat="1" ht="48" x14ac:dyDescent="0.2">
      <c r="A240" s="11" t="s">
        <v>1085</v>
      </c>
      <c r="B240" s="12" t="s">
        <v>65</v>
      </c>
      <c r="C240" s="28" t="s">
        <v>1111</v>
      </c>
      <c r="D240" s="13" t="s">
        <v>1107</v>
      </c>
      <c r="E240" s="28">
        <v>4599</v>
      </c>
      <c r="F240" s="28" t="s">
        <v>741</v>
      </c>
      <c r="G240" s="28" t="s">
        <v>522</v>
      </c>
      <c r="H240" s="28">
        <v>104</v>
      </c>
      <c r="I240" s="28" t="s">
        <v>1121</v>
      </c>
      <c r="J240" s="28">
        <v>4599032</v>
      </c>
      <c r="K240" s="28" t="s">
        <v>745</v>
      </c>
      <c r="L240" s="14" t="s">
        <v>746</v>
      </c>
      <c r="M240" s="14" t="s">
        <v>49</v>
      </c>
      <c r="N240" s="11">
        <v>0</v>
      </c>
      <c r="O240" s="11">
        <v>2022</v>
      </c>
      <c r="P240" s="11" t="s">
        <v>1091</v>
      </c>
      <c r="Q240" s="11">
        <v>1</v>
      </c>
      <c r="R240" s="11">
        <v>1</v>
      </c>
      <c r="S240" s="11">
        <v>0</v>
      </c>
      <c r="T240" s="18">
        <v>0</v>
      </c>
      <c r="U240" s="19">
        <v>0</v>
      </c>
      <c r="V240" s="19">
        <v>0</v>
      </c>
      <c r="W240" s="34">
        <v>0</v>
      </c>
      <c r="X240" s="19">
        <v>0</v>
      </c>
      <c r="Y240" s="20">
        <f t="shared" si="45"/>
        <v>0</v>
      </c>
      <c r="Z240" s="18">
        <f t="shared" si="44"/>
        <v>0</v>
      </c>
      <c r="AA240" s="21">
        <f t="shared" si="47"/>
        <v>0</v>
      </c>
      <c r="AB240" s="18">
        <f t="shared" si="39"/>
        <v>0</v>
      </c>
      <c r="AC240" s="22">
        <f t="shared" si="41"/>
        <v>0</v>
      </c>
      <c r="AD240" s="52">
        <v>153564444</v>
      </c>
      <c r="AE240" s="29" t="s">
        <v>1100</v>
      </c>
      <c r="AF240" s="50">
        <v>104448416</v>
      </c>
      <c r="AG240" s="18">
        <f t="shared" si="42"/>
        <v>0.68016015478166292</v>
      </c>
    </row>
    <row r="241" spans="1:33" s="25" customFormat="1" ht="48" x14ac:dyDescent="0.2">
      <c r="A241" s="11" t="s">
        <v>1085</v>
      </c>
      <c r="B241" s="12" t="s">
        <v>65</v>
      </c>
      <c r="C241" s="28" t="s">
        <v>1111</v>
      </c>
      <c r="D241" s="13" t="s">
        <v>1107</v>
      </c>
      <c r="E241" s="28">
        <v>4501</v>
      </c>
      <c r="F241" s="28" t="s">
        <v>883</v>
      </c>
      <c r="G241" s="28" t="s">
        <v>1122</v>
      </c>
      <c r="H241" s="28">
        <v>105</v>
      </c>
      <c r="I241" s="28" t="s">
        <v>1123</v>
      </c>
      <c r="J241" s="28">
        <v>4501006</v>
      </c>
      <c r="K241" s="28" t="s">
        <v>1124</v>
      </c>
      <c r="L241" s="14" t="s">
        <v>1125</v>
      </c>
      <c r="M241" s="14" t="s">
        <v>49</v>
      </c>
      <c r="N241" s="11" t="s">
        <v>1126</v>
      </c>
      <c r="O241" s="11">
        <v>2015</v>
      </c>
      <c r="P241" s="11" t="s">
        <v>1127</v>
      </c>
      <c r="Q241" s="11">
        <v>50</v>
      </c>
      <c r="R241" s="11">
        <v>200</v>
      </c>
      <c r="S241" s="11">
        <v>48</v>
      </c>
      <c r="T241" s="18">
        <v>0.24</v>
      </c>
      <c r="U241" s="19">
        <v>7</v>
      </c>
      <c r="V241" s="19">
        <v>27</v>
      </c>
      <c r="W241" s="34">
        <v>9</v>
      </c>
      <c r="X241" s="19">
        <v>0</v>
      </c>
      <c r="Y241" s="20">
        <f t="shared" si="45"/>
        <v>43</v>
      </c>
      <c r="Z241" s="18">
        <f t="shared" si="44"/>
        <v>0.215</v>
      </c>
      <c r="AA241" s="21">
        <f t="shared" si="47"/>
        <v>91</v>
      </c>
      <c r="AB241" s="18">
        <f t="shared" si="39"/>
        <v>0.86</v>
      </c>
      <c r="AC241" s="22">
        <f t="shared" si="41"/>
        <v>0.45500000000000002</v>
      </c>
      <c r="AD241" s="52">
        <v>1000000000</v>
      </c>
      <c r="AE241" s="29" t="s">
        <v>1128</v>
      </c>
      <c r="AF241" s="50">
        <v>1000000000</v>
      </c>
      <c r="AG241" s="18">
        <f t="shared" si="42"/>
        <v>1</v>
      </c>
    </row>
    <row r="242" spans="1:33" s="25" customFormat="1" ht="48" x14ac:dyDescent="0.2">
      <c r="A242" s="11" t="s">
        <v>1085</v>
      </c>
      <c r="B242" s="12" t="s">
        <v>65</v>
      </c>
      <c r="C242" s="28" t="s">
        <v>1111</v>
      </c>
      <c r="D242" s="13" t="s">
        <v>1107</v>
      </c>
      <c r="E242" s="28">
        <v>4502</v>
      </c>
      <c r="F242" s="28" t="s">
        <v>1005</v>
      </c>
      <c r="G242" s="28" t="s">
        <v>1122</v>
      </c>
      <c r="H242" s="28">
        <v>106</v>
      </c>
      <c r="I242" s="28" t="s">
        <v>1129</v>
      </c>
      <c r="J242" s="28">
        <v>4502024</v>
      </c>
      <c r="K242" s="28" t="s">
        <v>1130</v>
      </c>
      <c r="L242" s="14" t="s">
        <v>1131</v>
      </c>
      <c r="M242" s="14" t="s">
        <v>49</v>
      </c>
      <c r="N242" s="11" t="s">
        <v>1126</v>
      </c>
      <c r="O242" s="11">
        <v>2015</v>
      </c>
      <c r="P242" s="11" t="s">
        <v>1127</v>
      </c>
      <c r="Q242" s="11">
        <v>2</v>
      </c>
      <c r="R242" s="11">
        <v>2</v>
      </c>
      <c r="S242" s="11">
        <v>2</v>
      </c>
      <c r="T242" s="18">
        <v>1</v>
      </c>
      <c r="U242" s="19">
        <v>0</v>
      </c>
      <c r="V242" s="19">
        <v>2</v>
      </c>
      <c r="W242" s="34">
        <v>2</v>
      </c>
      <c r="X242" s="19">
        <v>0</v>
      </c>
      <c r="Y242" s="20">
        <f t="shared" si="45"/>
        <v>4</v>
      </c>
      <c r="Z242" s="18">
        <f t="shared" si="44"/>
        <v>2</v>
      </c>
      <c r="AA242" s="21">
        <f t="shared" si="47"/>
        <v>6</v>
      </c>
      <c r="AB242" s="18">
        <f t="shared" si="39"/>
        <v>2</v>
      </c>
      <c r="AC242" s="22">
        <f t="shared" si="41"/>
        <v>3</v>
      </c>
      <c r="AD242" s="52">
        <v>62500000</v>
      </c>
      <c r="AE242" s="29" t="s">
        <v>1128</v>
      </c>
      <c r="AF242" s="50">
        <v>62500000</v>
      </c>
      <c r="AG242" s="18">
        <f t="shared" si="42"/>
        <v>1</v>
      </c>
    </row>
    <row r="243" spans="1:33" s="25" customFormat="1" ht="48" x14ac:dyDescent="0.2">
      <c r="A243" s="11" t="s">
        <v>1085</v>
      </c>
      <c r="B243" s="12" t="s">
        <v>65</v>
      </c>
      <c r="C243" s="28" t="s">
        <v>1132</v>
      </c>
      <c r="D243" s="13" t="s">
        <v>1133</v>
      </c>
      <c r="E243" s="28">
        <v>4502</v>
      </c>
      <c r="F243" s="28" t="s">
        <v>1005</v>
      </c>
      <c r="G243" s="28" t="s">
        <v>1122</v>
      </c>
      <c r="H243" s="28">
        <v>107</v>
      </c>
      <c r="I243" s="28" t="s">
        <v>1134</v>
      </c>
      <c r="J243" s="28">
        <v>4502038</v>
      </c>
      <c r="K243" s="28" t="s">
        <v>1135</v>
      </c>
      <c r="L243" s="14" t="s">
        <v>1136</v>
      </c>
      <c r="M243" s="14" t="s">
        <v>1137</v>
      </c>
      <c r="N243" s="11" t="s">
        <v>1126</v>
      </c>
      <c r="O243" s="11">
        <v>2015</v>
      </c>
      <c r="P243" s="11" t="s">
        <v>1127</v>
      </c>
      <c r="Q243" s="11">
        <v>1</v>
      </c>
      <c r="R243" s="11">
        <v>4</v>
      </c>
      <c r="S243" s="11">
        <v>1</v>
      </c>
      <c r="T243" s="18">
        <v>0.25</v>
      </c>
      <c r="U243" s="19">
        <v>0</v>
      </c>
      <c r="V243" s="19">
        <v>1</v>
      </c>
      <c r="W243" s="34">
        <v>0</v>
      </c>
      <c r="X243" s="19">
        <v>0</v>
      </c>
      <c r="Y243" s="20">
        <f t="shared" si="45"/>
        <v>1</v>
      </c>
      <c r="Z243" s="18">
        <f t="shared" si="44"/>
        <v>0.25</v>
      </c>
      <c r="AA243" s="21">
        <f t="shared" si="47"/>
        <v>2</v>
      </c>
      <c r="AB243" s="18">
        <f t="shared" si="39"/>
        <v>1</v>
      </c>
      <c r="AC243" s="22">
        <f t="shared" si="41"/>
        <v>0.5</v>
      </c>
      <c r="AD243" s="52">
        <v>62500000</v>
      </c>
      <c r="AE243" s="29" t="s">
        <v>1128</v>
      </c>
      <c r="AF243" s="50">
        <v>62500000</v>
      </c>
      <c r="AG243" s="18">
        <f t="shared" si="42"/>
        <v>1</v>
      </c>
    </row>
    <row r="244" spans="1:33" s="25" customFormat="1" ht="60" x14ac:dyDescent="0.2">
      <c r="A244" s="11" t="s">
        <v>1085</v>
      </c>
      <c r="B244" s="12" t="s">
        <v>65</v>
      </c>
      <c r="C244" s="28" t="s">
        <v>1138</v>
      </c>
      <c r="D244" s="13" t="s">
        <v>1133</v>
      </c>
      <c r="E244" s="28">
        <v>4502</v>
      </c>
      <c r="F244" s="28" t="s">
        <v>1005</v>
      </c>
      <c r="G244" s="28" t="s">
        <v>1122</v>
      </c>
      <c r="H244" s="28">
        <v>109</v>
      </c>
      <c r="I244" s="28" t="s">
        <v>1139</v>
      </c>
      <c r="J244" s="28">
        <v>4502034</v>
      </c>
      <c r="K244" s="28" t="s">
        <v>1140</v>
      </c>
      <c r="L244" s="14" t="s">
        <v>1141</v>
      </c>
      <c r="M244" s="14" t="s">
        <v>1047</v>
      </c>
      <c r="N244" s="11" t="s">
        <v>1126</v>
      </c>
      <c r="O244" s="11">
        <v>2015</v>
      </c>
      <c r="P244" s="11" t="s">
        <v>1127</v>
      </c>
      <c r="Q244" s="11">
        <v>300</v>
      </c>
      <c r="R244" s="11">
        <v>1200</v>
      </c>
      <c r="S244" s="11">
        <v>300</v>
      </c>
      <c r="T244" s="18">
        <v>0.25</v>
      </c>
      <c r="U244" s="19">
        <v>310</v>
      </c>
      <c r="V244" s="19">
        <v>1</v>
      </c>
      <c r="W244" s="34">
        <v>0</v>
      </c>
      <c r="X244" s="19">
        <v>0</v>
      </c>
      <c r="Y244" s="20">
        <f t="shared" si="45"/>
        <v>311</v>
      </c>
      <c r="Z244" s="18">
        <f t="shared" si="44"/>
        <v>0.25916666666666666</v>
      </c>
      <c r="AA244" s="21">
        <f t="shared" si="47"/>
        <v>611</v>
      </c>
      <c r="AB244" s="18">
        <f t="shared" si="39"/>
        <v>1.0366666666666666</v>
      </c>
      <c r="AC244" s="22">
        <f t="shared" si="41"/>
        <v>0.50916666666666666</v>
      </c>
      <c r="AD244" s="52">
        <v>62500000</v>
      </c>
      <c r="AE244" s="29" t="s">
        <v>1128</v>
      </c>
      <c r="AF244" s="50">
        <v>62500000</v>
      </c>
      <c r="AG244" s="18">
        <f t="shared" si="42"/>
        <v>1</v>
      </c>
    </row>
    <row r="245" spans="1:33" s="25" customFormat="1" ht="48" x14ac:dyDescent="0.2">
      <c r="A245" s="11" t="s">
        <v>1085</v>
      </c>
      <c r="B245" s="12" t="s">
        <v>65</v>
      </c>
      <c r="C245" s="28" t="s">
        <v>1138</v>
      </c>
      <c r="D245" s="13" t="s">
        <v>1133</v>
      </c>
      <c r="E245" s="28">
        <v>4502</v>
      </c>
      <c r="F245" s="28" t="s">
        <v>1005</v>
      </c>
      <c r="G245" s="28" t="s">
        <v>1122</v>
      </c>
      <c r="H245" s="28">
        <v>110</v>
      </c>
      <c r="I245" s="28" t="s">
        <v>1142</v>
      </c>
      <c r="J245" s="28">
        <v>4502033</v>
      </c>
      <c r="K245" s="28" t="s">
        <v>54</v>
      </c>
      <c r="L245" s="14" t="s">
        <v>55</v>
      </c>
      <c r="M245" s="14" t="s">
        <v>1143</v>
      </c>
      <c r="N245" s="11">
        <v>0</v>
      </c>
      <c r="O245" s="11">
        <v>2022</v>
      </c>
      <c r="P245" s="11" t="s">
        <v>1091</v>
      </c>
      <c r="Q245" s="11">
        <v>2</v>
      </c>
      <c r="R245" s="11">
        <v>8</v>
      </c>
      <c r="S245" s="11">
        <v>2</v>
      </c>
      <c r="T245" s="18">
        <v>0.25</v>
      </c>
      <c r="U245" s="19">
        <v>0</v>
      </c>
      <c r="V245" s="19">
        <v>3</v>
      </c>
      <c r="W245" s="34">
        <v>1</v>
      </c>
      <c r="X245" s="19">
        <v>0</v>
      </c>
      <c r="Y245" s="20">
        <f t="shared" si="45"/>
        <v>4</v>
      </c>
      <c r="Z245" s="18">
        <f t="shared" si="44"/>
        <v>0.5</v>
      </c>
      <c r="AA245" s="21">
        <f t="shared" si="47"/>
        <v>6</v>
      </c>
      <c r="AB245" s="18">
        <f t="shared" si="39"/>
        <v>2</v>
      </c>
      <c r="AC245" s="22">
        <f t="shared" si="41"/>
        <v>0.75</v>
      </c>
      <c r="AD245" s="52">
        <v>62500000</v>
      </c>
      <c r="AE245" s="29" t="s">
        <v>1128</v>
      </c>
      <c r="AF245" s="50">
        <v>62500000</v>
      </c>
      <c r="AG245" s="18">
        <f t="shared" si="42"/>
        <v>1</v>
      </c>
    </row>
    <row r="246" spans="1:33" s="25" customFormat="1" ht="48" x14ac:dyDescent="0.2">
      <c r="A246" s="11" t="s">
        <v>1085</v>
      </c>
      <c r="B246" s="12" t="s">
        <v>65</v>
      </c>
      <c r="C246" s="28" t="s">
        <v>1138</v>
      </c>
      <c r="D246" s="13" t="s">
        <v>1133</v>
      </c>
      <c r="E246" s="28">
        <v>4502</v>
      </c>
      <c r="F246" s="28" t="s">
        <v>1005</v>
      </c>
      <c r="G246" s="28" t="s">
        <v>1122</v>
      </c>
      <c r="H246" s="28">
        <v>111</v>
      </c>
      <c r="I246" s="28" t="s">
        <v>1144</v>
      </c>
      <c r="J246" s="28">
        <v>4502022</v>
      </c>
      <c r="K246" s="28" t="s">
        <v>1135</v>
      </c>
      <c r="L246" s="14" t="s">
        <v>1145</v>
      </c>
      <c r="M246" s="14" t="s">
        <v>1146</v>
      </c>
      <c r="N246" s="11" t="s">
        <v>1126</v>
      </c>
      <c r="O246" s="11">
        <v>2015</v>
      </c>
      <c r="P246" s="11" t="s">
        <v>1127</v>
      </c>
      <c r="Q246" s="11">
        <v>1</v>
      </c>
      <c r="R246" s="11">
        <v>1</v>
      </c>
      <c r="S246" s="11">
        <v>1</v>
      </c>
      <c r="T246" s="18">
        <v>1</v>
      </c>
      <c r="U246" s="19">
        <v>1</v>
      </c>
      <c r="V246" s="19">
        <v>1</v>
      </c>
      <c r="W246" s="34">
        <v>1</v>
      </c>
      <c r="X246" s="19">
        <v>0</v>
      </c>
      <c r="Y246" s="20">
        <f t="shared" si="45"/>
        <v>3</v>
      </c>
      <c r="Z246" s="18">
        <f t="shared" si="44"/>
        <v>3</v>
      </c>
      <c r="AA246" s="21">
        <f t="shared" si="47"/>
        <v>4</v>
      </c>
      <c r="AB246" s="18">
        <f t="shared" si="39"/>
        <v>3</v>
      </c>
      <c r="AC246" s="22">
        <f t="shared" si="41"/>
        <v>4</v>
      </c>
      <c r="AD246" s="52">
        <v>62500000</v>
      </c>
      <c r="AE246" s="29" t="s">
        <v>1128</v>
      </c>
      <c r="AF246" s="50">
        <v>62500000</v>
      </c>
      <c r="AG246" s="18">
        <f t="shared" si="42"/>
        <v>1</v>
      </c>
    </row>
    <row r="247" spans="1:33" s="25" customFormat="1" ht="48" x14ac:dyDescent="0.2">
      <c r="A247" s="11" t="s">
        <v>1085</v>
      </c>
      <c r="B247" s="12" t="s">
        <v>65</v>
      </c>
      <c r="C247" s="28" t="s">
        <v>1138</v>
      </c>
      <c r="D247" s="13" t="s">
        <v>1133</v>
      </c>
      <c r="E247" s="28">
        <v>4502</v>
      </c>
      <c r="F247" s="28" t="s">
        <v>1005</v>
      </c>
      <c r="G247" s="28" t="s">
        <v>1122</v>
      </c>
      <c r="H247" s="28">
        <v>112</v>
      </c>
      <c r="I247" s="28" t="s">
        <v>1147</v>
      </c>
      <c r="J247" s="28">
        <v>4502034</v>
      </c>
      <c r="K247" s="28" t="s">
        <v>1140</v>
      </c>
      <c r="L247" s="14" t="s">
        <v>1148</v>
      </c>
      <c r="M247" s="14" t="s">
        <v>1149</v>
      </c>
      <c r="N247" s="11">
        <v>0</v>
      </c>
      <c r="O247" s="11">
        <v>2022</v>
      </c>
      <c r="P247" s="11" t="s">
        <v>1091</v>
      </c>
      <c r="Q247" s="11">
        <v>250</v>
      </c>
      <c r="R247" s="11">
        <v>1000</v>
      </c>
      <c r="S247" s="11">
        <v>290</v>
      </c>
      <c r="T247" s="18">
        <v>0.28999999999999998</v>
      </c>
      <c r="U247" s="19">
        <v>0</v>
      </c>
      <c r="V247" s="19">
        <v>410</v>
      </c>
      <c r="W247" s="34">
        <v>160</v>
      </c>
      <c r="X247" s="19">
        <v>0</v>
      </c>
      <c r="Y247" s="20">
        <f t="shared" si="45"/>
        <v>570</v>
      </c>
      <c r="Z247" s="18">
        <f t="shared" si="44"/>
        <v>0.56999999999999995</v>
      </c>
      <c r="AA247" s="21">
        <f t="shared" si="47"/>
        <v>860</v>
      </c>
      <c r="AB247" s="18">
        <f t="shared" si="39"/>
        <v>2.2799999999999998</v>
      </c>
      <c r="AC247" s="22">
        <f t="shared" si="41"/>
        <v>0.86</v>
      </c>
      <c r="AD247" s="52">
        <v>62500000</v>
      </c>
      <c r="AE247" s="29" t="s">
        <v>1128</v>
      </c>
      <c r="AF247" s="50">
        <v>62500000</v>
      </c>
      <c r="AG247" s="18">
        <f t="shared" si="42"/>
        <v>1</v>
      </c>
    </row>
    <row r="248" spans="1:33" s="25" customFormat="1" ht="72" x14ac:dyDescent="0.2">
      <c r="A248" s="11" t="s">
        <v>1085</v>
      </c>
      <c r="B248" s="12" t="s">
        <v>65</v>
      </c>
      <c r="C248" s="28" t="s">
        <v>1138</v>
      </c>
      <c r="D248" s="13" t="s">
        <v>1133</v>
      </c>
      <c r="E248" s="28">
        <v>4502</v>
      </c>
      <c r="F248" s="28" t="s">
        <v>1005</v>
      </c>
      <c r="G248" s="28" t="s">
        <v>1122</v>
      </c>
      <c r="H248" s="28">
        <v>113</v>
      </c>
      <c r="I248" s="28" t="s">
        <v>1150</v>
      </c>
      <c r="J248" s="28">
        <v>4502001</v>
      </c>
      <c r="K248" s="28" t="s">
        <v>1008</v>
      </c>
      <c r="L248" s="14" t="s">
        <v>1151</v>
      </c>
      <c r="M248" s="14" t="s">
        <v>1152</v>
      </c>
      <c r="N248" s="11">
        <v>0</v>
      </c>
      <c r="O248" s="11">
        <v>2022</v>
      </c>
      <c r="P248" s="11" t="s">
        <v>1091</v>
      </c>
      <c r="Q248" s="11">
        <v>3</v>
      </c>
      <c r="R248" s="11">
        <v>4</v>
      </c>
      <c r="S248" s="11">
        <v>1</v>
      </c>
      <c r="T248" s="18">
        <v>0.25</v>
      </c>
      <c r="U248" s="19">
        <v>0</v>
      </c>
      <c r="V248" s="19">
        <v>1</v>
      </c>
      <c r="W248" s="34">
        <v>2</v>
      </c>
      <c r="X248" s="19">
        <v>0</v>
      </c>
      <c r="Y248" s="20">
        <f t="shared" si="45"/>
        <v>3</v>
      </c>
      <c r="Z248" s="18">
        <f t="shared" si="44"/>
        <v>0.75</v>
      </c>
      <c r="AA248" s="21">
        <f t="shared" si="47"/>
        <v>4</v>
      </c>
      <c r="AB248" s="18">
        <f t="shared" si="39"/>
        <v>1</v>
      </c>
      <c r="AC248" s="22">
        <f t="shared" si="41"/>
        <v>1</v>
      </c>
      <c r="AD248" s="52">
        <v>62500000</v>
      </c>
      <c r="AE248" s="29" t="s">
        <v>1128</v>
      </c>
      <c r="AF248" s="50">
        <v>62500000</v>
      </c>
      <c r="AG248" s="18">
        <f t="shared" si="42"/>
        <v>1</v>
      </c>
    </row>
    <row r="249" spans="1:33" s="25" customFormat="1" ht="48" x14ac:dyDescent="0.2">
      <c r="A249" s="11" t="s">
        <v>1085</v>
      </c>
      <c r="B249" s="12" t="s">
        <v>65</v>
      </c>
      <c r="C249" s="28" t="s">
        <v>1138</v>
      </c>
      <c r="D249" s="13" t="s">
        <v>1133</v>
      </c>
      <c r="E249" s="28">
        <v>4502</v>
      </c>
      <c r="F249" s="28" t="s">
        <v>1005</v>
      </c>
      <c r="G249" s="28" t="s">
        <v>1122</v>
      </c>
      <c r="H249" s="28">
        <v>114</v>
      </c>
      <c r="I249" s="28" t="s">
        <v>1153</v>
      </c>
      <c r="J249" s="28">
        <v>4502022</v>
      </c>
      <c r="K249" s="28" t="s">
        <v>1135</v>
      </c>
      <c r="L249" s="14" t="s">
        <v>1145</v>
      </c>
      <c r="M249" s="14" t="s">
        <v>1137</v>
      </c>
      <c r="N249" s="11">
        <v>0</v>
      </c>
      <c r="O249" s="11">
        <v>2022</v>
      </c>
      <c r="P249" s="11" t="s">
        <v>1091</v>
      </c>
      <c r="Q249" s="11">
        <v>1</v>
      </c>
      <c r="R249" s="11">
        <v>1</v>
      </c>
      <c r="S249" s="11">
        <v>1</v>
      </c>
      <c r="T249" s="18">
        <v>1</v>
      </c>
      <c r="U249" s="19">
        <v>0</v>
      </c>
      <c r="V249" s="19">
        <v>0</v>
      </c>
      <c r="W249" s="34">
        <v>0</v>
      </c>
      <c r="X249" s="19">
        <v>0</v>
      </c>
      <c r="Y249" s="20">
        <f t="shared" si="45"/>
        <v>0</v>
      </c>
      <c r="Z249" s="18">
        <f t="shared" si="44"/>
        <v>0</v>
      </c>
      <c r="AA249" s="21">
        <f t="shared" si="47"/>
        <v>1</v>
      </c>
      <c r="AB249" s="18">
        <f t="shared" si="39"/>
        <v>0</v>
      </c>
      <c r="AC249" s="22">
        <f t="shared" si="41"/>
        <v>1</v>
      </c>
      <c r="AD249" s="52">
        <v>62500000</v>
      </c>
      <c r="AE249" s="29" t="s">
        <v>1128</v>
      </c>
      <c r="AF249" s="50">
        <v>62500000</v>
      </c>
      <c r="AG249" s="18">
        <f t="shared" si="42"/>
        <v>1</v>
      </c>
    </row>
    <row r="250" spans="1:33" s="25" customFormat="1" ht="48" x14ac:dyDescent="0.2">
      <c r="A250" s="11" t="s">
        <v>1154</v>
      </c>
      <c r="B250" s="12" t="s">
        <v>480</v>
      </c>
      <c r="C250" s="28" t="s">
        <v>490</v>
      </c>
      <c r="D250" s="13" t="s">
        <v>1155</v>
      </c>
      <c r="E250" s="28">
        <v>4503</v>
      </c>
      <c r="F250" s="28" t="s">
        <v>1043</v>
      </c>
      <c r="G250" s="28" t="s">
        <v>1156</v>
      </c>
      <c r="H250" s="28">
        <v>205</v>
      </c>
      <c r="I250" s="28" t="s">
        <v>1157</v>
      </c>
      <c r="J250" s="28">
        <v>4503035</v>
      </c>
      <c r="K250" s="28" t="s">
        <v>1158</v>
      </c>
      <c r="L250" s="14" t="s">
        <v>1159</v>
      </c>
      <c r="M250" s="14" t="s">
        <v>49</v>
      </c>
      <c r="N250" s="11">
        <v>25</v>
      </c>
      <c r="O250" s="11">
        <v>2023</v>
      </c>
      <c r="P250" s="11" t="s">
        <v>1160</v>
      </c>
      <c r="Q250" s="11">
        <v>1</v>
      </c>
      <c r="R250" s="11">
        <v>3</v>
      </c>
      <c r="S250" s="11">
        <v>0</v>
      </c>
      <c r="T250" s="18">
        <f t="shared" ref="T250:T267" si="48">+S250/R250</f>
        <v>0</v>
      </c>
      <c r="U250" s="19">
        <v>0</v>
      </c>
      <c r="V250" s="19">
        <v>0</v>
      </c>
      <c r="W250" s="34">
        <v>0</v>
      </c>
      <c r="X250" s="19">
        <v>0</v>
      </c>
      <c r="Y250" s="20">
        <f t="shared" si="45"/>
        <v>0</v>
      </c>
      <c r="Z250" s="18">
        <f t="shared" si="44"/>
        <v>0</v>
      </c>
      <c r="AA250" s="21">
        <f>S250+Y250</f>
        <v>0</v>
      </c>
      <c r="AB250" s="18">
        <f t="shared" si="39"/>
        <v>0</v>
      </c>
      <c r="AC250" s="22">
        <f t="shared" si="41"/>
        <v>0</v>
      </c>
      <c r="AD250" s="52">
        <v>200000000</v>
      </c>
      <c r="AE250" s="29" t="s">
        <v>1161</v>
      </c>
      <c r="AF250" s="50">
        <v>61000000</v>
      </c>
      <c r="AG250" s="18">
        <f t="shared" si="42"/>
        <v>0.30499999999999999</v>
      </c>
    </row>
    <row r="251" spans="1:33" s="25" customFormat="1" ht="48" x14ac:dyDescent="0.2">
      <c r="A251" s="11" t="s">
        <v>1154</v>
      </c>
      <c r="B251" s="12" t="s">
        <v>480</v>
      </c>
      <c r="C251" s="28" t="s">
        <v>490</v>
      </c>
      <c r="D251" s="13" t="s">
        <v>1155</v>
      </c>
      <c r="E251" s="28">
        <v>4501</v>
      </c>
      <c r="F251" s="28" t="s">
        <v>1043</v>
      </c>
      <c r="G251" s="28" t="s">
        <v>1156</v>
      </c>
      <c r="H251" s="28">
        <v>206</v>
      </c>
      <c r="I251" s="28" t="s">
        <v>1162</v>
      </c>
      <c r="J251" s="28">
        <v>4503003</v>
      </c>
      <c r="K251" s="28" t="s">
        <v>157</v>
      </c>
      <c r="L251" s="14" t="s">
        <v>1051</v>
      </c>
      <c r="M251" s="14" t="s">
        <v>49</v>
      </c>
      <c r="N251" s="11">
        <v>18</v>
      </c>
      <c r="O251" s="11">
        <v>2023</v>
      </c>
      <c r="P251" s="11" t="s">
        <v>1160</v>
      </c>
      <c r="Q251" s="11">
        <v>5</v>
      </c>
      <c r="R251" s="11">
        <v>18</v>
      </c>
      <c r="S251" s="11">
        <v>3</v>
      </c>
      <c r="T251" s="18">
        <f t="shared" si="48"/>
        <v>0.16666666666666666</v>
      </c>
      <c r="U251" s="19">
        <v>10</v>
      </c>
      <c r="V251" s="19">
        <v>0</v>
      </c>
      <c r="W251" s="34">
        <v>3</v>
      </c>
      <c r="X251" s="19">
        <v>0</v>
      </c>
      <c r="Y251" s="20">
        <f t="shared" si="45"/>
        <v>13</v>
      </c>
      <c r="Z251" s="18">
        <f t="shared" si="44"/>
        <v>0.72222222222222221</v>
      </c>
      <c r="AA251" s="21">
        <f t="shared" ref="AA251:AA267" si="49">S251+Y251</f>
        <v>16</v>
      </c>
      <c r="AB251" s="18">
        <f t="shared" si="39"/>
        <v>2.6</v>
      </c>
      <c r="AC251" s="22">
        <f t="shared" si="41"/>
        <v>0.88888888888888884</v>
      </c>
      <c r="AD251" s="52">
        <v>175984341</v>
      </c>
      <c r="AE251" s="29" t="s">
        <v>1161</v>
      </c>
      <c r="AF251" s="50">
        <v>12207973</v>
      </c>
      <c r="AG251" s="18">
        <f t="shared" si="42"/>
        <v>6.936965488310122E-2</v>
      </c>
    </row>
    <row r="252" spans="1:33" s="25" customFormat="1" ht="48" x14ac:dyDescent="0.2">
      <c r="A252" s="11" t="s">
        <v>1154</v>
      </c>
      <c r="B252" s="12" t="s">
        <v>42</v>
      </c>
      <c r="C252" s="28" t="s">
        <v>1163</v>
      </c>
      <c r="D252" s="13" t="s">
        <v>1164</v>
      </c>
      <c r="E252" s="28" t="s">
        <v>1004</v>
      </c>
      <c r="F252" s="28" t="s">
        <v>1005</v>
      </c>
      <c r="G252" s="28" t="s">
        <v>45</v>
      </c>
      <c r="H252" s="28">
        <v>207</v>
      </c>
      <c r="I252" s="28" t="s">
        <v>1165</v>
      </c>
      <c r="J252" s="28" t="s">
        <v>1166</v>
      </c>
      <c r="K252" s="28" t="s">
        <v>1167</v>
      </c>
      <c r="L252" s="14" t="s">
        <v>1168</v>
      </c>
      <c r="M252" s="14" t="s">
        <v>49</v>
      </c>
      <c r="N252" s="11" t="s">
        <v>50</v>
      </c>
      <c r="O252" s="11">
        <v>2023</v>
      </c>
      <c r="P252" s="11" t="s">
        <v>1169</v>
      </c>
      <c r="Q252" s="11">
        <v>1</v>
      </c>
      <c r="R252" s="11">
        <v>5</v>
      </c>
      <c r="S252" s="11">
        <v>0</v>
      </c>
      <c r="T252" s="18">
        <f t="shared" si="48"/>
        <v>0</v>
      </c>
      <c r="U252" s="19">
        <v>0</v>
      </c>
      <c r="V252" s="19">
        <v>0</v>
      </c>
      <c r="W252" s="34">
        <v>0</v>
      </c>
      <c r="X252" s="19">
        <v>0</v>
      </c>
      <c r="Y252" s="20">
        <f t="shared" si="45"/>
        <v>0</v>
      </c>
      <c r="Z252" s="18">
        <f t="shared" si="44"/>
        <v>0</v>
      </c>
      <c r="AA252" s="21">
        <f t="shared" si="49"/>
        <v>0</v>
      </c>
      <c r="AB252" s="18">
        <f t="shared" si="39"/>
        <v>0</v>
      </c>
      <c r="AC252" s="22">
        <f t="shared" si="41"/>
        <v>0</v>
      </c>
      <c r="AD252" s="52">
        <v>0</v>
      </c>
      <c r="AE252" s="29" t="s">
        <v>50</v>
      </c>
      <c r="AF252" s="27">
        <v>0</v>
      </c>
      <c r="AG252" s="18">
        <v>0</v>
      </c>
    </row>
    <row r="253" spans="1:33" s="25" customFormat="1" ht="48" x14ac:dyDescent="0.2">
      <c r="A253" s="11" t="s">
        <v>1154</v>
      </c>
      <c r="B253" s="12" t="s">
        <v>42</v>
      </c>
      <c r="C253" s="28" t="s">
        <v>1163</v>
      </c>
      <c r="D253" s="13" t="s">
        <v>1170</v>
      </c>
      <c r="E253" s="28" t="s">
        <v>1004</v>
      </c>
      <c r="F253" s="28" t="s">
        <v>1005</v>
      </c>
      <c r="G253" s="28" t="s">
        <v>45</v>
      </c>
      <c r="H253" s="28">
        <v>208</v>
      </c>
      <c r="I253" s="28" t="s">
        <v>1171</v>
      </c>
      <c r="J253" s="28">
        <v>4502001</v>
      </c>
      <c r="K253" s="28" t="s">
        <v>1008</v>
      </c>
      <c r="L253" s="14" t="s">
        <v>1172</v>
      </c>
      <c r="M253" s="14" t="s">
        <v>49</v>
      </c>
      <c r="N253" s="11">
        <v>1484</v>
      </c>
      <c r="O253" s="11">
        <v>2023</v>
      </c>
      <c r="P253" s="11" t="s">
        <v>1173</v>
      </c>
      <c r="Q253" s="11">
        <v>100</v>
      </c>
      <c r="R253" s="11">
        <v>400</v>
      </c>
      <c r="S253" s="11">
        <v>109</v>
      </c>
      <c r="T253" s="18">
        <f t="shared" si="48"/>
        <v>0.27250000000000002</v>
      </c>
      <c r="U253" s="19">
        <v>8</v>
      </c>
      <c r="V253" s="19">
        <v>10</v>
      </c>
      <c r="W253" s="34">
        <v>22</v>
      </c>
      <c r="X253" s="19">
        <v>0</v>
      </c>
      <c r="Y253" s="20">
        <f t="shared" si="45"/>
        <v>40</v>
      </c>
      <c r="Z253" s="18">
        <f t="shared" si="44"/>
        <v>0.1</v>
      </c>
      <c r="AA253" s="21">
        <f t="shared" si="49"/>
        <v>149</v>
      </c>
      <c r="AB253" s="18">
        <f t="shared" si="39"/>
        <v>0.4</v>
      </c>
      <c r="AC253" s="22">
        <f t="shared" si="41"/>
        <v>0.3725</v>
      </c>
      <c r="AD253" s="52">
        <v>135000000</v>
      </c>
      <c r="AE253" s="29" t="s">
        <v>51</v>
      </c>
      <c r="AF253" s="50">
        <v>55000000</v>
      </c>
      <c r="AG253" s="18">
        <f t="shared" si="42"/>
        <v>0.40740740740740738</v>
      </c>
    </row>
    <row r="254" spans="1:33" s="25" customFormat="1" ht="48" x14ac:dyDescent="0.2">
      <c r="A254" s="11" t="s">
        <v>1154</v>
      </c>
      <c r="B254" s="12" t="s">
        <v>42</v>
      </c>
      <c r="C254" s="28" t="s">
        <v>1163</v>
      </c>
      <c r="D254" s="13" t="s">
        <v>1170</v>
      </c>
      <c r="E254" s="28" t="s">
        <v>1004</v>
      </c>
      <c r="F254" s="28" t="s">
        <v>1005</v>
      </c>
      <c r="G254" s="28" t="s">
        <v>45</v>
      </c>
      <c r="H254" s="28">
        <v>209</v>
      </c>
      <c r="I254" s="28" t="s">
        <v>1174</v>
      </c>
      <c r="J254" s="28" t="s">
        <v>1175</v>
      </c>
      <c r="K254" s="28" t="s">
        <v>157</v>
      </c>
      <c r="L254" s="14" t="s">
        <v>115</v>
      </c>
      <c r="M254" s="14" t="s">
        <v>49</v>
      </c>
      <c r="N254" s="11">
        <v>0</v>
      </c>
      <c r="O254" s="11">
        <v>2023</v>
      </c>
      <c r="P254" s="11" t="s">
        <v>1173</v>
      </c>
      <c r="Q254" s="11">
        <v>15</v>
      </c>
      <c r="R254" s="11">
        <v>45</v>
      </c>
      <c r="S254" s="11">
        <v>5</v>
      </c>
      <c r="T254" s="18">
        <f t="shared" si="48"/>
        <v>0.1111111111111111</v>
      </c>
      <c r="U254" s="19">
        <v>0</v>
      </c>
      <c r="V254" s="19">
        <v>8</v>
      </c>
      <c r="W254" s="34">
        <v>4</v>
      </c>
      <c r="X254" s="19">
        <v>0</v>
      </c>
      <c r="Y254" s="20">
        <f t="shared" si="45"/>
        <v>12</v>
      </c>
      <c r="Z254" s="18">
        <f t="shared" si="44"/>
        <v>0.26666666666666666</v>
      </c>
      <c r="AA254" s="21">
        <f t="shared" si="49"/>
        <v>17</v>
      </c>
      <c r="AB254" s="18">
        <f t="shared" si="39"/>
        <v>0.8</v>
      </c>
      <c r="AC254" s="22">
        <f t="shared" si="41"/>
        <v>0.37777777777777777</v>
      </c>
      <c r="AD254" s="52">
        <v>400000000</v>
      </c>
      <c r="AE254" s="29" t="s">
        <v>51</v>
      </c>
      <c r="AF254" s="50">
        <v>330250000</v>
      </c>
      <c r="AG254" s="18">
        <f t="shared" si="42"/>
        <v>0.82562500000000005</v>
      </c>
    </row>
    <row r="255" spans="1:33" s="25" customFormat="1" ht="36" x14ac:dyDescent="0.2">
      <c r="A255" s="11" t="s">
        <v>1154</v>
      </c>
      <c r="B255" s="12" t="s">
        <v>42</v>
      </c>
      <c r="C255" s="28" t="s">
        <v>1163</v>
      </c>
      <c r="D255" s="13" t="s">
        <v>1176</v>
      </c>
      <c r="E255" s="28">
        <v>4599</v>
      </c>
      <c r="F255" s="28" t="s">
        <v>741</v>
      </c>
      <c r="G255" s="28" t="s">
        <v>45</v>
      </c>
      <c r="H255" s="28">
        <v>210</v>
      </c>
      <c r="I255" s="28" t="s">
        <v>1177</v>
      </c>
      <c r="J255" s="28" t="s">
        <v>744</v>
      </c>
      <c r="K255" s="28" t="s">
        <v>745</v>
      </c>
      <c r="L255" s="14" t="s">
        <v>746</v>
      </c>
      <c r="M255" s="14" t="s">
        <v>49</v>
      </c>
      <c r="N255" s="11">
        <v>0</v>
      </c>
      <c r="O255" s="11">
        <v>2023</v>
      </c>
      <c r="P255" s="11" t="s">
        <v>1178</v>
      </c>
      <c r="Q255" s="11">
        <v>1</v>
      </c>
      <c r="R255" s="11">
        <v>2</v>
      </c>
      <c r="S255" s="11">
        <v>0</v>
      </c>
      <c r="T255" s="18">
        <f t="shared" si="48"/>
        <v>0</v>
      </c>
      <c r="U255" s="19">
        <v>0</v>
      </c>
      <c r="V255" s="19">
        <v>0</v>
      </c>
      <c r="W255" s="34">
        <v>0</v>
      </c>
      <c r="X255" s="19">
        <v>0</v>
      </c>
      <c r="Y255" s="20">
        <f t="shared" si="45"/>
        <v>0</v>
      </c>
      <c r="Z255" s="18">
        <f t="shared" si="44"/>
        <v>0</v>
      </c>
      <c r="AA255" s="21">
        <f t="shared" si="49"/>
        <v>0</v>
      </c>
      <c r="AB255" s="18">
        <f t="shared" si="39"/>
        <v>0</v>
      </c>
      <c r="AC255" s="22">
        <f t="shared" si="41"/>
        <v>0</v>
      </c>
      <c r="AD255" s="52">
        <v>24000000</v>
      </c>
      <c r="AE255" s="29" t="s">
        <v>51</v>
      </c>
      <c r="AF255" s="27">
        <v>0</v>
      </c>
      <c r="AG255" s="18">
        <f t="shared" si="42"/>
        <v>0</v>
      </c>
    </row>
    <row r="256" spans="1:33" s="25" customFormat="1" ht="48" x14ac:dyDescent="0.2">
      <c r="A256" s="11" t="s">
        <v>1154</v>
      </c>
      <c r="B256" s="12" t="s">
        <v>42</v>
      </c>
      <c r="C256" s="28" t="s">
        <v>1163</v>
      </c>
      <c r="D256" s="13" t="s">
        <v>1179</v>
      </c>
      <c r="E256" s="28" t="s">
        <v>1004</v>
      </c>
      <c r="F256" s="28" t="s">
        <v>1005</v>
      </c>
      <c r="G256" s="28" t="s">
        <v>1180</v>
      </c>
      <c r="H256" s="28">
        <v>211</v>
      </c>
      <c r="I256" s="28" t="s">
        <v>1181</v>
      </c>
      <c r="J256" s="28">
        <v>4502001</v>
      </c>
      <c r="K256" s="28" t="s">
        <v>1008</v>
      </c>
      <c r="L256" s="14" t="s">
        <v>1182</v>
      </c>
      <c r="M256" s="14" t="s">
        <v>49</v>
      </c>
      <c r="N256" s="11">
        <v>38</v>
      </c>
      <c r="O256" s="11">
        <v>2023</v>
      </c>
      <c r="P256" s="11" t="s">
        <v>1183</v>
      </c>
      <c r="Q256" s="11">
        <v>15</v>
      </c>
      <c r="R256" s="11">
        <v>48</v>
      </c>
      <c r="S256" s="11">
        <v>33</v>
      </c>
      <c r="T256" s="18">
        <f t="shared" si="48"/>
        <v>0.6875</v>
      </c>
      <c r="U256" s="19">
        <v>1</v>
      </c>
      <c r="V256" s="19">
        <v>6</v>
      </c>
      <c r="W256" s="34">
        <v>10</v>
      </c>
      <c r="X256" s="19">
        <v>0</v>
      </c>
      <c r="Y256" s="20">
        <f t="shared" si="45"/>
        <v>17</v>
      </c>
      <c r="Z256" s="18">
        <f t="shared" si="44"/>
        <v>0.35416666666666669</v>
      </c>
      <c r="AA256" s="21">
        <f t="shared" si="49"/>
        <v>50</v>
      </c>
      <c r="AB256" s="18">
        <f t="shared" ref="AB256:AB268" si="50">Y256/Q256</f>
        <v>1.1333333333333333</v>
      </c>
      <c r="AC256" s="22">
        <f t="shared" si="41"/>
        <v>1.0416666666666667</v>
      </c>
      <c r="AD256" s="52">
        <v>159984519</v>
      </c>
      <c r="AE256" s="29" t="s">
        <v>51</v>
      </c>
      <c r="AF256" s="50">
        <v>75984519</v>
      </c>
      <c r="AG256" s="18">
        <f t="shared" si="42"/>
        <v>0.47494919805334412</v>
      </c>
    </row>
    <row r="257" spans="1:33" s="25" customFormat="1" ht="36" x14ac:dyDescent="0.2">
      <c r="A257" s="11" t="s">
        <v>1154</v>
      </c>
      <c r="B257" s="12" t="s">
        <v>42</v>
      </c>
      <c r="C257" s="28" t="s">
        <v>1184</v>
      </c>
      <c r="D257" s="13" t="s">
        <v>1185</v>
      </c>
      <c r="E257" s="28">
        <v>4599</v>
      </c>
      <c r="F257" s="28" t="s">
        <v>741</v>
      </c>
      <c r="G257" s="28" t="s">
        <v>52</v>
      </c>
      <c r="H257" s="28">
        <v>212</v>
      </c>
      <c r="I257" s="28" t="s">
        <v>1186</v>
      </c>
      <c r="J257" s="28" t="s">
        <v>1187</v>
      </c>
      <c r="K257" s="28" t="s">
        <v>1140</v>
      </c>
      <c r="L257" s="14" t="s">
        <v>1188</v>
      </c>
      <c r="M257" s="14" t="s">
        <v>49</v>
      </c>
      <c r="N257" s="11">
        <v>0</v>
      </c>
      <c r="O257" s="11">
        <v>2023</v>
      </c>
      <c r="P257" s="11" t="s">
        <v>50</v>
      </c>
      <c r="Q257" s="11">
        <v>2</v>
      </c>
      <c r="R257" s="11">
        <v>8</v>
      </c>
      <c r="S257" s="11">
        <v>12</v>
      </c>
      <c r="T257" s="18">
        <f t="shared" si="48"/>
        <v>1.5</v>
      </c>
      <c r="U257" s="19">
        <v>1</v>
      </c>
      <c r="V257" s="19">
        <v>7</v>
      </c>
      <c r="W257" s="34">
        <v>9</v>
      </c>
      <c r="X257" s="19">
        <v>0</v>
      </c>
      <c r="Y257" s="20">
        <f t="shared" si="45"/>
        <v>17</v>
      </c>
      <c r="Z257" s="18">
        <f t="shared" si="44"/>
        <v>2.125</v>
      </c>
      <c r="AA257" s="21">
        <f t="shared" si="49"/>
        <v>29</v>
      </c>
      <c r="AB257" s="18">
        <f t="shared" si="50"/>
        <v>8.5</v>
      </c>
      <c r="AC257" s="22">
        <f t="shared" si="41"/>
        <v>3.625</v>
      </c>
      <c r="AD257" s="52">
        <v>100000000</v>
      </c>
      <c r="AE257" s="29" t="s">
        <v>1189</v>
      </c>
      <c r="AF257" s="50">
        <v>58200000</v>
      </c>
      <c r="AG257" s="18">
        <f t="shared" si="42"/>
        <v>0.58199999999999996</v>
      </c>
    </row>
    <row r="258" spans="1:33" s="25" customFormat="1" ht="48" x14ac:dyDescent="0.2">
      <c r="A258" s="11" t="s">
        <v>1154</v>
      </c>
      <c r="B258" s="12" t="s">
        <v>42</v>
      </c>
      <c r="C258" s="28" t="s">
        <v>1184</v>
      </c>
      <c r="D258" s="13" t="s">
        <v>1185</v>
      </c>
      <c r="E258" s="28" t="s">
        <v>1004</v>
      </c>
      <c r="F258" s="28" t="s">
        <v>1005</v>
      </c>
      <c r="G258" s="28" t="s">
        <v>45</v>
      </c>
      <c r="H258" s="28">
        <v>213</v>
      </c>
      <c r="I258" s="28" t="s">
        <v>1190</v>
      </c>
      <c r="J258" s="28">
        <v>4502001</v>
      </c>
      <c r="K258" s="28" t="s">
        <v>1008</v>
      </c>
      <c r="L258" s="14" t="s">
        <v>1191</v>
      </c>
      <c r="M258" s="14" t="s">
        <v>49</v>
      </c>
      <c r="N258" s="11">
        <v>0</v>
      </c>
      <c r="O258" s="11">
        <v>2024</v>
      </c>
      <c r="P258" s="11" t="s">
        <v>50</v>
      </c>
      <c r="Q258" s="11">
        <v>2</v>
      </c>
      <c r="R258" s="11">
        <v>6</v>
      </c>
      <c r="S258" s="11">
        <v>4</v>
      </c>
      <c r="T258" s="18">
        <f t="shared" si="48"/>
        <v>0.66666666666666663</v>
      </c>
      <c r="U258" s="19">
        <v>1</v>
      </c>
      <c r="V258" s="19">
        <v>4</v>
      </c>
      <c r="W258" s="34">
        <v>1</v>
      </c>
      <c r="X258" s="19">
        <v>0</v>
      </c>
      <c r="Y258" s="20">
        <f t="shared" si="45"/>
        <v>6</v>
      </c>
      <c r="Z258" s="18">
        <f t="shared" si="44"/>
        <v>1</v>
      </c>
      <c r="AA258" s="21">
        <f t="shared" si="49"/>
        <v>10</v>
      </c>
      <c r="AB258" s="18">
        <f t="shared" si="50"/>
        <v>3</v>
      </c>
      <c r="AC258" s="22">
        <f t="shared" si="41"/>
        <v>1.6666666666666667</v>
      </c>
      <c r="AD258" s="52">
        <v>700000000</v>
      </c>
      <c r="AE258" s="29" t="s">
        <v>1189</v>
      </c>
      <c r="AF258" s="50">
        <v>571778750</v>
      </c>
      <c r="AG258" s="18">
        <f t="shared" si="42"/>
        <v>0.81682678571428569</v>
      </c>
    </row>
    <row r="259" spans="1:33" s="25" customFormat="1" ht="48" x14ac:dyDescent="0.2">
      <c r="A259" s="11" t="s">
        <v>1154</v>
      </c>
      <c r="B259" s="12" t="s">
        <v>42</v>
      </c>
      <c r="C259" s="28" t="s">
        <v>1184</v>
      </c>
      <c r="D259" s="13" t="s">
        <v>1185</v>
      </c>
      <c r="E259" s="28" t="s">
        <v>1004</v>
      </c>
      <c r="F259" s="28" t="s">
        <v>1005</v>
      </c>
      <c r="G259" s="28" t="s">
        <v>45</v>
      </c>
      <c r="H259" s="28">
        <v>214</v>
      </c>
      <c r="I259" s="28" t="s">
        <v>1192</v>
      </c>
      <c r="J259" s="28" t="s">
        <v>1193</v>
      </c>
      <c r="K259" s="28" t="s">
        <v>1140</v>
      </c>
      <c r="L259" s="14" t="s">
        <v>1194</v>
      </c>
      <c r="M259" s="14" t="s">
        <v>49</v>
      </c>
      <c r="N259" s="11">
        <v>0</v>
      </c>
      <c r="O259" s="11">
        <v>2024</v>
      </c>
      <c r="P259" s="11" t="s">
        <v>50</v>
      </c>
      <c r="Q259" s="11">
        <v>30</v>
      </c>
      <c r="R259" s="11">
        <v>100</v>
      </c>
      <c r="S259" s="11">
        <v>20</v>
      </c>
      <c r="T259" s="18">
        <f t="shared" si="48"/>
        <v>0.2</v>
      </c>
      <c r="U259" s="19">
        <v>6</v>
      </c>
      <c r="V259" s="19">
        <v>19</v>
      </c>
      <c r="W259" s="34">
        <v>14</v>
      </c>
      <c r="X259" s="19">
        <v>0</v>
      </c>
      <c r="Y259" s="20">
        <f t="shared" si="45"/>
        <v>39</v>
      </c>
      <c r="Z259" s="18">
        <f t="shared" si="44"/>
        <v>0.39</v>
      </c>
      <c r="AA259" s="21">
        <f t="shared" si="49"/>
        <v>59</v>
      </c>
      <c r="AB259" s="18">
        <f t="shared" si="50"/>
        <v>1.3</v>
      </c>
      <c r="AC259" s="22">
        <f t="shared" ref="AC259:AC322" si="51">AA259/R259</f>
        <v>0.59</v>
      </c>
      <c r="AD259" s="52">
        <v>200000000</v>
      </c>
      <c r="AE259" s="29" t="s">
        <v>1189</v>
      </c>
      <c r="AF259" s="50">
        <v>81000000</v>
      </c>
      <c r="AG259" s="18">
        <f t="shared" si="42"/>
        <v>0.40500000000000003</v>
      </c>
    </row>
    <row r="260" spans="1:33" s="25" customFormat="1" ht="48" x14ac:dyDescent="0.2">
      <c r="A260" s="11" t="s">
        <v>1154</v>
      </c>
      <c r="B260" s="12" t="s">
        <v>65</v>
      </c>
      <c r="C260" s="28" t="s">
        <v>1195</v>
      </c>
      <c r="D260" s="13" t="s">
        <v>1196</v>
      </c>
      <c r="E260" s="28">
        <v>1202</v>
      </c>
      <c r="F260" s="28" t="s">
        <v>1197</v>
      </c>
      <c r="G260" s="28" t="s">
        <v>1198</v>
      </c>
      <c r="H260" s="28">
        <v>215</v>
      </c>
      <c r="I260" s="28" t="s">
        <v>1199</v>
      </c>
      <c r="J260" s="28" t="s">
        <v>974</v>
      </c>
      <c r="K260" s="28" t="s">
        <v>975</v>
      </c>
      <c r="L260" s="14" t="s">
        <v>976</v>
      </c>
      <c r="M260" s="14" t="s">
        <v>49</v>
      </c>
      <c r="N260" s="11">
        <v>0</v>
      </c>
      <c r="O260" s="11">
        <v>2024</v>
      </c>
      <c r="P260" s="11" t="s">
        <v>1200</v>
      </c>
      <c r="Q260" s="11">
        <v>1500</v>
      </c>
      <c r="R260" s="11">
        <v>5000</v>
      </c>
      <c r="S260" s="11">
        <v>28940</v>
      </c>
      <c r="T260" s="18">
        <f t="shared" si="48"/>
        <v>5.7880000000000003</v>
      </c>
      <c r="U260" s="19">
        <v>0</v>
      </c>
      <c r="V260" s="19">
        <v>5586</v>
      </c>
      <c r="W260" s="34">
        <v>9102</v>
      </c>
      <c r="X260" s="19">
        <v>0</v>
      </c>
      <c r="Y260" s="20">
        <f t="shared" si="45"/>
        <v>14688</v>
      </c>
      <c r="Z260" s="18">
        <f t="shared" si="44"/>
        <v>2.9376000000000002</v>
      </c>
      <c r="AA260" s="21">
        <f t="shared" si="49"/>
        <v>43628</v>
      </c>
      <c r="AB260" s="18">
        <f t="shared" si="50"/>
        <v>9.7919999999999998</v>
      </c>
      <c r="AC260" s="22">
        <f t="shared" si="51"/>
        <v>8.7256</v>
      </c>
      <c r="AD260" s="52">
        <v>317895545</v>
      </c>
      <c r="AE260" s="29" t="s">
        <v>1201</v>
      </c>
      <c r="AF260" s="50">
        <f>157666666+85008970</f>
        <v>242675636</v>
      </c>
      <c r="AG260" s="18">
        <f t="shared" si="42"/>
        <v>0.76338168249573923</v>
      </c>
    </row>
    <row r="261" spans="1:33" s="25" customFormat="1" ht="48" x14ac:dyDescent="0.2">
      <c r="A261" s="11" t="s">
        <v>1154</v>
      </c>
      <c r="B261" s="12" t="s">
        <v>65</v>
      </c>
      <c r="C261" s="28" t="s">
        <v>1195</v>
      </c>
      <c r="D261" s="13" t="s">
        <v>1196</v>
      </c>
      <c r="E261" s="28">
        <v>1202</v>
      </c>
      <c r="F261" s="28" t="s">
        <v>1197</v>
      </c>
      <c r="G261" s="28" t="s">
        <v>1198</v>
      </c>
      <c r="H261" s="28">
        <v>216</v>
      </c>
      <c r="I261" s="28" t="s">
        <v>1202</v>
      </c>
      <c r="J261" s="28" t="s">
        <v>1203</v>
      </c>
      <c r="K261" s="28" t="s">
        <v>1204</v>
      </c>
      <c r="L261" s="14" t="s">
        <v>1205</v>
      </c>
      <c r="M261" s="14" t="s">
        <v>49</v>
      </c>
      <c r="N261" s="11">
        <v>0</v>
      </c>
      <c r="O261" s="11">
        <v>2024</v>
      </c>
      <c r="P261" s="11" t="s">
        <v>1200</v>
      </c>
      <c r="Q261" s="11">
        <v>8</v>
      </c>
      <c r="R261" s="11">
        <v>24</v>
      </c>
      <c r="S261" s="11">
        <v>5</v>
      </c>
      <c r="T261" s="18">
        <f t="shared" si="48"/>
        <v>0.20833333333333334</v>
      </c>
      <c r="U261" s="19">
        <v>0</v>
      </c>
      <c r="V261" s="19">
        <v>0</v>
      </c>
      <c r="W261" s="34">
        <v>0</v>
      </c>
      <c r="X261" s="19">
        <v>0</v>
      </c>
      <c r="Y261" s="20">
        <f t="shared" si="45"/>
        <v>0</v>
      </c>
      <c r="Z261" s="18">
        <f t="shared" si="44"/>
        <v>0</v>
      </c>
      <c r="AA261" s="21">
        <f t="shared" si="49"/>
        <v>5</v>
      </c>
      <c r="AB261" s="18">
        <f t="shared" si="50"/>
        <v>0</v>
      </c>
      <c r="AC261" s="22">
        <f t="shared" si="51"/>
        <v>0.20833333333333334</v>
      </c>
      <c r="AD261" s="52">
        <v>406000000</v>
      </c>
      <c r="AE261" s="29" t="s">
        <v>1206</v>
      </c>
      <c r="AF261" s="50">
        <f>270000000</f>
        <v>270000000</v>
      </c>
      <c r="AG261" s="18">
        <f t="shared" si="42"/>
        <v>0.66502463054187189</v>
      </c>
    </row>
    <row r="262" spans="1:33" s="25" customFormat="1" ht="48" x14ac:dyDescent="0.2">
      <c r="A262" s="11" t="s">
        <v>1154</v>
      </c>
      <c r="B262" s="12" t="s">
        <v>65</v>
      </c>
      <c r="C262" s="28" t="s">
        <v>1195</v>
      </c>
      <c r="D262" s="13" t="s">
        <v>1196</v>
      </c>
      <c r="E262" s="28">
        <v>1202</v>
      </c>
      <c r="F262" s="28" t="s">
        <v>1197</v>
      </c>
      <c r="G262" s="28" t="s">
        <v>1198</v>
      </c>
      <c r="H262" s="28">
        <v>217</v>
      </c>
      <c r="I262" s="28" t="s">
        <v>1207</v>
      </c>
      <c r="J262" s="28" t="s">
        <v>1208</v>
      </c>
      <c r="K262" s="28" t="s">
        <v>1209</v>
      </c>
      <c r="L262" s="14" t="s">
        <v>1210</v>
      </c>
      <c r="M262" s="14" t="s">
        <v>49</v>
      </c>
      <c r="N262" s="11">
        <v>0</v>
      </c>
      <c r="O262" s="11">
        <v>2024</v>
      </c>
      <c r="P262" s="11" t="s">
        <v>1200</v>
      </c>
      <c r="Q262" s="11">
        <v>5</v>
      </c>
      <c r="R262" s="11">
        <v>20</v>
      </c>
      <c r="S262" s="11">
        <v>29</v>
      </c>
      <c r="T262" s="18">
        <f t="shared" si="48"/>
        <v>1.45</v>
      </c>
      <c r="U262" s="19">
        <v>0</v>
      </c>
      <c r="V262" s="19">
        <v>14</v>
      </c>
      <c r="W262" s="34">
        <v>14</v>
      </c>
      <c r="X262" s="19">
        <v>0</v>
      </c>
      <c r="Y262" s="20">
        <f t="shared" si="45"/>
        <v>28</v>
      </c>
      <c r="Z262" s="18">
        <f t="shared" si="44"/>
        <v>1.4</v>
      </c>
      <c r="AA262" s="21">
        <f t="shared" si="49"/>
        <v>57</v>
      </c>
      <c r="AB262" s="18">
        <f t="shared" si="50"/>
        <v>5.6</v>
      </c>
      <c r="AC262" s="22">
        <f t="shared" si="51"/>
        <v>2.85</v>
      </c>
      <c r="AD262" s="52">
        <v>450000000</v>
      </c>
      <c r="AE262" s="29" t="s">
        <v>1211</v>
      </c>
      <c r="AF262" s="50">
        <v>450000000</v>
      </c>
      <c r="AG262" s="18">
        <f t="shared" si="42"/>
        <v>1</v>
      </c>
    </row>
    <row r="263" spans="1:33" s="25" customFormat="1" ht="48" x14ac:dyDescent="0.2">
      <c r="A263" s="11" t="s">
        <v>1154</v>
      </c>
      <c r="B263" s="12" t="s">
        <v>42</v>
      </c>
      <c r="C263" s="28" t="s">
        <v>1163</v>
      </c>
      <c r="D263" s="13" t="s">
        <v>1212</v>
      </c>
      <c r="E263" s="28" t="s">
        <v>1004</v>
      </c>
      <c r="F263" s="28" t="s">
        <v>1005</v>
      </c>
      <c r="G263" s="28" t="s">
        <v>45</v>
      </c>
      <c r="H263" s="28">
        <v>367</v>
      </c>
      <c r="I263" s="28" t="s">
        <v>1213</v>
      </c>
      <c r="J263" s="28">
        <v>4502001</v>
      </c>
      <c r="K263" s="28" t="s">
        <v>1008</v>
      </c>
      <c r="L263" s="14" t="s">
        <v>1214</v>
      </c>
      <c r="M263" s="14" t="s">
        <v>49</v>
      </c>
      <c r="N263" s="11">
        <v>0</v>
      </c>
      <c r="O263" s="11">
        <v>2023</v>
      </c>
      <c r="P263" s="11" t="s">
        <v>1178</v>
      </c>
      <c r="Q263" s="11">
        <v>45</v>
      </c>
      <c r="R263" s="11">
        <v>180</v>
      </c>
      <c r="S263" s="11">
        <v>17</v>
      </c>
      <c r="T263" s="18">
        <f t="shared" si="48"/>
        <v>9.4444444444444442E-2</v>
      </c>
      <c r="U263" s="19">
        <v>0</v>
      </c>
      <c r="V263" s="19">
        <v>12</v>
      </c>
      <c r="W263" s="34">
        <v>5</v>
      </c>
      <c r="X263" s="19">
        <v>0</v>
      </c>
      <c r="Y263" s="20">
        <f t="shared" si="45"/>
        <v>17</v>
      </c>
      <c r="Z263" s="18">
        <f t="shared" si="44"/>
        <v>9.4444444444444442E-2</v>
      </c>
      <c r="AA263" s="21">
        <f t="shared" si="49"/>
        <v>34</v>
      </c>
      <c r="AB263" s="18">
        <f t="shared" si="50"/>
        <v>0.37777777777777777</v>
      </c>
      <c r="AC263" s="22">
        <f t="shared" si="51"/>
        <v>0.18888888888888888</v>
      </c>
      <c r="AD263" s="52">
        <v>10678600000</v>
      </c>
      <c r="AE263" s="29" t="s">
        <v>1215</v>
      </c>
      <c r="AF263" s="50">
        <v>7592168661</v>
      </c>
      <c r="AG263" s="18">
        <f t="shared" si="42"/>
        <v>0.71097041381829074</v>
      </c>
    </row>
    <row r="264" spans="1:33" s="25" customFormat="1" ht="48" x14ac:dyDescent="0.2">
      <c r="A264" s="11" t="s">
        <v>1154</v>
      </c>
      <c r="B264" s="12" t="s">
        <v>1216</v>
      </c>
      <c r="C264" s="28" t="s">
        <v>1217</v>
      </c>
      <c r="D264" s="13" t="s">
        <v>1218</v>
      </c>
      <c r="E264" s="28">
        <v>4502</v>
      </c>
      <c r="F264" s="28" t="s">
        <v>1005</v>
      </c>
      <c r="G264" s="28" t="s">
        <v>1198</v>
      </c>
      <c r="H264" s="28">
        <v>384</v>
      </c>
      <c r="I264" s="28" t="s">
        <v>1219</v>
      </c>
      <c r="J264" s="28">
        <v>4502038</v>
      </c>
      <c r="K264" s="28" t="s">
        <v>1135</v>
      </c>
      <c r="L264" s="14" t="s">
        <v>1145</v>
      </c>
      <c r="M264" s="14" t="s">
        <v>49</v>
      </c>
      <c r="N264" s="11" t="s">
        <v>50</v>
      </c>
      <c r="O264" s="11">
        <v>2023</v>
      </c>
      <c r="P264" s="11" t="s">
        <v>1220</v>
      </c>
      <c r="Q264" s="11">
        <v>1</v>
      </c>
      <c r="R264" s="11">
        <v>4</v>
      </c>
      <c r="S264" s="11">
        <v>0</v>
      </c>
      <c r="T264" s="18">
        <f t="shared" si="48"/>
        <v>0</v>
      </c>
      <c r="U264" s="19">
        <v>0</v>
      </c>
      <c r="V264" s="19">
        <v>0</v>
      </c>
      <c r="W264" s="34">
        <v>0</v>
      </c>
      <c r="X264" s="19">
        <v>0</v>
      </c>
      <c r="Y264" s="20">
        <f t="shared" si="45"/>
        <v>0</v>
      </c>
      <c r="Z264" s="18">
        <f t="shared" si="44"/>
        <v>0</v>
      </c>
      <c r="AA264" s="21">
        <f t="shared" si="49"/>
        <v>0</v>
      </c>
      <c r="AB264" s="18">
        <f t="shared" si="50"/>
        <v>0</v>
      </c>
      <c r="AC264" s="22">
        <f t="shared" si="51"/>
        <v>0</v>
      </c>
      <c r="AD264" s="52">
        <v>0</v>
      </c>
      <c r="AE264" s="29" t="s">
        <v>50</v>
      </c>
      <c r="AF264" s="27">
        <v>0</v>
      </c>
      <c r="AG264" s="18">
        <v>0</v>
      </c>
    </row>
    <row r="265" spans="1:33" s="25" customFormat="1" ht="60" x14ac:dyDescent="0.2">
      <c r="A265" s="11" t="s">
        <v>1154</v>
      </c>
      <c r="B265" s="12" t="s">
        <v>1216</v>
      </c>
      <c r="C265" s="28" t="s">
        <v>1217</v>
      </c>
      <c r="D265" s="13" t="s">
        <v>1218</v>
      </c>
      <c r="E265" s="28">
        <v>4102</v>
      </c>
      <c r="F265" s="28" t="s">
        <v>513</v>
      </c>
      <c r="G265" s="28" t="s">
        <v>1198</v>
      </c>
      <c r="H265" s="28">
        <v>385</v>
      </c>
      <c r="I265" s="28" t="s">
        <v>1221</v>
      </c>
      <c r="J265" s="28">
        <v>4102052</v>
      </c>
      <c r="K265" s="28" t="s">
        <v>1222</v>
      </c>
      <c r="L265" s="14" t="s">
        <v>1223</v>
      </c>
      <c r="M265" s="14" t="s">
        <v>49</v>
      </c>
      <c r="N265" s="11">
        <v>0</v>
      </c>
      <c r="O265" s="11">
        <v>2023</v>
      </c>
      <c r="P265" s="11" t="s">
        <v>1224</v>
      </c>
      <c r="Q265" s="11">
        <v>135</v>
      </c>
      <c r="R265" s="11">
        <v>135</v>
      </c>
      <c r="S265" s="11">
        <v>151</v>
      </c>
      <c r="T265" s="18">
        <f t="shared" si="48"/>
        <v>1.1185185185185185</v>
      </c>
      <c r="U265" s="19">
        <v>0</v>
      </c>
      <c r="V265" s="19">
        <v>0</v>
      </c>
      <c r="W265" s="34">
        <v>0</v>
      </c>
      <c r="X265" s="19">
        <v>0</v>
      </c>
      <c r="Y265" s="20">
        <f t="shared" si="45"/>
        <v>0</v>
      </c>
      <c r="Z265" s="18">
        <f t="shared" si="44"/>
        <v>0</v>
      </c>
      <c r="AA265" s="21">
        <f t="shared" si="49"/>
        <v>151</v>
      </c>
      <c r="AB265" s="18">
        <f t="shared" si="50"/>
        <v>0</v>
      </c>
      <c r="AC265" s="22">
        <f t="shared" si="51"/>
        <v>1.1185185185185185</v>
      </c>
      <c r="AD265" s="52">
        <v>150000000</v>
      </c>
      <c r="AE265" s="29" t="s">
        <v>51</v>
      </c>
      <c r="AF265" s="27">
        <v>0</v>
      </c>
      <c r="AG265" s="18">
        <f t="shared" ref="AG265:AG324" si="52">AF265/AD265</f>
        <v>0</v>
      </c>
    </row>
    <row r="266" spans="1:33" s="25" customFormat="1" ht="48" x14ac:dyDescent="0.2">
      <c r="A266" s="11" t="s">
        <v>1154</v>
      </c>
      <c r="B266" s="12" t="s">
        <v>1216</v>
      </c>
      <c r="C266" s="28" t="s">
        <v>1217</v>
      </c>
      <c r="D266" s="13" t="s">
        <v>1225</v>
      </c>
      <c r="E266" s="28">
        <v>4502</v>
      </c>
      <c r="F266" s="28" t="s">
        <v>1005</v>
      </c>
      <c r="G266" s="28" t="s">
        <v>1198</v>
      </c>
      <c r="H266" s="28">
        <v>386</v>
      </c>
      <c r="I266" s="28" t="s">
        <v>1226</v>
      </c>
      <c r="J266" s="28">
        <v>4502038</v>
      </c>
      <c r="K266" s="28" t="s">
        <v>1135</v>
      </c>
      <c r="L266" s="14" t="s">
        <v>1227</v>
      </c>
      <c r="M266" s="14" t="s">
        <v>49</v>
      </c>
      <c r="N266" s="11" t="s">
        <v>398</v>
      </c>
      <c r="O266" s="11">
        <v>2023</v>
      </c>
      <c r="P266" s="11" t="s">
        <v>1220</v>
      </c>
      <c r="Q266" s="11">
        <v>12</v>
      </c>
      <c r="R266" s="11">
        <v>12</v>
      </c>
      <c r="S266" s="11">
        <v>5</v>
      </c>
      <c r="T266" s="18">
        <f t="shared" si="48"/>
        <v>0.41666666666666669</v>
      </c>
      <c r="U266" s="19">
        <v>0</v>
      </c>
      <c r="V266" s="19">
        <v>8</v>
      </c>
      <c r="W266" s="34">
        <v>12</v>
      </c>
      <c r="X266" s="19">
        <v>0</v>
      </c>
      <c r="Y266" s="20">
        <f t="shared" si="45"/>
        <v>20</v>
      </c>
      <c r="Z266" s="18">
        <f t="shared" si="44"/>
        <v>1.6666666666666667</v>
      </c>
      <c r="AA266" s="21">
        <f t="shared" si="49"/>
        <v>25</v>
      </c>
      <c r="AB266" s="18">
        <f t="shared" si="50"/>
        <v>1.6666666666666667</v>
      </c>
      <c r="AC266" s="22">
        <f t="shared" si="51"/>
        <v>2.0833333333333335</v>
      </c>
      <c r="AD266" s="52">
        <v>184500000</v>
      </c>
      <c r="AE266" s="29" t="s">
        <v>51</v>
      </c>
      <c r="AF266" s="50">
        <v>184500000</v>
      </c>
      <c r="AG266" s="18">
        <f t="shared" si="52"/>
        <v>1</v>
      </c>
    </row>
    <row r="267" spans="1:33" s="25" customFormat="1" ht="36" x14ac:dyDescent="0.2">
      <c r="A267" s="11" t="s">
        <v>1154</v>
      </c>
      <c r="B267" s="12" t="s">
        <v>1216</v>
      </c>
      <c r="C267" s="28" t="s">
        <v>1228</v>
      </c>
      <c r="D267" s="13" t="s">
        <v>1229</v>
      </c>
      <c r="E267" s="28" t="s">
        <v>997</v>
      </c>
      <c r="F267" s="28" t="s">
        <v>883</v>
      </c>
      <c r="G267" s="28" t="s">
        <v>1198</v>
      </c>
      <c r="H267" s="28">
        <v>387</v>
      </c>
      <c r="I267" s="28" t="s">
        <v>1230</v>
      </c>
      <c r="J267" s="28">
        <v>4501045</v>
      </c>
      <c r="K267" s="28" t="s">
        <v>1231</v>
      </c>
      <c r="L267" s="14" t="s">
        <v>1232</v>
      </c>
      <c r="M267" s="14" t="s">
        <v>49</v>
      </c>
      <c r="N267" s="11">
        <v>1</v>
      </c>
      <c r="O267" s="11">
        <v>2023</v>
      </c>
      <c r="P267" s="11" t="s">
        <v>1233</v>
      </c>
      <c r="Q267" s="11">
        <v>2</v>
      </c>
      <c r="R267" s="11">
        <v>8</v>
      </c>
      <c r="S267" s="11">
        <v>2</v>
      </c>
      <c r="T267" s="18">
        <f t="shared" si="48"/>
        <v>0.25</v>
      </c>
      <c r="U267" s="19">
        <v>0</v>
      </c>
      <c r="V267" s="19">
        <v>0</v>
      </c>
      <c r="W267" s="34">
        <v>1</v>
      </c>
      <c r="X267" s="19">
        <v>0</v>
      </c>
      <c r="Y267" s="20">
        <f t="shared" si="45"/>
        <v>1</v>
      </c>
      <c r="Z267" s="18">
        <f t="shared" si="44"/>
        <v>0.125</v>
      </c>
      <c r="AA267" s="21">
        <f t="shared" si="49"/>
        <v>3</v>
      </c>
      <c r="AB267" s="18">
        <f t="shared" si="50"/>
        <v>0.5</v>
      </c>
      <c r="AC267" s="22">
        <f t="shared" si="51"/>
        <v>0.375</v>
      </c>
      <c r="AD267" s="52">
        <v>2000000000</v>
      </c>
      <c r="AE267" s="29" t="s">
        <v>51</v>
      </c>
      <c r="AF267" s="50">
        <v>1778800000</v>
      </c>
      <c r="AG267" s="18">
        <f t="shared" si="52"/>
        <v>0.88939999999999997</v>
      </c>
    </row>
    <row r="268" spans="1:33" s="25" customFormat="1" ht="48" x14ac:dyDescent="0.2">
      <c r="A268" s="11" t="s">
        <v>1234</v>
      </c>
      <c r="B268" s="12" t="s">
        <v>1216</v>
      </c>
      <c r="C268" s="28" t="s">
        <v>1228</v>
      </c>
      <c r="D268" s="13" t="s">
        <v>1235</v>
      </c>
      <c r="E268" s="28" t="s">
        <v>1236</v>
      </c>
      <c r="F268" s="28" t="s">
        <v>883</v>
      </c>
      <c r="G268" s="28" t="s">
        <v>1198</v>
      </c>
      <c r="H268" s="28">
        <v>225</v>
      </c>
      <c r="I268" s="28" t="s">
        <v>1237</v>
      </c>
      <c r="J268" s="28">
        <v>4501049</v>
      </c>
      <c r="K268" s="28" t="s">
        <v>1238</v>
      </c>
      <c r="L268" s="14" t="s">
        <v>1239</v>
      </c>
      <c r="M268" s="14" t="s">
        <v>49</v>
      </c>
      <c r="N268" s="11" t="s">
        <v>50</v>
      </c>
      <c r="O268" s="11">
        <v>2024</v>
      </c>
      <c r="P268" s="11" t="s">
        <v>1240</v>
      </c>
      <c r="Q268" s="11">
        <v>15</v>
      </c>
      <c r="R268" s="11">
        <v>35</v>
      </c>
      <c r="S268" s="11">
        <v>0</v>
      </c>
      <c r="T268" s="18">
        <v>0</v>
      </c>
      <c r="U268" s="19">
        <v>0</v>
      </c>
      <c r="V268" s="19">
        <v>4</v>
      </c>
      <c r="W268" s="34">
        <v>6</v>
      </c>
      <c r="X268" s="19">
        <v>0</v>
      </c>
      <c r="Y268" s="20">
        <f t="shared" si="45"/>
        <v>10</v>
      </c>
      <c r="Z268" s="18">
        <f t="shared" si="44"/>
        <v>0.2857142857142857</v>
      </c>
      <c r="AA268" s="17">
        <v>10</v>
      </c>
      <c r="AB268" s="18">
        <v>0.67</v>
      </c>
      <c r="AC268" s="22">
        <f t="shared" si="51"/>
        <v>0.2857142857142857</v>
      </c>
      <c r="AD268" s="52">
        <v>1081000000</v>
      </c>
      <c r="AE268" s="29" t="s">
        <v>1241</v>
      </c>
      <c r="AF268" s="50">
        <v>804680775</v>
      </c>
      <c r="AG268" s="18">
        <f t="shared" si="52"/>
        <v>0.7443855457909343</v>
      </c>
    </row>
    <row r="269" spans="1:33" s="25" customFormat="1" ht="36" x14ac:dyDescent="0.2">
      <c r="A269" s="11" t="s">
        <v>1234</v>
      </c>
      <c r="B269" s="12" t="s">
        <v>1216</v>
      </c>
      <c r="C269" s="28" t="s">
        <v>1228</v>
      </c>
      <c r="D269" s="13" t="s">
        <v>1242</v>
      </c>
      <c r="E269" s="28" t="s">
        <v>1243</v>
      </c>
      <c r="F269" s="28" t="s">
        <v>883</v>
      </c>
      <c r="G269" s="28" t="s">
        <v>1198</v>
      </c>
      <c r="H269" s="28">
        <v>218</v>
      </c>
      <c r="I269" s="28" t="s">
        <v>1244</v>
      </c>
      <c r="J269" s="28">
        <v>4501026</v>
      </c>
      <c r="K269" s="28" t="s">
        <v>1245</v>
      </c>
      <c r="L269" s="14" t="s">
        <v>1246</v>
      </c>
      <c r="M269" s="14" t="s">
        <v>49</v>
      </c>
      <c r="N269" s="11" t="s">
        <v>50</v>
      </c>
      <c r="O269" s="11">
        <v>2024</v>
      </c>
      <c r="P269" s="11" t="s">
        <v>450</v>
      </c>
      <c r="Q269" s="11">
        <v>0.26</v>
      </c>
      <c r="R269" s="11">
        <v>1</v>
      </c>
      <c r="S269" s="11">
        <v>0.4</v>
      </c>
      <c r="T269" s="18">
        <v>0.4</v>
      </c>
      <c r="U269" s="19">
        <v>0</v>
      </c>
      <c r="V269" s="19">
        <v>0</v>
      </c>
      <c r="W269" s="34">
        <v>0</v>
      </c>
      <c r="X269" s="19">
        <v>0</v>
      </c>
      <c r="Y269" s="20">
        <f t="shared" si="45"/>
        <v>0</v>
      </c>
      <c r="Z269" s="18">
        <f t="shared" si="44"/>
        <v>0</v>
      </c>
      <c r="AA269" s="17">
        <v>0</v>
      </c>
      <c r="AB269" s="18">
        <v>0</v>
      </c>
      <c r="AC269" s="22">
        <f t="shared" si="51"/>
        <v>0</v>
      </c>
      <c r="AD269" s="52">
        <v>5619527872</v>
      </c>
      <c r="AE269" s="29" t="s">
        <v>1247</v>
      </c>
      <c r="AF269" s="50">
        <v>3902556630</v>
      </c>
      <c r="AG269" s="18">
        <f t="shared" si="52"/>
        <v>0.69446343516596409</v>
      </c>
    </row>
    <row r="270" spans="1:33" s="25" customFormat="1" ht="48" x14ac:dyDescent="0.2">
      <c r="A270" s="11" t="s">
        <v>1234</v>
      </c>
      <c r="B270" s="12" t="s">
        <v>1216</v>
      </c>
      <c r="C270" s="28" t="s">
        <v>1248</v>
      </c>
      <c r="D270" s="13" t="s">
        <v>1242</v>
      </c>
      <c r="E270" s="28" t="s">
        <v>1243</v>
      </c>
      <c r="F270" s="28" t="s">
        <v>883</v>
      </c>
      <c r="G270" s="28" t="s">
        <v>1198</v>
      </c>
      <c r="H270" s="28">
        <v>219</v>
      </c>
      <c r="I270" s="28" t="s">
        <v>1249</v>
      </c>
      <c r="J270" s="28">
        <v>4501029</v>
      </c>
      <c r="K270" s="28" t="s">
        <v>1250</v>
      </c>
      <c r="L270" s="14" t="s">
        <v>1251</v>
      </c>
      <c r="M270" s="14" t="s">
        <v>49</v>
      </c>
      <c r="N270" s="11">
        <v>3</v>
      </c>
      <c r="O270" s="11">
        <v>2024</v>
      </c>
      <c r="P270" s="11" t="s">
        <v>450</v>
      </c>
      <c r="Q270" s="11">
        <v>1</v>
      </c>
      <c r="R270" s="11">
        <v>4</v>
      </c>
      <c r="S270" s="11">
        <v>2</v>
      </c>
      <c r="T270" s="18">
        <v>0.5</v>
      </c>
      <c r="U270" s="19">
        <v>0</v>
      </c>
      <c r="V270" s="19">
        <v>0</v>
      </c>
      <c r="W270" s="34">
        <v>1</v>
      </c>
      <c r="X270" s="19">
        <v>0</v>
      </c>
      <c r="Y270" s="20">
        <f t="shared" si="45"/>
        <v>1</v>
      </c>
      <c r="Z270" s="18">
        <f t="shared" si="44"/>
        <v>0.25</v>
      </c>
      <c r="AA270" s="17">
        <v>3</v>
      </c>
      <c r="AB270" s="18">
        <v>1</v>
      </c>
      <c r="AC270" s="22">
        <f t="shared" si="51"/>
        <v>0.75</v>
      </c>
      <c r="AD270" s="52">
        <v>1916000000</v>
      </c>
      <c r="AE270" s="29" t="s">
        <v>1241</v>
      </c>
      <c r="AF270" s="50">
        <v>1479396669</v>
      </c>
      <c r="AG270" s="18">
        <f t="shared" si="52"/>
        <v>0.77212769780793322</v>
      </c>
    </row>
    <row r="271" spans="1:33" s="25" customFormat="1" ht="48" x14ac:dyDescent="0.2">
      <c r="A271" s="11" t="s">
        <v>1234</v>
      </c>
      <c r="B271" s="12" t="s">
        <v>1216</v>
      </c>
      <c r="C271" s="28" t="s">
        <v>1248</v>
      </c>
      <c r="D271" s="13" t="s">
        <v>1242</v>
      </c>
      <c r="E271" s="28" t="s">
        <v>1243</v>
      </c>
      <c r="F271" s="28" t="s">
        <v>883</v>
      </c>
      <c r="G271" s="28" t="s">
        <v>1198</v>
      </c>
      <c r="H271" s="28">
        <v>220</v>
      </c>
      <c r="I271" s="28" t="s">
        <v>1252</v>
      </c>
      <c r="J271" s="28">
        <v>4501079</v>
      </c>
      <c r="K271" s="28" t="s">
        <v>1253</v>
      </c>
      <c r="L271" s="14" t="s">
        <v>1254</v>
      </c>
      <c r="M271" s="14" t="s">
        <v>49</v>
      </c>
      <c r="N271" s="11">
        <v>0</v>
      </c>
      <c r="O271" s="11">
        <v>2024</v>
      </c>
      <c r="P271" s="11" t="s">
        <v>450</v>
      </c>
      <c r="Q271" s="11">
        <v>1</v>
      </c>
      <c r="R271" s="11">
        <v>2</v>
      </c>
      <c r="S271" s="11">
        <v>1</v>
      </c>
      <c r="T271" s="18">
        <v>0.5</v>
      </c>
      <c r="U271" s="19">
        <v>0</v>
      </c>
      <c r="V271" s="19">
        <v>0</v>
      </c>
      <c r="W271" s="34">
        <v>0</v>
      </c>
      <c r="X271" s="19">
        <v>0</v>
      </c>
      <c r="Y271" s="20">
        <f t="shared" si="45"/>
        <v>0</v>
      </c>
      <c r="Z271" s="18">
        <f t="shared" si="44"/>
        <v>0</v>
      </c>
      <c r="AA271" s="17">
        <v>1</v>
      </c>
      <c r="AB271" s="18">
        <v>0</v>
      </c>
      <c r="AC271" s="22">
        <f t="shared" si="51"/>
        <v>0.5</v>
      </c>
      <c r="AD271" s="52">
        <v>3500000000</v>
      </c>
      <c r="AE271" s="29" t="s">
        <v>1247</v>
      </c>
      <c r="AF271" s="27">
        <v>0</v>
      </c>
      <c r="AG271" s="18">
        <f t="shared" si="52"/>
        <v>0</v>
      </c>
    </row>
    <row r="272" spans="1:33" s="25" customFormat="1" ht="48" x14ac:dyDescent="0.2">
      <c r="A272" s="11" t="s">
        <v>1234</v>
      </c>
      <c r="B272" s="12" t="s">
        <v>1216</v>
      </c>
      <c r="C272" s="28" t="s">
        <v>1248</v>
      </c>
      <c r="D272" s="13" t="s">
        <v>1242</v>
      </c>
      <c r="E272" s="28" t="s">
        <v>1243</v>
      </c>
      <c r="F272" s="28" t="s">
        <v>883</v>
      </c>
      <c r="G272" s="28" t="s">
        <v>1198</v>
      </c>
      <c r="H272" s="28">
        <v>221</v>
      </c>
      <c r="I272" s="28" t="s">
        <v>1252</v>
      </c>
      <c r="J272" s="28">
        <v>4501077</v>
      </c>
      <c r="K272" s="28" t="s">
        <v>1253</v>
      </c>
      <c r="L272" s="14" t="s">
        <v>1255</v>
      </c>
      <c r="M272" s="14" t="s">
        <v>49</v>
      </c>
      <c r="N272" s="11">
        <v>0</v>
      </c>
      <c r="O272" s="11">
        <v>2024</v>
      </c>
      <c r="P272" s="11" t="s">
        <v>450</v>
      </c>
      <c r="Q272" s="11">
        <v>1</v>
      </c>
      <c r="R272" s="11">
        <v>2</v>
      </c>
      <c r="S272" s="11">
        <v>1</v>
      </c>
      <c r="T272" s="18">
        <v>0.5</v>
      </c>
      <c r="U272" s="19">
        <v>0</v>
      </c>
      <c r="V272" s="19">
        <v>1</v>
      </c>
      <c r="W272" s="34">
        <v>0</v>
      </c>
      <c r="X272" s="19">
        <v>0</v>
      </c>
      <c r="Y272" s="20">
        <f t="shared" si="45"/>
        <v>1</v>
      </c>
      <c r="Z272" s="18">
        <f t="shared" si="44"/>
        <v>0.5</v>
      </c>
      <c r="AA272" s="17">
        <v>2</v>
      </c>
      <c r="AB272" s="18">
        <v>0.6</v>
      </c>
      <c r="AC272" s="22">
        <f t="shared" si="51"/>
        <v>1</v>
      </c>
      <c r="AD272" s="52">
        <v>500000000</v>
      </c>
      <c r="AE272" s="29" t="s">
        <v>1256</v>
      </c>
      <c r="AF272" s="50">
        <v>200000000</v>
      </c>
      <c r="AG272" s="18">
        <f t="shared" si="52"/>
        <v>0.4</v>
      </c>
    </row>
    <row r="273" spans="1:33" s="25" customFormat="1" ht="60" x14ac:dyDescent="0.2">
      <c r="A273" s="11" t="s">
        <v>1234</v>
      </c>
      <c r="B273" s="12" t="s">
        <v>1216</v>
      </c>
      <c r="C273" s="28" t="s">
        <v>1248</v>
      </c>
      <c r="D273" s="13" t="s">
        <v>1242</v>
      </c>
      <c r="E273" s="28" t="s">
        <v>1243</v>
      </c>
      <c r="F273" s="28" t="s">
        <v>1257</v>
      </c>
      <c r="G273" s="28" t="s">
        <v>1198</v>
      </c>
      <c r="H273" s="28">
        <v>222</v>
      </c>
      <c r="I273" s="28" t="s">
        <v>1258</v>
      </c>
      <c r="J273" s="28">
        <v>3205023</v>
      </c>
      <c r="K273" s="28" t="s">
        <v>1259</v>
      </c>
      <c r="L273" s="14" t="s">
        <v>73</v>
      </c>
      <c r="M273" s="14" t="s">
        <v>49</v>
      </c>
      <c r="N273" s="11">
        <v>100</v>
      </c>
      <c r="O273" s="11">
        <v>2024</v>
      </c>
      <c r="P273" s="11" t="s">
        <v>1260</v>
      </c>
      <c r="Q273" s="11">
        <v>50</v>
      </c>
      <c r="R273" s="11">
        <v>200</v>
      </c>
      <c r="S273" s="11">
        <v>39</v>
      </c>
      <c r="T273" s="18">
        <v>0.2</v>
      </c>
      <c r="U273" s="19">
        <v>0</v>
      </c>
      <c r="V273" s="19">
        <v>0</v>
      </c>
      <c r="W273" s="34">
        <v>0</v>
      </c>
      <c r="X273" s="19">
        <v>0</v>
      </c>
      <c r="Y273" s="20">
        <f t="shared" si="45"/>
        <v>0</v>
      </c>
      <c r="Z273" s="18">
        <f t="shared" si="44"/>
        <v>0</v>
      </c>
      <c r="AA273" s="17">
        <v>39</v>
      </c>
      <c r="AB273" s="18">
        <v>0</v>
      </c>
      <c r="AC273" s="22">
        <f t="shared" si="51"/>
        <v>0.19500000000000001</v>
      </c>
      <c r="AD273" s="52">
        <v>200000000</v>
      </c>
      <c r="AE273" s="29" t="s">
        <v>1247</v>
      </c>
      <c r="AF273" s="27">
        <v>0</v>
      </c>
      <c r="AG273" s="18">
        <f t="shared" si="52"/>
        <v>0</v>
      </c>
    </row>
    <row r="274" spans="1:33" s="25" customFormat="1" ht="36" x14ac:dyDescent="0.2">
      <c r="A274" s="11" t="s">
        <v>1234</v>
      </c>
      <c r="B274" s="12" t="s">
        <v>1216</v>
      </c>
      <c r="C274" s="28" t="s">
        <v>1248</v>
      </c>
      <c r="D274" s="13" t="s">
        <v>1242</v>
      </c>
      <c r="E274" s="28" t="s">
        <v>1243</v>
      </c>
      <c r="F274" s="28" t="s">
        <v>1043</v>
      </c>
      <c r="G274" s="28" t="s">
        <v>1198</v>
      </c>
      <c r="H274" s="28">
        <v>223</v>
      </c>
      <c r="I274" s="28" t="s">
        <v>1261</v>
      </c>
      <c r="J274" s="28">
        <v>4503018</v>
      </c>
      <c r="K274" s="28" t="s">
        <v>1262</v>
      </c>
      <c r="L274" s="14" t="s">
        <v>1084</v>
      </c>
      <c r="M274" s="14" t="s">
        <v>49</v>
      </c>
      <c r="N274" s="11">
        <v>24</v>
      </c>
      <c r="O274" s="11">
        <v>2024</v>
      </c>
      <c r="P274" s="11" t="s">
        <v>1263</v>
      </c>
      <c r="Q274" s="11">
        <v>6</v>
      </c>
      <c r="R274" s="11">
        <v>20</v>
      </c>
      <c r="S274" s="11">
        <v>0</v>
      </c>
      <c r="T274" s="18">
        <v>0</v>
      </c>
      <c r="U274" s="19">
        <v>0</v>
      </c>
      <c r="V274" s="19">
        <v>0</v>
      </c>
      <c r="W274" s="34">
        <v>0</v>
      </c>
      <c r="X274" s="19">
        <v>0</v>
      </c>
      <c r="Y274" s="20">
        <f t="shared" si="45"/>
        <v>0</v>
      </c>
      <c r="Z274" s="18">
        <f t="shared" ref="Z274:Z337" si="53">+Y274/R274</f>
        <v>0</v>
      </c>
      <c r="AA274" s="17">
        <v>0</v>
      </c>
      <c r="AB274" s="18">
        <v>0</v>
      </c>
      <c r="AC274" s="22">
        <f t="shared" si="51"/>
        <v>0</v>
      </c>
      <c r="AD274" s="52">
        <v>100000000</v>
      </c>
      <c r="AE274" s="29" t="s">
        <v>1247</v>
      </c>
      <c r="AF274" s="27">
        <v>0</v>
      </c>
      <c r="AG274" s="18">
        <f t="shared" si="52"/>
        <v>0</v>
      </c>
    </row>
    <row r="275" spans="1:33" s="25" customFormat="1" ht="36" x14ac:dyDescent="0.2">
      <c r="A275" s="11" t="s">
        <v>1234</v>
      </c>
      <c r="B275" s="12" t="s">
        <v>1216</v>
      </c>
      <c r="C275" s="28" t="s">
        <v>1248</v>
      </c>
      <c r="D275" s="13" t="s">
        <v>1242</v>
      </c>
      <c r="E275" s="28" t="s">
        <v>1243</v>
      </c>
      <c r="F275" s="28" t="s">
        <v>883</v>
      </c>
      <c r="G275" s="28" t="s">
        <v>1198</v>
      </c>
      <c r="H275" s="28">
        <v>224</v>
      </c>
      <c r="I275" s="28" t="s">
        <v>1264</v>
      </c>
      <c r="J275" s="28">
        <v>4501056</v>
      </c>
      <c r="K275" s="28" t="s">
        <v>1265</v>
      </c>
      <c r="L275" s="14" t="s">
        <v>1266</v>
      </c>
      <c r="M275" s="14" t="s">
        <v>49</v>
      </c>
      <c r="N275" s="11">
        <v>0</v>
      </c>
      <c r="O275" s="11">
        <v>2024</v>
      </c>
      <c r="P275" s="11" t="s">
        <v>1267</v>
      </c>
      <c r="Q275" s="11">
        <v>2</v>
      </c>
      <c r="R275" s="11">
        <v>8</v>
      </c>
      <c r="S275" s="11">
        <v>0</v>
      </c>
      <c r="T275" s="18">
        <v>0</v>
      </c>
      <c r="U275" s="19">
        <v>0</v>
      </c>
      <c r="V275" s="19">
        <v>0</v>
      </c>
      <c r="W275" s="34">
        <v>0</v>
      </c>
      <c r="X275" s="19">
        <v>0</v>
      </c>
      <c r="Y275" s="20">
        <f t="shared" si="45"/>
        <v>0</v>
      </c>
      <c r="Z275" s="18">
        <f t="shared" si="53"/>
        <v>0</v>
      </c>
      <c r="AA275" s="17">
        <v>0</v>
      </c>
      <c r="AB275" s="18">
        <v>0</v>
      </c>
      <c r="AC275" s="22">
        <f t="shared" si="51"/>
        <v>0</v>
      </c>
      <c r="AD275" s="52">
        <v>150000000</v>
      </c>
      <c r="AE275" s="29" t="s">
        <v>1247</v>
      </c>
      <c r="AF275" s="27">
        <v>0</v>
      </c>
      <c r="AG275" s="18">
        <f t="shared" si="52"/>
        <v>0</v>
      </c>
    </row>
    <row r="276" spans="1:33" s="25" customFormat="1" ht="48" x14ac:dyDescent="0.2">
      <c r="A276" s="11" t="s">
        <v>1268</v>
      </c>
      <c r="B276" s="12" t="s">
        <v>65</v>
      </c>
      <c r="C276" s="28" t="s">
        <v>443</v>
      </c>
      <c r="D276" s="13" t="s">
        <v>445</v>
      </c>
      <c r="E276" s="28" t="s">
        <v>444</v>
      </c>
      <c r="F276" s="28" t="s">
        <v>445</v>
      </c>
      <c r="G276" s="28" t="s">
        <v>454</v>
      </c>
      <c r="H276" s="28">
        <v>116</v>
      </c>
      <c r="I276" s="28" t="s">
        <v>1269</v>
      </c>
      <c r="J276" s="28">
        <v>410102507</v>
      </c>
      <c r="K276" s="28" t="s">
        <v>569</v>
      </c>
      <c r="L276" s="14" t="s">
        <v>1270</v>
      </c>
      <c r="M276" s="14" t="s">
        <v>1271</v>
      </c>
      <c r="N276" s="11">
        <v>4.3999999999999997E-2</v>
      </c>
      <c r="O276" s="11">
        <v>2021</v>
      </c>
      <c r="P276" s="11" t="s">
        <v>450</v>
      </c>
      <c r="Q276" s="11">
        <v>250000000</v>
      </c>
      <c r="R276" s="11">
        <v>1000000000</v>
      </c>
      <c r="S276" s="11">
        <v>125000000</v>
      </c>
      <c r="T276" s="18">
        <f t="shared" ref="T276:T339" si="54">+S276/R276</f>
        <v>0.125</v>
      </c>
      <c r="U276" s="19">
        <v>75000000</v>
      </c>
      <c r="V276" s="19">
        <v>95000000</v>
      </c>
      <c r="W276" s="19">
        <v>0</v>
      </c>
      <c r="X276" s="19">
        <v>0</v>
      </c>
      <c r="Y276" s="20">
        <f t="shared" si="45"/>
        <v>170000000</v>
      </c>
      <c r="Z276" s="18">
        <f t="shared" si="53"/>
        <v>0.17</v>
      </c>
      <c r="AA276" s="17">
        <f>Y276+S276</f>
        <v>295000000</v>
      </c>
      <c r="AB276" s="18">
        <f>Y276/Q276</f>
        <v>0.68</v>
      </c>
      <c r="AC276" s="22">
        <f t="shared" si="51"/>
        <v>0.29499999999999998</v>
      </c>
      <c r="AD276" s="52">
        <v>250000000</v>
      </c>
      <c r="AE276" s="29" t="s">
        <v>475</v>
      </c>
      <c r="AF276" s="27">
        <v>0</v>
      </c>
      <c r="AG276" s="18">
        <f t="shared" si="52"/>
        <v>0</v>
      </c>
    </row>
    <row r="277" spans="1:33" s="25" customFormat="1" ht="60" x14ac:dyDescent="0.2">
      <c r="A277" s="11" t="s">
        <v>1268</v>
      </c>
      <c r="B277" s="12" t="s">
        <v>65</v>
      </c>
      <c r="C277" s="28" t="s">
        <v>443</v>
      </c>
      <c r="D277" s="13" t="s">
        <v>445</v>
      </c>
      <c r="E277" s="28" t="s">
        <v>444</v>
      </c>
      <c r="F277" s="28" t="s">
        <v>445</v>
      </c>
      <c r="G277" s="28" t="s">
        <v>446</v>
      </c>
      <c r="H277" s="28">
        <v>117</v>
      </c>
      <c r="I277" s="28" t="s">
        <v>1272</v>
      </c>
      <c r="J277" s="28">
        <v>4101082</v>
      </c>
      <c r="K277" s="28" t="s">
        <v>1273</v>
      </c>
      <c r="L277" s="14" t="s">
        <v>1274</v>
      </c>
      <c r="M277" s="14" t="s">
        <v>49</v>
      </c>
      <c r="N277" s="11">
        <v>4.3999999999999997E-2</v>
      </c>
      <c r="O277" s="11">
        <v>2020</v>
      </c>
      <c r="P277" s="11" t="s">
        <v>450</v>
      </c>
      <c r="Q277" s="11">
        <v>1</v>
      </c>
      <c r="R277" s="11">
        <v>2</v>
      </c>
      <c r="S277" s="11">
        <v>0</v>
      </c>
      <c r="T277" s="18">
        <f t="shared" si="54"/>
        <v>0</v>
      </c>
      <c r="U277" s="19">
        <v>0</v>
      </c>
      <c r="V277" s="19">
        <v>0</v>
      </c>
      <c r="W277" s="34">
        <v>0</v>
      </c>
      <c r="X277" s="19">
        <v>0</v>
      </c>
      <c r="Y277" s="20">
        <f t="shared" si="45"/>
        <v>0</v>
      </c>
      <c r="Z277" s="18">
        <f t="shared" si="53"/>
        <v>0</v>
      </c>
      <c r="AA277" s="17">
        <f>Y277+S277</f>
        <v>0</v>
      </c>
      <c r="AB277" s="18">
        <f>Y277/Q277</f>
        <v>0</v>
      </c>
      <c r="AC277" s="22">
        <f t="shared" si="51"/>
        <v>0</v>
      </c>
      <c r="AD277" s="52">
        <v>10000000</v>
      </c>
      <c r="AE277" s="29" t="s">
        <v>475</v>
      </c>
      <c r="AF277" s="27">
        <v>0</v>
      </c>
      <c r="AG277" s="18">
        <f t="shared" si="52"/>
        <v>0</v>
      </c>
    </row>
    <row r="278" spans="1:33" s="25" customFormat="1" ht="48" x14ac:dyDescent="0.2">
      <c r="A278" s="11" t="s">
        <v>1268</v>
      </c>
      <c r="B278" s="12" t="s">
        <v>65</v>
      </c>
      <c r="C278" s="28" t="s">
        <v>443</v>
      </c>
      <c r="D278" s="13" t="s">
        <v>445</v>
      </c>
      <c r="E278" s="28" t="s">
        <v>444</v>
      </c>
      <c r="F278" s="28" t="s">
        <v>445</v>
      </c>
      <c r="G278" s="28" t="s">
        <v>454</v>
      </c>
      <c r="H278" s="28">
        <v>118</v>
      </c>
      <c r="I278" s="28" t="s">
        <v>1275</v>
      </c>
      <c r="J278" s="28">
        <v>4101027</v>
      </c>
      <c r="K278" s="28" t="s">
        <v>1276</v>
      </c>
      <c r="L278" s="14" t="s">
        <v>1277</v>
      </c>
      <c r="M278" s="14" t="s">
        <v>49</v>
      </c>
      <c r="N278" s="11">
        <v>4.3999999999999997E-2</v>
      </c>
      <c r="O278" s="11">
        <v>2020</v>
      </c>
      <c r="P278" s="11" t="s">
        <v>450</v>
      </c>
      <c r="Q278" s="11">
        <v>1</v>
      </c>
      <c r="R278" s="11">
        <v>4</v>
      </c>
      <c r="S278" s="11">
        <v>4</v>
      </c>
      <c r="T278" s="18">
        <f t="shared" si="54"/>
        <v>1</v>
      </c>
      <c r="U278" s="19">
        <v>0</v>
      </c>
      <c r="V278" s="19">
        <v>0</v>
      </c>
      <c r="W278" s="34">
        <v>0</v>
      </c>
      <c r="X278" s="19">
        <v>0</v>
      </c>
      <c r="Y278" s="20">
        <f t="shared" si="45"/>
        <v>0</v>
      </c>
      <c r="Z278" s="18">
        <f t="shared" si="53"/>
        <v>0</v>
      </c>
      <c r="AA278" s="17">
        <f>Y278+S278</f>
        <v>4</v>
      </c>
      <c r="AB278" s="18">
        <f>Y278/Q278</f>
        <v>0</v>
      </c>
      <c r="AC278" s="22">
        <f t="shared" si="51"/>
        <v>1</v>
      </c>
      <c r="AD278" s="52">
        <v>25000000</v>
      </c>
      <c r="AE278" s="29" t="s">
        <v>475</v>
      </c>
      <c r="AF278" s="27">
        <v>0</v>
      </c>
      <c r="AG278" s="18">
        <f t="shared" si="52"/>
        <v>0</v>
      </c>
    </row>
    <row r="279" spans="1:33" s="25" customFormat="1" ht="48" x14ac:dyDescent="0.2">
      <c r="A279" s="11" t="s">
        <v>1268</v>
      </c>
      <c r="B279" s="12" t="s">
        <v>65</v>
      </c>
      <c r="C279" s="28" t="s">
        <v>443</v>
      </c>
      <c r="D279" s="13" t="s">
        <v>1278</v>
      </c>
      <c r="E279" s="28" t="s">
        <v>1279</v>
      </c>
      <c r="F279" s="25" t="s">
        <v>1278</v>
      </c>
      <c r="G279" s="28" t="s">
        <v>454</v>
      </c>
      <c r="H279" s="28">
        <v>119</v>
      </c>
      <c r="I279" s="28" t="s">
        <v>1280</v>
      </c>
      <c r="J279" s="28">
        <v>1204016</v>
      </c>
      <c r="K279" s="28" t="s">
        <v>1281</v>
      </c>
      <c r="L279" s="14" t="s">
        <v>1282</v>
      </c>
      <c r="M279" s="14" t="s">
        <v>49</v>
      </c>
      <c r="N279" s="11">
        <v>4.3999999999999997E-2</v>
      </c>
      <c r="O279" s="11">
        <v>2020</v>
      </c>
      <c r="P279" s="11" t="s">
        <v>450</v>
      </c>
      <c r="Q279" s="11">
        <v>15</v>
      </c>
      <c r="R279" s="11">
        <v>60</v>
      </c>
      <c r="S279" s="11">
        <v>22</v>
      </c>
      <c r="T279" s="18">
        <f t="shared" si="54"/>
        <v>0.36666666666666664</v>
      </c>
      <c r="U279" s="19">
        <v>3</v>
      </c>
      <c r="V279" s="19">
        <v>10</v>
      </c>
      <c r="W279" s="34">
        <v>13</v>
      </c>
      <c r="X279" s="19">
        <v>0</v>
      </c>
      <c r="Y279" s="20">
        <f t="shared" si="45"/>
        <v>26</v>
      </c>
      <c r="Z279" s="18">
        <f t="shared" si="53"/>
        <v>0.43333333333333335</v>
      </c>
      <c r="AA279" s="17">
        <f>Y279+S279</f>
        <v>48</v>
      </c>
      <c r="AB279" s="18">
        <f>Y279/Q279</f>
        <v>1.7333333333333334</v>
      </c>
      <c r="AC279" s="22">
        <f t="shared" si="51"/>
        <v>0.8</v>
      </c>
      <c r="AD279" s="52">
        <v>200000000</v>
      </c>
      <c r="AE279" s="29" t="s">
        <v>475</v>
      </c>
      <c r="AF279" s="27">
        <v>0</v>
      </c>
      <c r="AG279" s="18">
        <f t="shared" si="52"/>
        <v>0</v>
      </c>
    </row>
    <row r="280" spans="1:33" s="25" customFormat="1" ht="48" x14ac:dyDescent="0.2">
      <c r="A280" s="11" t="s">
        <v>1268</v>
      </c>
      <c r="B280" s="12" t="s">
        <v>65</v>
      </c>
      <c r="C280" s="28" t="s">
        <v>443</v>
      </c>
      <c r="D280" s="13" t="s">
        <v>445</v>
      </c>
      <c r="E280" s="28" t="s">
        <v>444</v>
      </c>
      <c r="F280" s="28" t="s">
        <v>445</v>
      </c>
      <c r="G280" s="28" t="s">
        <v>446</v>
      </c>
      <c r="H280" s="28">
        <v>120</v>
      </c>
      <c r="I280" s="28" t="s">
        <v>447</v>
      </c>
      <c r="J280" s="28">
        <v>4101017</v>
      </c>
      <c r="K280" s="28" t="s">
        <v>448</v>
      </c>
      <c r="L280" s="14" t="s">
        <v>449</v>
      </c>
      <c r="M280" s="14" t="s">
        <v>49</v>
      </c>
      <c r="N280" s="11">
        <v>4.3999999999999997E-2</v>
      </c>
      <c r="O280" s="11">
        <v>2020</v>
      </c>
      <c r="P280" s="11" t="s">
        <v>450</v>
      </c>
      <c r="Q280" s="11">
        <v>1</v>
      </c>
      <c r="R280" s="11">
        <v>1</v>
      </c>
      <c r="S280" s="11">
        <v>0</v>
      </c>
      <c r="T280" s="18">
        <f t="shared" si="54"/>
        <v>0</v>
      </c>
      <c r="U280" s="19">
        <v>0</v>
      </c>
      <c r="V280" s="19">
        <v>0</v>
      </c>
      <c r="W280" s="34">
        <v>0</v>
      </c>
      <c r="X280" s="19">
        <v>0</v>
      </c>
      <c r="Y280" s="20">
        <f t="shared" si="45"/>
        <v>0</v>
      </c>
      <c r="Z280" s="18">
        <f t="shared" si="53"/>
        <v>0</v>
      </c>
      <c r="AA280" s="17">
        <f>Y280+S280</f>
        <v>0</v>
      </c>
      <c r="AB280" s="18">
        <f>Y280/Q280</f>
        <v>0</v>
      </c>
      <c r="AC280" s="22">
        <f t="shared" si="51"/>
        <v>0</v>
      </c>
      <c r="AD280" s="52">
        <v>4500000000</v>
      </c>
      <c r="AE280" s="29" t="s">
        <v>475</v>
      </c>
      <c r="AF280" s="27">
        <v>0</v>
      </c>
      <c r="AG280" s="18">
        <f t="shared" si="52"/>
        <v>0</v>
      </c>
    </row>
    <row r="281" spans="1:33" s="25" customFormat="1" ht="84" x14ac:dyDescent="0.2">
      <c r="A281" s="11" t="s">
        <v>1268</v>
      </c>
      <c r="B281" s="12" t="s">
        <v>65</v>
      </c>
      <c r="C281" s="28" t="s">
        <v>443</v>
      </c>
      <c r="D281" s="13" t="s">
        <v>445</v>
      </c>
      <c r="E281" s="28" t="s">
        <v>444</v>
      </c>
      <c r="F281" s="28" t="s">
        <v>445</v>
      </c>
      <c r="G281" s="28" t="s">
        <v>446</v>
      </c>
      <c r="H281" s="28">
        <v>121</v>
      </c>
      <c r="I281" s="28" t="s">
        <v>451</v>
      </c>
      <c r="J281" s="28">
        <v>4101018</v>
      </c>
      <c r="K281" s="28" t="s">
        <v>452</v>
      </c>
      <c r="L281" s="14" t="s">
        <v>453</v>
      </c>
      <c r="M281" s="14" t="s">
        <v>49</v>
      </c>
      <c r="N281" s="11">
        <v>4.3999999999999997E-2</v>
      </c>
      <c r="O281" s="11">
        <v>2020</v>
      </c>
      <c r="P281" s="11" t="s">
        <v>450</v>
      </c>
      <c r="Q281" s="11">
        <v>1</v>
      </c>
      <c r="R281" s="11">
        <v>1</v>
      </c>
      <c r="S281" s="11">
        <v>0</v>
      </c>
      <c r="T281" s="18">
        <f t="shared" si="54"/>
        <v>0</v>
      </c>
      <c r="U281" s="19">
        <v>0</v>
      </c>
      <c r="V281" s="19">
        <v>0</v>
      </c>
      <c r="W281" s="34">
        <v>0</v>
      </c>
      <c r="X281" s="19">
        <v>0</v>
      </c>
      <c r="Y281" s="20">
        <f t="shared" si="45"/>
        <v>0</v>
      </c>
      <c r="Z281" s="18">
        <f t="shared" si="53"/>
        <v>0</v>
      </c>
      <c r="AA281" s="17">
        <f>Y281+S281</f>
        <v>0</v>
      </c>
      <c r="AB281" s="18">
        <f>Y281/Q281</f>
        <v>0</v>
      </c>
      <c r="AC281" s="22">
        <f t="shared" si="51"/>
        <v>0</v>
      </c>
      <c r="AD281" s="52">
        <v>500000000</v>
      </c>
      <c r="AE281" s="29" t="s">
        <v>475</v>
      </c>
      <c r="AF281" s="27">
        <v>0</v>
      </c>
      <c r="AG281" s="18">
        <f t="shared" si="52"/>
        <v>0</v>
      </c>
    </row>
    <row r="282" spans="1:33" s="25" customFormat="1" ht="48" x14ac:dyDescent="0.2">
      <c r="A282" s="11" t="s">
        <v>1268</v>
      </c>
      <c r="B282" s="12" t="s">
        <v>65</v>
      </c>
      <c r="C282" s="28" t="s">
        <v>443</v>
      </c>
      <c r="D282" s="13" t="s">
        <v>445</v>
      </c>
      <c r="E282" s="28" t="s">
        <v>444</v>
      </c>
      <c r="F282" s="28" t="s">
        <v>445</v>
      </c>
      <c r="G282" s="28" t="s">
        <v>454</v>
      </c>
      <c r="H282" s="28">
        <v>122</v>
      </c>
      <c r="I282" s="28" t="s">
        <v>455</v>
      </c>
      <c r="J282" s="28">
        <v>4101018</v>
      </c>
      <c r="K282" s="28" t="s">
        <v>452</v>
      </c>
      <c r="L282" s="14" t="s">
        <v>456</v>
      </c>
      <c r="M282" s="14" t="s">
        <v>49</v>
      </c>
      <c r="N282" s="11">
        <v>4.3999999999999997E-2</v>
      </c>
      <c r="O282" s="11">
        <v>2020</v>
      </c>
      <c r="P282" s="11" t="s">
        <v>450</v>
      </c>
      <c r="Q282" s="11">
        <v>2</v>
      </c>
      <c r="R282" s="11">
        <v>4</v>
      </c>
      <c r="S282" s="11">
        <v>0</v>
      </c>
      <c r="T282" s="18">
        <f t="shared" si="54"/>
        <v>0</v>
      </c>
      <c r="U282" s="19">
        <v>0</v>
      </c>
      <c r="V282" s="19">
        <v>0</v>
      </c>
      <c r="W282" s="34">
        <v>1</v>
      </c>
      <c r="X282" s="19">
        <v>0</v>
      </c>
      <c r="Y282" s="20">
        <f t="shared" si="45"/>
        <v>1</v>
      </c>
      <c r="Z282" s="18">
        <f t="shared" si="53"/>
        <v>0.25</v>
      </c>
      <c r="AA282" s="17">
        <f>Y282+S282</f>
        <v>1</v>
      </c>
      <c r="AB282" s="18">
        <f>Y282/Q282</f>
        <v>0.5</v>
      </c>
      <c r="AC282" s="22">
        <f t="shared" si="51"/>
        <v>0.25</v>
      </c>
      <c r="AD282" s="52">
        <v>20000000</v>
      </c>
      <c r="AE282" s="29" t="s">
        <v>475</v>
      </c>
      <c r="AF282" s="50">
        <v>30000000</v>
      </c>
      <c r="AG282" s="18">
        <f t="shared" si="52"/>
        <v>1.5</v>
      </c>
    </row>
    <row r="283" spans="1:33" s="25" customFormat="1" ht="60" x14ac:dyDescent="0.2">
      <c r="A283" s="11" t="s">
        <v>1268</v>
      </c>
      <c r="B283" s="12" t="s">
        <v>65</v>
      </c>
      <c r="C283" s="28" t="s">
        <v>443</v>
      </c>
      <c r="D283" s="13" t="s">
        <v>783</v>
      </c>
      <c r="E283" s="28" t="s">
        <v>76</v>
      </c>
      <c r="F283" s="28" t="s">
        <v>783</v>
      </c>
      <c r="G283" s="28" t="s">
        <v>1283</v>
      </c>
      <c r="H283" s="28">
        <v>123</v>
      </c>
      <c r="I283" s="28" t="s">
        <v>1284</v>
      </c>
      <c r="J283" s="28">
        <v>2202061</v>
      </c>
      <c r="K283" s="28" t="s">
        <v>1285</v>
      </c>
      <c r="L283" s="14" t="s">
        <v>1286</v>
      </c>
      <c r="M283" s="14" t="s">
        <v>49</v>
      </c>
      <c r="N283" s="11">
        <v>4.3999999999999997E-2</v>
      </c>
      <c r="O283" s="11">
        <v>2020</v>
      </c>
      <c r="P283" s="11" t="s">
        <v>450</v>
      </c>
      <c r="Q283" s="11">
        <v>100</v>
      </c>
      <c r="R283" s="11">
        <v>400</v>
      </c>
      <c r="S283" s="11">
        <v>4402</v>
      </c>
      <c r="T283" s="18">
        <f t="shared" si="54"/>
        <v>11.005000000000001</v>
      </c>
      <c r="U283" s="19">
        <v>0</v>
      </c>
      <c r="V283" s="19">
        <v>2687</v>
      </c>
      <c r="W283" s="19">
        <v>0</v>
      </c>
      <c r="X283" s="19">
        <v>0</v>
      </c>
      <c r="Y283" s="20">
        <f t="shared" si="45"/>
        <v>2687</v>
      </c>
      <c r="Z283" s="18">
        <f t="shared" si="53"/>
        <v>6.7175000000000002</v>
      </c>
      <c r="AA283" s="17">
        <f>Y283+S283</f>
        <v>7089</v>
      </c>
      <c r="AB283" s="18">
        <f>Y283/Q283</f>
        <v>26.87</v>
      </c>
      <c r="AC283" s="22">
        <f t="shared" si="51"/>
        <v>17.7225</v>
      </c>
      <c r="AD283" s="52">
        <v>2000000</v>
      </c>
      <c r="AE283" s="29" t="s">
        <v>475</v>
      </c>
      <c r="AF283" s="27">
        <v>0</v>
      </c>
      <c r="AG283" s="18">
        <f t="shared" si="52"/>
        <v>0</v>
      </c>
    </row>
    <row r="284" spans="1:33" s="25" customFormat="1" ht="48" x14ac:dyDescent="0.2">
      <c r="A284" s="11" t="s">
        <v>1268</v>
      </c>
      <c r="B284" s="12" t="s">
        <v>65</v>
      </c>
      <c r="C284" s="28" t="s">
        <v>443</v>
      </c>
      <c r="D284" s="13" t="s">
        <v>590</v>
      </c>
      <c r="E284" s="28" t="s">
        <v>951</v>
      </c>
      <c r="F284" s="28" t="s">
        <v>590</v>
      </c>
      <c r="G284" s="28" t="s">
        <v>952</v>
      </c>
      <c r="H284" s="28">
        <v>124</v>
      </c>
      <c r="I284" s="28" t="s">
        <v>953</v>
      </c>
      <c r="J284" s="28">
        <v>4103005</v>
      </c>
      <c r="K284" s="28" t="s">
        <v>954</v>
      </c>
      <c r="L284" s="14" t="s">
        <v>955</v>
      </c>
      <c r="M284" s="14" t="s">
        <v>49</v>
      </c>
      <c r="N284" s="11">
        <v>4.3999999999999997E-2</v>
      </c>
      <c r="O284" s="11">
        <v>2020</v>
      </c>
      <c r="P284" s="11" t="s">
        <v>450</v>
      </c>
      <c r="Q284" s="11">
        <v>50</v>
      </c>
      <c r="R284" s="11">
        <v>200</v>
      </c>
      <c r="S284" s="11">
        <v>110</v>
      </c>
      <c r="T284" s="18">
        <f t="shared" si="54"/>
        <v>0.55000000000000004</v>
      </c>
      <c r="U284" s="19">
        <v>76</v>
      </c>
      <c r="V284" s="19">
        <v>31</v>
      </c>
      <c r="W284" s="34">
        <v>0</v>
      </c>
      <c r="X284" s="19">
        <v>0</v>
      </c>
      <c r="Y284" s="20">
        <f t="shared" si="45"/>
        <v>107</v>
      </c>
      <c r="Z284" s="18">
        <f t="shared" si="53"/>
        <v>0.53500000000000003</v>
      </c>
      <c r="AA284" s="17">
        <f>Y284+S284</f>
        <v>217</v>
      </c>
      <c r="AB284" s="18">
        <f>Y284/Q284</f>
        <v>2.14</v>
      </c>
      <c r="AC284" s="22">
        <f t="shared" si="51"/>
        <v>1.085</v>
      </c>
      <c r="AD284" s="52">
        <v>50000000</v>
      </c>
      <c r="AE284" s="29" t="s">
        <v>475</v>
      </c>
      <c r="AF284" s="27">
        <v>0</v>
      </c>
      <c r="AG284" s="18">
        <f t="shared" si="52"/>
        <v>0</v>
      </c>
    </row>
    <row r="285" spans="1:33" s="25" customFormat="1" ht="48" x14ac:dyDescent="0.2">
      <c r="A285" s="11" t="s">
        <v>1268</v>
      </c>
      <c r="B285" s="12" t="s">
        <v>65</v>
      </c>
      <c r="C285" s="28" t="s">
        <v>443</v>
      </c>
      <c r="D285" s="13" t="s">
        <v>445</v>
      </c>
      <c r="E285" s="28" t="s">
        <v>444</v>
      </c>
      <c r="F285" s="28" t="s">
        <v>445</v>
      </c>
      <c r="G285" s="28" t="s">
        <v>952</v>
      </c>
      <c r="H285" s="28">
        <v>125</v>
      </c>
      <c r="I285" s="28" t="s">
        <v>957</v>
      </c>
      <c r="J285" s="28">
        <v>4101073</v>
      </c>
      <c r="K285" s="28" t="s">
        <v>959</v>
      </c>
      <c r="L285" s="14" t="s">
        <v>960</v>
      </c>
      <c r="M285" s="14" t="s">
        <v>49</v>
      </c>
      <c r="N285" s="11">
        <v>4.3999999999999997E-2</v>
      </c>
      <c r="O285" s="11">
        <v>2020</v>
      </c>
      <c r="P285" s="11" t="s">
        <v>450</v>
      </c>
      <c r="Q285" s="11">
        <v>20</v>
      </c>
      <c r="R285" s="11">
        <v>50</v>
      </c>
      <c r="S285" s="11">
        <v>62</v>
      </c>
      <c r="T285" s="18">
        <f t="shared" si="54"/>
        <v>1.24</v>
      </c>
      <c r="U285" s="19">
        <v>0</v>
      </c>
      <c r="V285" s="19">
        <v>5</v>
      </c>
      <c r="W285" s="34">
        <v>0</v>
      </c>
      <c r="X285" s="19">
        <v>0</v>
      </c>
      <c r="Y285" s="20">
        <f t="shared" si="45"/>
        <v>5</v>
      </c>
      <c r="Z285" s="18">
        <f t="shared" si="53"/>
        <v>0.1</v>
      </c>
      <c r="AA285" s="17">
        <f>Y285+S285</f>
        <v>67</v>
      </c>
      <c r="AB285" s="18">
        <f>Y285/Q285</f>
        <v>0.25</v>
      </c>
      <c r="AC285" s="22">
        <f t="shared" si="51"/>
        <v>1.34</v>
      </c>
      <c r="AD285" s="52">
        <v>50000000</v>
      </c>
      <c r="AE285" s="29" t="s">
        <v>475</v>
      </c>
      <c r="AF285" s="27">
        <v>0</v>
      </c>
      <c r="AG285" s="18">
        <f t="shared" si="52"/>
        <v>0</v>
      </c>
    </row>
    <row r="286" spans="1:33" s="25" customFormat="1" ht="48" x14ac:dyDescent="0.2">
      <c r="A286" s="11" t="s">
        <v>1268</v>
      </c>
      <c r="B286" s="12" t="s">
        <v>65</v>
      </c>
      <c r="C286" s="28" t="s">
        <v>443</v>
      </c>
      <c r="D286" s="13" t="s">
        <v>590</v>
      </c>
      <c r="E286" s="28" t="s">
        <v>951</v>
      </c>
      <c r="F286" s="28" t="s">
        <v>590</v>
      </c>
      <c r="G286" s="28" t="s">
        <v>454</v>
      </c>
      <c r="H286" s="28">
        <v>126</v>
      </c>
      <c r="I286" s="28" t="s">
        <v>1287</v>
      </c>
      <c r="J286" s="28">
        <v>4103005</v>
      </c>
      <c r="K286" s="28" t="s">
        <v>954</v>
      </c>
      <c r="L286" s="14" t="s">
        <v>1288</v>
      </c>
      <c r="M286" s="14" t="s">
        <v>49</v>
      </c>
      <c r="N286" s="11">
        <v>4.3999999999999997E-2</v>
      </c>
      <c r="O286" s="11">
        <v>2020</v>
      </c>
      <c r="P286" s="11" t="s">
        <v>450</v>
      </c>
      <c r="Q286" s="11">
        <v>150</v>
      </c>
      <c r="R286" s="11">
        <v>450</v>
      </c>
      <c r="S286" s="11">
        <v>179</v>
      </c>
      <c r="T286" s="18">
        <f t="shared" si="54"/>
        <v>0.39777777777777779</v>
      </c>
      <c r="U286" s="19">
        <v>0</v>
      </c>
      <c r="V286" s="19">
        <v>27</v>
      </c>
      <c r="W286" s="34">
        <v>0</v>
      </c>
      <c r="X286" s="19">
        <v>0</v>
      </c>
      <c r="Y286" s="20">
        <f t="shared" ref="Y286:Y349" si="55">+U286+V286+W286+X286</f>
        <v>27</v>
      </c>
      <c r="Z286" s="18">
        <f t="shared" si="53"/>
        <v>0.06</v>
      </c>
      <c r="AA286" s="17">
        <f>Y286+S286</f>
        <v>206</v>
      </c>
      <c r="AB286" s="18">
        <f>Y286/Q286</f>
        <v>0.18</v>
      </c>
      <c r="AC286" s="22">
        <f t="shared" si="51"/>
        <v>0.45777777777777778</v>
      </c>
      <c r="AD286" s="52">
        <v>50000000</v>
      </c>
      <c r="AE286" s="29" t="s">
        <v>475</v>
      </c>
      <c r="AF286" s="27">
        <v>0</v>
      </c>
      <c r="AG286" s="18">
        <f t="shared" si="52"/>
        <v>0</v>
      </c>
    </row>
    <row r="287" spans="1:33" s="25" customFormat="1" ht="48" x14ac:dyDescent="0.2">
      <c r="A287" s="11" t="s">
        <v>1268</v>
      </c>
      <c r="B287" s="12" t="s">
        <v>65</v>
      </c>
      <c r="C287" s="28" t="s">
        <v>443</v>
      </c>
      <c r="D287" s="13" t="s">
        <v>590</v>
      </c>
      <c r="E287" s="28" t="s">
        <v>951</v>
      </c>
      <c r="F287" s="28" t="s">
        <v>590</v>
      </c>
      <c r="G287" s="28" t="s">
        <v>454</v>
      </c>
      <c r="H287" s="28">
        <v>127</v>
      </c>
      <c r="I287" s="28" t="s">
        <v>1289</v>
      </c>
      <c r="J287" s="28">
        <v>4103010</v>
      </c>
      <c r="K287" s="28" t="s">
        <v>597</v>
      </c>
      <c r="L287" s="14" t="s">
        <v>1290</v>
      </c>
      <c r="M287" s="14" t="s">
        <v>49</v>
      </c>
      <c r="N287" s="11">
        <v>4.3999999999999997E-2</v>
      </c>
      <c r="O287" s="11">
        <v>2020</v>
      </c>
      <c r="P287" s="11" t="s">
        <v>450</v>
      </c>
      <c r="Q287" s="11">
        <v>750</v>
      </c>
      <c r="R287" s="11">
        <v>3000</v>
      </c>
      <c r="S287" s="11">
        <v>1101</v>
      </c>
      <c r="T287" s="18">
        <f t="shared" si="54"/>
        <v>0.36699999999999999</v>
      </c>
      <c r="U287" s="19">
        <v>0</v>
      </c>
      <c r="V287" s="19">
        <v>255</v>
      </c>
      <c r="W287" s="19">
        <v>0</v>
      </c>
      <c r="X287" s="19">
        <v>0</v>
      </c>
      <c r="Y287" s="20">
        <f t="shared" si="55"/>
        <v>255</v>
      </c>
      <c r="Z287" s="18">
        <f t="shared" si="53"/>
        <v>8.5000000000000006E-2</v>
      </c>
      <c r="AA287" s="17">
        <f>Y287+S287</f>
        <v>1356</v>
      </c>
      <c r="AB287" s="18">
        <f>Y287/Q287</f>
        <v>0.34</v>
      </c>
      <c r="AC287" s="22">
        <f t="shared" si="51"/>
        <v>0.45200000000000001</v>
      </c>
      <c r="AD287" s="52">
        <v>100000000</v>
      </c>
      <c r="AE287" s="29" t="s">
        <v>475</v>
      </c>
      <c r="AF287" s="27">
        <v>0</v>
      </c>
      <c r="AG287" s="18">
        <f t="shared" si="52"/>
        <v>0</v>
      </c>
    </row>
    <row r="288" spans="1:33" s="25" customFormat="1" ht="48" x14ac:dyDescent="0.2">
      <c r="A288" s="11" t="s">
        <v>1268</v>
      </c>
      <c r="B288" s="12" t="s">
        <v>65</v>
      </c>
      <c r="C288" s="28" t="s">
        <v>443</v>
      </c>
      <c r="D288" s="13" t="s">
        <v>590</v>
      </c>
      <c r="E288" s="28" t="s">
        <v>951</v>
      </c>
      <c r="F288" s="28" t="s">
        <v>590</v>
      </c>
      <c r="G288" s="28" t="s">
        <v>1283</v>
      </c>
      <c r="H288" s="28">
        <v>128</v>
      </c>
      <c r="I288" s="28" t="s">
        <v>1291</v>
      </c>
      <c r="J288" s="28">
        <v>4103004</v>
      </c>
      <c r="K288" s="28" t="s">
        <v>1292</v>
      </c>
      <c r="L288" s="14" t="s">
        <v>1293</v>
      </c>
      <c r="M288" s="14" t="s">
        <v>49</v>
      </c>
      <c r="N288" s="11">
        <v>4.3999999999999997E-2</v>
      </c>
      <c r="O288" s="11">
        <v>2020</v>
      </c>
      <c r="P288" s="11" t="s">
        <v>450</v>
      </c>
      <c r="Q288" s="11">
        <v>3750</v>
      </c>
      <c r="R288" s="11">
        <v>15000</v>
      </c>
      <c r="S288" s="11">
        <v>68103</v>
      </c>
      <c r="T288" s="18">
        <f t="shared" si="54"/>
        <v>4.5401999999999996</v>
      </c>
      <c r="U288" s="19">
        <v>0</v>
      </c>
      <c r="V288" s="19">
        <v>645</v>
      </c>
      <c r="W288" s="19">
        <v>0</v>
      </c>
      <c r="X288" s="19">
        <v>0</v>
      </c>
      <c r="Y288" s="20">
        <f t="shared" si="55"/>
        <v>645</v>
      </c>
      <c r="Z288" s="18">
        <f t="shared" si="53"/>
        <v>4.2999999999999997E-2</v>
      </c>
      <c r="AA288" s="17">
        <f>Y288+S288</f>
        <v>68748</v>
      </c>
      <c r="AB288" s="18">
        <f>Y288/Q288</f>
        <v>0.17199999999999999</v>
      </c>
      <c r="AC288" s="22">
        <f t="shared" si="51"/>
        <v>4.5831999999999997</v>
      </c>
      <c r="AD288" s="52">
        <v>100000000</v>
      </c>
      <c r="AE288" s="29" t="s">
        <v>475</v>
      </c>
      <c r="AF288" s="27">
        <v>0</v>
      </c>
      <c r="AG288" s="18">
        <f t="shared" si="52"/>
        <v>0</v>
      </c>
    </row>
    <row r="289" spans="1:33" s="25" customFormat="1" ht="60" x14ac:dyDescent="0.2">
      <c r="A289" s="11" t="s">
        <v>1268</v>
      </c>
      <c r="B289" s="12" t="s">
        <v>65</v>
      </c>
      <c r="C289" s="28" t="s">
        <v>443</v>
      </c>
      <c r="D289" s="13" t="s">
        <v>590</v>
      </c>
      <c r="E289" s="28" t="s">
        <v>951</v>
      </c>
      <c r="F289" s="28" t="s">
        <v>590</v>
      </c>
      <c r="G289" s="28" t="s">
        <v>454</v>
      </c>
      <c r="H289" s="28">
        <v>129</v>
      </c>
      <c r="I289" s="28" t="s">
        <v>1294</v>
      </c>
      <c r="J289" s="28" t="s">
        <v>1295</v>
      </c>
      <c r="K289" s="28" t="s">
        <v>1296</v>
      </c>
      <c r="L289" s="14" t="s">
        <v>1297</v>
      </c>
      <c r="M289" s="14" t="s">
        <v>49</v>
      </c>
      <c r="N289" s="11">
        <v>4.3999999999999997E-2</v>
      </c>
      <c r="O289" s="11">
        <v>2020</v>
      </c>
      <c r="P289" s="11" t="s">
        <v>450</v>
      </c>
      <c r="Q289" s="11">
        <v>15</v>
      </c>
      <c r="R289" s="11">
        <v>50</v>
      </c>
      <c r="S289" s="11">
        <v>5</v>
      </c>
      <c r="T289" s="18">
        <f t="shared" si="54"/>
        <v>0.1</v>
      </c>
      <c r="U289" s="19">
        <v>0</v>
      </c>
      <c r="V289" s="19">
        <v>0</v>
      </c>
      <c r="W289" s="34">
        <v>0</v>
      </c>
      <c r="X289" s="19">
        <v>0</v>
      </c>
      <c r="Y289" s="20">
        <f t="shared" si="55"/>
        <v>0</v>
      </c>
      <c r="Z289" s="18">
        <f t="shared" si="53"/>
        <v>0</v>
      </c>
      <c r="AA289" s="17">
        <f>Y289+S289</f>
        <v>5</v>
      </c>
      <c r="AB289" s="18">
        <f>Y289/Q289</f>
        <v>0</v>
      </c>
      <c r="AC289" s="22">
        <f t="shared" si="51"/>
        <v>0.1</v>
      </c>
      <c r="AD289" s="52">
        <v>225000000</v>
      </c>
      <c r="AE289" s="29" t="s">
        <v>475</v>
      </c>
      <c r="AF289" s="27">
        <v>0</v>
      </c>
      <c r="AG289" s="18">
        <f t="shared" si="52"/>
        <v>0</v>
      </c>
    </row>
    <row r="290" spans="1:33" s="25" customFormat="1" ht="48" x14ac:dyDescent="0.2">
      <c r="A290" s="11" t="s">
        <v>1268</v>
      </c>
      <c r="B290" s="12" t="s">
        <v>65</v>
      </c>
      <c r="C290" s="28" t="s">
        <v>443</v>
      </c>
      <c r="D290" s="13" t="s">
        <v>590</v>
      </c>
      <c r="E290" s="28" t="s">
        <v>951</v>
      </c>
      <c r="F290" s="28" t="s">
        <v>590</v>
      </c>
      <c r="G290" s="28" t="s">
        <v>454</v>
      </c>
      <c r="H290" s="28">
        <v>130</v>
      </c>
      <c r="I290" s="28" t="s">
        <v>961</v>
      </c>
      <c r="J290" s="28">
        <v>4101042</v>
      </c>
      <c r="K290" s="28" t="s">
        <v>962</v>
      </c>
      <c r="L290" s="14" t="s">
        <v>963</v>
      </c>
      <c r="M290" s="14" t="s">
        <v>49</v>
      </c>
      <c r="N290" s="11">
        <v>4.3999999999999997E-2</v>
      </c>
      <c r="O290" s="11">
        <v>2020</v>
      </c>
      <c r="P290" s="11" t="s">
        <v>450</v>
      </c>
      <c r="Q290" s="11">
        <v>500</v>
      </c>
      <c r="R290" s="11">
        <v>1500</v>
      </c>
      <c r="S290" s="11">
        <v>300</v>
      </c>
      <c r="T290" s="18">
        <f t="shared" si="54"/>
        <v>0.2</v>
      </c>
      <c r="U290" s="19"/>
      <c r="V290" s="19">
        <v>60</v>
      </c>
      <c r="W290" s="19">
        <v>0</v>
      </c>
      <c r="X290" s="19">
        <v>0</v>
      </c>
      <c r="Y290" s="20">
        <f t="shared" si="55"/>
        <v>60</v>
      </c>
      <c r="Z290" s="18">
        <f t="shared" si="53"/>
        <v>0.04</v>
      </c>
      <c r="AA290" s="17">
        <f>Y290+S290</f>
        <v>360</v>
      </c>
      <c r="AB290" s="18">
        <f>Y290/Q290</f>
        <v>0.12</v>
      </c>
      <c r="AC290" s="22">
        <f t="shared" si="51"/>
        <v>0.24</v>
      </c>
      <c r="AD290" s="52">
        <v>300000000</v>
      </c>
      <c r="AE290" s="29" t="s">
        <v>475</v>
      </c>
      <c r="AF290" s="27">
        <v>0</v>
      </c>
      <c r="AG290" s="18">
        <f t="shared" si="52"/>
        <v>0</v>
      </c>
    </row>
    <row r="291" spans="1:33" s="25" customFormat="1" ht="60" x14ac:dyDescent="0.2">
      <c r="A291" s="11" t="s">
        <v>1268</v>
      </c>
      <c r="B291" s="12" t="s">
        <v>65</v>
      </c>
      <c r="C291" s="28" t="s">
        <v>443</v>
      </c>
      <c r="D291" s="13" t="s">
        <v>590</v>
      </c>
      <c r="E291" s="28" t="s">
        <v>951</v>
      </c>
      <c r="F291" s="28" t="s">
        <v>590</v>
      </c>
      <c r="G291" s="28" t="s">
        <v>454</v>
      </c>
      <c r="H291" s="28">
        <v>131</v>
      </c>
      <c r="I291" s="28" t="s">
        <v>1298</v>
      </c>
      <c r="J291" s="28" t="s">
        <v>1295</v>
      </c>
      <c r="K291" s="28" t="s">
        <v>1296</v>
      </c>
      <c r="L291" s="14" t="s">
        <v>1299</v>
      </c>
      <c r="M291" s="14" t="s">
        <v>49</v>
      </c>
      <c r="N291" s="11">
        <v>4.3999999999999997E-2</v>
      </c>
      <c r="O291" s="11">
        <v>2020</v>
      </c>
      <c r="P291" s="11" t="s">
        <v>450</v>
      </c>
      <c r="Q291" s="11">
        <v>10</v>
      </c>
      <c r="R291" s="11">
        <v>40</v>
      </c>
      <c r="S291" s="11">
        <v>10</v>
      </c>
      <c r="T291" s="18">
        <f t="shared" si="54"/>
        <v>0.25</v>
      </c>
      <c r="U291" s="19">
        <v>0</v>
      </c>
      <c r="V291" s="19">
        <v>300</v>
      </c>
      <c r="W291" s="34">
        <v>0</v>
      </c>
      <c r="X291" s="19">
        <v>0</v>
      </c>
      <c r="Y291" s="20">
        <f t="shared" si="55"/>
        <v>300</v>
      </c>
      <c r="Z291" s="18">
        <f t="shared" si="53"/>
        <v>7.5</v>
      </c>
      <c r="AA291" s="17">
        <f>Y291+S291</f>
        <v>310</v>
      </c>
      <c r="AB291" s="18">
        <f>Y291/Q291</f>
        <v>30</v>
      </c>
      <c r="AC291" s="22">
        <f t="shared" si="51"/>
        <v>7.75</v>
      </c>
      <c r="AD291" s="52">
        <v>0</v>
      </c>
      <c r="AE291" s="29" t="s">
        <v>475</v>
      </c>
      <c r="AF291" s="27">
        <v>0</v>
      </c>
      <c r="AG291" s="18">
        <v>0</v>
      </c>
    </row>
    <row r="292" spans="1:33" s="25" customFormat="1" ht="48" x14ac:dyDescent="0.2">
      <c r="A292" s="11" t="s">
        <v>1268</v>
      </c>
      <c r="B292" s="12" t="s">
        <v>65</v>
      </c>
      <c r="C292" s="28" t="s">
        <v>443</v>
      </c>
      <c r="D292" s="13" t="s">
        <v>445</v>
      </c>
      <c r="E292" s="28" t="s">
        <v>1004</v>
      </c>
      <c r="F292" s="28" t="s">
        <v>1005</v>
      </c>
      <c r="G292" s="28" t="s">
        <v>454</v>
      </c>
      <c r="H292" s="28">
        <v>132</v>
      </c>
      <c r="I292" s="28" t="s">
        <v>1300</v>
      </c>
      <c r="J292" s="28">
        <v>4502038</v>
      </c>
      <c r="K292" s="28" t="s">
        <v>1135</v>
      </c>
      <c r="L292" s="14" t="s">
        <v>1145</v>
      </c>
      <c r="M292" s="14" t="s">
        <v>49</v>
      </c>
      <c r="N292" s="11">
        <v>4.3999999999999997E-2</v>
      </c>
      <c r="O292" s="11">
        <v>2020</v>
      </c>
      <c r="P292" s="11" t="s">
        <v>450</v>
      </c>
      <c r="Q292" s="11">
        <v>1</v>
      </c>
      <c r="R292" s="11">
        <v>4</v>
      </c>
      <c r="S292" s="11">
        <v>1</v>
      </c>
      <c r="T292" s="18">
        <f t="shared" si="54"/>
        <v>0.25</v>
      </c>
      <c r="U292" s="19">
        <v>0</v>
      </c>
      <c r="V292" s="19">
        <v>0</v>
      </c>
      <c r="W292" s="34">
        <v>1</v>
      </c>
      <c r="X292" s="19">
        <v>0</v>
      </c>
      <c r="Y292" s="20">
        <f t="shared" si="55"/>
        <v>1</v>
      </c>
      <c r="Z292" s="18">
        <f t="shared" si="53"/>
        <v>0.25</v>
      </c>
      <c r="AA292" s="17">
        <f>Y292+S292</f>
        <v>2</v>
      </c>
      <c r="AB292" s="18">
        <f>Y292/Q292</f>
        <v>1</v>
      </c>
      <c r="AC292" s="22">
        <f t="shared" si="51"/>
        <v>0.5</v>
      </c>
      <c r="AD292" s="52">
        <v>2000000</v>
      </c>
      <c r="AE292" s="29" t="s">
        <v>475</v>
      </c>
      <c r="AF292" s="27">
        <v>0</v>
      </c>
      <c r="AG292" s="18">
        <f t="shared" si="52"/>
        <v>0</v>
      </c>
    </row>
    <row r="293" spans="1:33" s="25" customFormat="1" ht="48" x14ac:dyDescent="0.2">
      <c r="A293" s="11" t="s">
        <v>1268</v>
      </c>
      <c r="B293" s="12" t="s">
        <v>65</v>
      </c>
      <c r="C293" s="28" t="s">
        <v>443</v>
      </c>
      <c r="D293" s="13" t="s">
        <v>445</v>
      </c>
      <c r="E293" s="28">
        <v>4502</v>
      </c>
      <c r="F293" s="28" t="s">
        <v>1005</v>
      </c>
      <c r="G293" s="28" t="s">
        <v>454</v>
      </c>
      <c r="H293" s="28">
        <v>133</v>
      </c>
      <c r="I293" s="28" t="s">
        <v>1301</v>
      </c>
      <c r="J293" s="28">
        <v>4502038</v>
      </c>
      <c r="K293" s="28" t="s">
        <v>1135</v>
      </c>
      <c r="L293" s="14" t="s">
        <v>1227</v>
      </c>
      <c r="M293" s="14" t="s">
        <v>49</v>
      </c>
      <c r="N293" s="11">
        <v>4.3999999999999997E-2</v>
      </c>
      <c r="O293" s="11">
        <v>2020</v>
      </c>
      <c r="P293" s="11" t="s">
        <v>450</v>
      </c>
      <c r="Q293" s="11">
        <v>1</v>
      </c>
      <c r="R293" s="11">
        <v>4</v>
      </c>
      <c r="S293" s="11">
        <v>1</v>
      </c>
      <c r="T293" s="18">
        <f t="shared" si="54"/>
        <v>0.25</v>
      </c>
      <c r="U293" s="19">
        <v>0</v>
      </c>
      <c r="V293" s="19">
        <v>1</v>
      </c>
      <c r="W293" s="19">
        <v>0</v>
      </c>
      <c r="X293" s="19">
        <v>0</v>
      </c>
      <c r="Y293" s="20">
        <f t="shared" si="55"/>
        <v>1</v>
      </c>
      <c r="Z293" s="18">
        <f t="shared" si="53"/>
        <v>0.25</v>
      </c>
      <c r="AA293" s="17">
        <f>Y293+S293</f>
        <v>2</v>
      </c>
      <c r="AB293" s="18">
        <f>Y293/Q293</f>
        <v>1</v>
      </c>
      <c r="AC293" s="22">
        <f t="shared" si="51"/>
        <v>0.5</v>
      </c>
      <c r="AD293" s="52">
        <v>2000000</v>
      </c>
      <c r="AE293" s="29" t="s">
        <v>475</v>
      </c>
      <c r="AF293" s="27">
        <v>0</v>
      </c>
      <c r="AG293" s="18">
        <f t="shared" si="52"/>
        <v>0</v>
      </c>
    </row>
    <row r="294" spans="1:33" s="25" customFormat="1" ht="48" x14ac:dyDescent="0.2">
      <c r="A294" s="11" t="s">
        <v>1268</v>
      </c>
      <c r="B294" s="12" t="s">
        <v>65</v>
      </c>
      <c r="C294" s="28" t="s">
        <v>443</v>
      </c>
      <c r="D294" s="13" t="s">
        <v>445</v>
      </c>
      <c r="E294" s="28" t="s">
        <v>1302</v>
      </c>
      <c r="F294" s="28" t="s">
        <v>1303</v>
      </c>
      <c r="G294" s="28" t="s">
        <v>454</v>
      </c>
      <c r="H294" s="28">
        <v>134</v>
      </c>
      <c r="I294" s="28" t="s">
        <v>1304</v>
      </c>
      <c r="J294" s="28">
        <v>3702026</v>
      </c>
      <c r="K294" s="28" t="s">
        <v>1305</v>
      </c>
      <c r="L294" s="14" t="s">
        <v>1306</v>
      </c>
      <c r="M294" s="14" t="s">
        <v>49</v>
      </c>
      <c r="N294" s="11">
        <v>4.3999999999999997E-2</v>
      </c>
      <c r="O294" s="11">
        <v>2020</v>
      </c>
      <c r="P294" s="11" t="s">
        <v>450</v>
      </c>
      <c r="Q294" s="11">
        <v>1</v>
      </c>
      <c r="R294" s="11">
        <v>4</v>
      </c>
      <c r="S294" s="11">
        <v>1</v>
      </c>
      <c r="T294" s="18">
        <f t="shared" si="54"/>
        <v>0.25</v>
      </c>
      <c r="U294" s="19">
        <v>0</v>
      </c>
      <c r="V294" s="19">
        <v>1</v>
      </c>
      <c r="W294" s="19">
        <v>0</v>
      </c>
      <c r="X294" s="19">
        <v>0</v>
      </c>
      <c r="Y294" s="20">
        <f t="shared" si="55"/>
        <v>1</v>
      </c>
      <c r="Z294" s="18">
        <f t="shared" si="53"/>
        <v>0.25</v>
      </c>
      <c r="AA294" s="17">
        <f>Y294+S294</f>
        <v>2</v>
      </c>
      <c r="AB294" s="18">
        <f>Y294/Q294</f>
        <v>1</v>
      </c>
      <c r="AC294" s="22">
        <f t="shared" si="51"/>
        <v>0.5</v>
      </c>
      <c r="AD294" s="52">
        <v>2000000</v>
      </c>
      <c r="AE294" s="29" t="s">
        <v>475</v>
      </c>
      <c r="AF294" s="27">
        <v>0</v>
      </c>
      <c r="AG294" s="18">
        <f t="shared" si="52"/>
        <v>0</v>
      </c>
    </row>
    <row r="295" spans="1:33" s="25" customFormat="1" ht="48" x14ac:dyDescent="0.2">
      <c r="A295" s="11" t="s">
        <v>1268</v>
      </c>
      <c r="B295" s="12" t="s">
        <v>65</v>
      </c>
      <c r="C295" s="28" t="s">
        <v>443</v>
      </c>
      <c r="D295" s="13" t="s">
        <v>445</v>
      </c>
      <c r="E295" s="28" t="s">
        <v>1004</v>
      </c>
      <c r="F295" s="28" t="s">
        <v>1005</v>
      </c>
      <c r="G295" s="28" t="s">
        <v>454</v>
      </c>
      <c r="H295" s="28">
        <v>135</v>
      </c>
      <c r="I295" s="28" t="s">
        <v>1307</v>
      </c>
      <c r="J295" s="28">
        <v>4502038</v>
      </c>
      <c r="K295" s="28" t="s">
        <v>1135</v>
      </c>
      <c r="L295" s="14" t="s">
        <v>1145</v>
      </c>
      <c r="M295" s="14" t="s">
        <v>49</v>
      </c>
      <c r="N295" s="11">
        <v>4.3999999999999997E-2</v>
      </c>
      <c r="O295" s="11">
        <v>2020</v>
      </c>
      <c r="P295" s="11" t="s">
        <v>450</v>
      </c>
      <c r="Q295" s="11">
        <v>1</v>
      </c>
      <c r="R295" s="11">
        <v>4</v>
      </c>
      <c r="S295" s="11">
        <v>1</v>
      </c>
      <c r="T295" s="18">
        <f t="shared" si="54"/>
        <v>0.25</v>
      </c>
      <c r="U295" s="19">
        <v>0</v>
      </c>
      <c r="V295" s="19">
        <v>1</v>
      </c>
      <c r="W295" s="19">
        <v>0</v>
      </c>
      <c r="X295" s="19">
        <v>0</v>
      </c>
      <c r="Y295" s="20">
        <f t="shared" si="55"/>
        <v>1</v>
      </c>
      <c r="Z295" s="18">
        <f t="shared" si="53"/>
        <v>0.25</v>
      </c>
      <c r="AA295" s="17">
        <f>Y295+S295</f>
        <v>2</v>
      </c>
      <c r="AB295" s="18">
        <f>Y295/Q295</f>
        <v>1</v>
      </c>
      <c r="AC295" s="22">
        <f t="shared" si="51"/>
        <v>0.5</v>
      </c>
      <c r="AD295" s="52">
        <v>2000000</v>
      </c>
      <c r="AE295" s="29" t="s">
        <v>475</v>
      </c>
      <c r="AF295" s="27">
        <v>0</v>
      </c>
      <c r="AG295" s="18">
        <f t="shared" si="52"/>
        <v>0</v>
      </c>
    </row>
    <row r="296" spans="1:33" s="25" customFormat="1" ht="48" x14ac:dyDescent="0.2">
      <c r="A296" s="11" t="s">
        <v>1268</v>
      </c>
      <c r="B296" s="12" t="s">
        <v>65</v>
      </c>
      <c r="C296" s="28" t="s">
        <v>443</v>
      </c>
      <c r="D296" s="13" t="s">
        <v>445</v>
      </c>
      <c r="E296" s="28" t="s">
        <v>1004</v>
      </c>
      <c r="F296" s="28" t="s">
        <v>1005</v>
      </c>
      <c r="G296" s="28" t="s">
        <v>454</v>
      </c>
      <c r="H296" s="28">
        <v>136</v>
      </c>
      <c r="I296" s="28" t="s">
        <v>1308</v>
      </c>
      <c r="J296" s="28">
        <v>4502038</v>
      </c>
      <c r="K296" s="28" t="s">
        <v>1135</v>
      </c>
      <c r="L296" s="14" t="s">
        <v>1145</v>
      </c>
      <c r="M296" s="14" t="s">
        <v>49</v>
      </c>
      <c r="N296" s="11">
        <v>4.3999999999999997E-2</v>
      </c>
      <c r="O296" s="11">
        <v>2020</v>
      </c>
      <c r="P296" s="11" t="s">
        <v>450</v>
      </c>
      <c r="Q296" s="11">
        <v>8</v>
      </c>
      <c r="R296" s="11">
        <v>28</v>
      </c>
      <c r="S296" s="11">
        <v>34</v>
      </c>
      <c r="T296" s="18">
        <f t="shared" si="54"/>
        <v>1.2142857142857142</v>
      </c>
      <c r="U296" s="19">
        <v>0</v>
      </c>
      <c r="V296" s="19">
        <v>4</v>
      </c>
      <c r="W296" s="19">
        <v>0</v>
      </c>
      <c r="X296" s="19">
        <v>0</v>
      </c>
      <c r="Y296" s="20">
        <f t="shared" si="55"/>
        <v>4</v>
      </c>
      <c r="Z296" s="18">
        <f t="shared" si="53"/>
        <v>0.14285714285714285</v>
      </c>
      <c r="AA296" s="17">
        <f>Y296+S296</f>
        <v>38</v>
      </c>
      <c r="AB296" s="18">
        <f>Y296/Q296</f>
        <v>0.5</v>
      </c>
      <c r="AC296" s="22">
        <f t="shared" si="51"/>
        <v>1.3571428571428572</v>
      </c>
      <c r="AD296" s="52">
        <v>2000000</v>
      </c>
      <c r="AE296" s="29" t="s">
        <v>475</v>
      </c>
      <c r="AF296" s="27">
        <v>0</v>
      </c>
      <c r="AG296" s="18">
        <f t="shared" si="52"/>
        <v>0</v>
      </c>
    </row>
    <row r="297" spans="1:33" s="25" customFormat="1" ht="48" x14ac:dyDescent="0.2">
      <c r="A297" s="11" t="s">
        <v>1268</v>
      </c>
      <c r="B297" s="12" t="s">
        <v>65</v>
      </c>
      <c r="C297" s="28" t="s">
        <v>443</v>
      </c>
      <c r="D297" s="13" t="s">
        <v>445</v>
      </c>
      <c r="E297" s="28" t="s">
        <v>444</v>
      </c>
      <c r="F297" s="28" t="s">
        <v>445</v>
      </c>
      <c r="G297" s="28" t="s">
        <v>454</v>
      </c>
      <c r="H297" s="28">
        <v>137</v>
      </c>
      <c r="I297" s="28" t="s">
        <v>1309</v>
      </c>
      <c r="J297" s="28">
        <v>4101100</v>
      </c>
      <c r="K297" s="28" t="s">
        <v>1310</v>
      </c>
      <c r="L297" s="14" t="s">
        <v>1311</v>
      </c>
      <c r="M297" s="14" t="s">
        <v>49</v>
      </c>
      <c r="N297" s="11">
        <v>4.3999999999999997E-2</v>
      </c>
      <c r="O297" s="11">
        <v>2020</v>
      </c>
      <c r="P297" s="11" t="s">
        <v>450</v>
      </c>
      <c r="Q297" s="11">
        <v>1000</v>
      </c>
      <c r="R297" s="11">
        <v>3000</v>
      </c>
      <c r="S297" s="11">
        <v>1192</v>
      </c>
      <c r="T297" s="18">
        <f t="shared" si="54"/>
        <v>0.39733333333333332</v>
      </c>
      <c r="U297" s="19">
        <v>1922</v>
      </c>
      <c r="V297" s="19"/>
      <c r="W297" s="19">
        <v>0</v>
      </c>
      <c r="X297" s="19">
        <v>0</v>
      </c>
      <c r="Y297" s="20">
        <f t="shared" si="55"/>
        <v>1922</v>
      </c>
      <c r="Z297" s="18">
        <f t="shared" si="53"/>
        <v>0.64066666666666672</v>
      </c>
      <c r="AA297" s="17">
        <f>Y297+S297</f>
        <v>3114</v>
      </c>
      <c r="AB297" s="18">
        <f>Y297/Q297</f>
        <v>1.9219999999999999</v>
      </c>
      <c r="AC297" s="22">
        <f t="shared" si="51"/>
        <v>1.038</v>
      </c>
      <c r="AD297" s="52">
        <v>40000000</v>
      </c>
      <c r="AE297" s="29" t="s">
        <v>475</v>
      </c>
      <c r="AF297" s="27">
        <v>0</v>
      </c>
      <c r="AG297" s="18">
        <f t="shared" si="52"/>
        <v>0</v>
      </c>
    </row>
    <row r="298" spans="1:33" s="25" customFormat="1" ht="48" x14ac:dyDescent="0.2">
      <c r="A298" s="11" t="s">
        <v>1268</v>
      </c>
      <c r="B298" s="12" t="s">
        <v>65</v>
      </c>
      <c r="C298" s="28" t="s">
        <v>443</v>
      </c>
      <c r="D298" s="13" t="s">
        <v>445</v>
      </c>
      <c r="E298" s="28" t="s">
        <v>1004</v>
      </c>
      <c r="F298" s="28" t="s">
        <v>1005</v>
      </c>
      <c r="G298" s="28" t="s">
        <v>454</v>
      </c>
      <c r="H298" s="28">
        <v>138</v>
      </c>
      <c r="I298" s="28" t="s">
        <v>1312</v>
      </c>
      <c r="J298" s="28">
        <v>4502038</v>
      </c>
      <c r="K298" s="28" t="s">
        <v>1135</v>
      </c>
      <c r="L298" s="14" t="s">
        <v>1145</v>
      </c>
      <c r="M298" s="14" t="s">
        <v>49</v>
      </c>
      <c r="N298" s="11">
        <v>4.3999999999999997E-2</v>
      </c>
      <c r="O298" s="11">
        <v>2020</v>
      </c>
      <c r="P298" s="11" t="s">
        <v>450</v>
      </c>
      <c r="Q298" s="11">
        <v>2</v>
      </c>
      <c r="R298" s="11">
        <v>8</v>
      </c>
      <c r="S298" s="11">
        <v>1</v>
      </c>
      <c r="T298" s="18">
        <f t="shared" si="54"/>
        <v>0.125</v>
      </c>
      <c r="U298" s="19">
        <v>0</v>
      </c>
      <c r="V298" s="19">
        <v>1</v>
      </c>
      <c r="W298" s="34">
        <v>0</v>
      </c>
      <c r="X298" s="19">
        <v>0</v>
      </c>
      <c r="Y298" s="20">
        <f t="shared" si="55"/>
        <v>1</v>
      </c>
      <c r="Z298" s="18">
        <f t="shared" si="53"/>
        <v>0.125</v>
      </c>
      <c r="AA298" s="17">
        <f>Y298+S298</f>
        <v>2</v>
      </c>
      <c r="AB298" s="18">
        <f>Y298/Q298</f>
        <v>0.5</v>
      </c>
      <c r="AC298" s="22">
        <f t="shared" si="51"/>
        <v>0.25</v>
      </c>
      <c r="AD298" s="52">
        <v>30000000</v>
      </c>
      <c r="AE298" s="29" t="s">
        <v>475</v>
      </c>
      <c r="AF298" s="27">
        <v>0</v>
      </c>
      <c r="AG298" s="18">
        <f t="shared" si="52"/>
        <v>0</v>
      </c>
    </row>
    <row r="299" spans="1:33" s="25" customFormat="1" ht="48" x14ac:dyDescent="0.2">
      <c r="A299" s="11" t="s">
        <v>1268</v>
      </c>
      <c r="B299" s="12" t="s">
        <v>65</v>
      </c>
      <c r="C299" s="28" t="s">
        <v>443</v>
      </c>
      <c r="D299" s="13" t="s">
        <v>445</v>
      </c>
      <c r="E299" s="28" t="s">
        <v>1004</v>
      </c>
      <c r="F299" s="28" t="s">
        <v>1005</v>
      </c>
      <c r="G299" s="28" t="s">
        <v>454</v>
      </c>
      <c r="H299" s="28">
        <v>139</v>
      </c>
      <c r="I299" s="28" t="s">
        <v>1313</v>
      </c>
      <c r="J299" s="28">
        <v>4502038</v>
      </c>
      <c r="K299" s="28" t="s">
        <v>1135</v>
      </c>
      <c r="L299" s="14" t="s">
        <v>1227</v>
      </c>
      <c r="M299" s="14" t="s">
        <v>49</v>
      </c>
      <c r="N299" s="11">
        <v>4.3999999999999997E-2</v>
      </c>
      <c r="O299" s="11">
        <v>2020</v>
      </c>
      <c r="P299" s="11" t="s">
        <v>450</v>
      </c>
      <c r="Q299" s="11">
        <v>40</v>
      </c>
      <c r="R299" s="11">
        <v>40</v>
      </c>
      <c r="S299" s="11">
        <v>9</v>
      </c>
      <c r="T299" s="18">
        <f t="shared" si="54"/>
        <v>0.22500000000000001</v>
      </c>
      <c r="U299" s="19">
        <v>0</v>
      </c>
      <c r="V299" s="19">
        <v>0</v>
      </c>
      <c r="W299" s="34">
        <v>13</v>
      </c>
      <c r="X299" s="19">
        <v>0</v>
      </c>
      <c r="Y299" s="20">
        <f t="shared" si="55"/>
        <v>13</v>
      </c>
      <c r="Z299" s="18">
        <f t="shared" si="53"/>
        <v>0.32500000000000001</v>
      </c>
      <c r="AA299" s="17">
        <f>Y299+S299</f>
        <v>22</v>
      </c>
      <c r="AB299" s="18">
        <f>Y299/Q299</f>
        <v>0.32500000000000001</v>
      </c>
      <c r="AC299" s="22">
        <f t="shared" si="51"/>
        <v>0.55000000000000004</v>
      </c>
      <c r="AD299" s="52">
        <v>0</v>
      </c>
      <c r="AE299" s="29" t="s">
        <v>475</v>
      </c>
      <c r="AF299" s="27">
        <v>0</v>
      </c>
      <c r="AG299" s="18">
        <v>0</v>
      </c>
    </row>
    <row r="300" spans="1:33" s="25" customFormat="1" ht="48" x14ac:dyDescent="0.2">
      <c r="A300" s="11" t="s">
        <v>1268</v>
      </c>
      <c r="B300" s="12" t="s">
        <v>65</v>
      </c>
      <c r="C300" s="28" t="s">
        <v>443</v>
      </c>
      <c r="D300" s="13" t="s">
        <v>445</v>
      </c>
      <c r="E300" s="28" t="s">
        <v>1004</v>
      </c>
      <c r="F300" s="28" t="s">
        <v>1005</v>
      </c>
      <c r="G300" s="28" t="s">
        <v>454</v>
      </c>
      <c r="H300" s="28">
        <v>140</v>
      </c>
      <c r="I300" s="28" t="s">
        <v>1314</v>
      </c>
      <c r="J300" s="28">
        <v>4502039</v>
      </c>
      <c r="K300" s="28" t="s">
        <v>1135</v>
      </c>
      <c r="L300" s="14" t="s">
        <v>1145</v>
      </c>
      <c r="M300" s="14" t="s">
        <v>49</v>
      </c>
      <c r="N300" s="11">
        <v>4.3999999999999997E-2</v>
      </c>
      <c r="O300" s="11">
        <v>2020</v>
      </c>
      <c r="P300" s="11" t="s">
        <v>450</v>
      </c>
      <c r="Q300" s="11">
        <v>5</v>
      </c>
      <c r="R300" s="11">
        <v>30</v>
      </c>
      <c r="S300" s="11">
        <v>3</v>
      </c>
      <c r="T300" s="18">
        <f t="shared" si="54"/>
        <v>0.1</v>
      </c>
      <c r="U300" s="19">
        <v>0</v>
      </c>
      <c r="V300" s="19">
        <v>2</v>
      </c>
      <c r="W300" s="34">
        <v>29</v>
      </c>
      <c r="X300" s="19">
        <v>0</v>
      </c>
      <c r="Y300" s="20">
        <f t="shared" si="55"/>
        <v>31</v>
      </c>
      <c r="Z300" s="18">
        <f t="shared" si="53"/>
        <v>1.0333333333333334</v>
      </c>
      <c r="AA300" s="17">
        <f>Y300+S300</f>
        <v>34</v>
      </c>
      <c r="AB300" s="18">
        <f>Y300/Q300</f>
        <v>6.2</v>
      </c>
      <c r="AC300" s="22">
        <f t="shared" si="51"/>
        <v>1.1333333333333333</v>
      </c>
      <c r="AD300" s="52">
        <v>0</v>
      </c>
      <c r="AE300" s="29" t="s">
        <v>475</v>
      </c>
      <c r="AF300" s="27">
        <v>0</v>
      </c>
      <c r="AG300" s="18">
        <v>0</v>
      </c>
    </row>
    <row r="301" spans="1:33" s="25" customFormat="1" ht="48" x14ac:dyDescent="0.2">
      <c r="A301" s="11" t="s">
        <v>1268</v>
      </c>
      <c r="B301" s="12" t="s">
        <v>65</v>
      </c>
      <c r="C301" s="28" t="s">
        <v>443</v>
      </c>
      <c r="D301" s="13" t="s">
        <v>445</v>
      </c>
      <c r="E301" s="28" t="s">
        <v>444</v>
      </c>
      <c r="F301" s="28" t="s">
        <v>445</v>
      </c>
      <c r="G301" s="28" t="s">
        <v>454</v>
      </c>
      <c r="H301" s="28">
        <v>141</v>
      </c>
      <c r="I301" s="28" t="s">
        <v>1315</v>
      </c>
      <c r="J301" s="28">
        <v>4101031</v>
      </c>
      <c r="K301" s="28" t="s">
        <v>1316</v>
      </c>
      <c r="L301" s="14" t="s">
        <v>1317</v>
      </c>
      <c r="M301" s="14" t="s">
        <v>49</v>
      </c>
      <c r="N301" s="11">
        <v>4.3999999999999997E-2</v>
      </c>
      <c r="O301" s="11">
        <v>2020</v>
      </c>
      <c r="P301" s="11" t="s">
        <v>450</v>
      </c>
      <c r="Q301" s="11">
        <v>1</v>
      </c>
      <c r="R301" s="11">
        <v>4</v>
      </c>
      <c r="S301" s="11">
        <v>2</v>
      </c>
      <c r="T301" s="18">
        <f t="shared" si="54"/>
        <v>0.5</v>
      </c>
      <c r="U301" s="19">
        <v>1</v>
      </c>
      <c r="V301" s="19">
        <v>1</v>
      </c>
      <c r="W301" s="19">
        <v>0</v>
      </c>
      <c r="X301" s="19">
        <v>0</v>
      </c>
      <c r="Y301" s="20">
        <f t="shared" si="55"/>
        <v>2</v>
      </c>
      <c r="Z301" s="18">
        <f t="shared" si="53"/>
        <v>0.5</v>
      </c>
      <c r="AA301" s="17">
        <f>Y301+S301</f>
        <v>4</v>
      </c>
      <c r="AB301" s="18">
        <f>Y301/Q301</f>
        <v>2</v>
      </c>
      <c r="AC301" s="22">
        <f t="shared" si="51"/>
        <v>1</v>
      </c>
      <c r="AD301" s="52">
        <v>0</v>
      </c>
      <c r="AE301" s="29" t="s">
        <v>475</v>
      </c>
      <c r="AF301" s="27">
        <v>0</v>
      </c>
      <c r="AG301" s="18">
        <v>0</v>
      </c>
    </row>
    <row r="302" spans="1:33" s="25" customFormat="1" ht="60" x14ac:dyDescent="0.2">
      <c r="A302" s="11" t="s">
        <v>1268</v>
      </c>
      <c r="B302" s="12" t="s">
        <v>65</v>
      </c>
      <c r="C302" s="28" t="s">
        <v>443</v>
      </c>
      <c r="D302" s="13" t="s">
        <v>445</v>
      </c>
      <c r="E302" s="28" t="s">
        <v>444</v>
      </c>
      <c r="F302" s="28" t="s">
        <v>445</v>
      </c>
      <c r="G302" s="28" t="s">
        <v>454</v>
      </c>
      <c r="H302" s="28">
        <v>142</v>
      </c>
      <c r="I302" s="28" t="s">
        <v>1318</v>
      </c>
      <c r="J302" s="28">
        <v>4101031</v>
      </c>
      <c r="K302" s="28" t="s">
        <v>1316</v>
      </c>
      <c r="L302" s="14" t="s">
        <v>1319</v>
      </c>
      <c r="M302" s="14" t="s">
        <v>49</v>
      </c>
      <c r="N302" s="11">
        <v>4.3999999999999997E-2</v>
      </c>
      <c r="O302" s="11">
        <v>2020</v>
      </c>
      <c r="P302" s="11" t="s">
        <v>450</v>
      </c>
      <c r="Q302" s="11">
        <v>10</v>
      </c>
      <c r="R302" s="11">
        <v>40</v>
      </c>
      <c r="S302" s="11">
        <v>9</v>
      </c>
      <c r="T302" s="18">
        <f t="shared" si="54"/>
        <v>0.22500000000000001</v>
      </c>
      <c r="U302" s="19">
        <v>0</v>
      </c>
      <c r="V302" s="19">
        <v>3</v>
      </c>
      <c r="W302" s="34">
        <v>13</v>
      </c>
      <c r="X302" s="19">
        <v>0</v>
      </c>
      <c r="Y302" s="20">
        <f t="shared" si="55"/>
        <v>16</v>
      </c>
      <c r="Z302" s="18">
        <f t="shared" si="53"/>
        <v>0.4</v>
      </c>
      <c r="AA302" s="17">
        <f>Y302+S302</f>
        <v>25</v>
      </c>
      <c r="AB302" s="18">
        <f>Y302/Q302</f>
        <v>1.6</v>
      </c>
      <c r="AC302" s="22">
        <f t="shared" si="51"/>
        <v>0.625</v>
      </c>
      <c r="AD302" s="52">
        <v>0</v>
      </c>
      <c r="AE302" s="29" t="s">
        <v>475</v>
      </c>
      <c r="AF302" s="27">
        <v>0</v>
      </c>
      <c r="AG302" s="18">
        <v>0</v>
      </c>
    </row>
    <row r="303" spans="1:33" s="25" customFormat="1" ht="48" x14ac:dyDescent="0.2">
      <c r="A303" s="11" t="s">
        <v>1268</v>
      </c>
      <c r="B303" s="12" t="s">
        <v>65</v>
      </c>
      <c r="C303" s="28" t="s">
        <v>443</v>
      </c>
      <c r="D303" s="13" t="s">
        <v>445</v>
      </c>
      <c r="E303" s="28" t="s">
        <v>1004</v>
      </c>
      <c r="F303" s="28" t="s">
        <v>1005</v>
      </c>
      <c r="G303" s="28" t="s">
        <v>454</v>
      </c>
      <c r="H303" s="28">
        <v>143</v>
      </c>
      <c r="I303" s="28" t="s">
        <v>1320</v>
      </c>
      <c r="J303" s="28">
        <v>4502038</v>
      </c>
      <c r="K303" s="28" t="s">
        <v>1135</v>
      </c>
      <c r="L303" s="14" t="s">
        <v>1145</v>
      </c>
      <c r="M303" s="14" t="s">
        <v>49</v>
      </c>
      <c r="N303" s="11">
        <v>4.3999999999999997E-2</v>
      </c>
      <c r="O303" s="11">
        <v>2020</v>
      </c>
      <c r="P303" s="11" t="s">
        <v>450</v>
      </c>
      <c r="Q303" s="11">
        <v>1</v>
      </c>
      <c r="R303" s="11">
        <v>1</v>
      </c>
      <c r="S303" s="11"/>
      <c r="T303" s="18">
        <f t="shared" si="54"/>
        <v>0</v>
      </c>
      <c r="U303" s="19">
        <v>0</v>
      </c>
      <c r="V303" s="19">
        <v>1</v>
      </c>
      <c r="W303" s="19">
        <v>0</v>
      </c>
      <c r="X303" s="19">
        <v>0</v>
      </c>
      <c r="Y303" s="20">
        <f t="shared" si="55"/>
        <v>1</v>
      </c>
      <c r="Z303" s="18">
        <f t="shared" si="53"/>
        <v>1</v>
      </c>
      <c r="AA303" s="17">
        <f>Y303+S303</f>
        <v>1</v>
      </c>
      <c r="AB303" s="18">
        <f>Y303/Q303</f>
        <v>1</v>
      </c>
      <c r="AC303" s="22">
        <f t="shared" si="51"/>
        <v>1</v>
      </c>
      <c r="AD303" s="52">
        <v>0</v>
      </c>
      <c r="AE303" s="29" t="s">
        <v>475</v>
      </c>
      <c r="AF303" s="50">
        <v>5000000</v>
      </c>
      <c r="AG303" s="18">
        <v>0</v>
      </c>
    </row>
    <row r="304" spans="1:33" s="25" customFormat="1" ht="48" x14ac:dyDescent="0.2">
      <c r="A304" s="11" t="s">
        <v>1268</v>
      </c>
      <c r="B304" s="12" t="s">
        <v>65</v>
      </c>
      <c r="C304" s="28" t="s">
        <v>443</v>
      </c>
      <c r="D304" s="13" t="s">
        <v>445</v>
      </c>
      <c r="E304" s="28" t="s">
        <v>1321</v>
      </c>
      <c r="F304" s="28" t="s">
        <v>754</v>
      </c>
      <c r="G304" s="28" t="s">
        <v>454</v>
      </c>
      <c r="H304" s="28">
        <v>144</v>
      </c>
      <c r="I304" s="28" t="s">
        <v>1322</v>
      </c>
      <c r="J304" s="28">
        <v>3502019</v>
      </c>
      <c r="K304" s="28" t="s">
        <v>1323</v>
      </c>
      <c r="L304" s="14" t="s">
        <v>1324</v>
      </c>
      <c r="M304" s="14" t="s">
        <v>49</v>
      </c>
      <c r="N304" s="11">
        <v>4.3999999999999997E-2</v>
      </c>
      <c r="O304" s="11">
        <v>2020</v>
      </c>
      <c r="P304" s="11" t="s">
        <v>450</v>
      </c>
      <c r="Q304" s="11">
        <v>1</v>
      </c>
      <c r="R304" s="11">
        <v>4</v>
      </c>
      <c r="S304" s="11">
        <v>0</v>
      </c>
      <c r="T304" s="18">
        <f t="shared" si="54"/>
        <v>0</v>
      </c>
      <c r="U304" s="19">
        <v>0</v>
      </c>
      <c r="V304" s="19">
        <v>0</v>
      </c>
      <c r="W304" s="34">
        <v>1</v>
      </c>
      <c r="X304" s="19">
        <v>0</v>
      </c>
      <c r="Y304" s="20">
        <f t="shared" si="55"/>
        <v>1</v>
      </c>
      <c r="Z304" s="18">
        <f t="shared" si="53"/>
        <v>0.25</v>
      </c>
      <c r="AA304" s="17">
        <f>Y304+S304</f>
        <v>1</v>
      </c>
      <c r="AB304" s="18">
        <f>Y304/Q304</f>
        <v>1</v>
      </c>
      <c r="AC304" s="22">
        <f t="shared" si="51"/>
        <v>0.25</v>
      </c>
      <c r="AD304" s="52">
        <v>0</v>
      </c>
      <c r="AE304" s="29" t="s">
        <v>475</v>
      </c>
      <c r="AF304" s="50">
        <v>5000000</v>
      </c>
      <c r="AG304" s="18">
        <v>0</v>
      </c>
    </row>
    <row r="305" spans="1:33" s="25" customFormat="1" ht="48" x14ac:dyDescent="0.2">
      <c r="A305" s="11" t="s">
        <v>1268</v>
      </c>
      <c r="B305" s="12" t="s">
        <v>65</v>
      </c>
      <c r="C305" s="28" t="s">
        <v>443</v>
      </c>
      <c r="D305" s="13" t="s">
        <v>445</v>
      </c>
      <c r="E305" s="28" t="s">
        <v>1004</v>
      </c>
      <c r="F305" s="28" t="s">
        <v>1005</v>
      </c>
      <c r="G305" s="28" t="s">
        <v>454</v>
      </c>
      <c r="H305" s="28">
        <v>145</v>
      </c>
      <c r="I305" s="28" t="s">
        <v>1325</v>
      </c>
      <c r="J305" s="28">
        <v>4502038</v>
      </c>
      <c r="K305" s="28" t="s">
        <v>1135</v>
      </c>
      <c r="L305" s="14" t="s">
        <v>1145</v>
      </c>
      <c r="M305" s="14" t="s">
        <v>49</v>
      </c>
      <c r="N305" s="11">
        <v>4.3999999999999997E-2</v>
      </c>
      <c r="O305" s="11">
        <v>2020</v>
      </c>
      <c r="P305" s="11" t="s">
        <v>450</v>
      </c>
      <c r="Q305" s="11">
        <v>1</v>
      </c>
      <c r="R305" s="11">
        <v>1</v>
      </c>
      <c r="S305" s="11">
        <v>1</v>
      </c>
      <c r="T305" s="18">
        <f t="shared" si="54"/>
        <v>1</v>
      </c>
      <c r="U305" s="19">
        <v>0</v>
      </c>
      <c r="V305" s="19">
        <v>0</v>
      </c>
      <c r="W305" s="34">
        <v>1</v>
      </c>
      <c r="X305" s="19">
        <v>0</v>
      </c>
      <c r="Y305" s="20">
        <f t="shared" si="55"/>
        <v>1</v>
      </c>
      <c r="Z305" s="18">
        <f t="shared" si="53"/>
        <v>1</v>
      </c>
      <c r="AA305" s="17">
        <f>Y305+S305</f>
        <v>2</v>
      </c>
      <c r="AB305" s="18">
        <f>Y305/Q305</f>
        <v>1</v>
      </c>
      <c r="AC305" s="22">
        <f t="shared" si="51"/>
        <v>2</v>
      </c>
      <c r="AD305" s="52">
        <v>0</v>
      </c>
      <c r="AE305" s="29" t="s">
        <v>475</v>
      </c>
      <c r="AF305" s="50">
        <v>5000000</v>
      </c>
      <c r="AG305" s="18">
        <v>0</v>
      </c>
    </row>
    <row r="306" spans="1:33" s="25" customFormat="1" ht="48" x14ac:dyDescent="0.2">
      <c r="A306" s="11" t="s">
        <v>1268</v>
      </c>
      <c r="B306" s="12" t="s">
        <v>65</v>
      </c>
      <c r="C306" s="28" t="s">
        <v>443</v>
      </c>
      <c r="D306" s="13" t="s">
        <v>445</v>
      </c>
      <c r="E306" s="28" t="s">
        <v>989</v>
      </c>
      <c r="F306" s="28" t="s">
        <v>707</v>
      </c>
      <c r="G306" s="28" t="s">
        <v>454</v>
      </c>
      <c r="H306" s="28">
        <v>146</v>
      </c>
      <c r="I306" s="28" t="s">
        <v>1326</v>
      </c>
      <c r="J306" s="28">
        <v>4001031</v>
      </c>
      <c r="K306" s="28" t="s">
        <v>1327</v>
      </c>
      <c r="L306" s="14" t="s">
        <v>1328</v>
      </c>
      <c r="M306" s="14" t="s">
        <v>49</v>
      </c>
      <c r="N306" s="11">
        <v>4.3999999999999997E-2</v>
      </c>
      <c r="O306" s="11">
        <v>2020</v>
      </c>
      <c r="P306" s="11" t="s">
        <v>450</v>
      </c>
      <c r="Q306" s="11">
        <v>10</v>
      </c>
      <c r="R306" s="11">
        <v>40</v>
      </c>
      <c r="S306" s="11">
        <v>0</v>
      </c>
      <c r="T306" s="18">
        <f t="shared" si="54"/>
        <v>0</v>
      </c>
      <c r="U306" s="19">
        <v>0</v>
      </c>
      <c r="V306" s="19">
        <v>1</v>
      </c>
      <c r="W306" s="34">
        <v>21</v>
      </c>
      <c r="X306" s="19">
        <v>0</v>
      </c>
      <c r="Y306" s="20">
        <f t="shared" si="55"/>
        <v>22</v>
      </c>
      <c r="Z306" s="18">
        <f t="shared" si="53"/>
        <v>0.55000000000000004</v>
      </c>
      <c r="AA306" s="17">
        <f>Y306+S306</f>
        <v>22</v>
      </c>
      <c r="AB306" s="18">
        <f>Y306/Q306</f>
        <v>2.2000000000000002</v>
      </c>
      <c r="AC306" s="22">
        <f t="shared" si="51"/>
        <v>0.55000000000000004</v>
      </c>
      <c r="AD306" s="52">
        <v>300000000</v>
      </c>
      <c r="AE306" s="29" t="s">
        <v>475</v>
      </c>
      <c r="AF306" s="50">
        <v>5000000</v>
      </c>
      <c r="AG306" s="18">
        <f t="shared" si="52"/>
        <v>1.6666666666666666E-2</v>
      </c>
    </row>
    <row r="307" spans="1:33" s="25" customFormat="1" ht="48" x14ac:dyDescent="0.2">
      <c r="A307" s="11" t="s">
        <v>1268</v>
      </c>
      <c r="B307" s="12" t="s">
        <v>65</v>
      </c>
      <c r="C307" s="28" t="s">
        <v>443</v>
      </c>
      <c r="D307" s="13" t="s">
        <v>445</v>
      </c>
      <c r="E307" s="28" t="s">
        <v>989</v>
      </c>
      <c r="F307" s="28" t="s">
        <v>707</v>
      </c>
      <c r="G307" s="28" t="s">
        <v>454</v>
      </c>
      <c r="H307" s="28">
        <v>147</v>
      </c>
      <c r="I307" s="28" t="s">
        <v>1329</v>
      </c>
      <c r="J307" s="28">
        <v>4001032</v>
      </c>
      <c r="K307" s="28" t="s">
        <v>717</v>
      </c>
      <c r="L307" s="14" t="s">
        <v>736</v>
      </c>
      <c r="M307" s="14" t="s">
        <v>49</v>
      </c>
      <c r="N307" s="11">
        <v>4.3999999999999997E-2</v>
      </c>
      <c r="O307" s="11">
        <v>2020</v>
      </c>
      <c r="P307" s="11" t="s">
        <v>450</v>
      </c>
      <c r="Q307" s="11">
        <v>10</v>
      </c>
      <c r="R307" s="11">
        <v>40</v>
      </c>
      <c r="S307" s="11">
        <v>0</v>
      </c>
      <c r="T307" s="18">
        <f t="shared" si="54"/>
        <v>0</v>
      </c>
      <c r="U307" s="19">
        <v>0</v>
      </c>
      <c r="V307" s="19">
        <v>0</v>
      </c>
      <c r="W307" s="34">
        <v>21</v>
      </c>
      <c r="X307" s="19">
        <v>0</v>
      </c>
      <c r="Y307" s="20">
        <f t="shared" si="55"/>
        <v>21</v>
      </c>
      <c r="Z307" s="18">
        <f t="shared" si="53"/>
        <v>0.52500000000000002</v>
      </c>
      <c r="AA307" s="17">
        <f>Y307+S307</f>
        <v>21</v>
      </c>
      <c r="AB307" s="18">
        <f>Y307/Q307</f>
        <v>2.1</v>
      </c>
      <c r="AC307" s="22">
        <f t="shared" si="51"/>
        <v>0.52500000000000002</v>
      </c>
      <c r="AD307" s="52">
        <v>50000000</v>
      </c>
      <c r="AE307" s="29" t="s">
        <v>475</v>
      </c>
      <c r="AF307" s="50">
        <v>5000000</v>
      </c>
      <c r="AG307" s="18">
        <f t="shared" si="52"/>
        <v>0.1</v>
      </c>
    </row>
    <row r="308" spans="1:33" s="25" customFormat="1" ht="48" x14ac:dyDescent="0.2">
      <c r="A308" s="11" t="s">
        <v>1268</v>
      </c>
      <c r="B308" s="12" t="s">
        <v>65</v>
      </c>
      <c r="C308" s="28" t="s">
        <v>443</v>
      </c>
      <c r="D308" s="13" t="s">
        <v>445</v>
      </c>
      <c r="E308" s="28" t="s">
        <v>969</v>
      </c>
      <c r="F308" s="28" t="s">
        <v>1330</v>
      </c>
      <c r="G308" s="28" t="s">
        <v>454</v>
      </c>
      <c r="H308" s="28">
        <v>148</v>
      </c>
      <c r="I308" s="28" t="s">
        <v>1331</v>
      </c>
      <c r="J308" s="28">
        <v>1704017</v>
      </c>
      <c r="K308" s="28" t="s">
        <v>1332</v>
      </c>
      <c r="L308" s="14" t="s">
        <v>1333</v>
      </c>
      <c r="M308" s="14" t="s">
        <v>49</v>
      </c>
      <c r="N308" s="11">
        <v>4.3999999999999997E-2</v>
      </c>
      <c r="O308" s="11">
        <v>2020</v>
      </c>
      <c r="P308" s="11" t="s">
        <v>450</v>
      </c>
      <c r="Q308" s="11">
        <v>2</v>
      </c>
      <c r="R308" s="11">
        <v>8</v>
      </c>
      <c r="S308" s="11">
        <v>0</v>
      </c>
      <c r="T308" s="18">
        <f t="shared" si="54"/>
        <v>0</v>
      </c>
      <c r="U308" s="19">
        <v>0</v>
      </c>
      <c r="V308" s="19">
        <v>1</v>
      </c>
      <c r="W308" s="34">
        <v>1</v>
      </c>
      <c r="X308" s="19">
        <v>0</v>
      </c>
      <c r="Y308" s="20">
        <f t="shared" si="55"/>
        <v>2</v>
      </c>
      <c r="Z308" s="18">
        <f t="shared" si="53"/>
        <v>0.25</v>
      </c>
      <c r="AA308" s="17">
        <f>Y308+S308</f>
        <v>2</v>
      </c>
      <c r="AB308" s="18">
        <f>Y308/Q308</f>
        <v>1</v>
      </c>
      <c r="AC308" s="22">
        <f t="shared" si="51"/>
        <v>0.25</v>
      </c>
      <c r="AD308" s="52">
        <v>2000000</v>
      </c>
      <c r="AE308" s="29" t="s">
        <v>475</v>
      </c>
      <c r="AF308" s="50">
        <v>5000000</v>
      </c>
      <c r="AG308" s="18">
        <f t="shared" si="52"/>
        <v>2.5</v>
      </c>
    </row>
    <row r="309" spans="1:33" s="25" customFormat="1" ht="48" x14ac:dyDescent="0.2">
      <c r="A309" s="11" t="s">
        <v>1268</v>
      </c>
      <c r="B309" s="12" t="s">
        <v>65</v>
      </c>
      <c r="C309" s="28" t="s">
        <v>443</v>
      </c>
      <c r="D309" s="13" t="s">
        <v>445</v>
      </c>
      <c r="E309" s="28" t="s">
        <v>444</v>
      </c>
      <c r="F309" s="28" t="s">
        <v>445</v>
      </c>
      <c r="G309" s="28" t="s">
        <v>454</v>
      </c>
      <c r="H309" s="28">
        <v>149</v>
      </c>
      <c r="I309" s="28" t="s">
        <v>1334</v>
      </c>
      <c r="J309" s="28" t="s">
        <v>1335</v>
      </c>
      <c r="K309" s="28" t="s">
        <v>1336</v>
      </c>
      <c r="L309" s="14" t="s">
        <v>1337</v>
      </c>
      <c r="M309" s="14" t="s">
        <v>49</v>
      </c>
      <c r="N309" s="11">
        <v>4.3999999999999997E-2</v>
      </c>
      <c r="O309" s="11">
        <v>2020</v>
      </c>
      <c r="P309" s="11" t="s">
        <v>450</v>
      </c>
      <c r="Q309" s="11">
        <v>36</v>
      </c>
      <c r="R309" s="11">
        <v>140</v>
      </c>
      <c r="S309" s="11">
        <v>36</v>
      </c>
      <c r="T309" s="18">
        <f t="shared" si="54"/>
        <v>0.25714285714285712</v>
      </c>
      <c r="U309" s="19">
        <v>0</v>
      </c>
      <c r="V309" s="19">
        <v>8</v>
      </c>
      <c r="W309" s="34">
        <v>13</v>
      </c>
      <c r="X309" s="19">
        <v>0</v>
      </c>
      <c r="Y309" s="20">
        <f t="shared" si="55"/>
        <v>21</v>
      </c>
      <c r="Z309" s="18">
        <f t="shared" si="53"/>
        <v>0.15</v>
      </c>
      <c r="AA309" s="17">
        <f>Y309+S309</f>
        <v>57</v>
      </c>
      <c r="AB309" s="18">
        <f>Y309/Q309</f>
        <v>0.58333333333333337</v>
      </c>
      <c r="AC309" s="22">
        <f t="shared" si="51"/>
        <v>0.40714285714285714</v>
      </c>
      <c r="AD309" s="52">
        <v>0</v>
      </c>
      <c r="AE309" s="29" t="s">
        <v>475</v>
      </c>
      <c r="AF309" s="50">
        <v>300000000</v>
      </c>
      <c r="AG309" s="18">
        <v>0</v>
      </c>
    </row>
    <row r="310" spans="1:33" s="25" customFormat="1" ht="48" x14ac:dyDescent="0.2">
      <c r="A310" s="11" t="s">
        <v>1268</v>
      </c>
      <c r="B310" s="12" t="s">
        <v>65</v>
      </c>
      <c r="C310" s="28" t="s">
        <v>443</v>
      </c>
      <c r="D310" s="13" t="s">
        <v>445</v>
      </c>
      <c r="E310" s="28" t="s">
        <v>444</v>
      </c>
      <c r="F310" s="28" t="s">
        <v>445</v>
      </c>
      <c r="G310" s="28" t="s">
        <v>454</v>
      </c>
      <c r="H310" s="28">
        <v>150</v>
      </c>
      <c r="I310" s="28" t="s">
        <v>1338</v>
      </c>
      <c r="J310" s="28" t="s">
        <v>1335</v>
      </c>
      <c r="K310" s="28" t="s">
        <v>1336</v>
      </c>
      <c r="L310" s="14" t="s">
        <v>1337</v>
      </c>
      <c r="M310" s="14" t="s">
        <v>49</v>
      </c>
      <c r="N310" s="11">
        <v>4.3999999999999997E-2</v>
      </c>
      <c r="O310" s="11">
        <v>2020</v>
      </c>
      <c r="P310" s="11" t="s">
        <v>450</v>
      </c>
      <c r="Q310" s="11">
        <v>15</v>
      </c>
      <c r="R310" s="11">
        <v>45</v>
      </c>
      <c r="S310" s="11">
        <v>8</v>
      </c>
      <c r="T310" s="18">
        <f t="shared" si="54"/>
        <v>0.17777777777777778</v>
      </c>
      <c r="U310" s="19">
        <v>0</v>
      </c>
      <c r="V310" s="19">
        <v>4</v>
      </c>
      <c r="W310" s="34">
        <v>7</v>
      </c>
      <c r="X310" s="19">
        <v>0</v>
      </c>
      <c r="Y310" s="20">
        <f t="shared" si="55"/>
        <v>11</v>
      </c>
      <c r="Z310" s="18">
        <f t="shared" si="53"/>
        <v>0.24444444444444444</v>
      </c>
      <c r="AA310" s="17">
        <f>Y310+S310</f>
        <v>19</v>
      </c>
      <c r="AB310" s="18">
        <f>Y310/Q310</f>
        <v>0.73333333333333328</v>
      </c>
      <c r="AC310" s="22">
        <f t="shared" si="51"/>
        <v>0.42222222222222222</v>
      </c>
      <c r="AD310" s="52">
        <v>0</v>
      </c>
      <c r="AE310" s="29" t="s">
        <v>475</v>
      </c>
      <c r="AF310" s="50">
        <v>12000000</v>
      </c>
      <c r="AG310" s="18">
        <v>0</v>
      </c>
    </row>
    <row r="311" spans="1:33" s="25" customFormat="1" ht="48" x14ac:dyDescent="0.2">
      <c r="A311" s="11" t="s">
        <v>1268</v>
      </c>
      <c r="B311" s="12" t="s">
        <v>65</v>
      </c>
      <c r="C311" s="28" t="s">
        <v>443</v>
      </c>
      <c r="D311" s="13" t="s">
        <v>445</v>
      </c>
      <c r="E311" s="28" t="s">
        <v>444</v>
      </c>
      <c r="F311" s="28" t="s">
        <v>445</v>
      </c>
      <c r="G311" s="28" t="s">
        <v>454</v>
      </c>
      <c r="H311" s="28">
        <v>151</v>
      </c>
      <c r="I311" s="28" t="s">
        <v>1339</v>
      </c>
      <c r="J311" s="28" t="s">
        <v>1335</v>
      </c>
      <c r="K311" s="28" t="s">
        <v>1336</v>
      </c>
      <c r="L311" s="14" t="s">
        <v>1340</v>
      </c>
      <c r="M311" s="14" t="s">
        <v>49</v>
      </c>
      <c r="N311" s="11">
        <v>4.3999999999999997E-2</v>
      </c>
      <c r="O311" s="11">
        <v>2020</v>
      </c>
      <c r="P311" s="11" t="s">
        <v>450</v>
      </c>
      <c r="Q311" s="11">
        <v>1</v>
      </c>
      <c r="R311" s="11">
        <v>4</v>
      </c>
      <c r="S311" s="11">
        <v>1</v>
      </c>
      <c r="T311" s="18">
        <f t="shared" si="54"/>
        <v>0.25</v>
      </c>
      <c r="U311" s="19">
        <v>0</v>
      </c>
      <c r="V311" s="19">
        <v>1</v>
      </c>
      <c r="W311" s="34">
        <v>0</v>
      </c>
      <c r="X311" s="19">
        <v>0</v>
      </c>
      <c r="Y311" s="20">
        <f t="shared" si="55"/>
        <v>1</v>
      </c>
      <c r="Z311" s="18">
        <f t="shared" si="53"/>
        <v>0.25</v>
      </c>
      <c r="AA311" s="17">
        <f>Y311+S311</f>
        <v>2</v>
      </c>
      <c r="AB311" s="18">
        <f>Y311/Q311</f>
        <v>1</v>
      </c>
      <c r="AC311" s="22">
        <f t="shared" si="51"/>
        <v>0.5</v>
      </c>
      <c r="AD311" s="52">
        <v>0</v>
      </c>
      <c r="AE311" s="29" t="s">
        <v>475</v>
      </c>
      <c r="AF311" s="50">
        <v>50000000</v>
      </c>
      <c r="AG311" s="18">
        <v>0</v>
      </c>
    </row>
    <row r="312" spans="1:33" s="25" customFormat="1" ht="48" x14ac:dyDescent="0.2">
      <c r="A312" s="11" t="s">
        <v>1268</v>
      </c>
      <c r="B312" s="12" t="s">
        <v>65</v>
      </c>
      <c r="C312" s="28" t="s">
        <v>443</v>
      </c>
      <c r="D312" s="13" t="s">
        <v>445</v>
      </c>
      <c r="E312" s="28" t="s">
        <v>444</v>
      </c>
      <c r="F312" s="28" t="s">
        <v>445</v>
      </c>
      <c r="G312" s="28" t="s">
        <v>454</v>
      </c>
      <c r="H312" s="28">
        <v>152</v>
      </c>
      <c r="I312" s="28" t="s">
        <v>1341</v>
      </c>
      <c r="J312" s="28" t="s">
        <v>1335</v>
      </c>
      <c r="K312" s="28" t="s">
        <v>1336</v>
      </c>
      <c r="L312" s="14" t="s">
        <v>1337</v>
      </c>
      <c r="M312" s="14" t="s">
        <v>49</v>
      </c>
      <c r="N312" s="11">
        <v>4.3999999999999997E-2</v>
      </c>
      <c r="O312" s="11">
        <v>2020</v>
      </c>
      <c r="P312" s="11" t="s">
        <v>450</v>
      </c>
      <c r="Q312" s="11">
        <v>15</v>
      </c>
      <c r="R312" s="11">
        <v>60</v>
      </c>
      <c r="S312" s="11">
        <v>8</v>
      </c>
      <c r="T312" s="18">
        <f t="shared" si="54"/>
        <v>0.13333333333333333</v>
      </c>
      <c r="U312" s="19">
        <v>0</v>
      </c>
      <c r="V312" s="19">
        <v>4</v>
      </c>
      <c r="W312" s="34">
        <v>7</v>
      </c>
      <c r="X312" s="19">
        <v>0</v>
      </c>
      <c r="Y312" s="20">
        <f t="shared" si="55"/>
        <v>11</v>
      </c>
      <c r="Z312" s="18">
        <f t="shared" si="53"/>
        <v>0.18333333333333332</v>
      </c>
      <c r="AA312" s="17">
        <f>Y312+S312</f>
        <v>19</v>
      </c>
      <c r="AB312" s="18">
        <f>Y312/Q312</f>
        <v>0.73333333333333328</v>
      </c>
      <c r="AC312" s="22">
        <f t="shared" si="51"/>
        <v>0.31666666666666665</v>
      </c>
      <c r="AD312" s="52">
        <v>0</v>
      </c>
      <c r="AE312" s="29" t="s">
        <v>475</v>
      </c>
      <c r="AF312" s="50">
        <v>12000000</v>
      </c>
      <c r="AG312" s="18">
        <v>0</v>
      </c>
    </row>
    <row r="313" spans="1:33" s="25" customFormat="1" ht="48" x14ac:dyDescent="0.2">
      <c r="A313" s="11" t="s">
        <v>1268</v>
      </c>
      <c r="B313" s="12" t="s">
        <v>65</v>
      </c>
      <c r="C313" s="28" t="s">
        <v>443</v>
      </c>
      <c r="D313" s="13" t="s">
        <v>445</v>
      </c>
      <c r="E313" s="28" t="s">
        <v>444</v>
      </c>
      <c r="F313" s="28" t="s">
        <v>445</v>
      </c>
      <c r="G313" s="28" t="s">
        <v>454</v>
      </c>
      <c r="H313" s="28">
        <v>153</v>
      </c>
      <c r="I313" s="28" t="s">
        <v>1342</v>
      </c>
      <c r="J313" s="28" t="s">
        <v>1335</v>
      </c>
      <c r="K313" s="28" t="s">
        <v>1336</v>
      </c>
      <c r="L313" s="14" t="s">
        <v>1337</v>
      </c>
      <c r="M313" s="14" t="s">
        <v>49</v>
      </c>
      <c r="N313" s="11">
        <v>4.3999999999999997E-2</v>
      </c>
      <c r="O313" s="11">
        <v>2020</v>
      </c>
      <c r="P313" s="11" t="s">
        <v>450</v>
      </c>
      <c r="Q313" s="11">
        <v>12</v>
      </c>
      <c r="R313" s="11">
        <v>46</v>
      </c>
      <c r="S313" s="11">
        <v>11</v>
      </c>
      <c r="T313" s="18">
        <f t="shared" si="54"/>
        <v>0.2391304347826087</v>
      </c>
      <c r="U313" s="19">
        <v>0</v>
      </c>
      <c r="V313" s="19">
        <v>4</v>
      </c>
      <c r="W313" s="34">
        <v>7</v>
      </c>
      <c r="X313" s="19">
        <v>0</v>
      </c>
      <c r="Y313" s="20">
        <f t="shared" si="55"/>
        <v>11</v>
      </c>
      <c r="Z313" s="18">
        <f t="shared" si="53"/>
        <v>0.2391304347826087</v>
      </c>
      <c r="AA313" s="17">
        <f>Y313+S313</f>
        <v>22</v>
      </c>
      <c r="AB313" s="18">
        <f>Y313/Q313</f>
        <v>0.91666666666666663</v>
      </c>
      <c r="AC313" s="22">
        <f t="shared" si="51"/>
        <v>0.47826086956521741</v>
      </c>
      <c r="AD313" s="52">
        <v>0</v>
      </c>
      <c r="AE313" s="29" t="s">
        <v>475</v>
      </c>
      <c r="AF313" s="50">
        <v>12000000</v>
      </c>
      <c r="AG313" s="18">
        <v>0</v>
      </c>
    </row>
    <row r="314" spans="1:33" s="25" customFormat="1" ht="48" x14ac:dyDescent="0.2">
      <c r="A314" s="11" t="s">
        <v>1268</v>
      </c>
      <c r="B314" s="12" t="s">
        <v>65</v>
      </c>
      <c r="C314" s="28" t="s">
        <v>443</v>
      </c>
      <c r="D314" s="13" t="s">
        <v>445</v>
      </c>
      <c r="E314" s="28" t="s">
        <v>444</v>
      </c>
      <c r="F314" s="28" t="s">
        <v>445</v>
      </c>
      <c r="G314" s="28" t="s">
        <v>454</v>
      </c>
      <c r="H314" s="28">
        <v>154</v>
      </c>
      <c r="I314" s="28" t="s">
        <v>1343</v>
      </c>
      <c r="J314" s="28" t="s">
        <v>1335</v>
      </c>
      <c r="K314" s="28" t="s">
        <v>1336</v>
      </c>
      <c r="L314" s="14" t="s">
        <v>1344</v>
      </c>
      <c r="M314" s="14" t="s">
        <v>49</v>
      </c>
      <c r="N314" s="11">
        <v>4.3999999999999997E-2</v>
      </c>
      <c r="O314" s="11">
        <v>2020</v>
      </c>
      <c r="P314" s="11" t="s">
        <v>450</v>
      </c>
      <c r="Q314" s="11">
        <v>0</v>
      </c>
      <c r="R314" s="11">
        <v>1</v>
      </c>
      <c r="S314" s="11">
        <v>0</v>
      </c>
      <c r="T314" s="18">
        <f t="shared" si="54"/>
        <v>0</v>
      </c>
      <c r="U314" s="19">
        <v>0</v>
      </c>
      <c r="V314" s="19">
        <v>0</v>
      </c>
      <c r="W314" s="34">
        <v>0</v>
      </c>
      <c r="X314" s="19">
        <v>0</v>
      </c>
      <c r="Y314" s="20">
        <f t="shared" si="55"/>
        <v>0</v>
      </c>
      <c r="Z314" s="18">
        <f t="shared" si="53"/>
        <v>0</v>
      </c>
      <c r="AA314" s="17">
        <f>Y314+S314</f>
        <v>0</v>
      </c>
      <c r="AB314" s="18">
        <v>0</v>
      </c>
      <c r="AC314" s="22">
        <f t="shared" si="51"/>
        <v>0</v>
      </c>
      <c r="AD314" s="52">
        <v>0</v>
      </c>
      <c r="AE314" s="29" t="s">
        <v>475</v>
      </c>
      <c r="AF314" s="27">
        <v>0</v>
      </c>
      <c r="AG314" s="18">
        <v>0</v>
      </c>
    </row>
    <row r="315" spans="1:33" s="25" customFormat="1" ht="48" x14ac:dyDescent="0.2">
      <c r="A315" s="11" t="s">
        <v>1268</v>
      </c>
      <c r="B315" s="12" t="s">
        <v>65</v>
      </c>
      <c r="C315" s="28" t="s">
        <v>443</v>
      </c>
      <c r="D315" s="13" t="s">
        <v>445</v>
      </c>
      <c r="E315" s="28" t="s">
        <v>1011</v>
      </c>
      <c r="F315" s="28" t="s">
        <v>741</v>
      </c>
      <c r="G315" s="28" t="s">
        <v>454</v>
      </c>
      <c r="H315" s="28">
        <v>155</v>
      </c>
      <c r="I315" s="28" t="s">
        <v>1345</v>
      </c>
      <c r="J315" s="28">
        <v>4599023</v>
      </c>
      <c r="K315" s="28" t="s">
        <v>1346</v>
      </c>
      <c r="L315" s="14" t="s">
        <v>1347</v>
      </c>
      <c r="M315" s="14" t="s">
        <v>49</v>
      </c>
      <c r="N315" s="11">
        <v>4.3999999999999997E-2</v>
      </c>
      <c r="O315" s="11">
        <v>2020</v>
      </c>
      <c r="P315" s="11" t="s">
        <v>450</v>
      </c>
      <c r="Q315" s="11">
        <v>0</v>
      </c>
      <c r="R315" s="11">
        <v>1</v>
      </c>
      <c r="S315" s="11">
        <v>1</v>
      </c>
      <c r="T315" s="18">
        <f t="shared" si="54"/>
        <v>1</v>
      </c>
      <c r="U315" s="19">
        <v>0</v>
      </c>
      <c r="V315" s="19">
        <v>0</v>
      </c>
      <c r="W315" s="19">
        <v>0</v>
      </c>
      <c r="X315" s="19">
        <v>0</v>
      </c>
      <c r="Y315" s="20">
        <f t="shared" si="55"/>
        <v>0</v>
      </c>
      <c r="Z315" s="18">
        <f t="shared" si="53"/>
        <v>0</v>
      </c>
      <c r="AA315" s="17">
        <f>Y315+S315</f>
        <v>1</v>
      </c>
      <c r="AB315" s="18">
        <v>0</v>
      </c>
      <c r="AC315" s="22">
        <f t="shared" si="51"/>
        <v>1</v>
      </c>
      <c r="AD315" s="52">
        <v>4000000</v>
      </c>
      <c r="AE315" s="29" t="s">
        <v>475</v>
      </c>
      <c r="AF315" s="27">
        <v>0</v>
      </c>
      <c r="AG315" s="18">
        <f t="shared" si="52"/>
        <v>0</v>
      </c>
    </row>
    <row r="316" spans="1:33" s="25" customFormat="1" ht="48" x14ac:dyDescent="0.2">
      <c r="A316" s="11" t="s">
        <v>1268</v>
      </c>
      <c r="B316" s="12" t="s">
        <v>65</v>
      </c>
      <c r="C316" s="28" t="s">
        <v>443</v>
      </c>
      <c r="D316" s="13" t="s">
        <v>445</v>
      </c>
      <c r="E316" s="28" t="s">
        <v>444</v>
      </c>
      <c r="F316" s="28" t="s">
        <v>445</v>
      </c>
      <c r="G316" s="28" t="s">
        <v>454</v>
      </c>
      <c r="H316" s="28">
        <v>156</v>
      </c>
      <c r="I316" s="28" t="s">
        <v>1348</v>
      </c>
      <c r="J316" s="28">
        <v>4101014</v>
      </c>
      <c r="K316" s="28" t="s">
        <v>1349</v>
      </c>
      <c r="L316" s="14" t="s">
        <v>1350</v>
      </c>
      <c r="M316" s="14" t="s">
        <v>49</v>
      </c>
      <c r="N316" s="11">
        <v>4.3999999999999997E-2</v>
      </c>
      <c r="O316" s="11">
        <v>2020</v>
      </c>
      <c r="P316" s="11" t="s">
        <v>450</v>
      </c>
      <c r="Q316" s="11">
        <v>10</v>
      </c>
      <c r="R316" s="11">
        <v>20</v>
      </c>
      <c r="S316" s="11">
        <v>0</v>
      </c>
      <c r="T316" s="18">
        <f t="shared" si="54"/>
        <v>0</v>
      </c>
      <c r="U316" s="19">
        <v>0</v>
      </c>
      <c r="V316" s="19">
        <v>0</v>
      </c>
      <c r="W316" s="19">
        <v>0</v>
      </c>
      <c r="X316" s="19">
        <v>0</v>
      </c>
      <c r="Y316" s="20">
        <f t="shared" si="55"/>
        <v>0</v>
      </c>
      <c r="Z316" s="18">
        <f t="shared" si="53"/>
        <v>0</v>
      </c>
      <c r="AA316" s="17">
        <f>Y316+S316</f>
        <v>0</v>
      </c>
      <c r="AB316" s="18">
        <f>Y316/Q316</f>
        <v>0</v>
      </c>
      <c r="AC316" s="22">
        <f t="shared" si="51"/>
        <v>0</v>
      </c>
      <c r="AD316" s="52">
        <v>4000000</v>
      </c>
      <c r="AE316" s="29" t="s">
        <v>475</v>
      </c>
      <c r="AF316" s="27">
        <v>0</v>
      </c>
      <c r="AG316" s="18">
        <f t="shared" si="52"/>
        <v>0</v>
      </c>
    </row>
    <row r="317" spans="1:33" s="25" customFormat="1" ht="60" x14ac:dyDescent="0.2">
      <c r="A317" s="11" t="s">
        <v>1268</v>
      </c>
      <c r="B317" s="12" t="s">
        <v>65</v>
      </c>
      <c r="C317" s="28" t="s">
        <v>443</v>
      </c>
      <c r="D317" s="13" t="s">
        <v>445</v>
      </c>
      <c r="E317" s="28" t="s">
        <v>444</v>
      </c>
      <c r="F317" s="28" t="s">
        <v>445</v>
      </c>
      <c r="G317" s="28" t="s">
        <v>454</v>
      </c>
      <c r="H317" s="28">
        <v>157</v>
      </c>
      <c r="I317" s="28" t="s">
        <v>1351</v>
      </c>
      <c r="J317" s="28">
        <v>4101063</v>
      </c>
      <c r="K317" s="28" t="s">
        <v>1352</v>
      </c>
      <c r="L317" s="14" t="s">
        <v>1353</v>
      </c>
      <c r="M317" s="14" t="s">
        <v>49</v>
      </c>
      <c r="N317" s="11">
        <v>4.3999999999999997E-2</v>
      </c>
      <c r="O317" s="11">
        <v>2020</v>
      </c>
      <c r="P317" s="11" t="s">
        <v>450</v>
      </c>
      <c r="Q317" s="11">
        <v>0</v>
      </c>
      <c r="R317" s="11">
        <v>1</v>
      </c>
      <c r="S317" s="11">
        <v>1</v>
      </c>
      <c r="T317" s="18">
        <f t="shared" si="54"/>
        <v>1</v>
      </c>
      <c r="U317" s="19">
        <v>0</v>
      </c>
      <c r="V317" s="19">
        <v>1</v>
      </c>
      <c r="W317" s="19">
        <v>0</v>
      </c>
      <c r="X317" s="19">
        <v>0</v>
      </c>
      <c r="Y317" s="20">
        <f t="shared" si="55"/>
        <v>1</v>
      </c>
      <c r="Z317" s="18">
        <f t="shared" si="53"/>
        <v>1</v>
      </c>
      <c r="AA317" s="17">
        <f>Y317+S317</f>
        <v>2</v>
      </c>
      <c r="AB317" s="18">
        <v>1</v>
      </c>
      <c r="AC317" s="22">
        <f t="shared" si="51"/>
        <v>2</v>
      </c>
      <c r="AD317" s="52">
        <v>0</v>
      </c>
      <c r="AE317" s="29" t="s">
        <v>475</v>
      </c>
      <c r="AF317" s="27">
        <v>0</v>
      </c>
      <c r="AG317" s="18">
        <v>0</v>
      </c>
    </row>
    <row r="318" spans="1:33" s="25" customFormat="1" ht="72" x14ac:dyDescent="0.2">
      <c r="A318" s="11" t="s">
        <v>1268</v>
      </c>
      <c r="B318" s="12" t="s">
        <v>65</v>
      </c>
      <c r="C318" s="28" t="s">
        <v>443</v>
      </c>
      <c r="D318" s="13" t="s">
        <v>445</v>
      </c>
      <c r="E318" s="28" t="s">
        <v>951</v>
      </c>
      <c r="F318" s="28" t="s">
        <v>590</v>
      </c>
      <c r="G318" s="28" t="s">
        <v>454</v>
      </c>
      <c r="H318" s="28">
        <v>158</v>
      </c>
      <c r="I318" s="28" t="s">
        <v>1354</v>
      </c>
      <c r="J318" s="28">
        <v>4103054</v>
      </c>
      <c r="K318" s="28" t="s">
        <v>1355</v>
      </c>
      <c r="L318" s="14" t="s">
        <v>1356</v>
      </c>
      <c r="M318" s="14" t="s">
        <v>49</v>
      </c>
      <c r="N318" s="11">
        <v>4.3999999999999997E-2</v>
      </c>
      <c r="O318" s="11">
        <v>2020</v>
      </c>
      <c r="P318" s="11" t="s">
        <v>450</v>
      </c>
      <c r="Q318" s="11">
        <v>1</v>
      </c>
      <c r="R318" s="11">
        <v>1</v>
      </c>
      <c r="S318" s="11">
        <v>1</v>
      </c>
      <c r="T318" s="18">
        <f t="shared" si="54"/>
        <v>1</v>
      </c>
      <c r="U318" s="19">
        <v>1</v>
      </c>
      <c r="V318" s="19">
        <v>1</v>
      </c>
      <c r="W318" s="19">
        <v>0</v>
      </c>
      <c r="X318" s="19">
        <v>0</v>
      </c>
      <c r="Y318" s="20">
        <f t="shared" si="55"/>
        <v>2</v>
      </c>
      <c r="Z318" s="18">
        <f t="shared" si="53"/>
        <v>2</v>
      </c>
      <c r="AA318" s="17">
        <f>Y318+S318</f>
        <v>3</v>
      </c>
      <c r="AB318" s="18">
        <f>Y318/Q318</f>
        <v>2</v>
      </c>
      <c r="AC318" s="22">
        <f t="shared" si="51"/>
        <v>3</v>
      </c>
      <c r="AD318" s="52">
        <v>2000000</v>
      </c>
      <c r="AE318" s="29" t="s">
        <v>475</v>
      </c>
      <c r="AF318" s="27">
        <v>0</v>
      </c>
      <c r="AG318" s="18">
        <f t="shared" si="52"/>
        <v>0</v>
      </c>
    </row>
    <row r="319" spans="1:33" s="25" customFormat="1" ht="72" x14ac:dyDescent="0.2">
      <c r="A319" s="11" t="s">
        <v>1268</v>
      </c>
      <c r="B319" s="12" t="s">
        <v>65</v>
      </c>
      <c r="C319" s="28" t="s">
        <v>443</v>
      </c>
      <c r="D319" s="13" t="s">
        <v>445</v>
      </c>
      <c r="E319" s="28" t="s">
        <v>951</v>
      </c>
      <c r="F319" s="28" t="s">
        <v>590</v>
      </c>
      <c r="G319" s="28" t="s">
        <v>454</v>
      </c>
      <c r="H319" s="28">
        <v>159</v>
      </c>
      <c r="I319" s="28" t="s">
        <v>1357</v>
      </c>
      <c r="J319" s="28" t="s">
        <v>1358</v>
      </c>
      <c r="K319" s="28" t="s">
        <v>1355</v>
      </c>
      <c r="L319" s="14" t="s">
        <v>48</v>
      </c>
      <c r="M319" s="14" t="s">
        <v>49</v>
      </c>
      <c r="N319" s="11">
        <v>4.3999999999999997E-2</v>
      </c>
      <c r="O319" s="11">
        <v>2020</v>
      </c>
      <c r="P319" s="11" t="s">
        <v>450</v>
      </c>
      <c r="Q319" s="11">
        <v>1</v>
      </c>
      <c r="R319" s="11">
        <v>1</v>
      </c>
      <c r="S319" s="11">
        <v>1</v>
      </c>
      <c r="T319" s="18">
        <f t="shared" si="54"/>
        <v>1</v>
      </c>
      <c r="U319" s="19">
        <v>1</v>
      </c>
      <c r="V319" s="19">
        <v>1</v>
      </c>
      <c r="W319" s="19">
        <v>0</v>
      </c>
      <c r="X319" s="19">
        <v>0</v>
      </c>
      <c r="Y319" s="20">
        <f t="shared" si="55"/>
        <v>2</v>
      </c>
      <c r="Z319" s="18">
        <f t="shared" si="53"/>
        <v>2</v>
      </c>
      <c r="AA319" s="17">
        <f>Y319+S319</f>
        <v>3</v>
      </c>
      <c r="AB319" s="18">
        <f>Y319/Q319</f>
        <v>2</v>
      </c>
      <c r="AC319" s="22">
        <f t="shared" si="51"/>
        <v>3</v>
      </c>
      <c r="AD319" s="52">
        <v>2000000</v>
      </c>
      <c r="AE319" s="29" t="s">
        <v>475</v>
      </c>
      <c r="AF319" s="27">
        <v>0</v>
      </c>
      <c r="AG319" s="18">
        <f t="shared" si="52"/>
        <v>0</v>
      </c>
    </row>
    <row r="320" spans="1:33" s="25" customFormat="1" ht="72" x14ac:dyDescent="0.2">
      <c r="A320" s="11" t="s">
        <v>1268</v>
      </c>
      <c r="B320" s="12" t="s">
        <v>65</v>
      </c>
      <c r="C320" s="28" t="s">
        <v>443</v>
      </c>
      <c r="D320" s="13" t="s">
        <v>445</v>
      </c>
      <c r="E320" s="28" t="s">
        <v>951</v>
      </c>
      <c r="F320" s="28" t="s">
        <v>590</v>
      </c>
      <c r="G320" s="28" t="s">
        <v>454</v>
      </c>
      <c r="H320" s="28">
        <v>160</v>
      </c>
      <c r="I320" s="28" t="s">
        <v>1359</v>
      </c>
      <c r="J320" s="28" t="s">
        <v>1358</v>
      </c>
      <c r="K320" s="28" t="s">
        <v>1355</v>
      </c>
      <c r="L320" s="14" t="s">
        <v>1356</v>
      </c>
      <c r="M320" s="14" t="s">
        <v>49</v>
      </c>
      <c r="N320" s="11">
        <v>4.3999999999999997E-2</v>
      </c>
      <c r="O320" s="11">
        <v>2020</v>
      </c>
      <c r="P320" s="11" t="s">
        <v>450</v>
      </c>
      <c r="Q320" s="11">
        <v>0</v>
      </c>
      <c r="R320" s="11">
        <v>20</v>
      </c>
      <c r="S320" s="11">
        <v>10</v>
      </c>
      <c r="T320" s="18">
        <f t="shared" si="54"/>
        <v>0.5</v>
      </c>
      <c r="U320" s="19">
        <v>0</v>
      </c>
      <c r="V320" s="19">
        <v>3</v>
      </c>
      <c r="W320" s="19">
        <v>0</v>
      </c>
      <c r="X320" s="19">
        <v>0</v>
      </c>
      <c r="Y320" s="20">
        <f t="shared" si="55"/>
        <v>3</v>
      </c>
      <c r="Z320" s="18">
        <f t="shared" si="53"/>
        <v>0.15</v>
      </c>
      <c r="AA320" s="17">
        <f>Y320+S320</f>
        <v>13</v>
      </c>
      <c r="AB320" s="18">
        <v>0.15</v>
      </c>
      <c r="AC320" s="22">
        <f t="shared" si="51"/>
        <v>0.65</v>
      </c>
      <c r="AD320" s="52">
        <v>2000000</v>
      </c>
      <c r="AE320" s="29" t="s">
        <v>475</v>
      </c>
      <c r="AF320" s="27">
        <v>0</v>
      </c>
      <c r="AG320" s="18">
        <f t="shared" si="52"/>
        <v>0</v>
      </c>
    </row>
    <row r="321" spans="1:33" s="25" customFormat="1" ht="84" x14ac:dyDescent="0.2">
      <c r="A321" s="11" t="s">
        <v>1268</v>
      </c>
      <c r="B321" s="12" t="s">
        <v>65</v>
      </c>
      <c r="C321" s="28" t="s">
        <v>443</v>
      </c>
      <c r="D321" s="13" t="s">
        <v>445</v>
      </c>
      <c r="E321" s="28" t="s">
        <v>951</v>
      </c>
      <c r="F321" s="28" t="s">
        <v>590</v>
      </c>
      <c r="G321" s="28" t="s">
        <v>454</v>
      </c>
      <c r="H321" s="28">
        <v>161</v>
      </c>
      <c r="I321" s="28" t="s">
        <v>1360</v>
      </c>
      <c r="J321" s="28" t="s">
        <v>1358</v>
      </c>
      <c r="K321" s="28" t="s">
        <v>1355</v>
      </c>
      <c r="L321" s="14" t="s">
        <v>1356</v>
      </c>
      <c r="M321" s="14" t="s">
        <v>49</v>
      </c>
      <c r="N321" s="11">
        <v>4.3999999999999997E-2</v>
      </c>
      <c r="O321" s="11">
        <v>2020</v>
      </c>
      <c r="P321" s="11" t="s">
        <v>450</v>
      </c>
      <c r="Q321" s="11">
        <v>5</v>
      </c>
      <c r="R321" s="11">
        <v>20</v>
      </c>
      <c r="S321" s="11">
        <v>5</v>
      </c>
      <c r="T321" s="18">
        <f t="shared" si="54"/>
        <v>0.25</v>
      </c>
      <c r="U321" s="19">
        <v>0</v>
      </c>
      <c r="V321" s="19">
        <v>3</v>
      </c>
      <c r="W321" s="19">
        <v>0</v>
      </c>
      <c r="X321" s="19">
        <v>0</v>
      </c>
      <c r="Y321" s="20">
        <f t="shared" si="55"/>
        <v>3</v>
      </c>
      <c r="Z321" s="18">
        <f t="shared" si="53"/>
        <v>0.15</v>
      </c>
      <c r="AA321" s="17">
        <f>Y321+S321</f>
        <v>8</v>
      </c>
      <c r="AB321" s="18">
        <f>Y321/Q321</f>
        <v>0.6</v>
      </c>
      <c r="AC321" s="22">
        <f t="shared" si="51"/>
        <v>0.4</v>
      </c>
      <c r="AD321" s="52">
        <v>2000000</v>
      </c>
      <c r="AE321" s="29" t="s">
        <v>475</v>
      </c>
      <c r="AF321" s="27">
        <v>0</v>
      </c>
      <c r="AG321" s="18">
        <f t="shared" si="52"/>
        <v>0</v>
      </c>
    </row>
    <row r="322" spans="1:33" s="25" customFormat="1" ht="48" x14ac:dyDescent="0.2">
      <c r="A322" s="11" t="s">
        <v>1268</v>
      </c>
      <c r="B322" s="12" t="s">
        <v>65</v>
      </c>
      <c r="C322" s="28" t="s">
        <v>443</v>
      </c>
      <c r="D322" s="13" t="s">
        <v>590</v>
      </c>
      <c r="E322" s="28">
        <v>1204</v>
      </c>
      <c r="F322" s="25" t="s">
        <v>1278</v>
      </c>
      <c r="G322" s="28" t="s">
        <v>454</v>
      </c>
      <c r="H322" s="28">
        <v>162</v>
      </c>
      <c r="I322" s="28" t="s">
        <v>1361</v>
      </c>
      <c r="J322" s="28">
        <v>1204009</v>
      </c>
      <c r="K322" s="28" t="s">
        <v>1362</v>
      </c>
      <c r="L322" s="14" t="s">
        <v>1363</v>
      </c>
      <c r="M322" s="14" t="s">
        <v>49</v>
      </c>
      <c r="N322" s="11">
        <v>4.3999999999999997E-2</v>
      </c>
      <c r="O322" s="11">
        <v>2020</v>
      </c>
      <c r="P322" s="11" t="s">
        <v>450</v>
      </c>
      <c r="Q322" s="11">
        <v>50</v>
      </c>
      <c r="R322" s="11">
        <v>300</v>
      </c>
      <c r="S322" s="11">
        <v>200</v>
      </c>
      <c r="T322" s="18">
        <f t="shared" si="54"/>
        <v>0.66666666666666663</v>
      </c>
      <c r="U322" s="19">
        <v>15</v>
      </c>
      <c r="V322" s="19">
        <v>100</v>
      </c>
      <c r="W322" s="34">
        <v>52</v>
      </c>
      <c r="X322" s="19">
        <v>0</v>
      </c>
      <c r="Y322" s="20">
        <f t="shared" si="55"/>
        <v>167</v>
      </c>
      <c r="Z322" s="18">
        <f t="shared" si="53"/>
        <v>0.55666666666666664</v>
      </c>
      <c r="AA322" s="17">
        <f>Y322+S322</f>
        <v>367</v>
      </c>
      <c r="AB322" s="18">
        <f>Y322/Q322</f>
        <v>3.34</v>
      </c>
      <c r="AC322" s="22">
        <f t="shared" si="51"/>
        <v>1.2233333333333334</v>
      </c>
      <c r="AD322" s="52">
        <v>2000000</v>
      </c>
      <c r="AE322" s="29" t="s">
        <v>475</v>
      </c>
      <c r="AF322" s="27">
        <v>0</v>
      </c>
      <c r="AG322" s="18">
        <f t="shared" si="52"/>
        <v>0</v>
      </c>
    </row>
    <row r="323" spans="1:33" s="25" customFormat="1" ht="48" x14ac:dyDescent="0.2">
      <c r="A323" s="11" t="s">
        <v>1268</v>
      </c>
      <c r="B323" s="12" t="s">
        <v>65</v>
      </c>
      <c r="C323" s="28" t="s">
        <v>443</v>
      </c>
      <c r="D323" s="13" t="s">
        <v>590</v>
      </c>
      <c r="E323" s="28" t="s">
        <v>1279</v>
      </c>
      <c r="F323" s="25" t="s">
        <v>1278</v>
      </c>
      <c r="G323" s="28" t="s">
        <v>454</v>
      </c>
      <c r="H323" s="28">
        <v>163</v>
      </c>
      <c r="I323" s="28" t="s">
        <v>1364</v>
      </c>
      <c r="J323" s="28">
        <v>1204009</v>
      </c>
      <c r="K323" s="28" t="s">
        <v>1362</v>
      </c>
      <c r="L323" s="14" t="s">
        <v>1365</v>
      </c>
      <c r="M323" s="14" t="s">
        <v>49</v>
      </c>
      <c r="N323" s="11">
        <v>4.3999999999999997E-2</v>
      </c>
      <c r="O323" s="11">
        <v>2020</v>
      </c>
      <c r="P323" s="11" t="s">
        <v>450</v>
      </c>
      <c r="Q323" s="11">
        <v>12</v>
      </c>
      <c r="R323" s="11">
        <v>46</v>
      </c>
      <c r="S323" s="11">
        <v>15</v>
      </c>
      <c r="T323" s="18">
        <f t="shared" si="54"/>
        <v>0.32608695652173914</v>
      </c>
      <c r="U323" s="19">
        <v>0</v>
      </c>
      <c r="V323" s="19">
        <v>18</v>
      </c>
      <c r="W323" s="34">
        <v>9</v>
      </c>
      <c r="X323" s="19">
        <v>0</v>
      </c>
      <c r="Y323" s="20">
        <f t="shared" si="55"/>
        <v>27</v>
      </c>
      <c r="Z323" s="18">
        <f t="shared" si="53"/>
        <v>0.58695652173913049</v>
      </c>
      <c r="AA323" s="17">
        <f>Y323+S323</f>
        <v>42</v>
      </c>
      <c r="AB323" s="18">
        <f>Y323/Q323</f>
        <v>2.25</v>
      </c>
      <c r="AC323" s="22">
        <f t="shared" ref="AC323:AC336" si="56">AA323/R323</f>
        <v>0.91304347826086951</v>
      </c>
      <c r="AD323" s="52">
        <v>2000000</v>
      </c>
      <c r="AE323" s="29" t="s">
        <v>475</v>
      </c>
      <c r="AF323" s="27">
        <v>0</v>
      </c>
      <c r="AG323" s="18">
        <f t="shared" si="52"/>
        <v>0</v>
      </c>
    </row>
    <row r="324" spans="1:33" s="25" customFormat="1" ht="48" x14ac:dyDescent="0.2">
      <c r="A324" s="11" t="s">
        <v>1268</v>
      </c>
      <c r="B324" s="12" t="s">
        <v>65</v>
      </c>
      <c r="C324" s="28" t="s">
        <v>443</v>
      </c>
      <c r="D324" s="13" t="s">
        <v>590</v>
      </c>
      <c r="E324" s="28" t="s">
        <v>1279</v>
      </c>
      <c r="F324" s="25" t="s">
        <v>1278</v>
      </c>
      <c r="G324" s="28" t="s">
        <v>454</v>
      </c>
      <c r="H324" s="28">
        <v>164</v>
      </c>
      <c r="I324" s="28" t="s">
        <v>1366</v>
      </c>
      <c r="J324" s="28">
        <v>1204018</v>
      </c>
      <c r="K324" s="28" t="s">
        <v>1367</v>
      </c>
      <c r="L324" s="14" t="s">
        <v>158</v>
      </c>
      <c r="M324" s="14" t="s">
        <v>49</v>
      </c>
      <c r="N324" s="11">
        <v>4.3999999999999997E-2</v>
      </c>
      <c r="O324" s="11">
        <v>2020</v>
      </c>
      <c r="P324" s="11" t="s">
        <v>450</v>
      </c>
      <c r="Q324" s="11">
        <v>1</v>
      </c>
      <c r="R324" s="11">
        <v>4</v>
      </c>
      <c r="S324" s="11">
        <v>0</v>
      </c>
      <c r="T324" s="18">
        <f t="shared" si="54"/>
        <v>0</v>
      </c>
      <c r="U324" s="19">
        <v>0</v>
      </c>
      <c r="V324" s="19">
        <v>0</v>
      </c>
      <c r="W324" s="34">
        <v>1</v>
      </c>
      <c r="X324" s="19">
        <v>0</v>
      </c>
      <c r="Y324" s="20">
        <f t="shared" si="55"/>
        <v>1</v>
      </c>
      <c r="Z324" s="18">
        <f t="shared" si="53"/>
        <v>0.25</v>
      </c>
      <c r="AA324" s="17">
        <f>Y324+S324</f>
        <v>1</v>
      </c>
      <c r="AB324" s="18">
        <f>Y324/Q324</f>
        <v>1</v>
      </c>
      <c r="AC324" s="22">
        <f t="shared" si="56"/>
        <v>0.25</v>
      </c>
      <c r="AD324" s="52">
        <v>2000000000</v>
      </c>
      <c r="AE324" s="29" t="s">
        <v>475</v>
      </c>
      <c r="AF324" s="27">
        <v>0</v>
      </c>
      <c r="AG324" s="18">
        <f t="shared" si="52"/>
        <v>0</v>
      </c>
    </row>
    <row r="325" spans="1:33" s="25" customFormat="1" ht="60" x14ac:dyDescent="0.2">
      <c r="A325" s="11" t="s">
        <v>1268</v>
      </c>
      <c r="B325" s="12" t="s">
        <v>65</v>
      </c>
      <c r="C325" s="28" t="s">
        <v>443</v>
      </c>
      <c r="D325" s="13" t="s">
        <v>590</v>
      </c>
      <c r="E325" s="28" t="s">
        <v>1368</v>
      </c>
      <c r="F325" s="28" t="s">
        <v>513</v>
      </c>
      <c r="G325" s="28" t="s">
        <v>454</v>
      </c>
      <c r="H325" s="28">
        <v>165</v>
      </c>
      <c r="I325" s="28" t="s">
        <v>1369</v>
      </c>
      <c r="J325" s="28">
        <v>4102052</v>
      </c>
      <c r="K325" s="28" t="s">
        <v>1222</v>
      </c>
      <c r="L325" s="14" t="s">
        <v>1370</v>
      </c>
      <c r="M325" s="14" t="s">
        <v>49</v>
      </c>
      <c r="N325" s="11">
        <v>4.3999999999999997E-2</v>
      </c>
      <c r="O325" s="11">
        <v>2020</v>
      </c>
      <c r="P325" s="11" t="s">
        <v>450</v>
      </c>
      <c r="Q325" s="11">
        <v>1</v>
      </c>
      <c r="R325" s="11">
        <v>4</v>
      </c>
      <c r="S325" s="11">
        <v>0</v>
      </c>
      <c r="T325" s="18">
        <f t="shared" si="54"/>
        <v>0</v>
      </c>
      <c r="U325" s="19">
        <v>0</v>
      </c>
      <c r="V325" s="19">
        <v>1</v>
      </c>
      <c r="W325" s="34">
        <v>1</v>
      </c>
      <c r="X325" s="19">
        <v>0</v>
      </c>
      <c r="Y325" s="20">
        <f t="shared" si="55"/>
        <v>2</v>
      </c>
      <c r="Z325" s="18">
        <f t="shared" si="53"/>
        <v>0.5</v>
      </c>
      <c r="AA325" s="17">
        <f>Y325+S325</f>
        <v>2</v>
      </c>
      <c r="AB325" s="18">
        <f>Y325/Q325</f>
        <v>2</v>
      </c>
      <c r="AC325" s="22">
        <f t="shared" si="56"/>
        <v>0.5</v>
      </c>
      <c r="AD325" s="52">
        <v>0</v>
      </c>
      <c r="AE325" s="29" t="s">
        <v>475</v>
      </c>
      <c r="AF325" s="27">
        <v>0</v>
      </c>
      <c r="AG325" s="18">
        <v>0</v>
      </c>
    </row>
    <row r="326" spans="1:33" s="25" customFormat="1" ht="48" x14ac:dyDescent="0.2">
      <c r="A326" s="11" t="s">
        <v>1268</v>
      </c>
      <c r="B326" s="12" t="s">
        <v>65</v>
      </c>
      <c r="C326" s="28" t="s">
        <v>443</v>
      </c>
      <c r="D326" s="13" t="s">
        <v>590</v>
      </c>
      <c r="E326" s="28" t="s">
        <v>951</v>
      </c>
      <c r="F326" s="28" t="s">
        <v>590</v>
      </c>
      <c r="G326" s="28" t="s">
        <v>454</v>
      </c>
      <c r="H326" s="28">
        <v>166</v>
      </c>
      <c r="I326" s="28" t="s">
        <v>1371</v>
      </c>
      <c r="J326" s="28">
        <v>4103004</v>
      </c>
      <c r="K326" s="28" t="s">
        <v>1292</v>
      </c>
      <c r="L326" s="14" t="s">
        <v>1293</v>
      </c>
      <c r="M326" s="14" t="s">
        <v>49</v>
      </c>
      <c r="N326" s="11">
        <v>4.3999999999999997E-2</v>
      </c>
      <c r="O326" s="11">
        <v>2020</v>
      </c>
      <c r="P326" s="11" t="s">
        <v>450</v>
      </c>
      <c r="Q326" s="11">
        <v>5</v>
      </c>
      <c r="R326" s="11">
        <v>20</v>
      </c>
      <c r="S326" s="11">
        <v>20</v>
      </c>
      <c r="T326" s="18">
        <f t="shared" si="54"/>
        <v>1</v>
      </c>
      <c r="U326" s="19">
        <v>0</v>
      </c>
      <c r="V326" s="19">
        <v>2</v>
      </c>
      <c r="W326" s="19">
        <v>0</v>
      </c>
      <c r="X326" s="19">
        <v>0</v>
      </c>
      <c r="Y326" s="20">
        <f t="shared" si="55"/>
        <v>2</v>
      </c>
      <c r="Z326" s="18">
        <f t="shared" si="53"/>
        <v>0.1</v>
      </c>
      <c r="AA326" s="17">
        <f>Y326+S326</f>
        <v>22</v>
      </c>
      <c r="AB326" s="18">
        <f>Y326/Q326</f>
        <v>0.4</v>
      </c>
      <c r="AC326" s="22">
        <f t="shared" si="56"/>
        <v>1.1000000000000001</v>
      </c>
      <c r="AD326" s="52">
        <v>0</v>
      </c>
      <c r="AE326" s="29" t="s">
        <v>475</v>
      </c>
      <c r="AF326" s="27">
        <v>0</v>
      </c>
      <c r="AG326" s="18">
        <v>0</v>
      </c>
    </row>
    <row r="327" spans="1:33" s="25" customFormat="1" ht="60" x14ac:dyDescent="0.2">
      <c r="A327" s="11" t="s">
        <v>1268</v>
      </c>
      <c r="B327" s="12" t="s">
        <v>65</v>
      </c>
      <c r="C327" s="28" t="s">
        <v>443</v>
      </c>
      <c r="D327" s="13" t="s">
        <v>590</v>
      </c>
      <c r="E327" s="28" t="s">
        <v>1368</v>
      </c>
      <c r="F327" s="28" t="s">
        <v>513</v>
      </c>
      <c r="G327" s="28" t="s">
        <v>454</v>
      </c>
      <c r="H327" s="28">
        <v>167</v>
      </c>
      <c r="I327" s="28" t="s">
        <v>1372</v>
      </c>
      <c r="J327" s="28">
        <v>4101031</v>
      </c>
      <c r="K327" s="28" t="s">
        <v>1316</v>
      </c>
      <c r="L327" s="14" t="s">
        <v>1317</v>
      </c>
      <c r="M327" s="14" t="s">
        <v>49</v>
      </c>
      <c r="N327" s="11">
        <v>4.3999999999999997E-2</v>
      </c>
      <c r="O327" s="11">
        <v>2020</v>
      </c>
      <c r="P327" s="11" t="s">
        <v>450</v>
      </c>
      <c r="Q327" s="11">
        <v>1</v>
      </c>
      <c r="R327" s="11">
        <v>1</v>
      </c>
      <c r="S327" s="11">
        <v>0</v>
      </c>
      <c r="T327" s="18">
        <f t="shared" si="54"/>
        <v>0</v>
      </c>
      <c r="U327" s="19">
        <v>0</v>
      </c>
      <c r="V327" s="19">
        <v>0.5</v>
      </c>
      <c r="W327" s="34">
        <v>0.5</v>
      </c>
      <c r="X327" s="19">
        <v>0</v>
      </c>
      <c r="Y327" s="20">
        <f t="shared" si="55"/>
        <v>1</v>
      </c>
      <c r="Z327" s="18">
        <f t="shared" si="53"/>
        <v>1</v>
      </c>
      <c r="AA327" s="17">
        <f>Y327+S327</f>
        <v>1</v>
      </c>
      <c r="AB327" s="18">
        <f>Y327/Q327</f>
        <v>1</v>
      </c>
      <c r="AC327" s="22">
        <f t="shared" si="56"/>
        <v>1</v>
      </c>
      <c r="AD327" s="52">
        <v>0</v>
      </c>
      <c r="AE327" s="29" t="s">
        <v>475</v>
      </c>
      <c r="AF327" s="27">
        <v>0</v>
      </c>
      <c r="AG327" s="18">
        <v>0</v>
      </c>
    </row>
    <row r="328" spans="1:33" s="25" customFormat="1" ht="48" x14ac:dyDescent="0.2">
      <c r="A328" s="11" t="s">
        <v>1268</v>
      </c>
      <c r="B328" s="12" t="s">
        <v>65</v>
      </c>
      <c r="C328" s="28" t="s">
        <v>443</v>
      </c>
      <c r="D328" s="13" t="s">
        <v>590</v>
      </c>
      <c r="E328" s="28" t="s">
        <v>1279</v>
      </c>
      <c r="F328" s="25" t="s">
        <v>1278</v>
      </c>
      <c r="G328" s="28" t="s">
        <v>1198</v>
      </c>
      <c r="H328" s="28">
        <v>168</v>
      </c>
      <c r="I328" s="28" t="s">
        <v>1373</v>
      </c>
      <c r="J328" s="28">
        <v>1204002</v>
      </c>
      <c r="K328" s="28" t="s">
        <v>1374</v>
      </c>
      <c r="L328" s="14" t="s">
        <v>1375</v>
      </c>
      <c r="M328" s="14" t="s">
        <v>49</v>
      </c>
      <c r="N328" s="11">
        <v>4.3999999999999997E-2</v>
      </c>
      <c r="O328" s="11">
        <v>2020</v>
      </c>
      <c r="P328" s="11" t="s">
        <v>450</v>
      </c>
      <c r="Q328" s="11">
        <v>1</v>
      </c>
      <c r="R328" s="11">
        <v>4</v>
      </c>
      <c r="S328" s="11">
        <v>1</v>
      </c>
      <c r="T328" s="18">
        <f t="shared" si="54"/>
        <v>0.25</v>
      </c>
      <c r="U328" s="19">
        <v>0</v>
      </c>
      <c r="V328" s="19">
        <v>0</v>
      </c>
      <c r="W328" s="19">
        <v>0</v>
      </c>
      <c r="X328" s="19">
        <v>0</v>
      </c>
      <c r="Y328" s="20">
        <f t="shared" si="55"/>
        <v>0</v>
      </c>
      <c r="Z328" s="18">
        <f t="shared" si="53"/>
        <v>0</v>
      </c>
      <c r="AA328" s="17">
        <f>Y328+S328</f>
        <v>1</v>
      </c>
      <c r="AB328" s="18">
        <f>Y328/Q328</f>
        <v>0</v>
      </c>
      <c r="AC328" s="22">
        <f t="shared" si="56"/>
        <v>0.25</v>
      </c>
      <c r="AD328" s="52">
        <v>0</v>
      </c>
      <c r="AE328" s="29" t="s">
        <v>475</v>
      </c>
      <c r="AF328" s="27">
        <v>0</v>
      </c>
      <c r="AG328" s="18">
        <v>0</v>
      </c>
    </row>
    <row r="329" spans="1:33" s="25" customFormat="1" ht="60" x14ac:dyDescent="0.2">
      <c r="A329" s="11" t="s">
        <v>1268</v>
      </c>
      <c r="B329" s="12" t="s">
        <v>65</v>
      </c>
      <c r="C329" s="28" t="s">
        <v>443</v>
      </c>
      <c r="D329" s="13" t="s">
        <v>590</v>
      </c>
      <c r="E329" s="28" t="s">
        <v>951</v>
      </c>
      <c r="F329" s="28" t="s">
        <v>590</v>
      </c>
      <c r="G329" s="28" t="s">
        <v>1198</v>
      </c>
      <c r="H329" s="28">
        <v>169</v>
      </c>
      <c r="I329" s="28" t="s">
        <v>1376</v>
      </c>
      <c r="J329" s="28">
        <v>4103052</v>
      </c>
      <c r="K329" s="28" t="s">
        <v>1377</v>
      </c>
      <c r="L329" s="14" t="s">
        <v>1378</v>
      </c>
      <c r="M329" s="14" t="s">
        <v>49</v>
      </c>
      <c r="N329" s="11">
        <v>4.3999999999999997E-2</v>
      </c>
      <c r="O329" s="11">
        <v>2020</v>
      </c>
      <c r="P329" s="11" t="s">
        <v>450</v>
      </c>
      <c r="Q329" s="11">
        <v>1</v>
      </c>
      <c r="R329" s="11">
        <v>1</v>
      </c>
      <c r="S329" s="11"/>
      <c r="T329" s="18">
        <f t="shared" si="54"/>
        <v>0</v>
      </c>
      <c r="U329" s="19">
        <v>0</v>
      </c>
      <c r="V329" s="19">
        <v>0</v>
      </c>
      <c r="W329" s="34">
        <v>1</v>
      </c>
      <c r="X329" s="19">
        <v>0</v>
      </c>
      <c r="Y329" s="20">
        <f t="shared" si="55"/>
        <v>1</v>
      </c>
      <c r="Z329" s="18">
        <f t="shared" si="53"/>
        <v>1</v>
      </c>
      <c r="AA329" s="17">
        <f>Y329+S329</f>
        <v>1</v>
      </c>
      <c r="AB329" s="18">
        <f>Y329/Q329</f>
        <v>1</v>
      </c>
      <c r="AC329" s="22">
        <f t="shared" si="56"/>
        <v>1</v>
      </c>
      <c r="AD329" s="52">
        <v>0</v>
      </c>
      <c r="AE329" s="29" t="s">
        <v>475</v>
      </c>
      <c r="AF329" s="27">
        <v>0</v>
      </c>
      <c r="AG329" s="18">
        <v>0</v>
      </c>
    </row>
    <row r="330" spans="1:33" s="25" customFormat="1" ht="48" x14ac:dyDescent="0.2">
      <c r="A330" s="11" t="s">
        <v>1268</v>
      </c>
      <c r="B330" s="12" t="s">
        <v>65</v>
      </c>
      <c r="C330" s="28" t="s">
        <v>443</v>
      </c>
      <c r="D330" s="13" t="s">
        <v>590</v>
      </c>
      <c r="E330" s="28" t="s">
        <v>1379</v>
      </c>
      <c r="F330" s="28" t="s">
        <v>1197</v>
      </c>
      <c r="G330" s="28" t="s">
        <v>1198</v>
      </c>
      <c r="H330" s="28">
        <v>170</v>
      </c>
      <c r="I330" s="28" t="s">
        <v>1380</v>
      </c>
      <c r="J330" s="28">
        <v>1202032</v>
      </c>
      <c r="K330" s="28" t="s">
        <v>1381</v>
      </c>
      <c r="L330" s="14" t="s">
        <v>1382</v>
      </c>
      <c r="M330" s="14" t="s">
        <v>49</v>
      </c>
      <c r="N330" s="11">
        <v>4.3999999999999997E-2</v>
      </c>
      <c r="O330" s="11">
        <v>2020</v>
      </c>
      <c r="P330" s="11" t="s">
        <v>450</v>
      </c>
      <c r="Q330" s="11">
        <v>3</v>
      </c>
      <c r="R330" s="11">
        <v>12</v>
      </c>
      <c r="S330" s="11">
        <v>4</v>
      </c>
      <c r="T330" s="18">
        <f t="shared" si="54"/>
        <v>0.33333333333333331</v>
      </c>
      <c r="U330" s="19">
        <v>0</v>
      </c>
      <c r="V330" s="19">
        <v>0</v>
      </c>
      <c r="W330" s="19">
        <v>0</v>
      </c>
      <c r="X330" s="19">
        <v>0</v>
      </c>
      <c r="Y330" s="20">
        <f t="shared" si="55"/>
        <v>0</v>
      </c>
      <c r="Z330" s="18">
        <f t="shared" si="53"/>
        <v>0</v>
      </c>
      <c r="AA330" s="17">
        <f>Y330+S330</f>
        <v>4</v>
      </c>
      <c r="AB330" s="18">
        <f>Y330/Q330</f>
        <v>0</v>
      </c>
      <c r="AC330" s="22">
        <f t="shared" si="56"/>
        <v>0.33333333333333331</v>
      </c>
      <c r="AD330" s="52">
        <v>0</v>
      </c>
      <c r="AE330" s="29" t="s">
        <v>475</v>
      </c>
      <c r="AF330" s="27">
        <v>0</v>
      </c>
      <c r="AG330" s="18">
        <v>0</v>
      </c>
    </row>
    <row r="331" spans="1:33" s="25" customFormat="1" ht="48" x14ac:dyDescent="0.2">
      <c r="A331" s="11" t="s">
        <v>1268</v>
      </c>
      <c r="B331" s="12" t="s">
        <v>65</v>
      </c>
      <c r="C331" s="28" t="s">
        <v>443</v>
      </c>
      <c r="D331" s="13" t="s">
        <v>590</v>
      </c>
      <c r="E331" s="28" t="s">
        <v>1379</v>
      </c>
      <c r="F331" s="28" t="s">
        <v>1197</v>
      </c>
      <c r="G331" s="28" t="s">
        <v>1198</v>
      </c>
      <c r="H331" s="28">
        <v>171</v>
      </c>
      <c r="I331" s="28" t="s">
        <v>1383</v>
      </c>
      <c r="J331" s="28">
        <v>1202032</v>
      </c>
      <c r="K331" s="28" t="s">
        <v>1381</v>
      </c>
      <c r="L331" s="14" t="s">
        <v>1382</v>
      </c>
      <c r="M331" s="14" t="s">
        <v>49</v>
      </c>
      <c r="N331" s="11">
        <v>4.3999999999999997E-2</v>
      </c>
      <c r="O331" s="11">
        <v>2020</v>
      </c>
      <c r="P331" s="11" t="s">
        <v>450</v>
      </c>
      <c r="Q331" s="11">
        <v>1</v>
      </c>
      <c r="R331" s="11">
        <v>2</v>
      </c>
      <c r="S331" s="11">
        <v>0</v>
      </c>
      <c r="T331" s="18">
        <f t="shared" si="54"/>
        <v>0</v>
      </c>
      <c r="U331" s="19">
        <v>0</v>
      </c>
      <c r="V331" s="19">
        <v>0</v>
      </c>
      <c r="W331" s="19">
        <v>0</v>
      </c>
      <c r="X331" s="19">
        <v>0</v>
      </c>
      <c r="Y331" s="20">
        <f t="shared" si="55"/>
        <v>0</v>
      </c>
      <c r="Z331" s="18">
        <f t="shared" si="53"/>
        <v>0</v>
      </c>
      <c r="AA331" s="17">
        <f>Y331+S331</f>
        <v>0</v>
      </c>
      <c r="AB331" s="18">
        <f>Y331/Q331</f>
        <v>0</v>
      </c>
      <c r="AC331" s="22">
        <f t="shared" si="56"/>
        <v>0</v>
      </c>
      <c r="AD331" s="52">
        <v>0</v>
      </c>
      <c r="AE331" s="29" t="s">
        <v>475</v>
      </c>
      <c r="AF331" s="27">
        <v>0</v>
      </c>
      <c r="AG331" s="18">
        <v>0</v>
      </c>
    </row>
    <row r="332" spans="1:33" s="25" customFormat="1" ht="48" x14ac:dyDescent="0.2">
      <c r="A332" s="11" t="s">
        <v>1268</v>
      </c>
      <c r="B332" s="12" t="s">
        <v>65</v>
      </c>
      <c r="C332" s="28" t="s">
        <v>443</v>
      </c>
      <c r="D332" s="13" t="s">
        <v>590</v>
      </c>
      <c r="E332" s="28" t="s">
        <v>1384</v>
      </c>
      <c r="F332" s="28" t="s">
        <v>1197</v>
      </c>
      <c r="G332" s="28" t="s">
        <v>1198</v>
      </c>
      <c r="H332" s="28">
        <v>172</v>
      </c>
      <c r="I332" s="28" t="s">
        <v>1385</v>
      </c>
      <c r="J332" s="28">
        <v>1202032</v>
      </c>
      <c r="K332" s="28" t="s">
        <v>1381</v>
      </c>
      <c r="L332" s="14" t="s">
        <v>1382</v>
      </c>
      <c r="M332" s="14" t="s">
        <v>49</v>
      </c>
      <c r="N332" s="11">
        <v>4.3999999999999997E-2</v>
      </c>
      <c r="O332" s="11">
        <v>2020</v>
      </c>
      <c r="P332" s="11" t="s">
        <v>450</v>
      </c>
      <c r="Q332" s="11">
        <v>3</v>
      </c>
      <c r="R332" s="11">
        <v>12</v>
      </c>
      <c r="S332" s="11">
        <v>3</v>
      </c>
      <c r="T332" s="18">
        <f t="shared" si="54"/>
        <v>0.25</v>
      </c>
      <c r="U332" s="19">
        <v>0</v>
      </c>
      <c r="V332" s="19">
        <v>2</v>
      </c>
      <c r="W332" s="34">
        <v>2</v>
      </c>
      <c r="X332" s="19">
        <v>0</v>
      </c>
      <c r="Y332" s="20">
        <f t="shared" si="55"/>
        <v>4</v>
      </c>
      <c r="Z332" s="18">
        <f t="shared" si="53"/>
        <v>0.33333333333333331</v>
      </c>
      <c r="AA332" s="17">
        <f>Y332+S332</f>
        <v>7</v>
      </c>
      <c r="AB332" s="18">
        <f>Y332/Q332</f>
        <v>1.3333333333333333</v>
      </c>
      <c r="AC332" s="22">
        <f t="shared" si="56"/>
        <v>0.58333333333333337</v>
      </c>
      <c r="AD332" s="52">
        <v>0</v>
      </c>
      <c r="AE332" s="29" t="s">
        <v>475</v>
      </c>
      <c r="AF332" s="27">
        <v>0</v>
      </c>
      <c r="AG332" s="18">
        <v>0</v>
      </c>
    </row>
    <row r="333" spans="1:33" s="25" customFormat="1" ht="48" x14ac:dyDescent="0.2">
      <c r="A333" s="11" t="s">
        <v>1268</v>
      </c>
      <c r="B333" s="12" t="s">
        <v>65</v>
      </c>
      <c r="C333" s="28" t="s">
        <v>443</v>
      </c>
      <c r="D333" s="13" t="s">
        <v>590</v>
      </c>
      <c r="E333" s="28" t="s">
        <v>444</v>
      </c>
      <c r="F333" s="28" t="s">
        <v>445</v>
      </c>
      <c r="G333" s="28" t="s">
        <v>1198</v>
      </c>
      <c r="H333" s="28">
        <v>173</v>
      </c>
      <c r="I333" s="28" t="s">
        <v>1386</v>
      </c>
      <c r="J333" s="28">
        <v>4101038</v>
      </c>
      <c r="K333" s="28" t="s">
        <v>1336</v>
      </c>
      <c r="L333" s="14" t="s">
        <v>1340</v>
      </c>
      <c r="M333" s="14" t="s">
        <v>49</v>
      </c>
      <c r="N333" s="11">
        <v>4.3999999999999997E-2</v>
      </c>
      <c r="O333" s="11">
        <v>2020</v>
      </c>
      <c r="P333" s="11" t="s">
        <v>450</v>
      </c>
      <c r="Q333" s="11">
        <v>2</v>
      </c>
      <c r="R333" s="11">
        <v>4</v>
      </c>
      <c r="S333" s="11">
        <v>1</v>
      </c>
      <c r="T333" s="18">
        <f t="shared" si="54"/>
        <v>0.25</v>
      </c>
      <c r="U333" s="19">
        <v>0</v>
      </c>
      <c r="V333" s="19">
        <v>0</v>
      </c>
      <c r="W333" s="19">
        <v>0</v>
      </c>
      <c r="X333" s="19">
        <v>0</v>
      </c>
      <c r="Y333" s="20">
        <f t="shared" si="55"/>
        <v>0</v>
      </c>
      <c r="Z333" s="18">
        <f t="shared" si="53"/>
        <v>0</v>
      </c>
      <c r="AA333" s="17">
        <f>Y333+S333</f>
        <v>1</v>
      </c>
      <c r="AB333" s="18">
        <f>Y333/Q333</f>
        <v>0</v>
      </c>
      <c r="AC333" s="22">
        <f t="shared" si="56"/>
        <v>0.25</v>
      </c>
      <c r="AD333" s="52">
        <v>0</v>
      </c>
      <c r="AE333" s="29" t="s">
        <v>475</v>
      </c>
      <c r="AF333" s="27">
        <v>0</v>
      </c>
      <c r="AG333" s="18">
        <v>0</v>
      </c>
    </row>
    <row r="334" spans="1:33" s="25" customFormat="1" ht="48" x14ac:dyDescent="0.2">
      <c r="A334" s="11" t="s">
        <v>1268</v>
      </c>
      <c r="B334" s="12" t="s">
        <v>65</v>
      </c>
      <c r="C334" s="28" t="s">
        <v>1228</v>
      </c>
      <c r="D334" s="13" t="s">
        <v>445</v>
      </c>
      <c r="E334" s="28" t="s">
        <v>1279</v>
      </c>
      <c r="F334" s="25" t="s">
        <v>1278</v>
      </c>
      <c r="G334" s="28" t="s">
        <v>1387</v>
      </c>
      <c r="H334" s="28">
        <v>369</v>
      </c>
      <c r="I334" s="28" t="s">
        <v>1388</v>
      </c>
      <c r="J334" s="28">
        <v>120402</v>
      </c>
      <c r="K334" s="28" t="s">
        <v>1374</v>
      </c>
      <c r="L334" s="14" t="s">
        <v>1375</v>
      </c>
      <c r="M334" s="14" t="s">
        <v>49</v>
      </c>
      <c r="N334" s="11">
        <v>4.3999999999999997E-2</v>
      </c>
      <c r="O334" s="11">
        <v>2020</v>
      </c>
      <c r="P334" s="11" t="s">
        <v>450</v>
      </c>
      <c r="Q334" s="11">
        <v>4</v>
      </c>
      <c r="R334" s="11">
        <v>8</v>
      </c>
      <c r="S334" s="11">
        <v>2</v>
      </c>
      <c r="T334" s="18">
        <f t="shared" si="54"/>
        <v>0.25</v>
      </c>
      <c r="U334" s="19">
        <v>0</v>
      </c>
      <c r="V334" s="19">
        <v>1</v>
      </c>
      <c r="W334" s="19">
        <v>0</v>
      </c>
      <c r="X334" s="19">
        <v>0</v>
      </c>
      <c r="Y334" s="20">
        <f t="shared" si="55"/>
        <v>1</v>
      </c>
      <c r="Z334" s="18">
        <f t="shared" si="53"/>
        <v>0.125</v>
      </c>
      <c r="AA334" s="17">
        <f>Y334+S334</f>
        <v>3</v>
      </c>
      <c r="AB334" s="18">
        <f>Y334/Q334</f>
        <v>0.25</v>
      </c>
      <c r="AC334" s="22">
        <f t="shared" si="56"/>
        <v>0.375</v>
      </c>
      <c r="AD334" s="52"/>
      <c r="AE334" s="29" t="s">
        <v>475</v>
      </c>
      <c r="AF334" s="27">
        <v>0</v>
      </c>
      <c r="AG334" s="18">
        <v>0</v>
      </c>
    </row>
    <row r="335" spans="1:33" s="25" customFormat="1" ht="48" x14ac:dyDescent="0.2">
      <c r="A335" s="11" t="s">
        <v>1268</v>
      </c>
      <c r="B335" s="12" t="s">
        <v>65</v>
      </c>
      <c r="C335" s="28" t="s">
        <v>1228</v>
      </c>
      <c r="D335" s="13" t="s">
        <v>590</v>
      </c>
      <c r="E335" s="28" t="s">
        <v>1279</v>
      </c>
      <c r="F335" s="25" t="s">
        <v>1278</v>
      </c>
      <c r="G335" s="28" t="s">
        <v>1387</v>
      </c>
      <c r="H335" s="28">
        <v>370</v>
      </c>
      <c r="I335" s="28" t="s">
        <v>1389</v>
      </c>
      <c r="J335" s="28">
        <v>120402</v>
      </c>
      <c r="K335" s="28" t="s">
        <v>1374</v>
      </c>
      <c r="L335" s="14" t="s">
        <v>1375</v>
      </c>
      <c r="M335" s="14" t="s">
        <v>49</v>
      </c>
      <c r="N335" s="11">
        <v>9.2999999999999992E-3</v>
      </c>
      <c r="O335" s="11">
        <v>2014</v>
      </c>
      <c r="P335" s="11" t="s">
        <v>450</v>
      </c>
      <c r="Q335" s="11">
        <v>4</v>
      </c>
      <c r="R335" s="11">
        <v>8</v>
      </c>
      <c r="S335" s="11">
        <v>0</v>
      </c>
      <c r="T335" s="18">
        <f t="shared" si="54"/>
        <v>0</v>
      </c>
      <c r="U335" s="19">
        <v>0</v>
      </c>
      <c r="V335" s="19">
        <v>2</v>
      </c>
      <c r="W335" s="19">
        <v>0</v>
      </c>
      <c r="X335" s="19">
        <v>0</v>
      </c>
      <c r="Y335" s="20">
        <f t="shared" si="55"/>
        <v>2</v>
      </c>
      <c r="Z335" s="18">
        <f t="shared" si="53"/>
        <v>0.25</v>
      </c>
      <c r="AA335" s="17">
        <f>Y335+S335</f>
        <v>2</v>
      </c>
      <c r="AB335" s="18">
        <f>Y335/Q335</f>
        <v>0.5</v>
      </c>
      <c r="AC335" s="22">
        <f t="shared" si="56"/>
        <v>0.25</v>
      </c>
      <c r="AD335" s="52"/>
      <c r="AE335" s="29" t="s">
        <v>475</v>
      </c>
      <c r="AF335" s="27">
        <v>0</v>
      </c>
      <c r="AG335" s="18">
        <v>0</v>
      </c>
    </row>
    <row r="336" spans="1:33" s="25" customFormat="1" ht="48" x14ac:dyDescent="0.2">
      <c r="A336" s="11" t="s">
        <v>1268</v>
      </c>
      <c r="B336" s="12" t="s">
        <v>65</v>
      </c>
      <c r="C336" s="28" t="s">
        <v>1228</v>
      </c>
      <c r="D336" s="13" t="s">
        <v>590</v>
      </c>
      <c r="E336" s="28">
        <v>4103</v>
      </c>
      <c r="F336" s="28" t="s">
        <v>590</v>
      </c>
      <c r="G336" s="28" t="s">
        <v>1390</v>
      </c>
      <c r="H336" s="28">
        <v>371</v>
      </c>
      <c r="I336" s="28" t="s">
        <v>1391</v>
      </c>
      <c r="J336" s="28">
        <v>4103005</v>
      </c>
      <c r="K336" s="28" t="s">
        <v>954</v>
      </c>
      <c r="L336" s="14" t="s">
        <v>1288</v>
      </c>
      <c r="M336" s="14" t="s">
        <v>49</v>
      </c>
      <c r="N336" s="11">
        <v>4.3999999999999997E-2</v>
      </c>
      <c r="O336" s="11">
        <v>2020</v>
      </c>
      <c r="P336" s="11" t="s">
        <v>450</v>
      </c>
      <c r="Q336" s="11">
        <v>4</v>
      </c>
      <c r="R336" s="11">
        <v>8</v>
      </c>
      <c r="S336" s="11">
        <v>0</v>
      </c>
      <c r="T336" s="18">
        <f t="shared" si="54"/>
        <v>0</v>
      </c>
      <c r="U336" s="19">
        <v>0</v>
      </c>
      <c r="V336" s="19">
        <v>0</v>
      </c>
      <c r="W336" s="19">
        <v>0</v>
      </c>
      <c r="X336" s="19">
        <v>0</v>
      </c>
      <c r="Y336" s="20">
        <f t="shared" si="55"/>
        <v>0</v>
      </c>
      <c r="Z336" s="18">
        <f t="shared" si="53"/>
        <v>0</v>
      </c>
      <c r="AA336" s="17">
        <f>Y336+S336</f>
        <v>0</v>
      </c>
      <c r="AB336" s="18">
        <f>Y336/Q336</f>
        <v>0</v>
      </c>
      <c r="AC336" s="22">
        <f t="shared" si="56"/>
        <v>0</v>
      </c>
      <c r="AD336" s="52"/>
      <c r="AE336" s="29" t="s">
        <v>475</v>
      </c>
      <c r="AF336" s="27">
        <v>0</v>
      </c>
      <c r="AG336" s="18">
        <v>0</v>
      </c>
    </row>
    <row r="337" spans="1:33" s="25" customFormat="1" ht="60" x14ac:dyDescent="0.2">
      <c r="A337" s="11" t="s">
        <v>507</v>
      </c>
      <c r="B337" s="12" t="s">
        <v>65</v>
      </c>
      <c r="C337" s="28" t="s">
        <v>500</v>
      </c>
      <c r="D337" s="13" t="s">
        <v>1392</v>
      </c>
      <c r="E337" s="28">
        <v>4302</v>
      </c>
      <c r="F337" s="28" t="s">
        <v>501</v>
      </c>
      <c r="G337" s="28" t="s">
        <v>502</v>
      </c>
      <c r="H337" s="28">
        <v>174</v>
      </c>
      <c r="I337" s="28" t="s">
        <v>1393</v>
      </c>
      <c r="J337" s="28" t="s">
        <v>1394</v>
      </c>
      <c r="K337" s="28" t="s">
        <v>1395</v>
      </c>
      <c r="L337" s="14" t="s">
        <v>1396</v>
      </c>
      <c r="M337" s="14" t="s">
        <v>1397</v>
      </c>
      <c r="N337" s="11">
        <v>826</v>
      </c>
      <c r="O337" s="11">
        <v>2023</v>
      </c>
      <c r="P337" s="11" t="s">
        <v>507</v>
      </c>
      <c r="Q337" s="11">
        <v>909</v>
      </c>
      <c r="R337" s="11">
        <v>889</v>
      </c>
      <c r="S337" s="11">
        <v>466</v>
      </c>
      <c r="T337" s="65">
        <f t="shared" si="54"/>
        <v>0.5241844769403825</v>
      </c>
      <c r="U337" s="19">
        <v>0</v>
      </c>
      <c r="V337" s="19">
        <v>483</v>
      </c>
      <c r="W337" s="19">
        <v>166</v>
      </c>
      <c r="X337" s="19">
        <v>0</v>
      </c>
      <c r="Y337" s="20">
        <f t="shared" si="55"/>
        <v>649</v>
      </c>
      <c r="Z337" s="18">
        <f t="shared" si="53"/>
        <v>0.73003374578177727</v>
      </c>
      <c r="AA337" s="17">
        <v>1115</v>
      </c>
      <c r="AB337" s="18">
        <v>0.71</v>
      </c>
      <c r="AC337" s="22">
        <v>1.25</v>
      </c>
      <c r="AD337" s="52">
        <v>206000206</v>
      </c>
      <c r="AE337" s="29" t="s">
        <v>1398</v>
      </c>
      <c r="AF337" s="50">
        <v>240004661.34999999</v>
      </c>
      <c r="AG337" s="18">
        <f t="shared" ref="AG337:AG367" si="57">AF337/AD337</f>
        <v>1.1650700065319353</v>
      </c>
    </row>
    <row r="338" spans="1:33" s="25" customFormat="1" ht="48" x14ac:dyDescent="0.2">
      <c r="A338" s="11" t="s">
        <v>507</v>
      </c>
      <c r="B338" s="12" t="s">
        <v>65</v>
      </c>
      <c r="C338" s="28" t="s">
        <v>500</v>
      </c>
      <c r="D338" s="13" t="s">
        <v>1392</v>
      </c>
      <c r="E338" s="28">
        <v>4302</v>
      </c>
      <c r="F338" s="28" t="s">
        <v>501</v>
      </c>
      <c r="G338" s="28" t="s">
        <v>502</v>
      </c>
      <c r="H338" s="28">
        <v>175</v>
      </c>
      <c r="I338" s="28" t="s">
        <v>1399</v>
      </c>
      <c r="J338" s="28" t="s">
        <v>1400</v>
      </c>
      <c r="K338" s="28" t="s">
        <v>1401</v>
      </c>
      <c r="L338" s="14" t="s">
        <v>1402</v>
      </c>
      <c r="M338" s="14" t="s">
        <v>1397</v>
      </c>
      <c r="N338" s="11">
        <v>228</v>
      </c>
      <c r="O338" s="11">
        <v>2023</v>
      </c>
      <c r="P338" s="11" t="s">
        <v>507</v>
      </c>
      <c r="Q338" s="11">
        <v>230</v>
      </c>
      <c r="R338" s="11">
        <v>235</v>
      </c>
      <c r="S338" s="11">
        <v>292</v>
      </c>
      <c r="T338" s="65">
        <f t="shared" si="54"/>
        <v>1.2425531914893617</v>
      </c>
      <c r="U338" s="19">
        <v>0</v>
      </c>
      <c r="V338" s="19">
        <v>483</v>
      </c>
      <c r="W338" s="19">
        <v>166</v>
      </c>
      <c r="X338" s="19">
        <v>0</v>
      </c>
      <c r="Y338" s="20">
        <f t="shared" si="55"/>
        <v>649</v>
      </c>
      <c r="Z338" s="18">
        <f t="shared" ref="Z338:Z389" si="58">+Y338/R338</f>
        <v>2.7617021276595746</v>
      </c>
      <c r="AA338" s="17">
        <v>941</v>
      </c>
      <c r="AB338" s="18">
        <v>2.82</v>
      </c>
      <c r="AC338" s="22">
        <v>4</v>
      </c>
      <c r="AD338" s="52">
        <v>103001047.51000001</v>
      </c>
      <c r="AE338" s="29" t="s">
        <v>1403</v>
      </c>
      <c r="AF338" s="27">
        <v>0</v>
      </c>
      <c r="AG338" s="18">
        <f t="shared" si="57"/>
        <v>0</v>
      </c>
    </row>
    <row r="339" spans="1:33" s="25" customFormat="1" ht="48" x14ac:dyDescent="0.2">
      <c r="A339" s="11" t="s">
        <v>507</v>
      </c>
      <c r="B339" s="12" t="s">
        <v>65</v>
      </c>
      <c r="C339" s="28" t="s">
        <v>500</v>
      </c>
      <c r="D339" s="13" t="s">
        <v>1392</v>
      </c>
      <c r="E339" s="28">
        <v>4302</v>
      </c>
      <c r="F339" s="28" t="s">
        <v>501</v>
      </c>
      <c r="G339" s="28" t="s">
        <v>502</v>
      </c>
      <c r="H339" s="28">
        <v>176</v>
      </c>
      <c r="I339" s="28" t="s">
        <v>1404</v>
      </c>
      <c r="J339" s="28" t="s">
        <v>1400</v>
      </c>
      <c r="K339" s="28" t="s">
        <v>1401</v>
      </c>
      <c r="L339" s="14" t="s">
        <v>1405</v>
      </c>
      <c r="M339" s="14" t="s">
        <v>1397</v>
      </c>
      <c r="N339" s="11">
        <v>228</v>
      </c>
      <c r="O339" s="11">
        <v>2023</v>
      </c>
      <c r="P339" s="11" t="s">
        <v>507</v>
      </c>
      <c r="Q339" s="11">
        <v>230</v>
      </c>
      <c r="R339" s="11">
        <v>235</v>
      </c>
      <c r="S339" s="11">
        <v>292</v>
      </c>
      <c r="T339" s="65">
        <f t="shared" si="54"/>
        <v>1.2425531914893617</v>
      </c>
      <c r="U339" s="19">
        <v>0</v>
      </c>
      <c r="V339" s="19">
        <v>164</v>
      </c>
      <c r="W339" s="19">
        <v>166</v>
      </c>
      <c r="X339" s="19">
        <v>0</v>
      </c>
      <c r="Y339" s="20">
        <f t="shared" si="55"/>
        <v>330</v>
      </c>
      <c r="Z339" s="18">
        <f t="shared" si="58"/>
        <v>1.4042553191489362</v>
      </c>
      <c r="AA339" s="17">
        <v>622</v>
      </c>
      <c r="AB339" s="18">
        <v>1.43</v>
      </c>
      <c r="AC339" s="22">
        <v>2.65</v>
      </c>
      <c r="AD339" s="52">
        <v>107269350</v>
      </c>
      <c r="AE339" s="29" t="s">
        <v>1398</v>
      </c>
      <c r="AF339" s="27">
        <v>0</v>
      </c>
      <c r="AG339" s="18">
        <f t="shared" si="57"/>
        <v>0</v>
      </c>
    </row>
    <row r="340" spans="1:33" s="25" customFormat="1" ht="48" x14ac:dyDescent="0.2">
      <c r="A340" s="11" t="s">
        <v>507</v>
      </c>
      <c r="B340" s="12" t="s">
        <v>65</v>
      </c>
      <c r="C340" s="28" t="s">
        <v>500</v>
      </c>
      <c r="D340" s="13" t="s">
        <v>1392</v>
      </c>
      <c r="E340" s="28">
        <v>4302</v>
      </c>
      <c r="F340" s="28" t="s">
        <v>501</v>
      </c>
      <c r="G340" s="28" t="s">
        <v>502</v>
      </c>
      <c r="H340" s="28">
        <v>177</v>
      </c>
      <c r="I340" s="28" t="s">
        <v>1406</v>
      </c>
      <c r="J340" s="28" t="s">
        <v>1407</v>
      </c>
      <c r="K340" s="28" t="s">
        <v>1408</v>
      </c>
      <c r="L340" s="14" t="s">
        <v>1409</v>
      </c>
      <c r="M340" s="14" t="s">
        <v>1397</v>
      </c>
      <c r="N340" s="11">
        <v>16</v>
      </c>
      <c r="O340" s="11">
        <v>2023</v>
      </c>
      <c r="P340" s="11" t="s">
        <v>507</v>
      </c>
      <c r="Q340" s="11">
        <v>32</v>
      </c>
      <c r="R340" s="11">
        <v>118</v>
      </c>
      <c r="S340" s="11">
        <v>124</v>
      </c>
      <c r="T340" s="65">
        <f t="shared" ref="T340:T389" si="59">+S340/R340</f>
        <v>1.0508474576271187</v>
      </c>
      <c r="U340" s="19">
        <v>0</v>
      </c>
      <c r="V340" s="19">
        <v>268</v>
      </c>
      <c r="W340" s="19">
        <v>166</v>
      </c>
      <c r="X340" s="19">
        <v>0</v>
      </c>
      <c r="Y340" s="20">
        <f t="shared" si="55"/>
        <v>434</v>
      </c>
      <c r="Z340" s="18">
        <f t="shared" si="58"/>
        <v>3.6779661016949152</v>
      </c>
      <c r="AA340" s="17">
        <v>558</v>
      </c>
      <c r="AB340" s="18">
        <v>13.56</v>
      </c>
      <c r="AC340" s="22">
        <v>4.7300000000000004</v>
      </c>
      <c r="AD340" s="52">
        <v>206000000</v>
      </c>
      <c r="AE340" s="29" t="s">
        <v>1398</v>
      </c>
      <c r="AF340" s="27">
        <v>0</v>
      </c>
      <c r="AG340" s="18">
        <f t="shared" si="57"/>
        <v>0</v>
      </c>
    </row>
    <row r="341" spans="1:33" s="25" customFormat="1" ht="48" x14ac:dyDescent="0.2">
      <c r="A341" s="11" t="s">
        <v>507</v>
      </c>
      <c r="B341" s="12" t="s">
        <v>65</v>
      </c>
      <c r="C341" s="28" t="s">
        <v>500</v>
      </c>
      <c r="D341" s="13" t="s">
        <v>1392</v>
      </c>
      <c r="E341" s="28">
        <v>4302</v>
      </c>
      <c r="F341" s="28" t="s">
        <v>501</v>
      </c>
      <c r="G341" s="28" t="s">
        <v>502</v>
      </c>
      <c r="H341" s="28">
        <v>178</v>
      </c>
      <c r="I341" s="28" t="s">
        <v>1410</v>
      </c>
      <c r="J341" s="28" t="s">
        <v>1411</v>
      </c>
      <c r="K341" s="28" t="s">
        <v>1412</v>
      </c>
      <c r="L341" s="14" t="s">
        <v>1413</v>
      </c>
      <c r="M341" s="14" t="s">
        <v>1397</v>
      </c>
      <c r="N341" s="11">
        <v>37</v>
      </c>
      <c r="O341" s="11">
        <v>2023</v>
      </c>
      <c r="P341" s="11" t="s">
        <v>507</v>
      </c>
      <c r="Q341" s="11">
        <v>37</v>
      </c>
      <c r="R341" s="11">
        <v>151</v>
      </c>
      <c r="S341" s="11">
        <v>21</v>
      </c>
      <c r="T341" s="65">
        <f t="shared" si="59"/>
        <v>0.13907284768211919</v>
      </c>
      <c r="U341" s="19">
        <v>0</v>
      </c>
      <c r="V341" s="19">
        <v>15</v>
      </c>
      <c r="W341" s="19">
        <v>13</v>
      </c>
      <c r="X341" s="19">
        <v>0</v>
      </c>
      <c r="Y341" s="20">
        <f t="shared" si="55"/>
        <v>28</v>
      </c>
      <c r="Z341" s="18">
        <f t="shared" si="58"/>
        <v>0.18543046357615894</v>
      </c>
      <c r="AA341" s="17">
        <v>49</v>
      </c>
      <c r="AB341" s="18">
        <v>0.76</v>
      </c>
      <c r="AC341" s="22">
        <v>0.32</v>
      </c>
      <c r="AD341" s="52">
        <v>153934272.5</v>
      </c>
      <c r="AE341" s="29" t="s">
        <v>1414</v>
      </c>
      <c r="AF341" s="50">
        <v>426000000</v>
      </c>
      <c r="AG341" s="18">
        <f t="shared" si="57"/>
        <v>2.7674149043059919</v>
      </c>
    </row>
    <row r="342" spans="1:33" s="25" customFormat="1" ht="48" x14ac:dyDescent="0.2">
      <c r="A342" s="11" t="s">
        <v>507</v>
      </c>
      <c r="B342" s="12" t="s">
        <v>65</v>
      </c>
      <c r="C342" s="28" t="s">
        <v>500</v>
      </c>
      <c r="D342" s="13" t="s">
        <v>1392</v>
      </c>
      <c r="E342" s="28">
        <v>4302</v>
      </c>
      <c r="F342" s="28" t="s">
        <v>501</v>
      </c>
      <c r="G342" s="28" t="s">
        <v>502</v>
      </c>
      <c r="H342" s="28">
        <v>179</v>
      </c>
      <c r="I342" s="28" t="s">
        <v>1410</v>
      </c>
      <c r="J342" s="28" t="s">
        <v>1411</v>
      </c>
      <c r="K342" s="28" t="s">
        <v>1412</v>
      </c>
      <c r="L342" s="14" t="s">
        <v>1415</v>
      </c>
      <c r="M342" s="14" t="s">
        <v>1397</v>
      </c>
      <c r="N342" s="11">
        <v>21</v>
      </c>
      <c r="O342" s="11">
        <v>2023</v>
      </c>
      <c r="P342" s="11" t="s">
        <v>507</v>
      </c>
      <c r="Q342" s="11">
        <v>6</v>
      </c>
      <c r="R342" s="11">
        <v>25</v>
      </c>
      <c r="S342" s="11">
        <v>22</v>
      </c>
      <c r="T342" s="65">
        <f t="shared" si="59"/>
        <v>0.88</v>
      </c>
      <c r="U342" s="19">
        <v>0</v>
      </c>
      <c r="V342" s="19">
        <v>15</v>
      </c>
      <c r="W342" s="19">
        <v>13</v>
      </c>
      <c r="X342" s="19">
        <v>0</v>
      </c>
      <c r="Y342" s="20">
        <f t="shared" si="55"/>
        <v>28</v>
      </c>
      <c r="Z342" s="18">
        <f t="shared" si="58"/>
        <v>1.1200000000000001</v>
      </c>
      <c r="AA342" s="17">
        <v>50</v>
      </c>
      <c r="AB342" s="18">
        <v>4.67</v>
      </c>
      <c r="AC342" s="22">
        <v>2</v>
      </c>
      <c r="AD342" s="52">
        <v>103000000</v>
      </c>
      <c r="AE342" s="29" t="s">
        <v>1398</v>
      </c>
      <c r="AF342" s="27">
        <v>0</v>
      </c>
      <c r="AG342" s="18">
        <f t="shared" si="57"/>
        <v>0</v>
      </c>
    </row>
    <row r="343" spans="1:33" s="25" customFormat="1" ht="48" x14ac:dyDescent="0.2">
      <c r="A343" s="11" t="s">
        <v>507</v>
      </c>
      <c r="B343" s="12" t="s">
        <v>65</v>
      </c>
      <c r="C343" s="28" t="s">
        <v>500</v>
      </c>
      <c r="D343" s="13" t="s">
        <v>1392</v>
      </c>
      <c r="E343" s="28">
        <v>4302</v>
      </c>
      <c r="F343" s="28" t="s">
        <v>501</v>
      </c>
      <c r="G343" s="28" t="s">
        <v>502</v>
      </c>
      <c r="H343" s="28">
        <v>180</v>
      </c>
      <c r="I343" s="28" t="s">
        <v>1416</v>
      </c>
      <c r="J343" s="28" t="s">
        <v>1417</v>
      </c>
      <c r="K343" s="28" t="s">
        <v>1418</v>
      </c>
      <c r="L343" s="14" t="s">
        <v>1419</v>
      </c>
      <c r="M343" s="14" t="s">
        <v>1397</v>
      </c>
      <c r="N343" s="11">
        <v>826</v>
      </c>
      <c r="O343" s="11">
        <v>2023</v>
      </c>
      <c r="P343" s="11" t="s">
        <v>507</v>
      </c>
      <c r="Q343" s="11">
        <v>909</v>
      </c>
      <c r="R343" s="11">
        <v>848</v>
      </c>
      <c r="S343" s="11">
        <v>390</v>
      </c>
      <c r="T343" s="65">
        <f t="shared" si="59"/>
        <v>0.45990566037735847</v>
      </c>
      <c r="U343" s="19">
        <v>0</v>
      </c>
      <c r="V343" s="19">
        <v>268</v>
      </c>
      <c r="W343" s="19">
        <v>155</v>
      </c>
      <c r="X343" s="19">
        <v>0</v>
      </c>
      <c r="Y343" s="20">
        <f t="shared" si="55"/>
        <v>423</v>
      </c>
      <c r="Z343" s="18">
        <f t="shared" si="58"/>
        <v>0.49882075471698112</v>
      </c>
      <c r="AA343" s="17">
        <v>813</v>
      </c>
      <c r="AB343" s="18">
        <v>0.47</v>
      </c>
      <c r="AC343" s="22">
        <v>0.96</v>
      </c>
      <c r="AD343" s="52">
        <v>271471159.99000001</v>
      </c>
      <c r="AE343" s="29" t="s">
        <v>1398</v>
      </c>
      <c r="AF343" s="50">
        <v>329480000</v>
      </c>
      <c r="AG343" s="18">
        <f t="shared" si="57"/>
        <v>1.2136832509653579</v>
      </c>
    </row>
    <row r="344" spans="1:33" s="25" customFormat="1" ht="72" x14ac:dyDescent="0.2">
      <c r="A344" s="11" t="s">
        <v>507</v>
      </c>
      <c r="B344" s="12" t="s">
        <v>65</v>
      </c>
      <c r="C344" s="28" t="s">
        <v>500</v>
      </c>
      <c r="D344" s="13" t="s">
        <v>1392</v>
      </c>
      <c r="E344" s="28">
        <v>4302</v>
      </c>
      <c r="F344" s="28" t="s">
        <v>1420</v>
      </c>
      <c r="G344" s="28" t="s">
        <v>502</v>
      </c>
      <c r="H344" s="28">
        <v>181</v>
      </c>
      <c r="I344" s="28" t="s">
        <v>1421</v>
      </c>
      <c r="J344" s="28" t="s">
        <v>1422</v>
      </c>
      <c r="K344" s="28" t="s">
        <v>1423</v>
      </c>
      <c r="L344" s="14" t="s">
        <v>1424</v>
      </c>
      <c r="M344" s="14" t="s">
        <v>1397</v>
      </c>
      <c r="N344" s="11">
        <v>826</v>
      </c>
      <c r="O344" s="11">
        <v>2023</v>
      </c>
      <c r="P344" s="11" t="s">
        <v>507</v>
      </c>
      <c r="Q344" s="11">
        <v>200</v>
      </c>
      <c r="R344" s="11">
        <v>2076</v>
      </c>
      <c r="S344" s="11">
        <v>239</v>
      </c>
      <c r="T344" s="65">
        <f t="shared" si="59"/>
        <v>0.11512524084778419</v>
      </c>
      <c r="U344" s="19">
        <v>0</v>
      </c>
      <c r="V344" s="19">
        <v>13</v>
      </c>
      <c r="W344" s="19">
        <v>7</v>
      </c>
      <c r="X344" s="19">
        <v>0</v>
      </c>
      <c r="Y344" s="20">
        <f t="shared" si="55"/>
        <v>20</v>
      </c>
      <c r="Z344" s="18">
        <f t="shared" si="58"/>
        <v>9.6339113680154135E-3</v>
      </c>
      <c r="AA344" s="17">
        <v>259</v>
      </c>
      <c r="AB344" s="18">
        <v>0.1</v>
      </c>
      <c r="AC344" s="22">
        <v>0.12</v>
      </c>
      <c r="AD344" s="52">
        <v>242240919.77000001</v>
      </c>
      <c r="AE344" s="29" t="s">
        <v>1398</v>
      </c>
      <c r="AF344" s="27">
        <v>0</v>
      </c>
      <c r="AG344" s="18">
        <f t="shared" si="57"/>
        <v>0</v>
      </c>
    </row>
    <row r="345" spans="1:33" s="25" customFormat="1" ht="60" x14ac:dyDescent="0.2">
      <c r="A345" s="11" t="s">
        <v>507</v>
      </c>
      <c r="B345" s="12" t="s">
        <v>65</v>
      </c>
      <c r="C345" s="28" t="s">
        <v>500</v>
      </c>
      <c r="D345" s="13" t="s">
        <v>1425</v>
      </c>
      <c r="E345" s="28">
        <v>4301</v>
      </c>
      <c r="F345" s="28" t="s">
        <v>501</v>
      </c>
      <c r="G345" s="28" t="s">
        <v>502</v>
      </c>
      <c r="H345" s="28">
        <v>182</v>
      </c>
      <c r="I345" s="28" t="s">
        <v>1426</v>
      </c>
      <c r="J345" s="28" t="s">
        <v>1427</v>
      </c>
      <c r="K345" s="28" t="s">
        <v>1428</v>
      </c>
      <c r="L345" s="14" t="s">
        <v>1429</v>
      </c>
      <c r="M345" s="14" t="s">
        <v>1397</v>
      </c>
      <c r="N345" s="11">
        <v>1</v>
      </c>
      <c r="O345" s="11">
        <v>2023</v>
      </c>
      <c r="P345" s="11" t="s">
        <v>507</v>
      </c>
      <c r="Q345" s="11">
        <v>0</v>
      </c>
      <c r="R345" s="11">
        <v>2</v>
      </c>
      <c r="S345" s="11">
        <v>2</v>
      </c>
      <c r="T345" s="65">
        <f t="shared" si="59"/>
        <v>1</v>
      </c>
      <c r="U345" s="19">
        <v>0</v>
      </c>
      <c r="V345" s="19">
        <v>0</v>
      </c>
      <c r="W345" s="19">
        <v>1</v>
      </c>
      <c r="X345" s="19">
        <v>0</v>
      </c>
      <c r="Y345" s="20">
        <f t="shared" si="55"/>
        <v>1</v>
      </c>
      <c r="Z345" s="18">
        <f t="shared" si="58"/>
        <v>0.5</v>
      </c>
      <c r="AA345" s="17">
        <v>3</v>
      </c>
      <c r="AB345" s="18">
        <v>0</v>
      </c>
      <c r="AC345" s="22">
        <v>1.5</v>
      </c>
      <c r="AD345" s="52">
        <v>2304249790.5700002</v>
      </c>
      <c r="AE345" s="29" t="s">
        <v>1398</v>
      </c>
      <c r="AF345" s="27">
        <v>0</v>
      </c>
      <c r="AG345" s="18">
        <f t="shared" si="57"/>
        <v>0</v>
      </c>
    </row>
    <row r="346" spans="1:33" s="25" customFormat="1" ht="60" x14ac:dyDescent="0.2">
      <c r="A346" s="11" t="s">
        <v>507</v>
      </c>
      <c r="B346" s="12" t="s">
        <v>65</v>
      </c>
      <c r="C346" s="28" t="s">
        <v>500</v>
      </c>
      <c r="D346" s="13" t="s">
        <v>1425</v>
      </c>
      <c r="E346" s="28">
        <v>4302</v>
      </c>
      <c r="F346" s="28" t="s">
        <v>501</v>
      </c>
      <c r="G346" s="28" t="s">
        <v>502</v>
      </c>
      <c r="H346" s="28">
        <v>183</v>
      </c>
      <c r="I346" s="28" t="s">
        <v>1426</v>
      </c>
      <c r="J346" s="28" t="s">
        <v>1430</v>
      </c>
      <c r="K346" s="28" t="s">
        <v>1431</v>
      </c>
      <c r="L346" s="14" t="s">
        <v>1431</v>
      </c>
      <c r="M346" s="14" t="s">
        <v>1397</v>
      </c>
      <c r="N346" s="11">
        <v>0</v>
      </c>
      <c r="O346" s="11">
        <v>2023</v>
      </c>
      <c r="P346" s="11" t="s">
        <v>507</v>
      </c>
      <c r="Q346" s="11">
        <v>0</v>
      </c>
      <c r="R346" s="11">
        <v>1</v>
      </c>
      <c r="S346" s="11">
        <v>0</v>
      </c>
      <c r="T346" s="65">
        <f t="shared" si="59"/>
        <v>0</v>
      </c>
      <c r="U346" s="19">
        <v>0</v>
      </c>
      <c r="V346" s="19">
        <v>0</v>
      </c>
      <c r="W346" s="19">
        <v>0</v>
      </c>
      <c r="X346" s="19">
        <v>0</v>
      </c>
      <c r="Y346" s="20">
        <f t="shared" si="55"/>
        <v>0</v>
      </c>
      <c r="Z346" s="18">
        <f t="shared" si="58"/>
        <v>0</v>
      </c>
      <c r="AA346" s="17">
        <v>0</v>
      </c>
      <c r="AB346" s="18">
        <v>0</v>
      </c>
      <c r="AC346" s="22">
        <v>0</v>
      </c>
      <c r="AD346" s="52">
        <v>2060000000</v>
      </c>
      <c r="AE346" s="29" t="s">
        <v>1398</v>
      </c>
      <c r="AF346" s="27">
        <v>0</v>
      </c>
      <c r="AG346" s="18">
        <f t="shared" si="57"/>
        <v>0</v>
      </c>
    </row>
    <row r="347" spans="1:33" s="25" customFormat="1" ht="72" x14ac:dyDescent="0.2">
      <c r="A347" s="11" t="s">
        <v>507</v>
      </c>
      <c r="B347" s="12" t="s">
        <v>65</v>
      </c>
      <c r="C347" s="28" t="s">
        <v>500</v>
      </c>
      <c r="D347" s="13" t="s">
        <v>1425</v>
      </c>
      <c r="E347" s="28">
        <v>4302</v>
      </c>
      <c r="F347" s="28" t="s">
        <v>501</v>
      </c>
      <c r="G347" s="28" t="s">
        <v>502</v>
      </c>
      <c r="H347" s="28">
        <v>184</v>
      </c>
      <c r="I347" s="28" t="s">
        <v>1432</v>
      </c>
      <c r="J347" s="28" t="s">
        <v>1433</v>
      </c>
      <c r="K347" s="28" t="s">
        <v>1428</v>
      </c>
      <c r="L347" s="14" t="s">
        <v>1434</v>
      </c>
      <c r="M347" s="14" t="s">
        <v>1397</v>
      </c>
      <c r="N347" s="11">
        <v>0</v>
      </c>
      <c r="O347" s="11">
        <v>2023</v>
      </c>
      <c r="P347" s="11" t="s">
        <v>507</v>
      </c>
      <c r="Q347" s="11">
        <v>0</v>
      </c>
      <c r="R347" s="11">
        <v>1</v>
      </c>
      <c r="S347" s="11">
        <v>0</v>
      </c>
      <c r="T347" s="65">
        <f t="shared" si="59"/>
        <v>0</v>
      </c>
      <c r="U347" s="19">
        <v>0</v>
      </c>
      <c r="V347" s="19">
        <v>0</v>
      </c>
      <c r="W347" s="19">
        <v>0</v>
      </c>
      <c r="X347" s="19">
        <v>0</v>
      </c>
      <c r="Y347" s="20">
        <f t="shared" si="55"/>
        <v>0</v>
      </c>
      <c r="Z347" s="18">
        <f t="shared" si="58"/>
        <v>0</v>
      </c>
      <c r="AA347" s="17">
        <v>0</v>
      </c>
      <c r="AB347" s="18">
        <v>0</v>
      </c>
      <c r="AC347" s="22">
        <v>0</v>
      </c>
      <c r="AD347" s="52">
        <v>1404287696.3900001</v>
      </c>
      <c r="AE347" s="29" t="s">
        <v>1398</v>
      </c>
      <c r="AF347" s="27">
        <v>0</v>
      </c>
      <c r="AG347" s="18">
        <f t="shared" si="57"/>
        <v>0</v>
      </c>
    </row>
    <row r="348" spans="1:33" s="25" customFormat="1" ht="72" x14ac:dyDescent="0.2">
      <c r="A348" s="11" t="s">
        <v>507</v>
      </c>
      <c r="B348" s="12" t="s">
        <v>65</v>
      </c>
      <c r="C348" s="28" t="s">
        <v>500</v>
      </c>
      <c r="D348" s="13" t="s">
        <v>1425</v>
      </c>
      <c r="E348" s="28">
        <v>4301</v>
      </c>
      <c r="F348" s="28" t="s">
        <v>1420</v>
      </c>
      <c r="G348" s="28" t="s">
        <v>502</v>
      </c>
      <c r="H348" s="28">
        <v>185</v>
      </c>
      <c r="I348" s="28" t="s">
        <v>1432</v>
      </c>
      <c r="J348" s="28" t="s">
        <v>1427</v>
      </c>
      <c r="K348" s="28" t="s">
        <v>1428</v>
      </c>
      <c r="L348" s="14" t="s">
        <v>1435</v>
      </c>
      <c r="M348" s="14" t="s">
        <v>1397</v>
      </c>
      <c r="N348" s="11">
        <v>5</v>
      </c>
      <c r="O348" s="11">
        <v>2023</v>
      </c>
      <c r="P348" s="11" t="s">
        <v>507</v>
      </c>
      <c r="Q348" s="11">
        <v>7</v>
      </c>
      <c r="R348" s="11">
        <v>23</v>
      </c>
      <c r="S348" s="11">
        <v>2</v>
      </c>
      <c r="T348" s="65">
        <f t="shared" si="59"/>
        <v>8.6956521739130432E-2</v>
      </c>
      <c r="U348" s="19">
        <v>1</v>
      </c>
      <c r="V348" s="19">
        <v>7</v>
      </c>
      <c r="W348" s="19">
        <v>8</v>
      </c>
      <c r="X348" s="19">
        <v>0</v>
      </c>
      <c r="Y348" s="20">
        <f t="shared" si="55"/>
        <v>16</v>
      </c>
      <c r="Z348" s="18">
        <f t="shared" si="58"/>
        <v>0.69565217391304346</v>
      </c>
      <c r="AA348" s="17">
        <v>18</v>
      </c>
      <c r="AB348" s="18">
        <v>2.29</v>
      </c>
      <c r="AC348" s="22">
        <v>0.78</v>
      </c>
      <c r="AD348" s="52">
        <v>2622794829.4099998</v>
      </c>
      <c r="AE348" s="29" t="s">
        <v>1398</v>
      </c>
      <c r="AF348" s="50">
        <v>14146509930</v>
      </c>
      <c r="AG348" s="18">
        <f t="shared" si="57"/>
        <v>5.3936776797681389</v>
      </c>
    </row>
    <row r="349" spans="1:33" s="25" customFormat="1" ht="48" x14ac:dyDescent="0.2">
      <c r="A349" s="11" t="s">
        <v>507</v>
      </c>
      <c r="B349" s="12" t="s">
        <v>65</v>
      </c>
      <c r="C349" s="28" t="s">
        <v>500</v>
      </c>
      <c r="D349" s="13" t="s">
        <v>1436</v>
      </c>
      <c r="E349" s="28">
        <v>4301</v>
      </c>
      <c r="F349" s="28" t="s">
        <v>1420</v>
      </c>
      <c r="G349" s="28" t="s">
        <v>502</v>
      </c>
      <c r="H349" s="28">
        <v>186</v>
      </c>
      <c r="I349" s="28" t="s">
        <v>1437</v>
      </c>
      <c r="J349" s="28" t="s">
        <v>1438</v>
      </c>
      <c r="K349" s="28" t="s">
        <v>1439</v>
      </c>
      <c r="L349" s="14" t="s">
        <v>1440</v>
      </c>
      <c r="M349" s="14" t="s">
        <v>1397</v>
      </c>
      <c r="N349" s="11">
        <v>200</v>
      </c>
      <c r="O349" s="11">
        <v>2023</v>
      </c>
      <c r="P349" s="11" t="s">
        <v>507</v>
      </c>
      <c r="Q349" s="11">
        <v>310</v>
      </c>
      <c r="R349" s="11">
        <v>1040</v>
      </c>
      <c r="S349" s="11">
        <v>200</v>
      </c>
      <c r="T349" s="65">
        <f t="shared" si="59"/>
        <v>0.19230769230769232</v>
      </c>
      <c r="U349" s="19">
        <v>0</v>
      </c>
      <c r="V349" s="19">
        <v>0</v>
      </c>
      <c r="W349" s="19">
        <v>0</v>
      </c>
      <c r="X349" s="19">
        <v>0</v>
      </c>
      <c r="Y349" s="20">
        <f t="shared" si="55"/>
        <v>0</v>
      </c>
      <c r="Z349" s="18">
        <f t="shared" si="58"/>
        <v>0</v>
      </c>
      <c r="AA349" s="17">
        <v>200</v>
      </c>
      <c r="AB349" s="18">
        <v>0</v>
      </c>
      <c r="AC349" s="22">
        <v>0.19</v>
      </c>
      <c r="AD349" s="52">
        <v>300000000</v>
      </c>
      <c r="AE349" s="29"/>
      <c r="AF349" s="27">
        <v>0</v>
      </c>
      <c r="AG349" s="18">
        <f t="shared" si="57"/>
        <v>0</v>
      </c>
    </row>
    <row r="350" spans="1:33" s="25" customFormat="1" ht="60" x14ac:dyDescent="0.2">
      <c r="A350" s="11" t="s">
        <v>507</v>
      </c>
      <c r="B350" s="12" t="s">
        <v>65</v>
      </c>
      <c r="C350" s="28" t="s">
        <v>500</v>
      </c>
      <c r="D350" s="13" t="s">
        <v>1436</v>
      </c>
      <c r="E350" s="28">
        <v>4301</v>
      </c>
      <c r="F350" s="28" t="s">
        <v>1420</v>
      </c>
      <c r="G350" s="28" t="s">
        <v>502</v>
      </c>
      <c r="H350" s="28">
        <v>187</v>
      </c>
      <c r="I350" s="28" t="s">
        <v>1441</v>
      </c>
      <c r="J350" s="28" t="s">
        <v>1438</v>
      </c>
      <c r="K350" s="28" t="s">
        <v>1439</v>
      </c>
      <c r="L350" s="14" t="s">
        <v>1442</v>
      </c>
      <c r="M350" s="14" t="s">
        <v>1397</v>
      </c>
      <c r="N350" s="11">
        <v>12</v>
      </c>
      <c r="O350" s="11">
        <v>2023</v>
      </c>
      <c r="P350" s="11" t="s">
        <v>507</v>
      </c>
      <c r="Q350" s="11">
        <v>24</v>
      </c>
      <c r="R350" s="11">
        <v>22</v>
      </c>
      <c r="S350" s="11">
        <v>5</v>
      </c>
      <c r="T350" s="65">
        <f t="shared" si="59"/>
        <v>0.22727272727272727</v>
      </c>
      <c r="U350" s="19">
        <v>0</v>
      </c>
      <c r="V350" s="19">
        <v>0</v>
      </c>
      <c r="W350" s="19"/>
      <c r="X350" s="19">
        <v>0</v>
      </c>
      <c r="Y350" s="20">
        <f t="shared" ref="Y350:Y397" si="60">+U350+V350+W350+X350</f>
        <v>0</v>
      </c>
      <c r="Z350" s="18">
        <f t="shared" si="58"/>
        <v>0</v>
      </c>
      <c r="AA350" s="17">
        <v>5</v>
      </c>
      <c r="AB350" s="18">
        <v>0</v>
      </c>
      <c r="AC350" s="22">
        <v>0.23</v>
      </c>
      <c r="AD350" s="52">
        <v>68635448</v>
      </c>
      <c r="AE350" s="29"/>
      <c r="AF350" s="27">
        <v>0</v>
      </c>
      <c r="AG350" s="18">
        <f t="shared" si="57"/>
        <v>0</v>
      </c>
    </row>
    <row r="351" spans="1:33" s="25" customFormat="1" ht="48" x14ac:dyDescent="0.2">
      <c r="A351" s="11" t="s">
        <v>507</v>
      </c>
      <c r="B351" s="12" t="s">
        <v>65</v>
      </c>
      <c r="C351" s="28" t="s">
        <v>500</v>
      </c>
      <c r="D351" s="13" t="s">
        <v>1436</v>
      </c>
      <c r="E351" s="28">
        <v>4301</v>
      </c>
      <c r="F351" s="28" t="s">
        <v>1420</v>
      </c>
      <c r="G351" s="28" t="s">
        <v>502</v>
      </c>
      <c r="H351" s="28">
        <v>188</v>
      </c>
      <c r="I351" s="28" t="s">
        <v>1443</v>
      </c>
      <c r="J351" s="28" t="s">
        <v>1438</v>
      </c>
      <c r="K351" s="28" t="s">
        <v>1439</v>
      </c>
      <c r="L351" s="14" t="s">
        <v>1444</v>
      </c>
      <c r="M351" s="14" t="s">
        <v>1397</v>
      </c>
      <c r="N351" s="11">
        <v>0</v>
      </c>
      <c r="O351" s="11">
        <v>2023</v>
      </c>
      <c r="P351" s="11" t="s">
        <v>507</v>
      </c>
      <c r="Q351" s="11">
        <v>5</v>
      </c>
      <c r="R351" s="11">
        <v>5</v>
      </c>
      <c r="S351" s="11">
        <v>2</v>
      </c>
      <c r="T351" s="65">
        <f t="shared" si="59"/>
        <v>0.4</v>
      </c>
      <c r="U351" s="19">
        <v>0</v>
      </c>
      <c r="V351" s="19">
        <v>0</v>
      </c>
      <c r="W351" s="19"/>
      <c r="X351" s="19">
        <v>0</v>
      </c>
      <c r="Y351" s="20">
        <f t="shared" si="60"/>
        <v>0</v>
      </c>
      <c r="Z351" s="18">
        <f t="shared" si="58"/>
        <v>0</v>
      </c>
      <c r="AA351" s="17">
        <v>2</v>
      </c>
      <c r="AB351" s="18">
        <v>0</v>
      </c>
      <c r="AC351" s="22">
        <v>0.4</v>
      </c>
      <c r="AD351" s="52">
        <v>296022023</v>
      </c>
      <c r="AE351" s="29"/>
      <c r="AF351" s="27">
        <v>0</v>
      </c>
      <c r="AG351" s="18">
        <f t="shared" si="57"/>
        <v>0</v>
      </c>
    </row>
    <row r="352" spans="1:33" s="25" customFormat="1" ht="48" x14ac:dyDescent="0.2">
      <c r="A352" s="11" t="s">
        <v>507</v>
      </c>
      <c r="B352" s="12" t="s">
        <v>65</v>
      </c>
      <c r="C352" s="28" t="s">
        <v>500</v>
      </c>
      <c r="D352" s="13" t="s">
        <v>1436</v>
      </c>
      <c r="E352" s="28">
        <v>4301</v>
      </c>
      <c r="F352" s="28" t="s">
        <v>1420</v>
      </c>
      <c r="G352" s="28" t="s">
        <v>502</v>
      </c>
      <c r="H352" s="28">
        <v>189</v>
      </c>
      <c r="I352" s="28" t="s">
        <v>1445</v>
      </c>
      <c r="J352" s="28" t="s">
        <v>1446</v>
      </c>
      <c r="K352" s="28" t="s">
        <v>1447</v>
      </c>
      <c r="L352" s="14" t="s">
        <v>1448</v>
      </c>
      <c r="M352" s="14" t="s">
        <v>1397</v>
      </c>
      <c r="N352" s="11">
        <v>484</v>
      </c>
      <c r="O352" s="11">
        <v>2023</v>
      </c>
      <c r="P352" s="11" t="s">
        <v>507</v>
      </c>
      <c r="Q352" s="11">
        <v>830</v>
      </c>
      <c r="R352" s="11">
        <v>3186</v>
      </c>
      <c r="S352" s="11">
        <v>2000</v>
      </c>
      <c r="T352" s="65">
        <f t="shared" si="59"/>
        <v>0.62774639045825487</v>
      </c>
      <c r="U352" s="19">
        <v>210</v>
      </c>
      <c r="V352" s="19">
        <v>90</v>
      </c>
      <c r="W352" s="19">
        <v>200</v>
      </c>
      <c r="X352" s="19">
        <v>0</v>
      </c>
      <c r="Y352" s="20">
        <f t="shared" si="60"/>
        <v>500</v>
      </c>
      <c r="Z352" s="18">
        <f t="shared" si="58"/>
        <v>0.15693659761456372</v>
      </c>
      <c r="AA352" s="17">
        <v>2500</v>
      </c>
      <c r="AB352" s="18">
        <v>0.6</v>
      </c>
      <c r="AC352" s="22">
        <v>0.78</v>
      </c>
      <c r="AD352" s="52">
        <v>2788263</v>
      </c>
      <c r="AE352" s="29"/>
      <c r="AF352" s="27">
        <v>0</v>
      </c>
      <c r="AG352" s="18">
        <f t="shared" si="57"/>
        <v>0</v>
      </c>
    </row>
    <row r="353" spans="1:33" s="25" customFormat="1" ht="48" x14ac:dyDescent="0.2">
      <c r="A353" s="11" t="s">
        <v>507</v>
      </c>
      <c r="B353" s="12" t="s">
        <v>65</v>
      </c>
      <c r="C353" s="28" t="s">
        <v>500</v>
      </c>
      <c r="D353" s="13" t="s">
        <v>1436</v>
      </c>
      <c r="E353" s="28">
        <v>4301</v>
      </c>
      <c r="F353" s="28" t="s">
        <v>1420</v>
      </c>
      <c r="G353" s="28" t="s">
        <v>502</v>
      </c>
      <c r="H353" s="28">
        <v>190</v>
      </c>
      <c r="I353" s="28" t="s">
        <v>1449</v>
      </c>
      <c r="J353" s="28" t="s">
        <v>1450</v>
      </c>
      <c r="K353" s="28" t="s">
        <v>1451</v>
      </c>
      <c r="L353" s="14" t="s">
        <v>73</v>
      </c>
      <c r="M353" s="14" t="s">
        <v>1397</v>
      </c>
      <c r="N353" s="11">
        <v>0</v>
      </c>
      <c r="O353" s="11">
        <v>2023</v>
      </c>
      <c r="P353" s="11" t="s">
        <v>507</v>
      </c>
      <c r="Q353" s="11">
        <v>400</v>
      </c>
      <c r="R353" s="11">
        <v>1600</v>
      </c>
      <c r="S353" s="11">
        <v>0</v>
      </c>
      <c r="T353" s="65">
        <f t="shared" si="59"/>
        <v>0</v>
      </c>
      <c r="U353" s="19">
        <v>120</v>
      </c>
      <c r="V353" s="19">
        <v>90</v>
      </c>
      <c r="W353" s="19">
        <v>200</v>
      </c>
      <c r="X353" s="19">
        <v>0</v>
      </c>
      <c r="Y353" s="20">
        <f t="shared" si="60"/>
        <v>410</v>
      </c>
      <c r="Z353" s="18">
        <f t="shared" si="58"/>
        <v>0.25624999999999998</v>
      </c>
      <c r="AA353" s="17">
        <v>410</v>
      </c>
      <c r="AB353" s="18">
        <v>1.03</v>
      </c>
      <c r="AC353" s="22">
        <v>0.26</v>
      </c>
      <c r="AD353" s="52">
        <v>900000000</v>
      </c>
      <c r="AE353" s="29"/>
      <c r="AF353" s="27">
        <v>0</v>
      </c>
      <c r="AG353" s="18">
        <f t="shared" si="57"/>
        <v>0</v>
      </c>
    </row>
    <row r="354" spans="1:33" s="25" customFormat="1" ht="48" x14ac:dyDescent="0.2">
      <c r="A354" s="11" t="s">
        <v>507</v>
      </c>
      <c r="B354" s="12" t="s">
        <v>65</v>
      </c>
      <c r="C354" s="28" t="s">
        <v>500</v>
      </c>
      <c r="D354" s="13" t="s">
        <v>1436</v>
      </c>
      <c r="E354" s="28">
        <v>4301</v>
      </c>
      <c r="F354" s="28" t="s">
        <v>1420</v>
      </c>
      <c r="G354" s="28" t="s">
        <v>502</v>
      </c>
      <c r="H354" s="28">
        <v>191</v>
      </c>
      <c r="I354" s="28" t="s">
        <v>1449</v>
      </c>
      <c r="J354" s="28" t="s">
        <v>1450</v>
      </c>
      <c r="K354" s="28" t="s">
        <v>1451</v>
      </c>
      <c r="L354" s="14" t="s">
        <v>1452</v>
      </c>
      <c r="M354" s="14" t="s">
        <v>1397</v>
      </c>
      <c r="N354" s="11">
        <v>0</v>
      </c>
      <c r="O354" s="11">
        <v>2023</v>
      </c>
      <c r="P354" s="11" t="s">
        <v>507</v>
      </c>
      <c r="Q354" s="11">
        <v>4</v>
      </c>
      <c r="R354" s="11">
        <v>16</v>
      </c>
      <c r="S354" s="11">
        <v>0</v>
      </c>
      <c r="T354" s="65">
        <f t="shared" si="59"/>
        <v>0</v>
      </c>
      <c r="U354" s="19">
        <v>3</v>
      </c>
      <c r="V354" s="19">
        <v>4</v>
      </c>
      <c r="W354" s="19">
        <v>1</v>
      </c>
      <c r="X354" s="19">
        <v>0</v>
      </c>
      <c r="Y354" s="20">
        <f t="shared" si="60"/>
        <v>8</v>
      </c>
      <c r="Z354" s="18">
        <f t="shared" si="58"/>
        <v>0.5</v>
      </c>
      <c r="AA354" s="17">
        <v>8</v>
      </c>
      <c r="AB354" s="18">
        <v>2</v>
      </c>
      <c r="AC354" s="22">
        <v>0.5</v>
      </c>
      <c r="AD354" s="52">
        <v>200000000</v>
      </c>
      <c r="AE354" s="29"/>
      <c r="AF354" s="27">
        <v>0</v>
      </c>
      <c r="AG354" s="18">
        <f t="shared" si="57"/>
        <v>0</v>
      </c>
    </row>
    <row r="355" spans="1:33" s="25" customFormat="1" ht="96" x14ac:dyDescent="0.2">
      <c r="A355" s="11" t="s">
        <v>507</v>
      </c>
      <c r="B355" s="12" t="s">
        <v>65</v>
      </c>
      <c r="C355" s="28" t="s">
        <v>500</v>
      </c>
      <c r="D355" s="13" t="s">
        <v>1436</v>
      </c>
      <c r="E355" s="28">
        <v>4301</v>
      </c>
      <c r="F355" s="28" t="s">
        <v>1420</v>
      </c>
      <c r="G355" s="28" t="s">
        <v>502</v>
      </c>
      <c r="H355" s="28">
        <v>192</v>
      </c>
      <c r="I355" s="28" t="s">
        <v>1453</v>
      </c>
      <c r="J355" s="28" t="s">
        <v>1454</v>
      </c>
      <c r="K355" s="28" t="s">
        <v>1455</v>
      </c>
      <c r="L355" s="14" t="s">
        <v>1456</v>
      </c>
      <c r="M355" s="14" t="s">
        <v>1397</v>
      </c>
      <c r="N355" s="11">
        <v>36</v>
      </c>
      <c r="O355" s="11">
        <v>2023</v>
      </c>
      <c r="P355" s="11" t="s">
        <v>507</v>
      </c>
      <c r="Q355" s="11">
        <v>23</v>
      </c>
      <c r="R355" s="11">
        <v>23</v>
      </c>
      <c r="S355" s="11">
        <v>41</v>
      </c>
      <c r="T355" s="65">
        <f t="shared" si="59"/>
        <v>1.7826086956521738</v>
      </c>
      <c r="U355" s="19">
        <v>0</v>
      </c>
      <c r="V355" s="19">
        <v>45</v>
      </c>
      <c r="W355" s="19">
        <v>33</v>
      </c>
      <c r="X355" s="19">
        <v>0</v>
      </c>
      <c r="Y355" s="20">
        <f t="shared" si="60"/>
        <v>78</v>
      </c>
      <c r="Z355" s="18">
        <f t="shared" si="58"/>
        <v>3.3913043478260869</v>
      </c>
      <c r="AA355" s="17">
        <v>119</v>
      </c>
      <c r="AB355" s="18">
        <v>3.39</v>
      </c>
      <c r="AC355" s="22">
        <v>5.17</v>
      </c>
      <c r="AD355" s="52">
        <v>100</v>
      </c>
      <c r="AE355" s="29"/>
      <c r="AF355" s="27">
        <v>0</v>
      </c>
      <c r="AG355" s="18">
        <f t="shared" si="57"/>
        <v>0</v>
      </c>
    </row>
    <row r="356" spans="1:33" s="25" customFormat="1" ht="72" x14ac:dyDescent="0.2">
      <c r="A356" s="11" t="s">
        <v>507</v>
      </c>
      <c r="B356" s="12" t="s">
        <v>65</v>
      </c>
      <c r="C356" s="28" t="s">
        <v>500</v>
      </c>
      <c r="D356" s="13" t="s">
        <v>1436</v>
      </c>
      <c r="E356" s="28">
        <v>4301</v>
      </c>
      <c r="F356" s="28" t="s">
        <v>1420</v>
      </c>
      <c r="G356" s="28" t="s">
        <v>502</v>
      </c>
      <c r="H356" s="28">
        <v>193</v>
      </c>
      <c r="I356" s="28" t="s">
        <v>1457</v>
      </c>
      <c r="J356" s="28" t="s">
        <v>1454</v>
      </c>
      <c r="K356" s="28" t="s">
        <v>1455</v>
      </c>
      <c r="L356" s="14" t="s">
        <v>1458</v>
      </c>
      <c r="M356" s="14" t="s">
        <v>1397</v>
      </c>
      <c r="N356" s="11">
        <v>352</v>
      </c>
      <c r="O356" s="11">
        <v>2023</v>
      </c>
      <c r="P356" s="11" t="s">
        <v>507</v>
      </c>
      <c r="Q356" s="11">
        <v>410</v>
      </c>
      <c r="R356" s="11">
        <v>420</v>
      </c>
      <c r="S356" s="11">
        <v>305</v>
      </c>
      <c r="T356" s="65">
        <f t="shared" si="59"/>
        <v>0.72619047619047616</v>
      </c>
      <c r="U356" s="19">
        <v>0</v>
      </c>
      <c r="V356" s="19">
        <v>247</v>
      </c>
      <c r="W356" s="19">
        <v>205</v>
      </c>
      <c r="X356" s="19">
        <v>0</v>
      </c>
      <c r="Y356" s="20">
        <f t="shared" si="60"/>
        <v>452</v>
      </c>
      <c r="Z356" s="18">
        <f t="shared" si="58"/>
        <v>1.0761904761904761</v>
      </c>
      <c r="AA356" s="17">
        <v>757</v>
      </c>
      <c r="AB356" s="18">
        <v>1.1000000000000001</v>
      </c>
      <c r="AC356" s="22">
        <v>1.8</v>
      </c>
      <c r="AD356" s="52">
        <v>400000000</v>
      </c>
      <c r="AE356" s="29"/>
      <c r="AF356" s="27">
        <v>0</v>
      </c>
      <c r="AG356" s="18">
        <f t="shared" si="57"/>
        <v>0</v>
      </c>
    </row>
    <row r="357" spans="1:33" s="25" customFormat="1" ht="72" x14ac:dyDescent="0.2">
      <c r="A357" s="11" t="s">
        <v>507</v>
      </c>
      <c r="B357" s="12" t="s">
        <v>65</v>
      </c>
      <c r="C357" s="28" t="s">
        <v>500</v>
      </c>
      <c r="D357" s="13" t="s">
        <v>1436</v>
      </c>
      <c r="E357" s="28">
        <v>4301</v>
      </c>
      <c r="F357" s="28" t="s">
        <v>1420</v>
      </c>
      <c r="G357" s="28" t="s">
        <v>502</v>
      </c>
      <c r="H357" s="28">
        <v>194</v>
      </c>
      <c r="I357" s="28" t="s">
        <v>1457</v>
      </c>
      <c r="J357" s="28" t="s">
        <v>1454</v>
      </c>
      <c r="K357" s="28" t="s">
        <v>1455</v>
      </c>
      <c r="L357" s="14" t="s">
        <v>1459</v>
      </c>
      <c r="M357" s="14" t="s">
        <v>1397</v>
      </c>
      <c r="N357" s="11">
        <v>3000</v>
      </c>
      <c r="O357" s="11">
        <v>2023</v>
      </c>
      <c r="P357" s="11" t="s">
        <v>507</v>
      </c>
      <c r="Q357" s="11">
        <v>1750</v>
      </c>
      <c r="R357" s="11">
        <v>7000</v>
      </c>
      <c r="S357" s="11">
        <v>0</v>
      </c>
      <c r="T357" s="65">
        <f t="shared" si="59"/>
        <v>0</v>
      </c>
      <c r="U357" s="19">
        <v>910</v>
      </c>
      <c r="V357" s="19">
        <v>1050</v>
      </c>
      <c r="W357" s="19">
        <v>792</v>
      </c>
      <c r="X357" s="19">
        <v>0</v>
      </c>
      <c r="Y357" s="20">
        <f t="shared" si="60"/>
        <v>2752</v>
      </c>
      <c r="Z357" s="18">
        <f t="shared" si="58"/>
        <v>0.39314285714285713</v>
      </c>
      <c r="AA357" s="17">
        <v>2752</v>
      </c>
      <c r="AB357" s="18">
        <v>1.57</v>
      </c>
      <c r="AC357" s="22">
        <v>0.39</v>
      </c>
      <c r="AD357" s="52">
        <v>300000000</v>
      </c>
      <c r="AE357" s="29"/>
      <c r="AF357" s="27">
        <v>0</v>
      </c>
      <c r="AG357" s="18">
        <f t="shared" si="57"/>
        <v>0</v>
      </c>
    </row>
    <row r="358" spans="1:33" s="25" customFormat="1" ht="72" x14ac:dyDescent="0.2">
      <c r="A358" s="11" t="s">
        <v>507</v>
      </c>
      <c r="B358" s="12" t="s">
        <v>65</v>
      </c>
      <c r="C358" s="28" t="s">
        <v>500</v>
      </c>
      <c r="D358" s="13" t="s">
        <v>1436</v>
      </c>
      <c r="E358" s="28">
        <v>4301</v>
      </c>
      <c r="F358" s="28" t="s">
        <v>1420</v>
      </c>
      <c r="G358" s="28" t="s">
        <v>502</v>
      </c>
      <c r="H358" s="28">
        <v>195</v>
      </c>
      <c r="I358" s="28" t="s">
        <v>1457</v>
      </c>
      <c r="J358" s="28" t="s">
        <v>1454</v>
      </c>
      <c r="K358" s="28" t="s">
        <v>1455</v>
      </c>
      <c r="L358" s="14" t="s">
        <v>1460</v>
      </c>
      <c r="M358" s="14" t="s">
        <v>1397</v>
      </c>
      <c r="N358" s="11">
        <v>0</v>
      </c>
      <c r="O358" s="11">
        <v>2023</v>
      </c>
      <c r="P358" s="11" t="s">
        <v>507</v>
      </c>
      <c r="Q358" s="11">
        <v>6</v>
      </c>
      <c r="R358" s="11">
        <v>25</v>
      </c>
      <c r="S358" s="11">
        <v>3</v>
      </c>
      <c r="T358" s="65">
        <f t="shared" si="59"/>
        <v>0.12</v>
      </c>
      <c r="U358" s="19">
        <v>4</v>
      </c>
      <c r="V358" s="19">
        <v>1</v>
      </c>
      <c r="W358" s="19">
        <v>3</v>
      </c>
      <c r="X358" s="19">
        <v>0</v>
      </c>
      <c r="Y358" s="20">
        <f t="shared" si="60"/>
        <v>8</v>
      </c>
      <c r="Z358" s="18">
        <f t="shared" si="58"/>
        <v>0.32</v>
      </c>
      <c r="AA358" s="17">
        <v>11</v>
      </c>
      <c r="AB358" s="18">
        <v>1.33</v>
      </c>
      <c r="AC358" s="22">
        <v>0.44</v>
      </c>
      <c r="AD358" s="52">
        <v>100000000</v>
      </c>
      <c r="AE358" s="29"/>
      <c r="AF358" s="27">
        <v>0</v>
      </c>
      <c r="AG358" s="18">
        <f t="shared" si="57"/>
        <v>0</v>
      </c>
    </row>
    <row r="359" spans="1:33" s="25" customFormat="1" ht="72" x14ac:dyDescent="0.2">
      <c r="A359" s="11" t="s">
        <v>507</v>
      </c>
      <c r="B359" s="12" t="s">
        <v>65</v>
      </c>
      <c r="C359" s="28" t="s">
        <v>500</v>
      </c>
      <c r="D359" s="13" t="s">
        <v>1436</v>
      </c>
      <c r="E359" s="28">
        <v>4301</v>
      </c>
      <c r="F359" s="28" t="s">
        <v>1420</v>
      </c>
      <c r="G359" s="28" t="s">
        <v>502</v>
      </c>
      <c r="H359" s="28">
        <v>196</v>
      </c>
      <c r="I359" s="28" t="s">
        <v>1457</v>
      </c>
      <c r="J359" s="28" t="s">
        <v>1454</v>
      </c>
      <c r="K359" s="28" t="s">
        <v>1455</v>
      </c>
      <c r="L359" s="14" t="s">
        <v>1461</v>
      </c>
      <c r="M359" s="14" t="s">
        <v>1397</v>
      </c>
      <c r="N359" s="11">
        <v>0</v>
      </c>
      <c r="O359" s="11" t="s">
        <v>612</v>
      </c>
      <c r="P359" s="11" t="s">
        <v>507</v>
      </c>
      <c r="Q359" s="11">
        <v>1</v>
      </c>
      <c r="R359" s="11">
        <v>2</v>
      </c>
      <c r="S359" s="11">
        <v>0</v>
      </c>
      <c r="T359" s="65">
        <f t="shared" si="59"/>
        <v>0</v>
      </c>
      <c r="U359" s="19">
        <v>4</v>
      </c>
      <c r="V359" s="19">
        <v>2</v>
      </c>
      <c r="W359" s="19"/>
      <c r="X359" s="19">
        <v>0</v>
      </c>
      <c r="Y359" s="20">
        <f t="shared" si="60"/>
        <v>6</v>
      </c>
      <c r="Z359" s="18">
        <f t="shared" si="58"/>
        <v>3</v>
      </c>
      <c r="AA359" s="17">
        <v>6</v>
      </c>
      <c r="AB359" s="18">
        <v>6</v>
      </c>
      <c r="AC359" s="22">
        <v>3</v>
      </c>
      <c r="AD359" s="52">
        <v>392967165</v>
      </c>
      <c r="AE359" s="29"/>
      <c r="AF359" s="27">
        <v>0</v>
      </c>
      <c r="AG359" s="18">
        <f t="shared" si="57"/>
        <v>0</v>
      </c>
    </row>
    <row r="360" spans="1:33" s="25" customFormat="1" ht="48" x14ac:dyDescent="0.2">
      <c r="A360" s="11" t="s">
        <v>507</v>
      </c>
      <c r="B360" s="12" t="s">
        <v>65</v>
      </c>
      <c r="C360" s="28" t="s">
        <v>500</v>
      </c>
      <c r="D360" s="13" t="s">
        <v>1436</v>
      </c>
      <c r="E360" s="28">
        <v>4301</v>
      </c>
      <c r="F360" s="28" t="s">
        <v>1420</v>
      </c>
      <c r="G360" s="28" t="s">
        <v>502</v>
      </c>
      <c r="H360" s="28">
        <v>197</v>
      </c>
      <c r="I360" s="28" t="s">
        <v>1462</v>
      </c>
      <c r="J360" s="28" t="s">
        <v>1463</v>
      </c>
      <c r="K360" s="28" t="s">
        <v>1464</v>
      </c>
      <c r="L360" s="14" t="s">
        <v>1465</v>
      </c>
      <c r="M360" s="14" t="s">
        <v>1397</v>
      </c>
      <c r="N360" s="11">
        <v>6</v>
      </c>
      <c r="O360" s="11">
        <v>2023</v>
      </c>
      <c r="P360" s="11" t="s">
        <v>507</v>
      </c>
      <c r="Q360" s="11">
        <v>3</v>
      </c>
      <c r="R360" s="11">
        <v>12</v>
      </c>
      <c r="S360" s="11">
        <v>0</v>
      </c>
      <c r="T360" s="65">
        <f t="shared" si="59"/>
        <v>0</v>
      </c>
      <c r="U360" s="19">
        <v>2</v>
      </c>
      <c r="V360" s="19">
        <v>4</v>
      </c>
      <c r="W360" s="19"/>
      <c r="X360" s="19">
        <v>0</v>
      </c>
      <c r="Y360" s="20">
        <f t="shared" si="60"/>
        <v>6</v>
      </c>
      <c r="Z360" s="18">
        <f t="shared" si="58"/>
        <v>0.5</v>
      </c>
      <c r="AA360" s="17">
        <v>6</v>
      </c>
      <c r="AB360" s="18">
        <v>2</v>
      </c>
      <c r="AC360" s="22">
        <v>0.5</v>
      </c>
      <c r="AD360" s="52">
        <v>200000000</v>
      </c>
      <c r="AE360" s="29"/>
      <c r="AF360" s="27">
        <v>0</v>
      </c>
      <c r="AG360" s="18">
        <f t="shared" si="57"/>
        <v>0</v>
      </c>
    </row>
    <row r="361" spans="1:33" s="25" customFormat="1" ht="72" x14ac:dyDescent="0.2">
      <c r="A361" s="11" t="s">
        <v>507</v>
      </c>
      <c r="B361" s="12" t="s">
        <v>65</v>
      </c>
      <c r="C361" s="28" t="s">
        <v>500</v>
      </c>
      <c r="D361" s="13" t="s">
        <v>1436</v>
      </c>
      <c r="E361" s="28">
        <v>4301</v>
      </c>
      <c r="F361" s="28" t="s">
        <v>1420</v>
      </c>
      <c r="G361" s="28" t="s">
        <v>502</v>
      </c>
      <c r="H361" s="28">
        <v>198</v>
      </c>
      <c r="I361" s="28" t="s">
        <v>1457</v>
      </c>
      <c r="J361" s="28" t="s">
        <v>1454</v>
      </c>
      <c r="K361" s="28" t="s">
        <v>1455</v>
      </c>
      <c r="L361" s="14" t="s">
        <v>1466</v>
      </c>
      <c r="M361" s="14" t="s">
        <v>1397</v>
      </c>
      <c r="N361" s="11">
        <v>170</v>
      </c>
      <c r="O361" s="11">
        <v>2023</v>
      </c>
      <c r="P361" s="11" t="s">
        <v>507</v>
      </c>
      <c r="Q361" s="11">
        <v>250</v>
      </c>
      <c r="R361" s="11">
        <v>1100</v>
      </c>
      <c r="S361" s="11">
        <v>0</v>
      </c>
      <c r="T361" s="65">
        <f t="shared" si="59"/>
        <v>0</v>
      </c>
      <c r="U361" s="19">
        <v>750</v>
      </c>
      <c r="V361" s="19">
        <v>731</v>
      </c>
      <c r="W361" s="19">
        <v>350</v>
      </c>
      <c r="X361" s="19">
        <v>0</v>
      </c>
      <c r="Y361" s="20">
        <f t="shared" si="60"/>
        <v>1831</v>
      </c>
      <c r="Z361" s="18">
        <f t="shared" si="58"/>
        <v>1.6645454545454546</v>
      </c>
      <c r="AA361" s="17">
        <v>1831</v>
      </c>
      <c r="AB361" s="18">
        <v>7.32</v>
      </c>
      <c r="AC361" s="22">
        <v>1.66</v>
      </c>
      <c r="AD361" s="52">
        <v>200000000</v>
      </c>
      <c r="AE361" s="29"/>
      <c r="AF361" s="27">
        <v>0</v>
      </c>
      <c r="AG361" s="18">
        <f t="shared" si="57"/>
        <v>0</v>
      </c>
    </row>
    <row r="362" spans="1:33" s="25" customFormat="1" ht="48" x14ac:dyDescent="0.2">
      <c r="A362" s="11" t="s">
        <v>507</v>
      </c>
      <c r="B362" s="12" t="s">
        <v>65</v>
      </c>
      <c r="C362" s="28" t="s">
        <v>500</v>
      </c>
      <c r="D362" s="13" t="s">
        <v>1436</v>
      </c>
      <c r="E362" s="28">
        <v>4301</v>
      </c>
      <c r="F362" s="28" t="s">
        <v>1420</v>
      </c>
      <c r="G362" s="28" t="s">
        <v>502</v>
      </c>
      <c r="H362" s="28">
        <v>199</v>
      </c>
      <c r="I362" s="28" t="s">
        <v>1462</v>
      </c>
      <c r="J362" s="28" t="s">
        <v>1463</v>
      </c>
      <c r="K362" s="28" t="s">
        <v>1464</v>
      </c>
      <c r="L362" s="14" t="s">
        <v>1465</v>
      </c>
      <c r="M362" s="14" t="s">
        <v>1397</v>
      </c>
      <c r="N362" s="11">
        <v>0</v>
      </c>
      <c r="O362" s="11">
        <v>2023</v>
      </c>
      <c r="P362" s="11" t="s">
        <v>507</v>
      </c>
      <c r="Q362" s="11">
        <v>1</v>
      </c>
      <c r="R362" s="11">
        <v>4</v>
      </c>
      <c r="S362" s="11">
        <v>0</v>
      </c>
      <c r="T362" s="65">
        <f t="shared" si="59"/>
        <v>0</v>
      </c>
      <c r="U362" s="19">
        <v>0</v>
      </c>
      <c r="V362" s="19">
        <v>0</v>
      </c>
      <c r="W362" s="19">
        <v>2</v>
      </c>
      <c r="X362" s="19">
        <v>0</v>
      </c>
      <c r="Y362" s="20">
        <f t="shared" si="60"/>
        <v>2</v>
      </c>
      <c r="Z362" s="18">
        <f t="shared" si="58"/>
        <v>0.5</v>
      </c>
      <c r="AA362" s="17">
        <v>2</v>
      </c>
      <c r="AB362" s="18">
        <v>2</v>
      </c>
      <c r="AC362" s="22">
        <v>0.5</v>
      </c>
      <c r="AD362" s="52">
        <v>200000000</v>
      </c>
      <c r="AE362" s="29"/>
      <c r="AF362" s="27">
        <v>0</v>
      </c>
      <c r="AG362" s="18">
        <f t="shared" si="57"/>
        <v>0</v>
      </c>
    </row>
    <row r="363" spans="1:33" s="25" customFormat="1" ht="48" x14ac:dyDescent="0.2">
      <c r="A363" s="11" t="s">
        <v>507</v>
      </c>
      <c r="B363" s="12" t="s">
        <v>65</v>
      </c>
      <c r="C363" s="28" t="s">
        <v>500</v>
      </c>
      <c r="D363" s="13" t="s">
        <v>1467</v>
      </c>
      <c r="E363" s="28">
        <v>4302</v>
      </c>
      <c r="F363" s="28" t="s">
        <v>501</v>
      </c>
      <c r="G363" s="28" t="s">
        <v>502</v>
      </c>
      <c r="H363" s="28">
        <v>200</v>
      </c>
      <c r="I363" s="28" t="s">
        <v>1468</v>
      </c>
      <c r="J363" s="28" t="s">
        <v>1469</v>
      </c>
      <c r="K363" s="28" t="s">
        <v>389</v>
      </c>
      <c r="L363" s="14" t="s">
        <v>1188</v>
      </c>
      <c r="M363" s="14" t="s">
        <v>1397</v>
      </c>
      <c r="N363" s="11">
        <v>4</v>
      </c>
      <c r="O363" s="11">
        <v>2023</v>
      </c>
      <c r="P363" s="11" t="s">
        <v>507</v>
      </c>
      <c r="Q363" s="11">
        <v>2</v>
      </c>
      <c r="R363" s="11">
        <v>8</v>
      </c>
      <c r="S363" s="11">
        <v>0</v>
      </c>
      <c r="T363" s="65">
        <f t="shared" si="59"/>
        <v>0</v>
      </c>
      <c r="U363" s="19">
        <v>0</v>
      </c>
      <c r="V363" s="19">
        <v>0</v>
      </c>
      <c r="W363" s="19">
        <v>2</v>
      </c>
      <c r="X363" s="19">
        <v>0</v>
      </c>
      <c r="Y363" s="20">
        <f t="shared" si="60"/>
        <v>2</v>
      </c>
      <c r="Z363" s="18">
        <f t="shared" si="58"/>
        <v>0.25</v>
      </c>
      <c r="AA363" s="17">
        <v>2</v>
      </c>
      <c r="AB363" s="18">
        <v>1</v>
      </c>
      <c r="AC363" s="22">
        <v>0.25</v>
      </c>
      <c r="AD363" s="52">
        <v>350000000</v>
      </c>
      <c r="AE363" s="29"/>
      <c r="AF363" s="27">
        <v>0</v>
      </c>
      <c r="AG363" s="18">
        <f t="shared" si="57"/>
        <v>0</v>
      </c>
    </row>
    <row r="364" spans="1:33" s="25" customFormat="1" ht="48" x14ac:dyDescent="0.2">
      <c r="A364" s="11" t="s">
        <v>507</v>
      </c>
      <c r="B364" s="12" t="s">
        <v>65</v>
      </c>
      <c r="C364" s="28" t="s">
        <v>500</v>
      </c>
      <c r="D364" s="13" t="s">
        <v>1467</v>
      </c>
      <c r="E364" s="28">
        <v>4302</v>
      </c>
      <c r="F364" s="28" t="s">
        <v>501</v>
      </c>
      <c r="G364" s="28" t="s">
        <v>502</v>
      </c>
      <c r="H364" s="28">
        <v>201</v>
      </c>
      <c r="I364" s="28" t="s">
        <v>1468</v>
      </c>
      <c r="J364" s="28" t="s">
        <v>1469</v>
      </c>
      <c r="K364" s="28" t="s">
        <v>389</v>
      </c>
      <c r="L364" s="14" t="s">
        <v>73</v>
      </c>
      <c r="M364" s="14" t="s">
        <v>1397</v>
      </c>
      <c r="N364" s="11">
        <v>600</v>
      </c>
      <c r="O364" s="11">
        <v>2023</v>
      </c>
      <c r="P364" s="11" t="s">
        <v>507</v>
      </c>
      <c r="Q364" s="11">
        <v>200</v>
      </c>
      <c r="R364" s="11">
        <v>850</v>
      </c>
      <c r="S364" s="11">
        <v>0</v>
      </c>
      <c r="T364" s="65">
        <f t="shared" si="59"/>
        <v>0</v>
      </c>
      <c r="U364" s="19">
        <v>0</v>
      </c>
      <c r="V364" s="19">
        <v>0</v>
      </c>
      <c r="W364" s="19">
        <v>1216</v>
      </c>
      <c r="X364" s="19">
        <v>0</v>
      </c>
      <c r="Y364" s="20">
        <f t="shared" si="60"/>
        <v>1216</v>
      </c>
      <c r="Z364" s="18">
        <f t="shared" si="58"/>
        <v>1.4305882352941177</v>
      </c>
      <c r="AA364" s="17">
        <v>1216</v>
      </c>
      <c r="AB364" s="18">
        <v>6.08</v>
      </c>
      <c r="AC364" s="22">
        <v>1.43</v>
      </c>
      <c r="AD364" s="52">
        <v>33472746</v>
      </c>
      <c r="AE364" s="29"/>
      <c r="AF364" s="27">
        <v>0</v>
      </c>
      <c r="AG364" s="18">
        <f t="shared" si="57"/>
        <v>0</v>
      </c>
    </row>
    <row r="365" spans="1:33" s="25" customFormat="1" ht="72" x14ac:dyDescent="0.2">
      <c r="A365" s="11" t="s">
        <v>507</v>
      </c>
      <c r="B365" s="12" t="s">
        <v>65</v>
      </c>
      <c r="C365" s="28" t="s">
        <v>500</v>
      </c>
      <c r="D365" s="13" t="s">
        <v>1467</v>
      </c>
      <c r="E365" s="28">
        <v>4301</v>
      </c>
      <c r="F365" s="28" t="s">
        <v>501</v>
      </c>
      <c r="G365" s="28" t="s">
        <v>502</v>
      </c>
      <c r="H365" s="28">
        <v>202</v>
      </c>
      <c r="I365" s="28" t="s">
        <v>1457</v>
      </c>
      <c r="J365" s="28" t="s">
        <v>1454</v>
      </c>
      <c r="K365" s="28" t="s">
        <v>1455</v>
      </c>
      <c r="L365" s="14" t="s">
        <v>1459</v>
      </c>
      <c r="M365" s="14" t="s">
        <v>1397</v>
      </c>
      <c r="N365" s="11">
        <v>1350</v>
      </c>
      <c r="O365" s="11">
        <v>2023</v>
      </c>
      <c r="P365" s="11" t="s">
        <v>507</v>
      </c>
      <c r="Q365" s="11">
        <v>1250</v>
      </c>
      <c r="R365" s="11">
        <v>4000</v>
      </c>
      <c r="S365" s="11">
        <v>1112</v>
      </c>
      <c r="T365" s="65">
        <f t="shared" si="59"/>
        <v>0.27800000000000002</v>
      </c>
      <c r="U365" s="19">
        <v>5058</v>
      </c>
      <c r="V365" s="19">
        <v>110</v>
      </c>
      <c r="W365" s="19">
        <v>600</v>
      </c>
      <c r="X365" s="19">
        <v>0</v>
      </c>
      <c r="Y365" s="20">
        <f t="shared" si="60"/>
        <v>5768</v>
      </c>
      <c r="Z365" s="18">
        <f t="shared" si="58"/>
        <v>1.4419999999999999</v>
      </c>
      <c r="AA365" s="17">
        <v>6880</v>
      </c>
      <c r="AB365" s="18">
        <v>4.6100000000000003</v>
      </c>
      <c r="AC365" s="22">
        <v>1.72</v>
      </c>
      <c r="AD365" s="52">
        <v>300000100</v>
      </c>
      <c r="AE365" s="29"/>
      <c r="AF365" s="27">
        <v>0</v>
      </c>
      <c r="AG365" s="18">
        <f t="shared" si="57"/>
        <v>0</v>
      </c>
    </row>
    <row r="366" spans="1:33" s="25" customFormat="1" ht="48" x14ac:dyDescent="0.2">
      <c r="A366" s="11" t="s">
        <v>507</v>
      </c>
      <c r="B366" s="12" t="s">
        <v>65</v>
      </c>
      <c r="C366" s="28" t="s">
        <v>500</v>
      </c>
      <c r="D366" s="13" t="s">
        <v>1467</v>
      </c>
      <c r="E366" s="28">
        <v>4301</v>
      </c>
      <c r="F366" s="28" t="s">
        <v>1420</v>
      </c>
      <c r="G366" s="28" t="s">
        <v>502</v>
      </c>
      <c r="H366" s="28">
        <v>203</v>
      </c>
      <c r="I366" s="28" t="s">
        <v>1462</v>
      </c>
      <c r="J366" s="28" t="s">
        <v>1463</v>
      </c>
      <c r="K366" s="28" t="s">
        <v>1464</v>
      </c>
      <c r="L366" s="14" t="s">
        <v>1465</v>
      </c>
      <c r="M366" s="14" t="s">
        <v>1397</v>
      </c>
      <c r="N366" s="11">
        <v>7</v>
      </c>
      <c r="O366" s="11">
        <v>2023</v>
      </c>
      <c r="P366" s="11" t="s">
        <v>507</v>
      </c>
      <c r="Q366" s="11">
        <v>7</v>
      </c>
      <c r="R366" s="11">
        <v>28</v>
      </c>
      <c r="S366" s="11">
        <v>3</v>
      </c>
      <c r="T366" s="65">
        <f t="shared" si="59"/>
        <v>0.10714285714285714</v>
      </c>
      <c r="U366" s="19">
        <v>3</v>
      </c>
      <c r="V366" s="19">
        <v>1</v>
      </c>
      <c r="W366" s="19">
        <v>1</v>
      </c>
      <c r="X366" s="19">
        <v>0</v>
      </c>
      <c r="Y366" s="20">
        <f t="shared" si="60"/>
        <v>5</v>
      </c>
      <c r="Z366" s="18">
        <f t="shared" si="58"/>
        <v>0.17857142857142858</v>
      </c>
      <c r="AA366" s="17">
        <v>8</v>
      </c>
      <c r="AB366" s="18">
        <v>0.71</v>
      </c>
      <c r="AC366" s="22">
        <v>0.28999999999999998</v>
      </c>
      <c r="AD366" s="52">
        <v>200001500</v>
      </c>
      <c r="AE366" s="29"/>
      <c r="AF366" s="27">
        <v>0</v>
      </c>
      <c r="AG366" s="18">
        <f t="shared" si="57"/>
        <v>0</v>
      </c>
    </row>
    <row r="367" spans="1:33" s="25" customFormat="1" ht="60" x14ac:dyDescent="0.2">
      <c r="A367" s="11" t="s">
        <v>507</v>
      </c>
      <c r="B367" s="12" t="s">
        <v>65</v>
      </c>
      <c r="C367" s="28" t="s">
        <v>500</v>
      </c>
      <c r="D367" s="13" t="s">
        <v>1467</v>
      </c>
      <c r="E367" s="28">
        <v>4301</v>
      </c>
      <c r="F367" s="28" t="s">
        <v>1420</v>
      </c>
      <c r="G367" s="28" t="s">
        <v>502</v>
      </c>
      <c r="H367" s="28">
        <v>204</v>
      </c>
      <c r="I367" s="28" t="s">
        <v>1470</v>
      </c>
      <c r="J367" s="28" t="s">
        <v>1454</v>
      </c>
      <c r="K367" s="28" t="s">
        <v>1455</v>
      </c>
      <c r="L367" s="14" t="s">
        <v>1460</v>
      </c>
      <c r="M367" s="14" t="s">
        <v>1397</v>
      </c>
      <c r="N367" s="11">
        <v>12</v>
      </c>
      <c r="O367" s="11">
        <v>2023</v>
      </c>
      <c r="P367" s="11" t="s">
        <v>507</v>
      </c>
      <c r="Q367" s="11">
        <v>20</v>
      </c>
      <c r="R367" s="11">
        <v>18</v>
      </c>
      <c r="S367" s="11">
        <v>6</v>
      </c>
      <c r="T367" s="65">
        <f t="shared" si="59"/>
        <v>0.33333333333333331</v>
      </c>
      <c r="U367" s="19">
        <v>2</v>
      </c>
      <c r="V367" s="19">
        <v>1</v>
      </c>
      <c r="W367" s="19">
        <v>1</v>
      </c>
      <c r="X367" s="19">
        <v>0</v>
      </c>
      <c r="Y367" s="20">
        <f t="shared" si="60"/>
        <v>4</v>
      </c>
      <c r="Z367" s="18">
        <f t="shared" si="58"/>
        <v>0.22222222222222221</v>
      </c>
      <c r="AA367" s="17">
        <v>10</v>
      </c>
      <c r="AB367" s="18">
        <v>0.2</v>
      </c>
      <c r="AC367" s="22">
        <v>0.56000000000000005</v>
      </c>
      <c r="AD367" s="52">
        <v>224712847</v>
      </c>
      <c r="AE367" s="29"/>
      <c r="AF367" s="27">
        <v>0</v>
      </c>
      <c r="AG367" s="18">
        <f t="shared" si="57"/>
        <v>0</v>
      </c>
    </row>
    <row r="368" spans="1:33" s="25" customFormat="1" ht="72" x14ac:dyDescent="0.2">
      <c r="A368" s="11" t="s">
        <v>507</v>
      </c>
      <c r="B368" s="12" t="s">
        <v>65</v>
      </c>
      <c r="C368" s="28" t="s">
        <v>500</v>
      </c>
      <c r="D368" s="13" t="s">
        <v>1436</v>
      </c>
      <c r="E368" s="28">
        <v>4301</v>
      </c>
      <c r="F368" s="28" t="s">
        <v>1420</v>
      </c>
      <c r="G368" s="28" t="s">
        <v>1471</v>
      </c>
      <c r="H368" s="28">
        <v>335</v>
      </c>
      <c r="I368" s="28" t="s">
        <v>1457</v>
      </c>
      <c r="J368" s="28" t="s">
        <v>1454</v>
      </c>
      <c r="K368" s="28" t="s">
        <v>1455</v>
      </c>
      <c r="L368" s="14" t="s">
        <v>1458</v>
      </c>
      <c r="M368" s="14" t="s">
        <v>1472</v>
      </c>
      <c r="N368" s="11">
        <v>1</v>
      </c>
      <c r="O368" s="11">
        <v>2023</v>
      </c>
      <c r="P368" s="11"/>
      <c r="Q368" s="11">
        <v>45</v>
      </c>
      <c r="R368" s="11">
        <v>45</v>
      </c>
      <c r="S368" s="11">
        <v>41</v>
      </c>
      <c r="T368" s="65">
        <f t="shared" si="59"/>
        <v>0.91111111111111109</v>
      </c>
      <c r="U368" s="19">
        <v>0</v>
      </c>
      <c r="V368" s="19">
        <v>45</v>
      </c>
      <c r="W368" s="19">
        <v>33</v>
      </c>
      <c r="X368" s="19">
        <v>0</v>
      </c>
      <c r="Y368" s="20">
        <f t="shared" si="60"/>
        <v>78</v>
      </c>
      <c r="Z368" s="18">
        <f t="shared" si="58"/>
        <v>1.7333333333333334</v>
      </c>
      <c r="AA368" s="17">
        <v>119</v>
      </c>
      <c r="AB368" s="18">
        <v>1.73</v>
      </c>
      <c r="AC368" s="22">
        <v>2.64</v>
      </c>
      <c r="AD368" s="52">
        <v>0</v>
      </c>
      <c r="AE368" s="29"/>
      <c r="AF368" s="27">
        <v>0</v>
      </c>
      <c r="AG368" s="18">
        <v>0</v>
      </c>
    </row>
    <row r="369" spans="1:33" s="25" customFormat="1" ht="48" x14ac:dyDescent="0.2">
      <c r="A369" s="11" t="s">
        <v>1473</v>
      </c>
      <c r="B369" s="12" t="s">
        <v>65</v>
      </c>
      <c r="C369" s="28" t="s">
        <v>1474</v>
      </c>
      <c r="D369" s="13" t="s">
        <v>1475</v>
      </c>
      <c r="E369" s="28">
        <v>3301</v>
      </c>
      <c r="F369" s="28" t="s">
        <v>68</v>
      </c>
      <c r="G369" s="28" t="s">
        <v>1476</v>
      </c>
      <c r="H369" s="28">
        <v>45</v>
      </c>
      <c r="I369" s="28" t="s">
        <v>1477</v>
      </c>
      <c r="J369" s="28">
        <v>3301051</v>
      </c>
      <c r="K369" s="28" t="s">
        <v>1478</v>
      </c>
      <c r="L369" s="14" t="s">
        <v>1479</v>
      </c>
      <c r="M369" s="14" t="s">
        <v>1480</v>
      </c>
      <c r="N369" s="11">
        <v>250</v>
      </c>
      <c r="O369" s="11">
        <v>2023</v>
      </c>
      <c r="P369" s="11" t="s">
        <v>1473</v>
      </c>
      <c r="Q369" s="11">
        <v>100</v>
      </c>
      <c r="R369" s="11">
        <v>300</v>
      </c>
      <c r="S369" s="11">
        <v>344</v>
      </c>
      <c r="T369" s="65">
        <f t="shared" si="59"/>
        <v>1.1466666666666667</v>
      </c>
      <c r="U369" s="19">
        <v>30</v>
      </c>
      <c r="V369" s="19">
        <v>37</v>
      </c>
      <c r="W369" s="19">
        <v>120</v>
      </c>
      <c r="X369" s="66">
        <v>0</v>
      </c>
      <c r="Y369" s="20">
        <f t="shared" si="60"/>
        <v>187</v>
      </c>
      <c r="Z369" s="18">
        <f t="shared" si="58"/>
        <v>0.62333333333333329</v>
      </c>
      <c r="AA369" s="17">
        <f>SUM(S369:X369)</f>
        <v>532.14666666666665</v>
      </c>
      <c r="AB369" s="18">
        <f>+Y369/R369</f>
        <v>0.62333333333333329</v>
      </c>
      <c r="AC369" s="22">
        <v>1</v>
      </c>
      <c r="AD369" s="52">
        <v>9000000</v>
      </c>
      <c r="AE369" s="29" t="s">
        <v>475</v>
      </c>
      <c r="AF369" s="50">
        <v>2000000</v>
      </c>
      <c r="AG369" s="18">
        <v>0</v>
      </c>
    </row>
    <row r="370" spans="1:33" s="25" customFormat="1" ht="48" x14ac:dyDescent="0.2">
      <c r="A370" s="11" t="s">
        <v>1473</v>
      </c>
      <c r="B370" s="12" t="s">
        <v>65</v>
      </c>
      <c r="C370" s="28" t="s">
        <v>1474</v>
      </c>
      <c r="D370" s="13" t="s">
        <v>1475</v>
      </c>
      <c r="E370" s="28">
        <v>3301</v>
      </c>
      <c r="F370" s="28" t="s">
        <v>68</v>
      </c>
      <c r="G370" s="28" t="s">
        <v>1481</v>
      </c>
      <c r="H370" s="28">
        <v>48</v>
      </c>
      <c r="I370" s="28" t="s">
        <v>1482</v>
      </c>
      <c r="J370" s="28">
        <v>3301054</v>
      </c>
      <c r="K370" s="28" t="s">
        <v>1483</v>
      </c>
      <c r="L370" s="14" t="s">
        <v>1484</v>
      </c>
      <c r="M370" s="14" t="s">
        <v>1472</v>
      </c>
      <c r="N370" s="11">
        <v>131</v>
      </c>
      <c r="O370" s="11">
        <v>2023</v>
      </c>
      <c r="P370" s="11" t="s">
        <v>1473</v>
      </c>
      <c r="Q370" s="11">
        <v>125</v>
      </c>
      <c r="R370" s="11">
        <v>400</v>
      </c>
      <c r="S370" s="11">
        <v>0</v>
      </c>
      <c r="T370" s="65">
        <f t="shared" si="59"/>
        <v>0</v>
      </c>
      <c r="U370" s="19">
        <v>0</v>
      </c>
      <c r="V370" s="19">
        <v>0</v>
      </c>
      <c r="W370" s="19">
        <v>23</v>
      </c>
      <c r="X370" s="19">
        <v>0</v>
      </c>
      <c r="Y370" s="20">
        <f t="shared" si="60"/>
        <v>23</v>
      </c>
      <c r="Z370" s="18">
        <f t="shared" si="58"/>
        <v>5.7500000000000002E-2</v>
      </c>
      <c r="AA370" s="17">
        <f>SUM(S370:X370)</f>
        <v>23</v>
      </c>
      <c r="AB370" s="18">
        <f>+Y370/R370</f>
        <v>5.7500000000000002E-2</v>
      </c>
      <c r="AC370" s="22">
        <f>+AA370/R370</f>
        <v>5.7500000000000002E-2</v>
      </c>
      <c r="AD370" s="52">
        <v>4000000000</v>
      </c>
      <c r="AE370" s="29" t="s">
        <v>1485</v>
      </c>
      <c r="AF370" s="27">
        <v>0</v>
      </c>
      <c r="AG370" s="18">
        <v>0</v>
      </c>
    </row>
    <row r="371" spans="1:33" s="25" customFormat="1" ht="48" x14ac:dyDescent="0.2">
      <c r="A371" s="11" t="s">
        <v>1473</v>
      </c>
      <c r="B371" s="12" t="s">
        <v>65</v>
      </c>
      <c r="C371" s="28" t="s">
        <v>1474</v>
      </c>
      <c r="D371" s="13" t="s">
        <v>1486</v>
      </c>
      <c r="E371" s="28">
        <v>3302</v>
      </c>
      <c r="F371" s="28" t="s">
        <v>68</v>
      </c>
      <c r="G371" s="28" t="s">
        <v>1476</v>
      </c>
      <c r="H371" s="28">
        <v>46</v>
      </c>
      <c r="I371" s="28" t="s">
        <v>1487</v>
      </c>
      <c r="J371" s="28">
        <v>3301128</v>
      </c>
      <c r="K371" s="28" t="s">
        <v>1488</v>
      </c>
      <c r="L371" s="14" t="s">
        <v>1489</v>
      </c>
      <c r="M371" s="14" t="s">
        <v>1472</v>
      </c>
      <c r="N371" s="11">
        <v>250</v>
      </c>
      <c r="O371" s="11">
        <v>2023</v>
      </c>
      <c r="P371" s="11" t="s">
        <v>1473</v>
      </c>
      <c r="Q371" s="11">
        <v>30</v>
      </c>
      <c r="R371" s="11">
        <v>150</v>
      </c>
      <c r="S371" s="11">
        <v>0</v>
      </c>
      <c r="T371" s="65">
        <f t="shared" si="59"/>
        <v>0</v>
      </c>
      <c r="U371" s="19">
        <v>0</v>
      </c>
      <c r="V371" s="19">
        <v>0</v>
      </c>
      <c r="W371" s="19">
        <v>0</v>
      </c>
      <c r="X371" s="19">
        <v>0</v>
      </c>
      <c r="Y371" s="20">
        <f t="shared" si="60"/>
        <v>0</v>
      </c>
      <c r="Z371" s="18">
        <f t="shared" si="58"/>
        <v>0</v>
      </c>
      <c r="AA371" s="17">
        <f>SUM(S371:X371)</f>
        <v>0</v>
      </c>
      <c r="AB371" s="18">
        <f>+Y371/R371</f>
        <v>0</v>
      </c>
      <c r="AC371" s="22">
        <f>+AA371/R371</f>
        <v>0</v>
      </c>
      <c r="AD371" s="52">
        <v>959458220</v>
      </c>
      <c r="AE371" s="29" t="s">
        <v>475</v>
      </c>
      <c r="AF371" s="27">
        <v>0</v>
      </c>
      <c r="AG371" s="18">
        <v>0</v>
      </c>
    </row>
    <row r="372" spans="1:33" s="25" customFormat="1" ht="60" x14ac:dyDescent="0.2">
      <c r="A372" s="11" t="s">
        <v>1473</v>
      </c>
      <c r="B372" s="12" t="s">
        <v>65</v>
      </c>
      <c r="C372" s="28" t="s">
        <v>1474</v>
      </c>
      <c r="D372" s="13" t="s">
        <v>1486</v>
      </c>
      <c r="E372" s="28">
        <v>3302</v>
      </c>
      <c r="F372" s="28" t="s">
        <v>1490</v>
      </c>
      <c r="G372" s="28" t="s">
        <v>1481</v>
      </c>
      <c r="H372" s="28">
        <v>49</v>
      </c>
      <c r="I372" s="28" t="s">
        <v>1491</v>
      </c>
      <c r="J372" s="28">
        <v>3301095</v>
      </c>
      <c r="K372" s="28" t="s">
        <v>1492</v>
      </c>
      <c r="L372" s="14" t="s">
        <v>1493</v>
      </c>
      <c r="M372" s="14" t="s">
        <v>1472</v>
      </c>
      <c r="N372" s="11">
        <v>1</v>
      </c>
      <c r="O372" s="11">
        <v>2023</v>
      </c>
      <c r="P372" s="11" t="s">
        <v>1473</v>
      </c>
      <c r="Q372" s="11">
        <v>1</v>
      </c>
      <c r="R372" s="11">
        <v>1</v>
      </c>
      <c r="S372" s="11">
        <v>7</v>
      </c>
      <c r="T372" s="65">
        <f t="shared" si="59"/>
        <v>7</v>
      </c>
      <c r="U372" s="19">
        <v>0</v>
      </c>
      <c r="V372" s="19">
        <v>3</v>
      </c>
      <c r="W372" s="19">
        <v>0</v>
      </c>
      <c r="X372" s="19">
        <v>0</v>
      </c>
      <c r="Y372" s="20">
        <f t="shared" si="60"/>
        <v>3</v>
      </c>
      <c r="Z372" s="18">
        <f t="shared" si="58"/>
        <v>3</v>
      </c>
      <c r="AA372" s="17">
        <f>SUM(S372:X372)</f>
        <v>17</v>
      </c>
      <c r="AB372" s="18">
        <v>1</v>
      </c>
      <c r="AC372" s="22">
        <v>1</v>
      </c>
      <c r="AD372" s="52">
        <v>9000000</v>
      </c>
      <c r="AE372" s="29" t="s">
        <v>475</v>
      </c>
      <c r="AF372" s="27">
        <v>0</v>
      </c>
      <c r="AG372" s="18">
        <v>0</v>
      </c>
    </row>
    <row r="373" spans="1:33" s="25" customFormat="1" ht="72" x14ac:dyDescent="0.2">
      <c r="A373" s="11" t="s">
        <v>1473</v>
      </c>
      <c r="B373" s="12" t="s">
        <v>65</v>
      </c>
      <c r="C373" s="28" t="s">
        <v>1474</v>
      </c>
      <c r="D373" s="13" t="s">
        <v>1486</v>
      </c>
      <c r="E373" s="28">
        <v>3302</v>
      </c>
      <c r="F373" s="28" t="s">
        <v>68</v>
      </c>
      <c r="G373" s="28" t="s">
        <v>1481</v>
      </c>
      <c r="H373" s="28">
        <v>50</v>
      </c>
      <c r="I373" s="28" t="s">
        <v>1494</v>
      </c>
      <c r="J373" s="28">
        <v>3302002</v>
      </c>
      <c r="K373" s="28" t="s">
        <v>1495</v>
      </c>
      <c r="L373" s="14" t="s">
        <v>1495</v>
      </c>
      <c r="M373" s="14" t="s">
        <v>1472</v>
      </c>
      <c r="N373" s="11">
        <v>0</v>
      </c>
      <c r="O373" s="11">
        <v>2023</v>
      </c>
      <c r="P373" s="11" t="s">
        <v>1473</v>
      </c>
      <c r="Q373" s="11">
        <v>1</v>
      </c>
      <c r="R373" s="11">
        <v>3</v>
      </c>
      <c r="S373" s="11">
        <v>0</v>
      </c>
      <c r="T373" s="65">
        <f t="shared" si="59"/>
        <v>0</v>
      </c>
      <c r="U373" s="19">
        <v>0</v>
      </c>
      <c r="V373" s="19">
        <v>0</v>
      </c>
      <c r="W373" s="19">
        <v>0</v>
      </c>
      <c r="X373" s="19">
        <v>0</v>
      </c>
      <c r="Y373" s="20">
        <f t="shared" si="60"/>
        <v>0</v>
      </c>
      <c r="Z373" s="18">
        <f t="shared" si="58"/>
        <v>0</v>
      </c>
      <c r="AA373" s="17">
        <f>SUM(S373:X373)</f>
        <v>0</v>
      </c>
      <c r="AB373" s="18">
        <f>+Y373/R373</f>
        <v>0</v>
      </c>
      <c r="AC373" s="22">
        <f>+AA373/R373</f>
        <v>0</v>
      </c>
      <c r="AD373" s="52">
        <v>57293600</v>
      </c>
      <c r="AE373" s="29" t="s">
        <v>1496</v>
      </c>
      <c r="AF373" s="27">
        <v>0</v>
      </c>
      <c r="AG373" s="18">
        <v>0</v>
      </c>
    </row>
    <row r="374" spans="1:33" s="25" customFormat="1" ht="60" x14ac:dyDescent="0.2">
      <c r="A374" s="11" t="s">
        <v>1473</v>
      </c>
      <c r="B374" s="12" t="s">
        <v>65</v>
      </c>
      <c r="C374" s="28" t="s">
        <v>1474</v>
      </c>
      <c r="D374" s="13" t="s">
        <v>1497</v>
      </c>
      <c r="E374" s="28">
        <v>3301</v>
      </c>
      <c r="F374" s="28" t="s">
        <v>68</v>
      </c>
      <c r="G374" s="28" t="s">
        <v>1481</v>
      </c>
      <c r="H374" s="28">
        <v>51</v>
      </c>
      <c r="I374" s="28" t="s">
        <v>1498</v>
      </c>
      <c r="J374" s="28">
        <v>3301053</v>
      </c>
      <c r="K374" s="28" t="s">
        <v>1499</v>
      </c>
      <c r="L374" s="14" t="s">
        <v>1500</v>
      </c>
      <c r="M374" s="14" t="s">
        <v>1472</v>
      </c>
      <c r="N374" s="11">
        <v>15</v>
      </c>
      <c r="O374" s="11">
        <v>2023</v>
      </c>
      <c r="P374" s="11" t="s">
        <v>1473</v>
      </c>
      <c r="Q374" s="11">
        <v>15</v>
      </c>
      <c r="R374" s="11">
        <v>15</v>
      </c>
      <c r="S374" s="11">
        <v>15</v>
      </c>
      <c r="T374" s="65">
        <f t="shared" si="59"/>
        <v>1</v>
      </c>
      <c r="U374" s="19">
        <v>4</v>
      </c>
      <c r="V374" s="19">
        <v>6</v>
      </c>
      <c r="W374" s="19">
        <v>3</v>
      </c>
      <c r="X374" s="19">
        <v>0</v>
      </c>
      <c r="Y374" s="20">
        <f t="shared" si="60"/>
        <v>13</v>
      </c>
      <c r="Z374" s="18">
        <f t="shared" si="58"/>
        <v>0.8666666666666667</v>
      </c>
      <c r="AA374" s="17">
        <f>SUM(S374:X374)</f>
        <v>29</v>
      </c>
      <c r="AB374" s="18">
        <f>+Y374/R374</f>
        <v>0.8666666666666667</v>
      </c>
      <c r="AC374" s="22">
        <v>1</v>
      </c>
      <c r="AD374" s="52">
        <v>6863899000</v>
      </c>
      <c r="AE374" s="29" t="s">
        <v>475</v>
      </c>
      <c r="AF374" s="50">
        <v>1009713600</v>
      </c>
      <c r="AG374" s="18">
        <v>0</v>
      </c>
    </row>
    <row r="375" spans="1:33" s="25" customFormat="1" ht="60" x14ac:dyDescent="0.2">
      <c r="A375" s="11" t="s">
        <v>1473</v>
      </c>
      <c r="B375" s="12" t="s">
        <v>65</v>
      </c>
      <c r="C375" s="28" t="s">
        <v>1474</v>
      </c>
      <c r="D375" s="13" t="s">
        <v>1497</v>
      </c>
      <c r="E375" s="28">
        <v>3301</v>
      </c>
      <c r="F375" s="28" t="s">
        <v>68</v>
      </c>
      <c r="G375" s="28" t="s">
        <v>1481</v>
      </c>
      <c r="H375" s="28">
        <v>52</v>
      </c>
      <c r="I375" s="28" t="s">
        <v>1501</v>
      </c>
      <c r="J375" s="28">
        <v>3302044</v>
      </c>
      <c r="K375" s="28" t="s">
        <v>1502</v>
      </c>
      <c r="L375" s="14" t="s">
        <v>1503</v>
      </c>
      <c r="M375" s="14" t="s">
        <v>1472</v>
      </c>
      <c r="N375" s="11" t="s">
        <v>398</v>
      </c>
      <c r="O375" s="11">
        <v>2023</v>
      </c>
      <c r="P375" s="11" t="s">
        <v>1473</v>
      </c>
      <c r="Q375" s="11">
        <v>21</v>
      </c>
      <c r="R375" s="11">
        <v>21</v>
      </c>
      <c r="S375" s="11">
        <v>21</v>
      </c>
      <c r="T375" s="65">
        <f t="shared" si="59"/>
        <v>1</v>
      </c>
      <c r="U375" s="19">
        <v>0</v>
      </c>
      <c r="V375" s="19">
        <v>12</v>
      </c>
      <c r="W375" s="19">
        <v>7</v>
      </c>
      <c r="X375" s="19">
        <v>0</v>
      </c>
      <c r="Y375" s="20">
        <f t="shared" si="60"/>
        <v>19</v>
      </c>
      <c r="Z375" s="18">
        <f t="shared" si="58"/>
        <v>0.90476190476190477</v>
      </c>
      <c r="AA375" s="17">
        <f>SUM(S375:X375)</f>
        <v>41</v>
      </c>
      <c r="AB375" s="18">
        <f>+Y375/R375</f>
        <v>0.90476190476190477</v>
      </c>
      <c r="AC375" s="22">
        <v>1</v>
      </c>
      <c r="AD375" s="52">
        <v>36000000</v>
      </c>
      <c r="AE375" s="29" t="s">
        <v>475</v>
      </c>
      <c r="AF375" s="27">
        <v>0</v>
      </c>
      <c r="AG375" s="18">
        <v>0</v>
      </c>
    </row>
    <row r="376" spans="1:33" s="25" customFormat="1" ht="48" x14ac:dyDescent="0.2">
      <c r="A376" s="11" t="s">
        <v>1473</v>
      </c>
      <c r="B376" s="12" t="s">
        <v>65</v>
      </c>
      <c r="C376" s="28" t="s">
        <v>1474</v>
      </c>
      <c r="D376" s="13" t="s">
        <v>1504</v>
      </c>
      <c r="E376" s="28">
        <v>3301</v>
      </c>
      <c r="F376" s="28" t="s">
        <v>68</v>
      </c>
      <c r="G376" s="28" t="s">
        <v>1505</v>
      </c>
      <c r="H376" s="28">
        <v>47</v>
      </c>
      <c r="I376" s="28" t="s">
        <v>1506</v>
      </c>
      <c r="J376" s="28">
        <v>3301068</v>
      </c>
      <c r="K376" s="28" t="s">
        <v>1507</v>
      </c>
      <c r="L376" s="14" t="s">
        <v>1508</v>
      </c>
      <c r="M376" s="14" t="s">
        <v>1472</v>
      </c>
      <c r="N376" s="11">
        <v>0</v>
      </c>
      <c r="O376" s="11">
        <v>2023</v>
      </c>
      <c r="P376" s="11" t="s">
        <v>1473</v>
      </c>
      <c r="Q376" s="11">
        <v>0</v>
      </c>
      <c r="R376" s="11">
        <v>1</v>
      </c>
      <c r="S376" s="11">
        <v>0</v>
      </c>
      <c r="T376" s="65">
        <f t="shared" si="59"/>
        <v>0</v>
      </c>
      <c r="U376" s="19">
        <v>0</v>
      </c>
      <c r="V376" s="19">
        <v>0</v>
      </c>
      <c r="W376" s="19">
        <v>0</v>
      </c>
      <c r="X376" s="19">
        <v>0</v>
      </c>
      <c r="Y376" s="20">
        <f t="shared" si="60"/>
        <v>0</v>
      </c>
      <c r="Z376" s="18">
        <f t="shared" si="58"/>
        <v>0</v>
      </c>
      <c r="AA376" s="17">
        <f>SUM(S376:X376)</f>
        <v>0</v>
      </c>
      <c r="AB376" s="18">
        <f>+Y376/R376</f>
        <v>0</v>
      </c>
      <c r="AC376" s="22">
        <f>+AA376/R376</f>
        <v>0</v>
      </c>
      <c r="AD376" s="52">
        <v>100000000</v>
      </c>
      <c r="AE376" s="29" t="s">
        <v>475</v>
      </c>
      <c r="AF376" s="27">
        <v>0</v>
      </c>
      <c r="AG376" s="18">
        <v>0</v>
      </c>
    </row>
    <row r="377" spans="1:33" s="25" customFormat="1" ht="48" x14ac:dyDescent="0.2">
      <c r="A377" s="11" t="s">
        <v>1473</v>
      </c>
      <c r="B377" s="12" t="s">
        <v>65</v>
      </c>
      <c r="C377" s="28" t="s">
        <v>1474</v>
      </c>
      <c r="D377" s="13" t="s">
        <v>1504</v>
      </c>
      <c r="E377" s="28">
        <v>3301</v>
      </c>
      <c r="F377" s="28" t="s">
        <v>68</v>
      </c>
      <c r="G377" s="28" t="s">
        <v>1509</v>
      </c>
      <c r="H377" s="28">
        <v>53</v>
      </c>
      <c r="I377" s="28" t="s">
        <v>1510</v>
      </c>
      <c r="J377" s="28">
        <v>3301065</v>
      </c>
      <c r="K377" s="28" t="s">
        <v>1511</v>
      </c>
      <c r="L377" s="14" t="s">
        <v>1288</v>
      </c>
      <c r="M377" s="14" t="s">
        <v>1512</v>
      </c>
      <c r="N377" s="11" t="s">
        <v>398</v>
      </c>
      <c r="O377" s="11">
        <v>2023</v>
      </c>
      <c r="P377" s="11" t="s">
        <v>1473</v>
      </c>
      <c r="Q377" s="11">
        <v>52</v>
      </c>
      <c r="R377" s="11">
        <v>52</v>
      </c>
      <c r="S377" s="11">
        <v>52</v>
      </c>
      <c r="T377" s="65">
        <f t="shared" si="59"/>
        <v>1</v>
      </c>
      <c r="U377" s="19">
        <v>3</v>
      </c>
      <c r="V377" s="19">
        <v>52</v>
      </c>
      <c r="W377" s="19">
        <v>52</v>
      </c>
      <c r="X377" s="19">
        <v>0</v>
      </c>
      <c r="Y377" s="20">
        <f t="shared" si="60"/>
        <v>107</v>
      </c>
      <c r="Z377" s="18">
        <f t="shared" si="58"/>
        <v>2.0576923076923075</v>
      </c>
      <c r="AA377" s="17">
        <f>SUM(S377:X377)</f>
        <v>160</v>
      </c>
      <c r="AB377" s="18">
        <v>1</v>
      </c>
      <c r="AC377" s="22">
        <v>1</v>
      </c>
      <c r="AD377" s="52">
        <v>627858219.60000002</v>
      </c>
      <c r="AE377" s="29" t="s">
        <v>475</v>
      </c>
      <c r="AF377" s="50">
        <v>36000000</v>
      </c>
      <c r="AG377" s="18">
        <v>0</v>
      </c>
    </row>
    <row r="378" spans="1:33" s="25" customFormat="1" ht="48" x14ac:dyDescent="0.2">
      <c r="A378" s="11" t="s">
        <v>1473</v>
      </c>
      <c r="B378" s="12" t="s">
        <v>65</v>
      </c>
      <c r="C378" s="28" t="s">
        <v>1474</v>
      </c>
      <c r="D378" s="13" t="s">
        <v>1504</v>
      </c>
      <c r="E378" s="28">
        <v>3301</v>
      </c>
      <c r="F378" s="28" t="s">
        <v>68</v>
      </c>
      <c r="G378" s="28" t="s">
        <v>1509</v>
      </c>
      <c r="H378" s="28">
        <v>54</v>
      </c>
      <c r="I378" s="28" t="s">
        <v>1513</v>
      </c>
      <c r="J378" s="28">
        <v>3301075</v>
      </c>
      <c r="K378" s="28" t="s">
        <v>1514</v>
      </c>
      <c r="L378" s="14" t="s">
        <v>1514</v>
      </c>
      <c r="M378" s="14" t="s">
        <v>1472</v>
      </c>
      <c r="N378" s="11" t="s">
        <v>398</v>
      </c>
      <c r="O378" s="11">
        <v>2023</v>
      </c>
      <c r="P378" s="11" t="s">
        <v>1473</v>
      </c>
      <c r="Q378" s="11">
        <v>20</v>
      </c>
      <c r="R378" s="11">
        <v>52</v>
      </c>
      <c r="S378" s="11">
        <v>0</v>
      </c>
      <c r="T378" s="65">
        <f t="shared" si="59"/>
        <v>0</v>
      </c>
      <c r="U378" s="19">
        <v>0</v>
      </c>
      <c r="V378" s="19">
        <v>0</v>
      </c>
      <c r="W378" s="19">
        <v>52</v>
      </c>
      <c r="X378" s="19">
        <v>0</v>
      </c>
      <c r="Y378" s="20">
        <f t="shared" si="60"/>
        <v>52</v>
      </c>
      <c r="Z378" s="18">
        <f t="shared" si="58"/>
        <v>1</v>
      </c>
      <c r="AA378" s="17">
        <f>SUM(S378:X378)</f>
        <v>52</v>
      </c>
      <c r="AB378" s="18">
        <f>+Y378/R378</f>
        <v>1</v>
      </c>
      <c r="AC378" s="22">
        <f>+AA378/R378</f>
        <v>1</v>
      </c>
      <c r="AD378" s="52">
        <v>331600000</v>
      </c>
      <c r="AE378" s="29" t="s">
        <v>475</v>
      </c>
      <c r="AF378" s="27">
        <v>0</v>
      </c>
      <c r="AG378" s="18">
        <v>0</v>
      </c>
    </row>
    <row r="379" spans="1:33" s="25" customFormat="1" ht="48" x14ac:dyDescent="0.2">
      <c r="A379" s="11" t="s">
        <v>1473</v>
      </c>
      <c r="B379" s="12" t="s">
        <v>65</v>
      </c>
      <c r="C379" s="28" t="s">
        <v>1474</v>
      </c>
      <c r="D379" s="13" t="s">
        <v>1515</v>
      </c>
      <c r="E379" s="28">
        <v>3502</v>
      </c>
      <c r="F379" s="28" t="s">
        <v>68</v>
      </c>
      <c r="G379" s="28" t="s">
        <v>1516</v>
      </c>
      <c r="H379" s="28">
        <v>330</v>
      </c>
      <c r="I379" s="28" t="s">
        <v>1517</v>
      </c>
      <c r="J379" s="28">
        <v>3301126</v>
      </c>
      <c r="K379" s="28" t="s">
        <v>1518</v>
      </c>
      <c r="L379" s="14" t="s">
        <v>1519</v>
      </c>
      <c r="M379" s="14" t="s">
        <v>1472</v>
      </c>
      <c r="N379" s="11"/>
      <c r="O379" s="11">
        <v>2023</v>
      </c>
      <c r="P379" s="11" t="s">
        <v>1473</v>
      </c>
      <c r="Q379" s="11">
        <v>5</v>
      </c>
      <c r="R379" s="11">
        <v>46</v>
      </c>
      <c r="S379" s="11">
        <v>5</v>
      </c>
      <c r="T379" s="65">
        <f t="shared" si="59"/>
        <v>0.10869565217391304</v>
      </c>
      <c r="U379" s="19">
        <v>0</v>
      </c>
      <c r="V379" s="19">
        <v>9</v>
      </c>
      <c r="W379" s="19">
        <v>9</v>
      </c>
      <c r="X379" s="19">
        <v>0</v>
      </c>
      <c r="Y379" s="20">
        <f t="shared" si="60"/>
        <v>18</v>
      </c>
      <c r="Z379" s="18">
        <f t="shared" si="58"/>
        <v>0.39130434782608697</v>
      </c>
      <c r="AA379" s="17">
        <f>SUM(S379:X379)</f>
        <v>23.108695652173914</v>
      </c>
      <c r="AB379" s="18">
        <f>+Y379/R379</f>
        <v>0.39130434782608697</v>
      </c>
      <c r="AC379" s="22">
        <f>+AA379/R379</f>
        <v>0.50236294896030242</v>
      </c>
      <c r="AD379" s="52">
        <v>6000000</v>
      </c>
      <c r="AE379" s="29" t="s">
        <v>475</v>
      </c>
      <c r="AF379" s="27">
        <v>0</v>
      </c>
      <c r="AG379" s="18">
        <v>0</v>
      </c>
    </row>
    <row r="380" spans="1:33" s="25" customFormat="1" ht="48" x14ac:dyDescent="0.2">
      <c r="A380" s="11" t="s">
        <v>1473</v>
      </c>
      <c r="B380" s="12" t="s">
        <v>5</v>
      </c>
      <c r="C380" s="28" t="s">
        <v>1520</v>
      </c>
      <c r="D380" s="13" t="s">
        <v>1521</v>
      </c>
      <c r="E380" s="28">
        <v>3502</v>
      </c>
      <c r="F380" s="28" t="s">
        <v>754</v>
      </c>
      <c r="G380" s="28" t="s">
        <v>1522</v>
      </c>
      <c r="H380" s="28">
        <v>55</v>
      </c>
      <c r="I380" s="28" t="s">
        <v>1523</v>
      </c>
      <c r="J380" s="28">
        <v>3502039</v>
      </c>
      <c r="K380" s="28" t="s">
        <v>1524</v>
      </c>
      <c r="L380" s="14" t="s">
        <v>1525</v>
      </c>
      <c r="M380" s="14" t="s">
        <v>1472</v>
      </c>
      <c r="N380" s="11">
        <v>0</v>
      </c>
      <c r="O380" s="11">
        <v>2023</v>
      </c>
      <c r="P380" s="11" t="s">
        <v>1473</v>
      </c>
      <c r="Q380" s="11">
        <v>12</v>
      </c>
      <c r="R380" s="11">
        <v>8</v>
      </c>
      <c r="S380" s="11">
        <v>31</v>
      </c>
      <c r="T380" s="65">
        <f t="shared" si="59"/>
        <v>3.875</v>
      </c>
      <c r="U380" s="19">
        <v>31</v>
      </c>
      <c r="V380" s="66">
        <v>0</v>
      </c>
      <c r="W380" s="19">
        <v>0</v>
      </c>
      <c r="X380" s="19">
        <v>0</v>
      </c>
      <c r="Y380" s="20">
        <f t="shared" si="60"/>
        <v>31</v>
      </c>
      <c r="Z380" s="18">
        <f t="shared" si="58"/>
        <v>3.875</v>
      </c>
      <c r="AA380" s="17">
        <f>SUM(S380:X380)</f>
        <v>65.875</v>
      </c>
      <c r="AB380" s="18">
        <f>+Y380/R380</f>
        <v>3.875</v>
      </c>
      <c r="AC380" s="22">
        <f>+AA380/R380</f>
        <v>8.234375</v>
      </c>
      <c r="AD380" s="52">
        <v>0</v>
      </c>
      <c r="AE380" s="29">
        <v>0</v>
      </c>
      <c r="AF380" s="27">
        <v>0</v>
      </c>
      <c r="AG380" s="18">
        <v>0</v>
      </c>
    </row>
    <row r="381" spans="1:33" s="25" customFormat="1" ht="48" x14ac:dyDescent="0.2">
      <c r="A381" s="11" t="s">
        <v>1473</v>
      </c>
      <c r="B381" s="12" t="s">
        <v>5</v>
      </c>
      <c r="C381" s="28" t="s">
        <v>1520</v>
      </c>
      <c r="D381" s="13" t="s">
        <v>1521</v>
      </c>
      <c r="E381" s="28">
        <v>3502</v>
      </c>
      <c r="F381" s="28" t="s">
        <v>754</v>
      </c>
      <c r="G381" s="28" t="s">
        <v>1522</v>
      </c>
      <c r="H381" s="28">
        <v>56</v>
      </c>
      <c r="I381" s="28" t="s">
        <v>1526</v>
      </c>
      <c r="J381" s="28">
        <v>3502007</v>
      </c>
      <c r="K381" s="28" t="s">
        <v>1527</v>
      </c>
      <c r="L381" s="14" t="s">
        <v>1528</v>
      </c>
      <c r="M381" s="14" t="s">
        <v>1472</v>
      </c>
      <c r="N381" s="11">
        <v>0</v>
      </c>
      <c r="O381" s="11">
        <v>2023</v>
      </c>
      <c r="P381" s="11" t="s">
        <v>1473</v>
      </c>
      <c r="Q381" s="11">
        <v>35</v>
      </c>
      <c r="R381" s="11">
        <v>8</v>
      </c>
      <c r="S381" s="11">
        <v>112</v>
      </c>
      <c r="T381" s="65">
        <f t="shared" si="59"/>
        <v>14</v>
      </c>
      <c r="U381" s="19">
        <v>150</v>
      </c>
      <c r="V381" s="66">
        <v>0</v>
      </c>
      <c r="W381" s="19">
        <v>0</v>
      </c>
      <c r="X381" s="19">
        <v>0</v>
      </c>
      <c r="Y381" s="20">
        <f t="shared" si="60"/>
        <v>150</v>
      </c>
      <c r="Z381" s="18">
        <f t="shared" si="58"/>
        <v>18.75</v>
      </c>
      <c r="AA381" s="17">
        <f>SUM(S381:X381)</f>
        <v>276</v>
      </c>
      <c r="AB381" s="18">
        <f>+Y381/R381</f>
        <v>18.75</v>
      </c>
      <c r="AC381" s="22">
        <f>+AA381/R381</f>
        <v>34.5</v>
      </c>
      <c r="AD381" s="52">
        <v>0</v>
      </c>
      <c r="AE381" s="29">
        <v>0</v>
      </c>
      <c r="AF381" s="27">
        <v>0</v>
      </c>
      <c r="AG381" s="18">
        <v>0</v>
      </c>
    </row>
    <row r="382" spans="1:33" s="25" customFormat="1" ht="48" x14ac:dyDescent="0.2">
      <c r="A382" s="11" t="s">
        <v>1473</v>
      </c>
      <c r="B382" s="12" t="s">
        <v>5</v>
      </c>
      <c r="C382" s="28" t="s">
        <v>1520</v>
      </c>
      <c r="D382" s="13" t="s">
        <v>1521</v>
      </c>
      <c r="E382" s="28">
        <v>3502</v>
      </c>
      <c r="F382" s="28" t="s">
        <v>754</v>
      </c>
      <c r="G382" s="28" t="s">
        <v>1522</v>
      </c>
      <c r="H382" s="28">
        <v>57</v>
      </c>
      <c r="I382" s="28" t="s">
        <v>1529</v>
      </c>
      <c r="J382" s="28">
        <v>3502047</v>
      </c>
      <c r="K382" s="28" t="s">
        <v>305</v>
      </c>
      <c r="L382" s="14" t="s">
        <v>322</v>
      </c>
      <c r="M382" s="14" t="s">
        <v>1472</v>
      </c>
      <c r="N382" s="11">
        <v>2</v>
      </c>
      <c r="O382" s="11">
        <v>2024</v>
      </c>
      <c r="P382" s="11" t="s">
        <v>1473</v>
      </c>
      <c r="Q382" s="11">
        <v>2</v>
      </c>
      <c r="R382" s="11">
        <v>4</v>
      </c>
      <c r="S382" s="11">
        <v>3</v>
      </c>
      <c r="T382" s="65">
        <f t="shared" si="59"/>
        <v>0.75</v>
      </c>
      <c r="U382" s="19">
        <v>4</v>
      </c>
      <c r="V382" s="66">
        <v>0</v>
      </c>
      <c r="W382" s="19">
        <v>0</v>
      </c>
      <c r="X382" s="19">
        <v>0</v>
      </c>
      <c r="Y382" s="20">
        <f t="shared" si="60"/>
        <v>4</v>
      </c>
      <c r="Z382" s="18">
        <f t="shared" si="58"/>
        <v>1</v>
      </c>
      <c r="AA382" s="17">
        <f>SUM(S382:X382)</f>
        <v>7.75</v>
      </c>
      <c r="AB382" s="18">
        <f>+Y382/R382</f>
        <v>1</v>
      </c>
      <c r="AC382" s="22">
        <f>+AA382/R382</f>
        <v>1.9375</v>
      </c>
      <c r="AD382" s="52">
        <v>0</v>
      </c>
      <c r="AE382" s="29">
        <v>0</v>
      </c>
      <c r="AF382" s="27">
        <v>0</v>
      </c>
      <c r="AG382" s="18">
        <v>0</v>
      </c>
    </row>
    <row r="383" spans="1:33" s="25" customFormat="1" ht="48" x14ac:dyDescent="0.2">
      <c r="A383" s="11" t="s">
        <v>1473</v>
      </c>
      <c r="B383" s="12" t="s">
        <v>5</v>
      </c>
      <c r="C383" s="28" t="s">
        <v>1520</v>
      </c>
      <c r="D383" s="13" t="s">
        <v>1521</v>
      </c>
      <c r="E383" s="28">
        <v>3502</v>
      </c>
      <c r="F383" s="28" t="s">
        <v>754</v>
      </c>
      <c r="G383" s="28" t="s">
        <v>1522</v>
      </c>
      <c r="H383" s="28">
        <v>58</v>
      </c>
      <c r="I383" s="28" t="s">
        <v>1523</v>
      </c>
      <c r="J383" s="28">
        <v>3502039</v>
      </c>
      <c r="K383" s="28" t="s">
        <v>1524</v>
      </c>
      <c r="L383" s="14" t="s">
        <v>1530</v>
      </c>
      <c r="M383" s="14" t="s">
        <v>1472</v>
      </c>
      <c r="N383" s="11">
        <v>16</v>
      </c>
      <c r="O383" s="11">
        <v>2023</v>
      </c>
      <c r="P383" s="11" t="s">
        <v>1473</v>
      </c>
      <c r="Q383" s="11">
        <v>2</v>
      </c>
      <c r="R383" s="11">
        <v>1</v>
      </c>
      <c r="S383" s="11">
        <v>1</v>
      </c>
      <c r="T383" s="65">
        <f t="shared" si="59"/>
        <v>1</v>
      </c>
      <c r="U383" s="19">
        <v>2</v>
      </c>
      <c r="V383" s="66">
        <v>0</v>
      </c>
      <c r="W383" s="19">
        <v>0</v>
      </c>
      <c r="X383" s="19">
        <v>0</v>
      </c>
      <c r="Y383" s="20">
        <f t="shared" si="60"/>
        <v>2</v>
      </c>
      <c r="Z383" s="18">
        <f t="shared" si="58"/>
        <v>2</v>
      </c>
      <c r="AA383" s="17">
        <f>SUM(S383:X383)</f>
        <v>4</v>
      </c>
      <c r="AB383" s="18">
        <f>+Y383/R383</f>
        <v>2</v>
      </c>
      <c r="AC383" s="22">
        <f>+AA383/R383</f>
        <v>4</v>
      </c>
      <c r="AD383" s="52">
        <v>0</v>
      </c>
      <c r="AE383" s="29">
        <v>0</v>
      </c>
      <c r="AF383" s="27">
        <v>0</v>
      </c>
      <c r="AG383" s="18">
        <v>0</v>
      </c>
    </row>
    <row r="384" spans="1:33" s="25" customFormat="1" ht="48" x14ac:dyDescent="0.2">
      <c r="A384" s="11" t="s">
        <v>1473</v>
      </c>
      <c r="B384" s="12" t="s">
        <v>5</v>
      </c>
      <c r="C384" s="28" t="s">
        <v>1520</v>
      </c>
      <c r="D384" s="13" t="s">
        <v>1521</v>
      </c>
      <c r="E384" s="28">
        <v>3502</v>
      </c>
      <c r="F384" s="28" t="s">
        <v>754</v>
      </c>
      <c r="G384" s="28" t="s">
        <v>1522</v>
      </c>
      <c r="H384" s="28">
        <v>59</v>
      </c>
      <c r="I384" s="28" t="s">
        <v>1531</v>
      </c>
      <c r="J384" s="28">
        <v>3502046</v>
      </c>
      <c r="K384" s="28" t="s">
        <v>1532</v>
      </c>
      <c r="L384" s="14" t="s">
        <v>1533</v>
      </c>
      <c r="M384" s="14" t="s">
        <v>1472</v>
      </c>
      <c r="N384" s="11">
        <v>0</v>
      </c>
      <c r="O384" s="11">
        <v>2023</v>
      </c>
      <c r="P384" s="11" t="s">
        <v>1473</v>
      </c>
      <c r="Q384" s="11">
        <v>1</v>
      </c>
      <c r="R384" s="11">
        <v>1</v>
      </c>
      <c r="S384" s="11">
        <v>4</v>
      </c>
      <c r="T384" s="65">
        <f t="shared" si="59"/>
        <v>4</v>
      </c>
      <c r="U384" s="19">
        <v>5</v>
      </c>
      <c r="V384" s="66">
        <v>0</v>
      </c>
      <c r="W384" s="19">
        <v>0</v>
      </c>
      <c r="X384" s="19">
        <v>0</v>
      </c>
      <c r="Y384" s="20">
        <f t="shared" si="60"/>
        <v>5</v>
      </c>
      <c r="Z384" s="18">
        <f t="shared" si="58"/>
        <v>5</v>
      </c>
      <c r="AA384" s="17">
        <f>SUM(S384:X384)</f>
        <v>13</v>
      </c>
      <c r="AB384" s="18">
        <f>+Y384/R384</f>
        <v>5</v>
      </c>
      <c r="AC384" s="22">
        <f>+AA384/R384</f>
        <v>13</v>
      </c>
      <c r="AD384" s="52">
        <v>0</v>
      </c>
      <c r="AE384" s="29">
        <v>0</v>
      </c>
      <c r="AF384" s="27">
        <v>0</v>
      </c>
      <c r="AG384" s="18">
        <v>0</v>
      </c>
    </row>
    <row r="385" spans="1:33" s="25" customFormat="1" ht="48" x14ac:dyDescent="0.2">
      <c r="A385" s="11" t="s">
        <v>1473</v>
      </c>
      <c r="B385" s="12" t="s">
        <v>5</v>
      </c>
      <c r="C385" s="28" t="s">
        <v>1520</v>
      </c>
      <c r="D385" s="13" t="s">
        <v>1521</v>
      </c>
      <c r="E385" s="28">
        <v>3502</v>
      </c>
      <c r="F385" s="28" t="s">
        <v>754</v>
      </c>
      <c r="G385" s="28" t="s">
        <v>1522</v>
      </c>
      <c r="H385" s="28">
        <v>60</v>
      </c>
      <c r="I385" s="28" t="s">
        <v>1523</v>
      </c>
      <c r="J385" s="28">
        <v>3502039</v>
      </c>
      <c r="K385" s="28" t="s">
        <v>1524</v>
      </c>
      <c r="L385" s="14" t="s">
        <v>1534</v>
      </c>
      <c r="M385" s="14" t="s">
        <v>1472</v>
      </c>
      <c r="N385" s="11">
        <v>0</v>
      </c>
      <c r="O385" s="11">
        <v>2023</v>
      </c>
      <c r="P385" s="11" t="s">
        <v>1473</v>
      </c>
      <c r="Q385" s="11">
        <v>1</v>
      </c>
      <c r="R385" s="11">
        <v>30</v>
      </c>
      <c r="S385" s="11">
        <v>0</v>
      </c>
      <c r="T385" s="65">
        <f t="shared" si="59"/>
        <v>0</v>
      </c>
      <c r="U385" s="19">
        <v>0</v>
      </c>
      <c r="V385" s="66">
        <v>0</v>
      </c>
      <c r="W385" s="19">
        <v>0</v>
      </c>
      <c r="X385" s="19">
        <v>0</v>
      </c>
      <c r="Y385" s="20">
        <f t="shared" si="60"/>
        <v>0</v>
      </c>
      <c r="Z385" s="18">
        <f t="shared" si="58"/>
        <v>0</v>
      </c>
      <c r="AA385" s="17">
        <f>SUM(S385:X385)</f>
        <v>0</v>
      </c>
      <c r="AB385" s="18">
        <f>+Y385/R385</f>
        <v>0</v>
      </c>
      <c r="AC385" s="22">
        <f>+AA385/R385</f>
        <v>0</v>
      </c>
      <c r="AD385" s="52">
        <v>0</v>
      </c>
      <c r="AE385" s="29">
        <v>0</v>
      </c>
      <c r="AF385" s="27">
        <v>0</v>
      </c>
      <c r="AG385" s="18">
        <v>0</v>
      </c>
    </row>
    <row r="386" spans="1:33" s="25" customFormat="1" ht="48" x14ac:dyDescent="0.2">
      <c r="A386" s="11" t="s">
        <v>1473</v>
      </c>
      <c r="B386" s="12" t="s">
        <v>5</v>
      </c>
      <c r="C386" s="28" t="s">
        <v>1520</v>
      </c>
      <c r="D386" s="13" t="s">
        <v>1521</v>
      </c>
      <c r="E386" s="28">
        <v>3502</v>
      </c>
      <c r="F386" s="28" t="s">
        <v>754</v>
      </c>
      <c r="G386" s="28" t="s">
        <v>1522</v>
      </c>
      <c r="H386" s="28">
        <v>61</v>
      </c>
      <c r="I386" s="28" t="s">
        <v>1535</v>
      </c>
      <c r="J386" s="28">
        <v>3502093</v>
      </c>
      <c r="K386" s="28" t="s">
        <v>1536</v>
      </c>
      <c r="L386" s="14" t="s">
        <v>1537</v>
      </c>
      <c r="M386" s="14" t="s">
        <v>1472</v>
      </c>
      <c r="N386" s="11">
        <v>0</v>
      </c>
      <c r="O386" s="11">
        <v>2023</v>
      </c>
      <c r="P386" s="11" t="s">
        <v>1473</v>
      </c>
      <c r="Q386" s="11">
        <v>0</v>
      </c>
      <c r="R386" s="11">
        <v>60</v>
      </c>
      <c r="S386" s="11">
        <v>0</v>
      </c>
      <c r="T386" s="65">
        <f t="shared" si="59"/>
        <v>0</v>
      </c>
      <c r="U386" s="19">
        <v>0</v>
      </c>
      <c r="V386" s="66">
        <v>0</v>
      </c>
      <c r="W386" s="19">
        <v>0</v>
      </c>
      <c r="X386" s="19">
        <v>0</v>
      </c>
      <c r="Y386" s="20">
        <f t="shared" si="60"/>
        <v>0</v>
      </c>
      <c r="Z386" s="18">
        <f t="shared" si="58"/>
        <v>0</v>
      </c>
      <c r="AA386" s="17">
        <f>SUM(S386:X386)</f>
        <v>0</v>
      </c>
      <c r="AB386" s="18">
        <f>+Y386/R386</f>
        <v>0</v>
      </c>
      <c r="AC386" s="22">
        <f>+AA386/R386</f>
        <v>0</v>
      </c>
      <c r="AD386" s="52">
        <v>0</v>
      </c>
      <c r="AE386" s="29">
        <v>0</v>
      </c>
      <c r="AF386" s="27">
        <v>0</v>
      </c>
      <c r="AG386" s="18">
        <v>0</v>
      </c>
    </row>
    <row r="387" spans="1:33" s="25" customFormat="1" ht="48" x14ac:dyDescent="0.2">
      <c r="A387" s="11" t="s">
        <v>1473</v>
      </c>
      <c r="B387" s="12" t="s">
        <v>5</v>
      </c>
      <c r="C387" s="28" t="s">
        <v>1520</v>
      </c>
      <c r="D387" s="13" t="s">
        <v>1521</v>
      </c>
      <c r="E387" s="28">
        <v>3502</v>
      </c>
      <c r="F387" s="28" t="s">
        <v>754</v>
      </c>
      <c r="G387" s="28" t="s">
        <v>1522</v>
      </c>
      <c r="H387" s="28">
        <v>62</v>
      </c>
      <c r="I387" s="28" t="s">
        <v>1538</v>
      </c>
      <c r="J387" s="28">
        <v>3502007</v>
      </c>
      <c r="K387" s="28" t="s">
        <v>1539</v>
      </c>
      <c r="L387" s="14" t="s">
        <v>1540</v>
      </c>
      <c r="M387" s="14" t="s">
        <v>1472</v>
      </c>
      <c r="N387" s="11">
        <v>0</v>
      </c>
      <c r="O387" s="11">
        <v>2023</v>
      </c>
      <c r="P387" s="11" t="s">
        <v>1473</v>
      </c>
      <c r="Q387" s="11">
        <v>5</v>
      </c>
      <c r="R387" s="11">
        <v>8</v>
      </c>
      <c r="S387" s="11">
        <v>125</v>
      </c>
      <c r="T387" s="65">
        <f t="shared" si="59"/>
        <v>15.625</v>
      </c>
      <c r="U387" s="19">
        <v>125</v>
      </c>
      <c r="V387" s="66">
        <v>0</v>
      </c>
      <c r="W387" s="19">
        <v>0</v>
      </c>
      <c r="X387" s="19">
        <v>0</v>
      </c>
      <c r="Y387" s="20">
        <f t="shared" si="60"/>
        <v>125</v>
      </c>
      <c r="Z387" s="18">
        <f t="shared" si="58"/>
        <v>15.625</v>
      </c>
      <c r="AA387" s="17">
        <f>SUM(S387:X387)</f>
        <v>265.625</v>
      </c>
      <c r="AB387" s="18">
        <f>+Y387/R387</f>
        <v>15.625</v>
      </c>
      <c r="AC387" s="22">
        <f>+AA387/R387</f>
        <v>33.203125</v>
      </c>
      <c r="AD387" s="52">
        <v>0</v>
      </c>
      <c r="AE387" s="29">
        <v>0</v>
      </c>
      <c r="AF387" s="27">
        <v>0</v>
      </c>
      <c r="AG387" s="18">
        <v>0</v>
      </c>
    </row>
    <row r="388" spans="1:33" s="25" customFormat="1" ht="84" x14ac:dyDescent="0.2">
      <c r="A388" s="11" t="s">
        <v>1473</v>
      </c>
      <c r="B388" s="12" t="s">
        <v>5</v>
      </c>
      <c r="C388" s="28" t="s">
        <v>1520</v>
      </c>
      <c r="D388" s="13" t="s">
        <v>1521</v>
      </c>
      <c r="E388" s="28">
        <v>3502</v>
      </c>
      <c r="F388" s="28" t="s">
        <v>754</v>
      </c>
      <c r="G388" s="28" t="s">
        <v>1522</v>
      </c>
      <c r="H388" s="28">
        <v>63</v>
      </c>
      <c r="I388" s="28" t="s">
        <v>1541</v>
      </c>
      <c r="J388" s="28">
        <v>3502009</v>
      </c>
      <c r="K388" s="28" t="s">
        <v>1542</v>
      </c>
      <c r="L388" s="14" t="s">
        <v>1543</v>
      </c>
      <c r="M388" s="14" t="s">
        <v>1472</v>
      </c>
      <c r="N388" s="11">
        <v>0</v>
      </c>
      <c r="O388" s="11">
        <v>2023</v>
      </c>
      <c r="P388" s="11" t="s">
        <v>1473</v>
      </c>
      <c r="Q388" s="11">
        <v>15</v>
      </c>
      <c r="R388" s="11">
        <v>5</v>
      </c>
      <c r="S388" s="11">
        <v>1</v>
      </c>
      <c r="T388" s="65">
        <f t="shared" si="59"/>
        <v>0.2</v>
      </c>
      <c r="U388" s="19">
        <v>3</v>
      </c>
      <c r="V388" s="66">
        <v>0</v>
      </c>
      <c r="W388" s="19">
        <v>0</v>
      </c>
      <c r="X388" s="19">
        <v>0</v>
      </c>
      <c r="Y388" s="20">
        <f t="shared" si="60"/>
        <v>3</v>
      </c>
      <c r="Z388" s="18">
        <f t="shared" si="58"/>
        <v>0.6</v>
      </c>
      <c r="AA388" s="17">
        <f>SUM(S388:X388)</f>
        <v>4.2</v>
      </c>
      <c r="AB388" s="18">
        <f>+Y388/R388</f>
        <v>0.6</v>
      </c>
      <c r="AC388" s="22">
        <f>+AA388/R388</f>
        <v>0.84000000000000008</v>
      </c>
      <c r="AD388" s="52">
        <v>0</v>
      </c>
      <c r="AE388" s="29">
        <v>0</v>
      </c>
      <c r="AF388" s="27">
        <v>0</v>
      </c>
      <c r="AG388" s="18">
        <v>0</v>
      </c>
    </row>
    <row r="389" spans="1:33" s="25" customFormat="1" ht="48" x14ac:dyDescent="0.2">
      <c r="A389" s="11" t="s">
        <v>1473</v>
      </c>
      <c r="B389" s="12" t="s">
        <v>5</v>
      </c>
      <c r="C389" s="28" t="s">
        <v>1520</v>
      </c>
      <c r="D389" s="13" t="s">
        <v>1521</v>
      </c>
      <c r="E389" s="28">
        <v>3502</v>
      </c>
      <c r="F389" s="28" t="s">
        <v>754</v>
      </c>
      <c r="G389" s="28" t="s">
        <v>1522</v>
      </c>
      <c r="H389" s="28">
        <v>64</v>
      </c>
      <c r="I389" s="28" t="s">
        <v>1523</v>
      </c>
      <c r="J389" s="28">
        <v>3502039</v>
      </c>
      <c r="K389" s="28" t="s">
        <v>1524</v>
      </c>
      <c r="L389" s="14" t="s">
        <v>309</v>
      </c>
      <c r="M389" s="14" t="s">
        <v>1472</v>
      </c>
      <c r="N389" s="11">
        <v>0</v>
      </c>
      <c r="O389" s="11">
        <v>2023</v>
      </c>
      <c r="P389" s="11" t="s">
        <v>1473</v>
      </c>
      <c r="Q389" s="11">
        <v>3</v>
      </c>
      <c r="R389" s="11">
        <v>4</v>
      </c>
      <c r="S389" s="11">
        <v>0</v>
      </c>
      <c r="T389" s="65">
        <f t="shared" si="59"/>
        <v>0</v>
      </c>
      <c r="U389" s="19">
        <v>2</v>
      </c>
      <c r="V389" s="66">
        <v>0</v>
      </c>
      <c r="W389" s="19">
        <v>0</v>
      </c>
      <c r="X389" s="19">
        <v>0</v>
      </c>
      <c r="Y389" s="20">
        <f t="shared" si="60"/>
        <v>2</v>
      </c>
      <c r="Z389" s="18">
        <f t="shared" si="58"/>
        <v>0.5</v>
      </c>
      <c r="AA389" s="17">
        <f>SUM(S389:X389)</f>
        <v>2</v>
      </c>
      <c r="AB389" s="18">
        <f>+Y389/R389</f>
        <v>0.5</v>
      </c>
      <c r="AC389" s="22">
        <f>+AA389/R389</f>
        <v>0.5</v>
      </c>
      <c r="AD389" s="52">
        <v>0</v>
      </c>
      <c r="AE389" s="29">
        <v>0</v>
      </c>
      <c r="AF389" s="27">
        <v>0</v>
      </c>
      <c r="AG389" s="18">
        <v>0</v>
      </c>
    </row>
    <row r="390" spans="1:33" s="25" customFormat="1" ht="48" x14ac:dyDescent="0.2">
      <c r="A390" s="11" t="s">
        <v>1473</v>
      </c>
      <c r="B390" s="12" t="s">
        <v>5</v>
      </c>
      <c r="C390" s="28" t="s">
        <v>1520</v>
      </c>
      <c r="D390" s="13" t="s">
        <v>1521</v>
      </c>
      <c r="E390" s="28">
        <v>3502</v>
      </c>
      <c r="F390" s="28" t="s">
        <v>754</v>
      </c>
      <c r="G390" s="28" t="s">
        <v>1522</v>
      </c>
      <c r="H390" s="28">
        <v>65</v>
      </c>
      <c r="I390" s="28" t="s">
        <v>1523</v>
      </c>
      <c r="J390" s="28">
        <v>3502039</v>
      </c>
      <c r="K390" s="28" t="s">
        <v>1524</v>
      </c>
      <c r="L390" s="14" t="s">
        <v>1534</v>
      </c>
      <c r="M390" s="14" t="s">
        <v>1472</v>
      </c>
      <c r="N390" s="11">
        <v>0</v>
      </c>
      <c r="O390" s="11">
        <v>2023</v>
      </c>
      <c r="P390" s="11" t="s">
        <v>1473</v>
      </c>
      <c r="Q390" s="11">
        <v>1</v>
      </c>
      <c r="R390" s="11">
        <v>0</v>
      </c>
      <c r="S390" s="11">
        <v>0</v>
      </c>
      <c r="T390" s="67">
        <f>+S390</f>
        <v>0</v>
      </c>
      <c r="U390" s="19">
        <v>2</v>
      </c>
      <c r="V390" s="66">
        <v>0</v>
      </c>
      <c r="W390" s="19">
        <v>0</v>
      </c>
      <c r="X390" s="19">
        <v>0</v>
      </c>
      <c r="Y390" s="20">
        <f t="shared" si="60"/>
        <v>2</v>
      </c>
      <c r="Z390" s="18">
        <v>1</v>
      </c>
      <c r="AA390" s="17">
        <f>SUM(S390:X390)</f>
        <v>2</v>
      </c>
      <c r="AB390" s="18">
        <v>1</v>
      </c>
      <c r="AC390" s="22">
        <v>1</v>
      </c>
      <c r="AD390" s="52">
        <v>0</v>
      </c>
      <c r="AE390" s="29">
        <v>0</v>
      </c>
      <c r="AF390" s="27">
        <v>0</v>
      </c>
      <c r="AG390" s="18">
        <v>0</v>
      </c>
    </row>
    <row r="391" spans="1:33" s="25" customFormat="1" ht="48" x14ac:dyDescent="0.2">
      <c r="A391" s="11" t="s">
        <v>1473</v>
      </c>
      <c r="B391" s="12" t="s">
        <v>5</v>
      </c>
      <c r="C391" s="28" t="s">
        <v>1520</v>
      </c>
      <c r="D391" s="13" t="s">
        <v>1521</v>
      </c>
      <c r="E391" s="28">
        <v>3502</v>
      </c>
      <c r="F391" s="28" t="s">
        <v>754</v>
      </c>
      <c r="G391" s="28" t="s">
        <v>1522</v>
      </c>
      <c r="H391" s="28">
        <v>66</v>
      </c>
      <c r="I391" s="28" t="s">
        <v>1523</v>
      </c>
      <c r="J391" s="28">
        <v>3502039</v>
      </c>
      <c r="K391" s="28" t="s">
        <v>1524</v>
      </c>
      <c r="L391" s="14" t="s">
        <v>1544</v>
      </c>
      <c r="M391" s="14" t="s">
        <v>1472</v>
      </c>
      <c r="N391" s="11">
        <v>0</v>
      </c>
      <c r="O391" s="11">
        <v>2023</v>
      </c>
      <c r="P391" s="11" t="s">
        <v>1473</v>
      </c>
      <c r="Q391" s="11">
        <v>1</v>
      </c>
      <c r="R391" s="11">
        <v>0</v>
      </c>
      <c r="S391" s="11">
        <v>0</v>
      </c>
      <c r="T391" s="67">
        <f>+S391</f>
        <v>0</v>
      </c>
      <c r="U391" s="19">
        <v>0</v>
      </c>
      <c r="V391" s="66">
        <v>0</v>
      </c>
      <c r="W391" s="19">
        <v>0</v>
      </c>
      <c r="X391" s="19">
        <v>0</v>
      </c>
      <c r="Y391" s="20">
        <f t="shared" si="60"/>
        <v>0</v>
      </c>
      <c r="Z391" s="18">
        <v>1</v>
      </c>
      <c r="AA391" s="17">
        <f>SUM(S391:X391)</f>
        <v>0</v>
      </c>
      <c r="AB391" s="18">
        <v>1</v>
      </c>
      <c r="AC391" s="22">
        <v>1</v>
      </c>
      <c r="AD391" s="52">
        <v>0</v>
      </c>
      <c r="AE391" s="29">
        <v>0</v>
      </c>
      <c r="AF391" s="27">
        <v>0</v>
      </c>
      <c r="AG391" s="18">
        <v>0</v>
      </c>
    </row>
    <row r="392" spans="1:33" s="25" customFormat="1" ht="60" x14ac:dyDescent="0.2">
      <c r="A392" s="11" t="s">
        <v>1545</v>
      </c>
      <c r="B392" s="12" t="s">
        <v>65</v>
      </c>
      <c r="C392" s="28" t="s">
        <v>443</v>
      </c>
      <c r="D392" s="13" t="s">
        <v>783</v>
      </c>
      <c r="E392" s="28">
        <v>2202</v>
      </c>
      <c r="F392" s="28" t="s">
        <v>783</v>
      </c>
      <c r="G392" s="28" t="s">
        <v>1283</v>
      </c>
      <c r="H392" s="28">
        <v>123</v>
      </c>
      <c r="I392" s="28" t="s">
        <v>1284</v>
      </c>
      <c r="J392" s="28">
        <v>2202061</v>
      </c>
      <c r="K392" s="28" t="s">
        <v>1285</v>
      </c>
      <c r="L392" s="14" t="s">
        <v>1286</v>
      </c>
      <c r="M392" s="14" t="s">
        <v>1546</v>
      </c>
      <c r="N392" s="11">
        <v>321</v>
      </c>
      <c r="O392" s="11">
        <v>2023</v>
      </c>
      <c r="P392" s="11" t="s">
        <v>1547</v>
      </c>
      <c r="Q392" s="11">
        <v>100</v>
      </c>
      <c r="R392" s="11">
        <v>400</v>
      </c>
      <c r="S392" s="11">
        <v>203</v>
      </c>
      <c r="T392" s="18">
        <v>0.51</v>
      </c>
      <c r="U392" s="19">
        <v>96</v>
      </c>
      <c r="V392" s="19">
        <v>0</v>
      </c>
      <c r="W392" s="19">
        <v>0</v>
      </c>
      <c r="X392" s="19">
        <v>0</v>
      </c>
      <c r="Y392" s="20">
        <f t="shared" si="60"/>
        <v>96</v>
      </c>
      <c r="Z392" s="18">
        <v>0.24</v>
      </c>
      <c r="AA392" s="17">
        <v>299</v>
      </c>
      <c r="AB392" s="18">
        <v>0.96</v>
      </c>
      <c r="AC392" s="22">
        <v>0.74750000000000005</v>
      </c>
      <c r="AD392" s="52" t="s">
        <v>1092</v>
      </c>
      <c r="AE392" s="29" t="s">
        <v>1548</v>
      </c>
      <c r="AF392" s="27">
        <v>0</v>
      </c>
      <c r="AG392" s="18">
        <v>0</v>
      </c>
    </row>
    <row r="393" spans="1:33" s="25" customFormat="1" ht="48" x14ac:dyDescent="0.2">
      <c r="A393" s="11" t="s">
        <v>1545</v>
      </c>
      <c r="B393" s="12" t="s">
        <v>42</v>
      </c>
      <c r="C393" s="28" t="s">
        <v>1163</v>
      </c>
      <c r="D393" s="13" t="s">
        <v>1549</v>
      </c>
      <c r="E393" s="28">
        <v>4502</v>
      </c>
      <c r="F393" s="28" t="s">
        <v>1005</v>
      </c>
      <c r="G393" s="28" t="s">
        <v>1550</v>
      </c>
      <c r="H393" s="28">
        <v>326</v>
      </c>
      <c r="I393" s="28" t="s">
        <v>1551</v>
      </c>
      <c r="J393" s="28">
        <v>4502001</v>
      </c>
      <c r="K393" s="28" t="s">
        <v>1008</v>
      </c>
      <c r="L393" s="14" t="s">
        <v>1552</v>
      </c>
      <c r="M393" s="14" t="s">
        <v>1546</v>
      </c>
      <c r="N393" s="11">
        <v>1</v>
      </c>
      <c r="O393" s="11">
        <v>2023</v>
      </c>
      <c r="P393" s="11" t="s">
        <v>1553</v>
      </c>
      <c r="Q393" s="11">
        <v>1</v>
      </c>
      <c r="R393" s="11">
        <v>4</v>
      </c>
      <c r="S393" s="11">
        <v>1</v>
      </c>
      <c r="T393" s="18">
        <v>0.25</v>
      </c>
      <c r="U393" s="19">
        <v>0</v>
      </c>
      <c r="V393" s="19">
        <v>0</v>
      </c>
      <c r="W393" s="19">
        <v>1</v>
      </c>
      <c r="X393" s="19">
        <v>0</v>
      </c>
      <c r="Y393" s="20">
        <f t="shared" si="60"/>
        <v>1</v>
      </c>
      <c r="Z393" s="18">
        <v>0.25</v>
      </c>
      <c r="AA393" s="17">
        <v>2</v>
      </c>
      <c r="AB393" s="18">
        <v>1</v>
      </c>
      <c r="AC393" s="22">
        <v>0.5</v>
      </c>
      <c r="AD393" s="52" t="s">
        <v>1092</v>
      </c>
      <c r="AE393" s="29" t="s">
        <v>1548</v>
      </c>
      <c r="AF393" s="27">
        <v>0</v>
      </c>
      <c r="AG393" s="18">
        <v>0</v>
      </c>
    </row>
    <row r="394" spans="1:33" s="25" customFormat="1" ht="36" x14ac:dyDescent="0.2">
      <c r="A394" s="11" t="s">
        <v>1545</v>
      </c>
      <c r="B394" s="12" t="s">
        <v>42</v>
      </c>
      <c r="C394" s="28" t="s">
        <v>1163</v>
      </c>
      <c r="D394" s="13" t="s">
        <v>1554</v>
      </c>
      <c r="E394" s="28">
        <v>4599</v>
      </c>
      <c r="F394" s="28" t="s">
        <v>741</v>
      </c>
      <c r="G394" s="28" t="s">
        <v>1555</v>
      </c>
      <c r="H394" s="28">
        <v>327</v>
      </c>
      <c r="I394" s="28" t="s">
        <v>1556</v>
      </c>
      <c r="J394" s="28">
        <v>4599029</v>
      </c>
      <c r="K394" s="28" t="s">
        <v>54</v>
      </c>
      <c r="L394" s="14" t="s">
        <v>55</v>
      </c>
      <c r="M394" s="14" t="s">
        <v>1546</v>
      </c>
      <c r="N394" s="11">
        <v>1</v>
      </c>
      <c r="O394" s="11">
        <v>2023</v>
      </c>
      <c r="P394" s="11" t="s">
        <v>1553</v>
      </c>
      <c r="Q394" s="11">
        <v>1</v>
      </c>
      <c r="R394" s="11">
        <v>4</v>
      </c>
      <c r="S394" s="11">
        <v>1</v>
      </c>
      <c r="T394" s="18">
        <v>0.25</v>
      </c>
      <c r="U394" s="19">
        <v>0</v>
      </c>
      <c r="V394" s="19">
        <v>0</v>
      </c>
      <c r="W394" s="19">
        <v>0</v>
      </c>
      <c r="X394" s="19">
        <v>0</v>
      </c>
      <c r="Y394" s="20">
        <f t="shared" si="60"/>
        <v>0</v>
      </c>
      <c r="Z394" s="18">
        <v>0</v>
      </c>
      <c r="AA394" s="17">
        <v>1</v>
      </c>
      <c r="AB394" s="18">
        <v>0</v>
      </c>
      <c r="AC394" s="22">
        <v>0.25</v>
      </c>
      <c r="AD394" s="52" t="s">
        <v>1092</v>
      </c>
      <c r="AE394" s="29" t="s">
        <v>1548</v>
      </c>
      <c r="AF394" s="27">
        <v>0</v>
      </c>
      <c r="AG394" s="18">
        <v>0</v>
      </c>
    </row>
    <row r="395" spans="1:33" s="25" customFormat="1" ht="48" x14ac:dyDescent="0.2">
      <c r="A395" s="11" t="s">
        <v>1545</v>
      </c>
      <c r="B395" s="12" t="s">
        <v>42</v>
      </c>
      <c r="C395" s="28" t="s">
        <v>1163</v>
      </c>
      <c r="D395" s="13" t="s">
        <v>1554</v>
      </c>
      <c r="E395" s="28">
        <v>4502</v>
      </c>
      <c r="F395" s="28" t="s">
        <v>1005</v>
      </c>
      <c r="G395" s="28" t="s">
        <v>1555</v>
      </c>
      <c r="H395" s="28">
        <v>328</v>
      </c>
      <c r="I395" s="28" t="s">
        <v>1557</v>
      </c>
      <c r="J395" s="28">
        <v>4502001</v>
      </c>
      <c r="K395" s="28" t="s">
        <v>1008</v>
      </c>
      <c r="L395" s="14" t="s">
        <v>1172</v>
      </c>
      <c r="M395" s="14" t="s">
        <v>1546</v>
      </c>
      <c r="N395" s="11">
        <v>0</v>
      </c>
      <c r="O395" s="11">
        <v>2023</v>
      </c>
      <c r="P395" s="11" t="s">
        <v>1553</v>
      </c>
      <c r="Q395" s="11">
        <v>5</v>
      </c>
      <c r="R395" s="11">
        <v>20</v>
      </c>
      <c r="S395" s="11">
        <v>6</v>
      </c>
      <c r="T395" s="18">
        <v>0.3</v>
      </c>
      <c r="U395" s="19">
        <v>2</v>
      </c>
      <c r="V395" s="19">
        <v>2</v>
      </c>
      <c r="W395" s="19">
        <v>0</v>
      </c>
      <c r="X395" s="19">
        <v>0</v>
      </c>
      <c r="Y395" s="20">
        <f t="shared" si="60"/>
        <v>4</v>
      </c>
      <c r="Z395" s="18">
        <v>0.2</v>
      </c>
      <c r="AA395" s="17">
        <v>10</v>
      </c>
      <c r="AB395" s="18">
        <v>0.8</v>
      </c>
      <c r="AC395" s="22">
        <v>0.5</v>
      </c>
      <c r="AD395" s="52">
        <v>1261000000</v>
      </c>
      <c r="AE395" s="29" t="s">
        <v>1548</v>
      </c>
      <c r="AF395" s="50">
        <v>1261000000</v>
      </c>
      <c r="AG395" s="18">
        <v>1</v>
      </c>
    </row>
    <row r="396" spans="1:33" s="25" customFormat="1" ht="48" x14ac:dyDescent="0.2">
      <c r="A396" s="11" t="s">
        <v>1545</v>
      </c>
      <c r="B396" s="12" t="s">
        <v>42</v>
      </c>
      <c r="C396" s="28" t="s">
        <v>1163</v>
      </c>
      <c r="D396" s="13" t="s">
        <v>1212</v>
      </c>
      <c r="E396" s="28">
        <v>4502</v>
      </c>
      <c r="F396" s="28" t="s">
        <v>1005</v>
      </c>
      <c r="G396" s="28" t="s">
        <v>45</v>
      </c>
      <c r="H396" s="28">
        <v>367</v>
      </c>
      <c r="I396" s="28" t="s">
        <v>1213</v>
      </c>
      <c r="J396" s="28">
        <v>4502001</v>
      </c>
      <c r="K396" s="28" t="s">
        <v>1008</v>
      </c>
      <c r="L396" s="14" t="s">
        <v>1214</v>
      </c>
      <c r="M396" s="14" t="s">
        <v>1546</v>
      </c>
      <c r="N396" s="11">
        <v>0</v>
      </c>
      <c r="O396" s="11">
        <v>2023</v>
      </c>
      <c r="P396" s="11" t="s">
        <v>1178</v>
      </c>
      <c r="Q396" s="11">
        <v>15</v>
      </c>
      <c r="R396" s="11">
        <v>45</v>
      </c>
      <c r="S396" s="11">
        <v>6</v>
      </c>
      <c r="T396" s="18">
        <v>0.13</v>
      </c>
      <c r="U396" s="19">
        <v>0</v>
      </c>
      <c r="V396" s="19">
        <v>2</v>
      </c>
      <c r="W396" s="19">
        <v>13</v>
      </c>
      <c r="X396" s="19">
        <v>0</v>
      </c>
      <c r="Y396" s="20">
        <f t="shared" si="60"/>
        <v>15</v>
      </c>
      <c r="Z396" s="18">
        <v>0.33</v>
      </c>
      <c r="AA396" s="17">
        <v>21</v>
      </c>
      <c r="AB396" s="18">
        <v>1</v>
      </c>
      <c r="AC396" s="22">
        <v>0.4667</v>
      </c>
      <c r="AD396" s="52">
        <v>7426300000</v>
      </c>
      <c r="AE396" s="29" t="s">
        <v>1548</v>
      </c>
      <c r="AF396" s="50">
        <v>4522153578</v>
      </c>
      <c r="AG396" s="18">
        <v>0.61</v>
      </c>
    </row>
    <row r="397" spans="1:33" s="25" customFormat="1" ht="48" x14ac:dyDescent="0.2">
      <c r="A397" s="11" t="s">
        <v>1545</v>
      </c>
      <c r="B397" s="12" t="s">
        <v>5</v>
      </c>
      <c r="C397" s="28" t="s">
        <v>740</v>
      </c>
      <c r="D397" s="13" t="s">
        <v>1558</v>
      </c>
      <c r="E397" s="28">
        <v>3502</v>
      </c>
      <c r="F397" s="28" t="s">
        <v>754</v>
      </c>
      <c r="G397" s="28" t="s">
        <v>755</v>
      </c>
      <c r="H397" s="28">
        <v>329</v>
      </c>
      <c r="I397" s="28" t="s">
        <v>1559</v>
      </c>
      <c r="J397" s="28">
        <v>3502024</v>
      </c>
      <c r="K397" s="28" t="s">
        <v>1560</v>
      </c>
      <c r="L397" s="14" t="s">
        <v>1561</v>
      </c>
      <c r="M397" s="14" t="s">
        <v>1546</v>
      </c>
      <c r="N397" s="11">
        <v>0</v>
      </c>
      <c r="O397" s="11">
        <v>2023</v>
      </c>
      <c r="P397" s="11" t="s">
        <v>1553</v>
      </c>
      <c r="Q397" s="11">
        <v>1</v>
      </c>
      <c r="R397" s="11">
        <v>4</v>
      </c>
      <c r="S397" s="11">
        <v>1</v>
      </c>
      <c r="T397" s="18">
        <v>0.25</v>
      </c>
      <c r="U397" s="19">
        <v>1</v>
      </c>
      <c r="V397" s="19">
        <v>0</v>
      </c>
      <c r="W397" s="19">
        <v>0</v>
      </c>
      <c r="X397" s="19">
        <v>0</v>
      </c>
      <c r="Y397" s="20">
        <f t="shared" si="60"/>
        <v>1</v>
      </c>
      <c r="Z397" s="18">
        <v>0.25</v>
      </c>
      <c r="AA397" s="17">
        <v>2</v>
      </c>
      <c r="AB397" s="18">
        <v>1</v>
      </c>
      <c r="AC397" s="22">
        <v>0.5</v>
      </c>
      <c r="AD397" s="52">
        <v>2000000000</v>
      </c>
      <c r="AE397" s="29" t="s">
        <v>1548</v>
      </c>
      <c r="AF397" s="50">
        <v>2000000000</v>
      </c>
      <c r="AG397" s="18">
        <v>1</v>
      </c>
    </row>
    <row r="398" spans="1:33" x14ac:dyDescent="0.2">
      <c r="AF398" s="7">
        <f>SUM(AF2:AF397)</f>
        <v>1487302820518.6238</v>
      </c>
    </row>
  </sheetData>
  <autoFilter ref="A1:AG398"/>
  <pageMargins left="0.7" right="0.7" top="0.75" bottom="0.75" header="0.3" footer="0.3"/>
  <pageSetup orientation="portrait" horizontalDpi="0" verticalDpi="0"/>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CALCULOS</vt:lpstr>
      <vt:lpstr>CONTROL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cesardelaespriella@gmail.com</dc:creator>
  <cp:lastModifiedBy>cesardelaespriella@gmail.com</cp:lastModifiedBy>
  <dcterms:created xsi:type="dcterms:W3CDTF">2025-11-01T13:01:36Z</dcterms:created>
  <dcterms:modified xsi:type="dcterms:W3CDTF">2025-11-01T13:14:56Z</dcterms:modified>
</cp:coreProperties>
</file>