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showInkAnnotation="0" autoCompressPictures="0"/>
  <mc:AlternateContent xmlns:mc="http://schemas.openxmlformats.org/markup-compatibility/2006">
    <mc:Choice Requires="x15">
      <x15ac:absPath xmlns:x15ac="http://schemas.microsoft.com/office/spreadsheetml/2010/11/ac" url="C:\Users\robin\OneDrive - bolivar.gov.co\Documentos\"/>
    </mc:Choice>
  </mc:AlternateContent>
  <xr:revisionPtr revIDLastSave="0" documentId="8_{840E30D2-88E6-4E6D-A808-4E6034DE3692}" xr6:coauthVersionLast="47" xr6:coauthVersionMax="47" xr10:uidLastSave="{00000000-0000-0000-0000-000000000000}"/>
  <bookViews>
    <workbookView xWindow="-120" yWindow="-120" windowWidth="20730" windowHeight="11160" tabRatio="668" xr2:uid="{00000000-000D-0000-FFFF-FFFF00000000}"/>
  </bookViews>
  <sheets>
    <sheet name="Transparencia Oct-Dic 2022" sheetId="11" r:id="rId1"/>
  </sheets>
  <definedNames>
    <definedName name="_xlnm._FilterDatabase" localSheetId="0" hidden="1">'Transparencia Oct-Dic 2022'!$A$7:$M$101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7" i="11" l="1"/>
  <c r="K87" i="11" l="1"/>
  <c r="K86" i="11"/>
  <c r="K83" i="11"/>
  <c r="K80" i="11"/>
  <c r="K78" i="11"/>
  <c r="K76" i="11"/>
  <c r="K77" i="11"/>
  <c r="K75" i="11"/>
  <c r="K74" i="11"/>
  <c r="K70" i="11"/>
  <c r="K69" i="11"/>
  <c r="K68" i="11"/>
  <c r="K67" i="11"/>
  <c r="K66" i="11"/>
  <c r="K65" i="11"/>
  <c r="K64" i="11"/>
  <c r="K63" i="11"/>
  <c r="K62" i="11"/>
  <c r="K61" i="11"/>
  <c r="K59" i="11"/>
  <c r="K58" i="11"/>
  <c r="K54" i="11"/>
  <c r="K53" i="11"/>
  <c r="K52" i="11"/>
  <c r="K51" i="11"/>
  <c r="K50" i="11"/>
  <c r="K49" i="11"/>
  <c r="K48" i="11"/>
  <c r="K46" i="11"/>
  <c r="K45" i="11"/>
  <c r="K44" i="11"/>
  <c r="K43" i="11"/>
  <c r="K42" i="11"/>
  <c r="K40" i="11"/>
  <c r="L10" i="11"/>
  <c r="L8" i="11"/>
  <c r="L9" i="11"/>
  <c r="L29" i="11"/>
  <c r="L17" i="11"/>
  <c r="L27" i="11"/>
  <c r="L13" i="11"/>
  <c r="L34" i="11"/>
  <c r="L33" i="11"/>
  <c r="L32" i="11"/>
  <c r="L38" i="11"/>
  <c r="L31" i="11"/>
  <c r="L47" i="11"/>
  <c r="D81" i="11" l="1"/>
  <c r="D24" i="11"/>
  <c r="D96" i="11"/>
  <c r="D84" i="11"/>
  <c r="D22" i="11"/>
  <c r="L96" i="11"/>
</calcChain>
</file>

<file path=xl/sharedStrings.xml><?xml version="1.0" encoding="utf-8"?>
<sst xmlns="http://schemas.openxmlformats.org/spreadsheetml/2006/main" count="539" uniqueCount="278">
  <si>
    <t>Item</t>
  </si>
  <si>
    <t>Observaciones</t>
  </si>
  <si>
    <t>Nombre del Proyecto</t>
  </si>
  <si>
    <t>Codigo de Registro del BPPI</t>
  </si>
  <si>
    <t>Objetivo General del Proyecto (Resultado)</t>
  </si>
  <si>
    <t>Valor del Proyecto</t>
  </si>
  <si>
    <t>Fuente de Financiación</t>
  </si>
  <si>
    <t>Fecha de Inicio</t>
  </si>
  <si>
    <t>Fecha de Terminación</t>
  </si>
  <si>
    <t>% Avance fisico</t>
  </si>
  <si>
    <t>Avance Financiero $</t>
  </si>
  <si>
    <t>Sector</t>
  </si>
  <si>
    <t>Fecha de inscrpcion</t>
  </si>
  <si>
    <t>SECRETARIA DE PLANEACION DEPARTAMENTAL</t>
  </si>
  <si>
    <t>GOBERNACION DE BOLIVAR</t>
  </si>
  <si>
    <t>BANCO DE PROGRAMAS Y PROYECTOS INVERSION DEPARTAMENTAL</t>
  </si>
  <si>
    <t>fortalecimiento para desarrollar estrategias encaminadas a apoyar la lucha del departamento de bolivar contra la introduccion y fabricacion ilegal de cigarrillos y licores cartagena de indias</t>
  </si>
  <si>
    <t>Administración de la nomina de los pensionados y jubilados nacionalizados 2021 del sector educativo del departamento de Bolívar.</t>
  </si>
  <si>
    <t>Cumplir con el pago mensual oportuno de las mesadas a los pensionados y jubilados nacionalizados del sector educativo del departamento de Bolívar vigencia 2021.</t>
  </si>
  <si>
    <t>SGP</t>
  </si>
  <si>
    <t>mplementación de la Política Pública para la Equidad de Género y Autonomía de la Mujer en el Departamento de   Bolívar</t>
  </si>
  <si>
    <t xml:space="preserve">Desarrollar acciones educativas y preventivas para el beneficio de la mujer en el departamento de Bolívar </t>
  </si>
  <si>
    <t>ICLD</t>
  </si>
  <si>
    <t>Implementación de un programa para la protección integral de niños , niñas y adolescentes en el  Bolíva</t>
  </si>
  <si>
    <t xml:space="preserve">Desarrollar actividades que garanticen la  la protección integral de la niñez y adolescencia en el Departamento de Bolívar </t>
  </si>
  <si>
    <t xml:space="preserve">Garantizar la participación de las víctimas del conflicto armado para el aprovechamiento de la oferta institucional extramural en su propio territorio con enfoque diferencial y étnico </t>
  </si>
  <si>
    <t xml:space="preserve">Fortalecer estrategias para la garantias de participacion efectiva de la poblacion victima del conflicto armado representada en la mesa departamental de victimas </t>
  </si>
  <si>
    <t xml:space="preserve">APOYO PARA LA ATENCIÓN HUMANITARIA INMEDIATA DE LIDERES SOCIALES, VICTIMAS Y DEFENSORES DE DERECHOS HUMANOS AMENAZADOS EN BOLIVAR </t>
  </si>
  <si>
    <t>Aunar esfuerzos técnicos, administrativos y financieros para la atención humanitaria inmediata (transporte humanitario de emergencia y apoyo psicosocial), a víctimas del conflicto armado en el departamento de Bolívar, en el marco del acuerdo sobre la estrategia de corresponsabilidad firmada entre la unidad de víctimas y la Gobernación de Bolívar”</t>
  </si>
  <si>
    <t>FORTALECIMIENTO DEL PROCESO DE CONOCIMIENTO EN LA GESTIÓN DEL RIESGO DE DESASTRE EN BOLÍVAR</t>
  </si>
  <si>
    <t>Orientar las acciones del Departamento, sociedad civil y demás organizaciones que intervengan en cuanto al conocimiento del riesgo de desastres en una planificación de las estrategias que contribuyan a la mitigación del Riesgo de Desastres.</t>
  </si>
  <si>
    <t xml:space="preserve">	2021002130372 </t>
  </si>
  <si>
    <t xml:space="preserve">FORTALECIMIENTO DEL PROCESO DE REDUCCIÓN DE RIESGO DE DESASTRE EN EL DEPARTAMENTO DE BOLÍVAR – VIGENCIA 2022 </t>
  </si>
  <si>
    <t>Fortalecer el proceso de reducción del riesgo, mediante la implementación de acciones que involucren a las alcaldías municipales, sus coordinadores de gestión de riesgo y la comunidad en general.</t>
  </si>
  <si>
    <t>FORTALECIMIENTO DEL PROCESO DE ATENCIÓN DEL RIESGO DE DESASTRE EN EL DEPARTAMENTO DE BOLÍVAR</t>
  </si>
  <si>
    <t>Fortalecer el proceso de atención del riesgo, mediante la ampliación del banco de maquinaria y el mejoramiento del Centro Logístico Humanitario, para incrementar la capacidad de respuesta ante situaciones de riesgo en el departamento de Bolívar.</t>
  </si>
  <si>
    <t>Fortalecimiento de las actividades misionales y de apoyo del Instituto de Cultura y Turismo</t>
  </si>
  <si>
    <t>Implementar estrategias de comunicación para la promoción, divulgación y publicación del patrimonio cultural en Bolívar a través del fortalecimiento de las actividades misionales y de apoyo del Instituto de Cultura y Turismo de Bolívar.</t>
  </si>
  <si>
    <t>Fortalecimiento de la Red de Bibliotecas Publicas 2022 en los 46 municipios del Departamento de Bolivar</t>
  </si>
  <si>
    <t>Mejorar la oferta de gestión social y servicios bibliotecarios de las bibliotecas públicas que conforman la Red de bibliotecas del Departamento de Bolívar.</t>
  </si>
  <si>
    <t>ESTAMPILLA PROCULTURA</t>
  </si>
  <si>
    <t>Fortalecimiento de las estrategias de Divulgación y promoción en la vigencia 2022 de las manifestaciones culturales en el Departamento de Bolivar</t>
  </si>
  <si>
    <t>Fortalecer las estrategias de divulgación y promoción de las actividades culturales, manifestaciones artísticas y emprendimientos de los gestores culturales del departamento de Bolívar.</t>
  </si>
  <si>
    <t>CONSTRUCCIÓN DEL MALECON TURISTICO DE SAN FERNANDO DE LA CABECERA MUNICIPAL  DE SAN FERNANDO BOLIVAR. DEPARTAMENTO DE BOLIVAR</t>
  </si>
  <si>
    <t>CONSTRUCCIÓN DE UN MALECÓN TURISTICO DE SAN FERNANDO</t>
  </si>
  <si>
    <t>TERMINADO</t>
  </si>
  <si>
    <t>PAVIMENTACIÓN EN CONCRETO RIGIDO DE LA CALLE EL RODEO DEL MUNICIPIO DE CARTAGENA DE INDIAS</t>
  </si>
  <si>
    <t>REHABILITACIÓN DE LA VIA QUE COMUNICA, EL MUNICIPIO DE MAHATES CON LA INTERSECCIÓN - RUTA NACIONAL 25BL02 CARRETO - CRUZ DEL VISO EN EL DEPARTAMENTO DE BOLIVAR</t>
  </si>
  <si>
    <t>FORTALECIMIENTO DE LA DIRECCIÓN DE ATENCIÓN AL CIUDADANO DEL DEPARTAMENTO DE BOLIVAR</t>
  </si>
  <si>
    <t>FORTALECIMIENTO INSTITUCIONAL DEL ARCHIVO GENERAL PARA LA VIGENCIA 2022 Y FONDOS ACUMULADOS DE
LA GOBERNACIÓN DE BOLÍVAR"</t>
  </si>
  <si>
    <t>IMPLEMENTACIÓN DEL SISTEMA DE GESTIÓN DE SEGURIDAD DE LA INFORMACIÓN (SGSI) Y MODELO DE
SEGURIDAD Y PRIVACIDAD DE LA INFORMACIÓN (MSPI) DE LA GOBERNACIÓN DE BOLÍVAR</t>
  </si>
  <si>
    <t>ADECUACION, RESTAURACIÓN Y MANTENIMIENTO DE LOS BIENES INMUEBLES BAJO LA ADMINISTRACIÓN Y CUSTODIA DEL DEPARTAMENTO DE BOLÍVAR</t>
  </si>
  <si>
    <t>“ADECUACIÓN Y RESTAURACIÓN DE LOS BIENES INMUEBLES PATRIMONIALES DE LA GOBERNACIÓN COMO ESTRATEGIA PARA IMPULSAR EL ARTE Y LA CULTURA EN EL DEPARTAMENTO DE BOLÍVAR”</t>
  </si>
  <si>
    <t>31/04/2022</t>
  </si>
  <si>
    <t>Fortalecimiento a la gestión y dirección de la administración pública territorial</t>
  </si>
  <si>
    <t>Servicios tecnológicos</t>
  </si>
  <si>
    <t>Sedes mantenidas</t>
  </si>
  <si>
    <t>Sedes restauradas</t>
  </si>
  <si>
    <t>"IMPLEMENTACIÓN FUNCIONAMIENTO DEL CENTRO DE OBSERVACIÓN E INVESTIGACIÓN SOCIAL DE BOLÍVAR"</t>
  </si>
  <si>
    <t xml:space="preserve">Implementar un proceso de asistencia y acompañamiento técnico dirigido a ciudadanos afiliados a organismos comunales y alcaldías para mejorar la participación ciudadana en los organismos comunales en Bolivar. </t>
  </si>
  <si>
    <t>“APOYO A LA JORNADA ELECTORAL NACIONAL PARA ELECCION DE CONGRESO DE LA REPUBLICA, DEPARTAMENTO DE BOLIVAR”.</t>
  </si>
  <si>
    <t>Apoyar la capacidad institucional de Registraduria, policía, ejército, y otras instituciones para el desarrollo de la jornada electoral de manera segura, tranquila y en forma correcta de acuerdo a la ley</t>
  </si>
  <si>
    <t>ADMINISTRACION DE LA NOMINA Y DE LOS BIENES Y SERVICIOS DEL AÑO 2022 PARA GARANTIZAR LA PRESTACION DEL SERVICIO PUBLICO EDUCATIVO EN LOS MUNICIPIOS NO CERTIFICADOS DEL DEPARTAMENTO.</t>
  </si>
  <si>
    <t>Optimizar los recursos transferidos por el MEN para el pago de nómina y prestaciones sociales; y gastos de funcionamiento de la Secretaría de educación Dptal.</t>
  </si>
  <si>
    <t>SGP - ICLD</t>
  </si>
  <si>
    <t>MANTENIMIENTO DE LA COBERTURA EDUCATIVA PARA EL 2022 A TRAVÉS DE LA PRESTACIÓN DEL SERVICIO CON OPERADORES PRIVADOS PARA GARANTIZAR LA CONTINUIDAD DE ESTUDIANTES EN LOS MUNICIPIOS CON INSUFICIENCIA DEL SERVICIO EN EL DPTO. BOLÍVAR</t>
  </si>
  <si>
    <t>Garantizar la prestación del servicio educativo en educación preescolar , básica secundaria y media, a través de la contratación de operadores privados para garantizar la continuidad de estudiantes en los municipios con insuficiencia del servicio.</t>
  </si>
  <si>
    <t xml:space="preserve">SGP </t>
  </si>
  <si>
    <t>Fortalecer el proceso de Educación Inclusiva, implementando acciones que involucren a los establecimientos educativos oficiales, la SED y la comunidad en general, para garantizar el acceso, la permanencia de las personas con discapacidad y talentos excepcionales.</t>
  </si>
  <si>
    <t>INMPLEMENTACION DEL PROGRAMA DE GESTION ESCOLAR COMO ESTRATEGIA DE DISMINUCION DE LA DESERCIÓN ESCOLAR PARA EL AÑO 2022, EN INSTITUCIONES EDUCATIVAS OFICIALES DEL DEPTO. BOLIVAR.</t>
  </si>
  <si>
    <t>Disminuir los índices de deserción escolar en el departamento de Bolívar.</t>
  </si>
  <si>
    <t>12/28/2022</t>
  </si>
  <si>
    <t>Implementación de las rutas materno perinatal y de promoción y mantenimiento en municipios priorizados del Departamento de Bolívar</t>
  </si>
  <si>
    <t xml:space="preserve">Implementar las rutas integrales de atención materno perinatal y de promoción y  mantenimiento en municipios priorizados del departamento de Bolívar
</t>
  </si>
  <si>
    <t>01/15/2022</t>
  </si>
  <si>
    <t>Fortalecimiento de la capacidad de gestión institucional y comunitaria para lograr la prevención y atención integral en ITS-VIH/SIDA en el dpartamento de Bolívar</t>
  </si>
  <si>
    <t>Fortalecer la implementación de estrategias y lineamientos para la  prevención y atención integral de las ITS/VIH sida en el departamento de bolívar</t>
  </si>
  <si>
    <t>Fortalecimiento a la articulación intersectorial y cumplimiento de la ruta de abordaje integral de las violencias por razones de género en el departamento de Bolívar</t>
  </si>
  <si>
    <t>Fortalecer la articulación intersectorial y el cumplimiento de la ruta de abordaje integral de las  violencias de género en el departamento de Bolívar</t>
  </si>
  <si>
    <t>Incremento de la cobertura de acciones de inspección, vigilancia y control del sistema general de seguridad social en salud en el departamento de Bolívar</t>
  </si>
  <si>
    <t>Incrementar  la Cobertura de Acciones de Inspeccion,Vigilancia y Control al Sistema General de Seguridad Social en Salud en el Departamento de Bolivar</t>
  </si>
  <si>
    <t>Implementación de acciones de promoción de la salud y prevención de riesgos  laborales en la población del sector informal de la economía en el Departamento de Bolívar</t>
  </si>
  <si>
    <t>Aumentar la cobertura de acciones de promoción de la salud y prevención en  riesgos laborales en la población del sector informal de la economía en el Departamento de Bolívar</t>
  </si>
  <si>
    <t>Fortalecimiento de la gestión para la detección temprana del cáncer en menores de 18 años, de mama, cuello uterino, próstata, colon y recto, en municipios priorizados del departamento de Bolívar</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</si>
  <si>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</si>
  <si>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Fortalecimiento del proceso de operacionalización del plan de intervenciones colectivas (PIC) y de los procesos de gestión de salud pública RES. 518 de 2015 en las entidades territoriales de salud dprtamental y municipal del departamento de Bolívar</t>
  </si>
  <si>
    <t>Mejorar la gestión en la operacionalización del plan intervenciones colectivas  
(PIC) y de los procesos de la gestión de la salud publica en el marco de la gestión
del riesgo colectivo y de la salud publica</t>
  </si>
  <si>
    <t>Desarrollo de capacidades a direcciones territoriales de salud para la implementación de procesos priorizados de la gestión para la salud pública en el Departamento de Bolívar</t>
  </si>
  <si>
    <t>Implementar el plan de desarrollo de capacidades para el fortalecimiento de los procesos de gestión de la salud pública para las entidades territoriales de salud</t>
  </si>
  <si>
    <t>Fortalecimiento y gestión a la implementación de la política de seguridad (SAN) con enfoque del derecho humano a la alimentación adecuada-(DHAA) en niños y niñas de 0 a 59 meses, mujeres gestantes y lactantes en el departamento de Bolívar</t>
  </si>
  <si>
    <t>Fortalecer la gestión en la implementación de la política de seguridad alimentaria y
nutricional con enfoque al derecho humano de la alimentación adecuada en niños y niñas
de 0 a 59 meses, mujeres lactantes y gestantes en el departamento de bolívar.</t>
  </si>
  <si>
    <t>Apoyo a la gestión para la implementación y
adopción de estrategias, normas y lineamientos orientados para lograr el desarrollo integral de niñas, niños y adolescentes en los municipios priorizados del departamento de Bolívar</t>
  </si>
  <si>
    <t xml:space="preserve">Fortalecer la gestión para la implementación y adopción de estrategias, normas y lineamientos orientados para lograr el desarrollo integral de niñas, niños y Adolescentes en municipios priorizados del Departamento de Bolívar. </t>
  </si>
  <si>
    <t>Mejoramiento de la operativización del laboratorio de salud pública para la investigación y vigilancia de eventos de interés en el dpartamento de Bolívar</t>
  </si>
  <si>
    <t>Aumentar la cobertura en la vigilancia de los eventos de interés en salud pública por los laboratorios de la Red del departamento de Bolívar e Investigación en la vigilancia de los eventos de interés de salud pública por el Laboratorio Departamental de Bolívar</t>
  </si>
  <si>
    <t>Fortalecimiento de la gestión para la planeación integral de la Secretaría de Salud vigencia 2022 Bolívar</t>
  </si>
  <si>
    <t>Mejorar los procesos de gestión de la planeación integral en salud, para el cumplimiento de las metas del Plan Territorial de Salud de la Secretaría de Salud en el Departamento de Bolívar</t>
  </si>
  <si>
    <t>Fortalecimiento en la apliación de las estrategias para la prevención y atención de la Tuberculosis y Hansen en el departamento de Bolívar</t>
  </si>
  <si>
    <t xml:space="preserve">Mejorar la aplicación de las estrategias de prevención y atención de la tuberculosis y Hansen en los municipios del departamento de Bolívar </t>
  </si>
  <si>
    <t>SGP/NACION</t>
  </si>
  <si>
    <t>Fortalecimiento del desarrollo de los subsistemas de análisis, interpretación y divulgación de los eventos de interés en salud pública en el departamento de Bolívar</t>
  </si>
  <si>
    <t>Fortalecer la operatividad de los subsistemas de análisis, interpretación y divulgación de los eventos de interés en salud pública en el Departamento de Bolívar.</t>
  </si>
  <si>
    <t>Fortalecimiento en la gestion del conocimiento y el sistema de información en salud en el departamento de Bolívar</t>
  </si>
  <si>
    <t xml:space="preserve">Optimizar los procesos de recolección, análisis, interpretación y divulgación de información, y de investigación para la identificación de las necesidades de salud de la población del Departamento de Bolívar </t>
  </si>
  <si>
    <t>Fortalecimiento de las estrategias de atención integral para la prevención y control de las enfermedades endemoepidémicas en el departamento de Bolívar</t>
  </si>
  <si>
    <t>Fortalecer los procesos de adopción, adaptación e implementación en las atenciones individuales, colectivas y poblacionales en el desarrollo de rutas de atención integral en salud para la promoción y mantenimiento de la salud en aquellas específicas de las ETV y zoonosis.</t>
  </si>
  <si>
    <t>Fortalecimiento de la gestión de la secretaria de salud departamental de Bolívar 2022 Bolívar</t>
  </si>
  <si>
    <t>Fortalecer los procesos institucionales que promuevan una mejora  continua y cumplir con eficiencia y eficacia en las competencias de la Secretaría de salud departamental</t>
  </si>
  <si>
    <t>Fortalecimiento de las acciones de inspección
vigilencia y control sanitario de alimentos en el departamento de Bolívar</t>
  </si>
  <si>
    <t>Fortalecer el cumplimiento en la normatividad vigente que rige sobre la distribución, comercialización de alimentos y bebidas alcohólicas, almacenamiento y establecimientos gastronómicos, igual que el transporte asociado a dichas actividades en los municipios del departamento de Bolívar</t>
  </si>
  <si>
    <t>Fortalecimiento de la gestión de la dimensión vida saludable y condiciones no transmisibles en el departamento de Bolívar</t>
  </si>
  <si>
    <t>Aumentar la adherencia a los lineamientos nacionales de la dimensión vida saludable y condiciones no transmisibles en los municipios del  departamento de Bolívar</t>
  </si>
  <si>
    <t>Fortalecimiento de la gestión ambiental, inspección, vigilancia y control sanitario en el departamento de Bolívar</t>
  </si>
  <si>
    <t xml:space="preserve">Disminuir porcentaje de enfermerdades adquiridas por factores ambientales y sanitarios en los municipios del departamento de Bolivar. </t>
  </si>
  <si>
    <t>Mejoramiento en la garantía operación y prestación de servicios de salud en el modelo de redes integradas de salud en del departamento de Bolívar 2022</t>
  </si>
  <si>
    <t xml:space="preserve">Consolidar una red integrada de servicio de salud en el marco del modelo de atención integral en salud que permita garantizar la accesibilidad, calidad, oportunidad y eficiencia en la prestación de los servicios de salud en el departartamento de Bolívar  </t>
  </si>
  <si>
    <t>Implementación de estrategia de prevención, vigilancia y control de las zoonosis en el departamento de Bolívar</t>
  </si>
  <si>
    <t xml:space="preserve">Disminuir los índices de morbilidad y propagación de enfermedades transmitidas por animales domésticos y silvestres en los municipios del Departamento de Bolívar </t>
  </si>
  <si>
    <t>Fortalecimiento a la vigilancia y control sanitario de medicamentos en el departamento de Bolívar</t>
  </si>
  <si>
    <t>Fortalecer la respuesta al modelo de Inspección, vigilancia y control Sanitario de medicamentos por parte de los establecimientos farmacéuticos en el departamento de Bolívar</t>
  </si>
  <si>
    <t xml:space="preserve">Fortalecimiento de las acciones de la gestión integral que minimicen los riesgos asociados a la salud mental y convivencia social en el departamento de Bolívar </t>
  </si>
  <si>
    <t>Fortalecer las acciones de gestión integral que minimicen los riesgos asociados a la salud mental y convivencia social en el departamento de  Bolívar</t>
  </si>
  <si>
    <t>Fortalecimiento a la gestión y administración del programa ampliado de inmunización -PAI en los 45 municipios del departamento de Bolívar</t>
  </si>
  <si>
    <t xml:space="preserve">Fortalecer la gestión administrativa del Programa Ampliado de Inmunizaciones para el 
logro de coberturas úti l es en la población objeto del PAI y PNV en el departamento de
Bolívar. </t>
  </si>
  <si>
    <t>Fortalecimiento de la gestión diferencial de la población vulnerable, curso de la vida vejez y centros de bienestar para el adulto mayor en municipios priorizados del dpto de Bolívar</t>
  </si>
  <si>
    <t>Mejorar la atención Integral y cuidado para el
adulto mayor en municipios priorizados del
departamento de Bolívar</t>
  </si>
  <si>
    <t>Fortalecimiento de la gestión diferencial de poblaciones vulnerables en discapacidad en municipios priorizados del departamento de Bolívar</t>
  </si>
  <si>
    <t>Fortalecer la Gestión para el Desarrollo de acciones de Atención integral con Enfoque Diferencial y Prioritario en la Garantía y Restablecimiento de los Derechos de la
Población con Discapacidad en Municipios Priorizados el Departamento de Bolívar.</t>
  </si>
  <si>
    <t>Implementación monitoreo y seguimiento al programa de atención psicosocial y salud integral a víctimas PAPSIVI en 13 municipios priorizados del departamento de Bolívar</t>
  </si>
  <si>
    <t xml:space="preserve">Fortalecer la capacidad del Sistema general de seguridad social en salud - SGSSS para brindar la atención psicosocial y de salud integral a las víctimas del conflicto armado residentes en el dpto. de Bolívar. </t>
  </si>
  <si>
    <t>Fortalecimiento de las IPS publica con planes
hospitalarios de gestión integral del riesgo de desastre ajustados a la normatividad vigente, con el programa de hospitales seguros frente a desastres en el dpartamento de Bolívar</t>
  </si>
  <si>
    <t>Promover la gestión de riesgo de desastres como una práctica sistemática, con el fin de garantizar la protección de las personas, colectividades y el ambiente, para educar, prevenir, enfrentar y manejar situaciones de emergencia y de desastres en el departamento de Bolívar</t>
  </si>
  <si>
    <t>Fortalecimiento de acciones de atención integral en salud a víctimas de violencia de género y victimas poblaciones étnicas en mipios priori-zados de departamento de bolívar</t>
  </si>
  <si>
    <t xml:space="preserve">Fortalecer las acciones de atención integral en salud desde un  enfoque diferencial a mujeres víctimas de violencia de género, violencia intrafamiliar y poblaciones étnicas del departamento de Bolívar </t>
  </si>
  <si>
    <t>Optimización del financiamiento de la unidad de pago por capitación subsidiada (UPCS) con recursos de esfuerzo propio territorial para los beneficiarios del régimen subsidiado en el departamento de bolívar</t>
  </si>
  <si>
    <t>Garantizar la financiacion de la Unidad de pago por capitacion del regimen subsidiado con recursos de esfuerzo propio territorial de los beneficiarios del regimen subsidiado en el departamento de Bolivar</t>
  </si>
  <si>
    <t>Fortalecimiento de la continuidad e integralidad en la atención en salud de la población en situaciones de urgencias, emergencias o desastres a través del centro regulador de urgencias en los municipios del departamento de bolívar</t>
  </si>
  <si>
    <t xml:space="preserve">Aumentar los porcentajes de IPS públicas de mediana complejidad con índice de seguridad
hospitalario frente a emergencias y desastres en el departamento de Bolívar. </t>
  </si>
  <si>
    <t>Fortalecimiento de la gestión del aseguramiento en salud en el departamento de bolívar</t>
  </si>
  <si>
    <t xml:space="preserve">Fortalecer la gestión del aseguramiento de la población pobre sin afiliación, migrantes y afiliados al régimen subsidiado en el departamento de bolívar.
</t>
  </si>
  <si>
    <t>Mejoramiento de la calidad de la atención de la red prestadora de servicios de salud del departamento de Bolívar</t>
  </si>
  <si>
    <t>Mejorar la calidad de la atención en salud, mediante el desarrollo de capacidades en el talento humano de los actores del SGSSS e intensificación de acciones de auditoría externa y monitoreo de la calidad para reducir los riesgos inherentes a la atención e impactar positivamente los indicadores de morbilidad y mortalidad en el departamento de Bolívar</t>
  </si>
  <si>
    <t>Aumentar las condiciones de higiene y seguridad en los establecimientos educativos oficiales de los municipios no certificados del 
departamento de Bolívar.</t>
  </si>
  <si>
    <t xml:space="preserve">Para la ejecución de las actividades del proyecto, se suscribió Convenio con la Fundación Escuela Taller de Mompox.  Para la ejecución integral de las actividades objeto del convenio, se solicitó autorización para recepción de bienes y servicios en vigencias futuras lo cual fue aprobado.  En consecuencia el plazo de ejecución del mismo se amplió en 4 meses, esto es, hasta el mes de abril de 2022.  </t>
  </si>
  <si>
    <t xml:space="preserve">ICLD </t>
  </si>
  <si>
    <t>66.6%</t>
  </si>
  <si>
    <t>84.16%</t>
  </si>
  <si>
    <t>EJECUTADO</t>
  </si>
  <si>
    <t>IMPLEMENTACIÓN DE ACCIONES PARA LA PROTECCIÓN Y SEGURIDAD DE LOS LIDERES SOCIALES EN RIESGO O AMENAZADOS EN EL DEPARTAMENTO DE BOLÍVAR</t>
  </si>
  <si>
    <t>50.0%</t>
  </si>
  <si>
    <t>EN EJECUCION</t>
  </si>
  <si>
    <t>Fortalecimiento de las condiciones de seguridad en movilidad de la Gobernación de Bolívar y la fuerza pública - Bolíva</t>
  </si>
  <si>
    <t>AUNAR ESFUERZOS TÉCNICOS, ADMINISTRATIVO, FINANCIEROS Y HUMANOS ENTRE
EL DEPARTAMENTO DE BOLÍVAR Y LA UNIDAD NACIONAL DE PROTECCIÓN – UNP, PARA
FORTALECIMIENTO DE LAS CONDICIONES DE SEGURIDAD EN MOVILIDAD DE LA
GOBERNACIÓN DE BOLÍVAR Y LA FUERZA PUBLICA</t>
  </si>
  <si>
    <r>
      <t>ARTICULAR ESFUERZOS ADMINISTRATIVOS, TECNICOS Y ECONOMICOS ENTRE EL DEPARTAMENTO DE BOLIVAR Y LA CRUZ ROJA COLOMBIA</t>
    </r>
    <r>
      <rPr>
        <sz val="8"/>
        <color theme="1"/>
        <rFont val="Verdana"/>
        <family val="2"/>
      </rPr>
      <t xml:space="preserve"> PARA LA IMPLEMENTACION DE ACCIONES PARA LA PROTECCION Y SEGURIDAD DE LOS LÍDERES SOCIALES EN RIESGO O AMENAZADOS EN EL DEPARTAMENTO DE BOLIVAR.</t>
    </r>
  </si>
  <si>
    <t>El proyecto fue ajustado, dada la incorporacion presupuestal realizada de los excedentes de 2021.   El valor de ajuste fue por  $  875,421,623</t>
  </si>
  <si>
    <t>El proyecto fue ajustado, dada la incorporacion presupuestal realizada de los excedentes de 2021.   El valor de ajuste fue por  $  113,400,000</t>
  </si>
  <si>
    <t>El proyecto fue ajustado, dada la incorporacion presupuestal realizada de los excedentes de 2021.   El valor de ajuste fue por  $ 56,700,000</t>
  </si>
  <si>
    <t>Fortalecimiento para desarrollar estrategias encaminadas a apoyar la lucha del departamento de bolivar contra la introduccion y fabricacion ilegal de cigarrillos y licores cartagena de indias</t>
  </si>
  <si>
    <t xml:space="preserve">	
2021002130410</t>
  </si>
  <si>
    <t>APOYO A LAS PERSONAS MAYORES DE NIVELES DE SISBEN I Y II CON RECURSOS DE LA ESTAMPILLA PARA EL BIENESTAR DEL ADULTO MAYOR MEDIANTE LA ATENCIÓN INTEGRAL EN LOS CENTROS DIA Y CENTROS DE PROTECCIÓN DEL DEPARTAMENTO DE BOLÍVAR</t>
  </si>
  <si>
    <t>Garantizar la atención integral a las personas mayores en los centros dia y Centros de Protección del Departamento de Bolívar en el año 2022</t>
  </si>
  <si>
    <t>DESARROLLO DE ACTIVIDADES PARA EL CUMPLIMIENTO DE LA POLÍTICA PÚBLICA DE ENVEJECIMIENTO Y VEJEZ DEL DEPARTAMENTO DE BOLÍVAR BOLÍVAR</t>
  </si>
  <si>
    <t>Implementar Acciones de la política pública de envejecimiento y vejez del departamento de Bolívar</t>
  </si>
  <si>
    <t>DESARROLLO DE JORNADAS ITINERANTES PARA LA PARTICIPACION ATENCION Y ASISTENCIA A
LAS VICTIMAS DEL CONFLICTO EN BOLIVAR</t>
  </si>
  <si>
    <t>Garantizar la participación de las víctimas del conflicto armado para el aprovechamiento de la oferta institucional extramural en su propio territorio</t>
  </si>
  <si>
    <t>Este proyecto es de vigencia Futura , Se ejecuto el 100%, se cancelaron todas las obligaciones</t>
  </si>
  <si>
    <t>Apoyar a las acciones complementarias del plan de trabajo de la mesa de participación efectiva de las víctimas para la incidencia y seguimiento a la implementación de la política de víctimas en el Departamento de Bolívar.</t>
  </si>
  <si>
    <t>Se contrato con la UDC esta pendiente el Acta de Inicio para dar inicio de ejecución por $ 499455000</t>
  </si>
  <si>
    <t>Vigencias Futuras, Se ejecuta por demanda y ya se liquido el contrato</t>
  </si>
  <si>
    <t>APOYO PARA LA ATENCIÓN HUMANITARIA EN EL MARCO DE LA PREVENCION Y PROTECCION EN EL
DEPARTAMENTO DE   BOLÍVAR</t>
  </si>
  <si>
    <t xml:space="preserve">Brindar atención humanitaria a las víctimas del conflicto armado en el Departamento de Bolívar </t>
  </si>
  <si>
    <t>Implementar las medidas de satisfacción en comunidades con planes de reparación colectiva y victimas dentro de las  sentencias de justicia
y paz en el Dpto. de Bolívar.</t>
  </si>
  <si>
    <t>IMPLEMENTACIÓN ESTRATEGIAS DE FORTALECIMIENTO DEL CONSEJO DEPARTAMENTAL DE PAZ, 
RECONCILIACIÓN Y CONVIVENCIA Y DDHH, COMO ESPACIO DE PARTICIPACIÓN CIUDADANA, QUE PERMITA
ASUMIR SU ROL COMO ÓRGANO CONSULTIVO DEL DEPARTAMENTO DE BOLÍVAR.  BOLÍVAR</t>
  </si>
  <si>
    <t>Implementar estrategias de fortalecimiento del Consejo Departamental de Paz, Reconciliación y Convivencia y DDHH, como Espacio de
participación ciudadana, que permita asumir su rol como órgano consultivo del departamento de Bolívar en temas de Paz.</t>
  </si>
  <si>
    <t>APOYO A LA JORNADA ELECTORAL PARA
ELEGIR ALCALDE EN EL MUNICIPIO DE MARGARITA DEPARTAMENTO DE BOLIVAR.”
Presentado por la SECRETARIA DEL INTERIOR Y ASUNTOS GUBERNAMENTALES.”,</t>
  </si>
  <si>
    <t>Apoyar la capacidad institucional de Registraduria, policía, armada, y otras instituciones para el desarrollo de la jornada electoral de manera segura, tranquila y en forma correcta de acuerdo a la ley</t>
  </si>
  <si>
    <t>DISEÑO Y EJECUCION DE UNA ESTRATEGIA QUE PROPENDA POR LA ADOPCION DE UNA CULTURA DE LA LEGALIDAD ,LA RESPOSABILIDAD EN GESTION DE SEGURIDAD Y CONVIVENCIA CUIDADANA EN LOS JOVENES DEL SISTEMA DE RESPONSABILIDAD PENAL SRPA, CARTAGENA DE INDIAS</t>
  </si>
  <si>
    <t>Desarrollar un proceso de capacitación teórico-Practico en temas de seguridad y convivencia, cultura de legalidad y prevención del delito y talleres de artes manuales orientados a generar emprendimientos viables, que contribuyan, a producir ingresos y a minimizar la reincidencia en la comisión de delitos</t>
  </si>
  <si>
    <t>PRESTACIÓN DE SERVICIOS LOGÍSTICOS Y RECURSO HUMANO PARA FORTALECIMIENTO DE LOS PROCESOS PARTICIPATIVOS Y ORGANIZATIVOS DE LOS JÓVENES EN EL DEPARTAMENTO DE BOLIVAR</t>
  </si>
  <si>
    <t>Generar espacios de encuentro de los Jóvenes para intercambio de experiencias y promover la participación ciudadana y política de los jóvenes bolivarenses.</t>
  </si>
  <si>
    <t>“ADQUISICIÓN DEL TERRENO PARA LA UBICACIÓN DEL BATALLÓN DE INFANTERÍA MECANIZADO No. 4 “GENERAL ANTONIO NARIÑO” DEL EJÉRCITO NACIONAL EN EL DISTRITO DE MOMPÓS, DEPARTAMENTO DE BOLÍVAR”</t>
  </si>
  <si>
    <t>Mejorar las operaciones militares del Batallón Nariño No 4 mediante un uso más eficaz de los
recursos e insumos requeridos para operaciones de control, vigilancia y reacción inmediata.</t>
  </si>
  <si>
    <t xml:space="preserve">PRESTACIÓN DE SERVICIOS DE APOYO LOGÍSTICO PARA LA IMPLEMENTACIÓN DE JORNADAS DE ACCIÓN INTEGRAL PARA EL DESARROLLO Y LA RECUPERACIÓN SOCIAL REALIZADAS POR LA FUERZA PUBLICA Y GOBERNACION DEL DEPARTAMENTO DE BOLIVAR. </t>
  </si>
  <si>
    <t>Se dio inicio al contrato, desarrollando 5 Jornadas de las 20 Programadas</t>
  </si>
  <si>
    <t>Se contrato por $470,268,510.   Se  Ejecuto el contrato sin novedad</t>
  </si>
  <si>
    <t>Convenio con Cruz Roja, se ejecuta por demanda y paso a vigencias futuras 2023</t>
  </si>
  <si>
    <t>Se contrato por $177.480.900 se ejecuto con  novedad y se desconto una actividad no realizada ya que la comunidad no aporto la letra para la realización del himno del SRC de Cerro Burgos</t>
  </si>
  <si>
    <t>Se contrato con Corporación Canal del Dique por valor de $142.991.000, y se ejecuto sin novedad</t>
  </si>
  <si>
    <t>Secretaria de Victimas</t>
  </si>
  <si>
    <t>RELACION DE PROYECTOS EJECUTADOS Y EN EJECUCION TRIMESTRE OCTUBRE - DICIEMBRE VIGENCIA 2022.</t>
  </si>
  <si>
    <t>14 Mesadas hasta Dic 2022</t>
  </si>
  <si>
    <t>Secretaria de Hacienda</t>
  </si>
  <si>
    <t xml:space="preserve">FORTALECIMIENTO DE LA CADENA PRODUCTIVA DE ÑAME ATRAVEZ DEL ESTABLECUMUENTO Y COMERCIALIZACION DE 40 HECTAREAS DE ÑAME DIAMANTE TIPO EXPORTACION EN EL MUNICIPIO DE SAN JACINTO - DEPARTAMENTO DE BOLIVAR </t>
  </si>
  <si>
    <t>MEJORAR LOS INGRESOS Y LA CALIDAD DE VIDA DE LOS PEQUEÑOS PRODUCTORES DEL MUNICIPIO DE SAN JACINTO EN EL DEPARTAMENTO DE BOLIVAR APARTIR DEL INCREMENTO DE INGRESOS GENERADOS POR LA PRODUCCION DEL ÑAME DIAMANTE</t>
  </si>
  <si>
    <t>APOYO  FINANCIEROS PARA ORGANIZACION DE UNA FERIA AGROINDUSTRIAL PARA LA PROMOCIÓN DE EMPRENDIMIENTOS AGROPECUARIOS Y AGROINDUSTRIALES DEL DEPARTAMENTO DE BOLÍVAR EN EL DISTRITO TURÍSTICO Y CULTURAL DE CARTAGENA DE INDIAS</t>
  </si>
  <si>
    <t>ARTICULAR ESFUERZOS ECONÓMICOS, ADMINISTRATIVOS, JURÍDICOS, LOGÍSTICOS Y FINANCIEROS PARA ORGANIZAR Y DESARROLLAR UNA FERIA AGROINDUSTRIAL DIRIGIDA A LA UTILIZACIÓN DE ESPACIOS DE ESPARCIMIENTO PARA LA PROMOCIÓN DE EMPRENDIMIENTOS AGROPECUARIOS Y AGROINDUSTRIALES DEL DEPARTAMENTO DE BOLÍVAR EN EL DISTRITO TURÍSTICO Y CULTURAL DE CARTAGENA DE INDIAS</t>
  </si>
  <si>
    <t>Secretaria de Agricultura</t>
  </si>
  <si>
    <t>Oficina de Gestion y Riesgos</t>
  </si>
  <si>
    <t>ASISTENCIA TÉCNICA Y JURÍDICA PARA
LA TITULACION DE PREDIOS FISCALES OCUPADOS ILEGALMENTE CON VIVIENDA EN
LOS MUNICIPIOS DEL DEPARTAMENTO DE BOLIVAR</t>
  </si>
  <si>
    <t>DISMINUIR NÚMERO DE PREDIOS URBANOS FISCALES OCUPADOS ILEGALEMENTE CON VIVIENDA EN LOS MUNICIPIOS DEL
DEPARTAMENTO DE BOLIVAR</t>
  </si>
  <si>
    <t>Secretaria de Habitat</t>
  </si>
  <si>
    <t>Convenios  para aunar esfuerzos en Asistencia tecnica y juridica para la titulación de predios fiscales ocupados ilegalmente con vivienda en los municipios de Arjona, María La Baja y san Juan Nepomuceno</t>
  </si>
  <si>
    <t>Recursos Federacion Nacional de Departamento</t>
  </si>
  <si>
    <t>Aumentar el flujo de información, conocimiento y el análisis sobre el estado de la convivencia y la seguridad ciudadana a través de la generación de información.</t>
  </si>
  <si>
    <t>Secretaria del Interior</t>
  </si>
  <si>
    <t>“APOYO A LOS ORGANISMOS COMUNALES PARA SU SOSTENIBILIDAD Y CONTINUIDAD EN EL TRABAJO COMUNITARIO EN EL
DEPARTAMENTO DE Bolívar”,</t>
  </si>
  <si>
    <t>Se establece avance fisico por tiempo de ejecucion del proyecto  (proyecto 9 meses )</t>
  </si>
  <si>
    <t>´60%</t>
  </si>
  <si>
    <t>01/28/2022</t>
  </si>
  <si>
    <t>09/17/2021</t>
  </si>
  <si>
    <t>Brindar apoyo directo para reducir las condiciones de vulnerabilidad y de riesgo de la población de corregimientos, centros nucleados, veredas de los municipios de Bolivar y afianzar las relaciones con las instituciones del estado.</t>
  </si>
  <si>
    <t>APOYO ASISTENCIA TÉCNICA A LAS ALCALDÍAS Y CIUDADANOS INTERESADOS EN ASUNTOS RELIGIOSOS EN EL DEPARTAMENTO DE BOLÍVAR.</t>
  </si>
  <si>
    <t>Aumentar el conocimiento de las Alcaldías Municipales y ciudadanos para implementación de la política publica de asuntos religiosos en Bolivar y el respeto por la libertad de cultos y creencias</t>
  </si>
  <si>
    <t>APOYO A LA ESTRUCTURACIÓN ELABORACIÓN E IMPLEMENTACION DE
LA POLÍTICA PUBLICA EN DERECHOS HUMANOS EN BOLÍVAR</t>
  </si>
  <si>
    <t>Promover el respeto por los derechos humanos en el departamento de Bolivar</t>
  </si>
  <si>
    <t>IMPLEMENTACIÓN DE ACCIONES PARA FORTALECER EL SISTEMA
DEPARTAMENTAL DE DISCAPACIDAD EN CUMPLIMIENTO DE LA POLÍTICA
PUBLICA DE DISCAPACIDAD DE BOLÍVAR</t>
  </si>
  <si>
    <t>Aumentar la participación activa de la población con discapacidad y sus cuidadores en las dinamicas de los comites municipals de discapacidad y su relacion con las instituciones publicas y otros actotres.</t>
  </si>
  <si>
    <t>FORTALECIMIENTO DE LOS PROCESOS ORGANIZACIONALES DE LA
POBLACIÓN NEGRA, AFROCOLOMBIANA, RAIZAL, PALENQUERA,
INDIGENA Y ROM, EN BOLÍVAR</t>
  </si>
  <si>
    <t>Fortalecer los procesos organizativos y de coordinación de las comunidades étnicas en el departamento de Bolivar.</t>
  </si>
  <si>
    <t>FORTALECIMIENTO DE LA PARTICIPACIÓN Y LIBRE ASOCIACIÓN
DE LA COMUNIDAD LGTBIQ EN CUMPLIMIENTO DEL EJE 2 DE LA
POLÍTICA PÚBLICA LGTBIQ DE BOLÍVAR</t>
  </si>
  <si>
    <t>Realizar asistencia y acompañamiento técnico dirigido a la comunidad LGBTIQ+ en los 45 municipios de Bolivar que permita fortalecer la organización y participación para mejorar su articulación con instituciones públicas y otros actores.</t>
  </si>
  <si>
    <t>IMPLEMENTACION DE ACCIONES PARA FORTALECER EL SISTEMA DEPARTAMENTAL DE DISCAPACIDAD EN
CUMPLIMIENTO DE EJES 1 Y 5 DE LA POLITICA PUBICA DE DISCAPACIDAD DE BOLIVAR</t>
  </si>
  <si>
    <t>FORTALECIMIENTO DE
LOS PROCESOS ORGANIZACIONALES DE LA POBLACIÓN NEGRA AFROCOLOMBIANA RAIZAL PALENQUERA
INDÍGENA Y ROM EN BOLIVAR</t>
  </si>
  <si>
    <t>FORTALECIMIENTO DE
LA PARTICIPACION Y LIBRE ASOCIACION DE LA COMUNIDAD LGTBIQ EN CUMPLIMIENTO DEL EJE 2 DE LA POLITICA PUBLICA LGTBIQ DE BOLIVAR</t>
  </si>
  <si>
    <t>IMPLEMNTACIO DE ACCIONES PARA EL FORTALECIMIENTO DE LOS DERECHOS HUMANOS EN EL
DEPARTAMENTO DE BOLIVAR</t>
  </si>
  <si>
    <t>APOYO ASISTENCIA TECNICA A LAS
ALCALDIAS Y CUIDADANOS INTERESADOS EN ASUNTOS RELIGIOSOS EN EL DEPARTAEMNATO DE BOLIVAR</t>
  </si>
  <si>
    <t>07/15/2021</t>
  </si>
  <si>
    <t>APOYO LOGISTICO A LA FUERZA PÚBLICA
PARA EL DESARROLLO DE OPERACIONES EN RESPUESTA A ALTERACIONES DE LA
SEGURIDAD Y EL ORDEN PÚBLICO EN LOS MUNICIPIOS DEL DEPARTAMENTO DE
BOLIVAR</t>
  </si>
  <si>
    <t>Fortalecer la capacidad de operación de la fuerza pública y los grupos especializados adscritos para mantener y mejorar la seguridad y el orden publica</t>
  </si>
  <si>
    <t>Secretaria de Infraestructura</t>
  </si>
  <si>
    <t>Los avances a 30 de Diciembre de 2022 de este proyecto se registraron en virtud  de los servicios prestados por el personal profesional y apoyo a la gestión contratado; así como el proceso de contratación que tuvo por objeto la ADQUISICION DE EQUIPOS TECNOLÓGICOS PARA LA OFICINA DE PASAPORTE DE LA GOBERNACIÓN DE BOLÍVAR PARA EL MEJORAMIENTO DE LA ATENCIÓN AL CIUDADANO</t>
  </si>
  <si>
    <t>Los avances a 30 de Diciembre de 2022 de este proyecto se registraron en virtud  de los servicios prestados por el personal profesional y apoyo a la gestión contratado; así como el proceso de contratación que tuvo por objeto el suminstro e instalación del sistema de alarmas contraincendios en los espacios de archivos de gestión de la Gobernación de Bolívar</t>
  </si>
  <si>
    <t>Los avances a 30 de diciembre de 2022 de este proyecto se registraron con ocasión de los servicios prestados por el personal profesional y apoyo a la gestión contratado</t>
  </si>
  <si>
    <t>Los avances a 30 de dicimbre de 2022 de este proyecto se  registraron con ocasión de los servicios prestados por el personal profesional y apoyo a la gestión contratado; así como las obras de adecuación en la Oficina de Pasaporte de la Gobernación de Bolívar y las obras de mantenimiento realizadas en el Parque del Manglar</t>
  </si>
  <si>
    <t>Secretaria General</t>
  </si>
  <si>
    <t>Ejecucion total del proyecto de  Nomina.</t>
  </si>
  <si>
    <t>FORTALECIMIENTO DEL SERVICIO DE ASEO Y VIGILANCIA PARA EL AÑO 2022 EN LOS
ESTABLECIMIENTOS EDUCATIVOS OFICIALES DE LOS 44 MUNICIPIOS NO CERTIFICADOS DEL 
DEPARTAMENTO BOLÍVAR</t>
  </si>
  <si>
    <t>De los recursos SGP por $13.402.544.082 tiene un saldo apropiado de $7.761.481.688.00, que corresponde a la actividad de vigilancia. Los cuales tiene un avance de la siguiente manera.
82% Avance Físico del Contrato de Vigilancia 2022 a (corte diciembre 30 de 2022.)
70,51% Avance Financiero a Corte 30 de diciembre de 2022"</t>
  </si>
  <si>
    <t>De una apropiación definitiva de $1.494.538.167 se obligaron cuentas por un total de $1.486.830.167,50 y se hicieron pagos por $1.486.830.169.                                                                                                           Se registraron contracreditos por un valor de $3.374.899.185, lo que trae como consecuencia la no financiación de la matricula de adultos (4.028 estudiantes) no atendidos.</t>
  </si>
  <si>
    <t>FORTALECIMIENTO DE AULAS INCLUSIVAS PARA LA ATENCIÓN EDUCATIVA DE NIÑOS, NIÑAS, JOVENES Y ADULTOS CON DISCAPACIDAD Y TALENTOS EXCEPCIONALES EN EL DEPARTAMENTO DE BOLIVAR EN LA VIGENCIA 2022.</t>
  </si>
  <si>
    <t>Por concepto de Servicios de Personal de apoyo se comprometieron recursos por $1.591.134.824, se obligaron cuentas por $1.539.377.859 y se hicieron pagos por $1.497.742.412.                                                                                                  Por Concepto de Dotación se registra un saldo de apropiación por $39.707.413</t>
  </si>
  <si>
    <t xml:space="preserve">De los recursos SGP por $547.565.940 correspondientes al servicio de apoyo financiero a entidades territoriales para la ejecución de estrategias de permanencia con alimentación escolar y servicio de acompañamiento, se ejecutaron y pagaron al 100% un total de $208.498.282.                                                                                              De los $600.000.000 que son recursos por fuente de financiación ICLD, 150.000.000 corresponden a Seguros Estudiantiles, de los cuales se ejecutaron al 98.4% por los dos meses faltantes del calendario escolar del 10/10/2022 al 10/12/2022 $147.650.496 y los 450.000.000 restantes corresponden a ARL, de los cuales el valor ejecutado y pagado es de $446.447.900 correspondiente al 99.2% de ejecución..
</t>
  </si>
  <si>
    <t>MEJORAMIENTO DE LA GESTIÓN Y EFICIENCIA DEL SECTOR EDUCATIVO APOYADO EN LAS TICS, TECNOLOGÍAS PARA APRENDER: PARA UNA EDUCACIÓN MÁS INNOVADORA DPTO BOLÍVAR - 2022.</t>
  </si>
  <si>
    <t>Incrementar la cobertura de los Recurso digitales en los establecimientos educativos del departamento mediante el fortalecimiento y
adecuada gestión de los recursos tecnológicos de la Secretaria de Educación de Bolívar</t>
  </si>
  <si>
    <t>El proyecto tiene vigencia futura 2023.</t>
  </si>
  <si>
    <t>FORTALECIMIENTO AL PROGRAMA DE BIENESTAR CAPACITACION E INCENTIVOS DE LA SECRETARIA DE EDUCACION DE BOLIVAR</t>
  </si>
  <si>
    <t>Contribuir al mejoramiento y mantenimiento permanente de las condiciones personales y laborales de los docentes y administrativos del sector educativo del departamento de Bolívar, a fin de favorecer  la vida individual, familiar y laboral.</t>
  </si>
  <si>
    <t xml:space="preserve">El   Plan de Bienestar Laboral a corte  30 diicembre  de 2022,  logro un porcentaje de ejecución corresponde al 90%, teniendo en cuenta que se  desarrollo basado en los aportes realizados por los aliados estrategicos y con los recursos  por valor de $111.000.000 del SGP. Es oportuno referenciar que el no cumplimiento del 100% del plan obedecio a  la falta de recursos para tal fin. </t>
  </si>
  <si>
    <t>Secretaria de Educacion</t>
  </si>
  <si>
    <t>Secretaria de Salud</t>
  </si>
  <si>
    <t>Icultur</t>
  </si>
  <si>
    <t>Se han realizado pago por valor de $99.033.999</t>
  </si>
  <si>
    <t>Se realizó proyecto integral de minima cuantía por un valor de $292.364.598 el cual se ejecutó el 100% de su valor contratado.</t>
  </si>
  <si>
    <t>Sec. Mujer</t>
  </si>
  <si>
    <r>
      <rPr>
        <b/>
        <sz val="8"/>
        <rFont val="Verdana"/>
        <family val="2"/>
      </rPr>
      <t>Adicion.</t>
    </r>
    <r>
      <rPr>
        <sz val="8"/>
        <rFont val="Verdana"/>
        <family val="2"/>
      </rPr>
      <t xml:space="preserve"> Se realizaron diferentes contrataciones independientes  por valores de $65.400.000, $97.397.000 y una contratación con APORTE DE LA GOBERNACIÒN DE: $332.000.000 APORTE DEL ASOCIADO: $142.285.714 para un total del convenio  $474.285.714.</t>
    </r>
  </si>
  <si>
    <r>
      <rPr>
        <b/>
        <sz val="8"/>
        <rFont val="Verdana"/>
        <family val="2"/>
      </rPr>
      <t>Adicion</t>
    </r>
    <r>
      <rPr>
        <sz val="8"/>
        <rFont val="Verdana"/>
        <family val="2"/>
      </rPr>
      <t xml:space="preserve"> . Este proyecto es integral para el sostenimiento de los centros vida y centros de protección de recursos de estampilla, su valor total fue de apropiación de recursos por recaudo fue de $7.923.243.328</t>
    </r>
  </si>
  <si>
    <t>Contribucion  Especial</t>
  </si>
  <si>
    <t>SGP/Rentas cedidas</t>
  </si>
  <si>
    <t xml:space="preserve">SGP/Renatas cedidas </t>
  </si>
  <si>
    <t>SGP/Renatas cedidas</t>
  </si>
  <si>
    <t>SGP/Renats cedidas</t>
  </si>
  <si>
    <t>MADR- ICLD</t>
  </si>
  <si>
    <t>Secretaria Privada</t>
  </si>
  <si>
    <t>Fortalecimiento de las tradiciones y patrimonio culturales para la preservación de la memoria histórica, artística y cultura del departamento de Bolívar</t>
  </si>
  <si>
    <t>Promover y divulgar festivales que permitan el fortalecimiento de la cultura para el enriqueciendo de la agenda cultural y artística del departamento Bolívar.</t>
  </si>
  <si>
    <t>Se realizo el festival santa de mompox $354.564.000 , el festival minicultural de tambora$ 392.483.200, el festival bolivarense de acordeon$ 245.320.000, el festival de festibandas $588.724.800,festival de los montes de maria $490.604.000</t>
  </si>
  <si>
    <t>Proteccion de las manifestaciones culturales inmateriales asociadas ala musica, festivales y expresiones artisticas de los municipios de san jacinto, mahates, maria la baja y san juan  nepomuceno del departamento de bolivar´</t>
  </si>
  <si>
    <t>Aunar esfuerzos técnicos, administrativos, financieros y humanos, para el desarrollo de la estrategia denominada "Proteccion de las manifestaciones culturales inmateriales asociadas ala musica festivales y expresiones artisticas de los municipios de san jacinto, mahates,maria la baja y san juan nepuceno del departamento de Bolivar"</t>
  </si>
  <si>
    <t>18/012/2021</t>
  </si>
  <si>
    <t>Fortalecimiento de los mecanismos y espacios de dialogo y accion entre la administracion departamental y los municipios del departamento de bolivar.</t>
  </si>
  <si>
    <t>Contratar la prestacion de servicios para la ejecucion del proyecto denominado: “Fortalecimiento de los mecanismos y espacios de dialogo y accion entre la administracion departamental y los municipios del departamento de bolivar.</t>
  </si>
  <si>
    <t>Divulgación De la Gestión de Gobernación de Bolívar a través de Radio, Tv, digitales y permanente rendición de cuentas Bolívar</t>
  </si>
  <si>
    <t>Contratar la prestacion de  servicios de medios impresos, virtuales, radiales, televisivos, difusion, emision, produccion y publicacion de campañas, mensajes institucionales a nivel local y municipio circunvecinos del departamento de Bolivar acerca de las actividades de gobierno que ejerce y/oimplementa la administracion del “BOLÍVAR PRIMERO” para la vigencia 2022.</t>
  </si>
  <si>
    <t>Contratar los servicios de produccion Audiovisual, realizacion y difusion del programa institucional de television “BOLÍVAR PRIMERO" de la gobernacion de Bolivar y el  cubrimiento Iinformativo de las diferentes acciones del gobierno departamental para la vigencia 2022.</t>
  </si>
  <si>
    <t>Estudio del monopolio de licores para mejorar los ingresos del departamento de Bolívar</t>
  </si>
  <si>
    <t>Contratar los servicios de consultoria para la elaboracion de estudio de monopolio de licores como herramienta para mejorar la gestion de los ingresosen el departamento de Bolivar.</t>
  </si>
  <si>
    <t>Apoyo en la realización de velada de boxeo aficionado y profesional como medio de inclusión, dialogo y motor de cambio social a través de la promoción de prácticas deportivas en el Distrito de Cartagena de Indias</t>
  </si>
  <si>
    <t xml:space="preserve">Anuar esfuerzos tecnicos y administrativos entre el departamento de bolivar y la federacion colombiana de boxeo para la realizacion de la velada de boxeo aficionado y profesional como medio de inclusion,dialogo y motor de cambio social a traves de la promocion de practicas deportivas en el distrito de cartagena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</si>
</sst>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_);_(* \(#,##0.00\);_(* &quot;-&quot;??_);_(@_)"/>
    <numFmt numFmtId="165" formatCode="0;[Red]0"/>
    <numFmt numFmtId="166" formatCode="dd/mm/yyyy;@"/>
    <numFmt numFmtId="167" formatCode="&quot;$&quot;\ #,##0"/>
    <numFmt numFmtId="168" formatCode="_(* #,##0_);_(* \(#,##0\);_(* &quot;-&quot;??_);_(@_)"/>
    <numFmt numFmtId="169" formatCode="_-&quot;$&quot;* #,##0_-;\-&quot;$&quot;* #,##0_-;_-&quot;$&quot;* &quot;-&quot;_-;_-@_-"/>
    <numFmt numFmtId="170" formatCode="&quot;$&quot;\ #,##0.00"/>
    <numFmt numFmtId="171" formatCode="&quot;$&quot;\ #,##0;[Red]&quot;$&quot;\ #,##0"/>
  </numFmts>
  <fonts count="11" x14ac:knownFonts="1">
    <font>
      <sz val="12"/>
      <color theme="1"/>
      <name val="Calibri"/>
      <family val="2"/>
      <scheme val="minor"/>
    </font>
    <font>
      <sz val="11"/>
      <color theme="1"/>
      <name val="Calibri"/>
      <family val="2"/>
      <scheme val="minor"/>
    </font>
    <font>
      <sz val="12"/>
      <color theme="1"/>
      <name val="Calibri"/>
      <family val="2"/>
      <scheme val="minor"/>
    </font>
    <font>
      <sz val="8"/>
      <name val="Verdana"/>
      <family val="2"/>
    </font>
    <font>
      <sz val="8"/>
      <color theme="1"/>
      <name val="Verdana"/>
      <family val="2"/>
    </font>
    <font>
      <b/>
      <sz val="8"/>
      <name val="Verdana"/>
      <family val="2"/>
    </font>
    <font>
      <b/>
      <sz val="8"/>
      <color theme="1"/>
      <name val="Verdana"/>
      <family val="2"/>
    </font>
    <font>
      <sz val="8"/>
      <color rgb="FF000000"/>
      <name val="Verdana"/>
      <family val="2"/>
    </font>
    <font>
      <sz val="10"/>
      <name val="Arial"/>
      <family val="2"/>
    </font>
    <font>
      <sz val="8"/>
      <color theme="1"/>
      <name val="Arial"/>
      <family val="2"/>
    </font>
    <font>
      <sz val="9"/>
      <color rgb="FF000000"/>
      <name val="Verdana"/>
      <family val="2"/>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FFFF"/>
        <bgColor rgb="FFFFFFFF"/>
      </patternFill>
    </fill>
    <fill>
      <patternFill patternType="solid">
        <fgColor theme="0"/>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5">
    <xf numFmtId="0" fontId="0" fillId="0" borderId="0"/>
    <xf numFmtId="16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0" fontId="8"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44" fontId="2" fillId="0" borderId="0" applyFont="0" applyFill="0" applyBorder="0" applyAlignment="0" applyProtection="0"/>
  </cellStyleXfs>
  <cellXfs count="161">
    <xf numFmtId="0" fontId="0" fillId="0" borderId="0" xfId="0"/>
    <xf numFmtId="165" fontId="3" fillId="0" borderId="1" xfId="0" applyNumberFormat="1" applyFont="1" applyBorder="1" applyAlignment="1">
      <alignment horizontal="center" vertical="center" wrapText="1"/>
    </xf>
    <xf numFmtId="165" fontId="3" fillId="0" borderId="0" xfId="0" applyNumberFormat="1" applyFont="1" applyAlignment="1">
      <alignment horizontal="center" vertical="center" wrapText="1"/>
    </xf>
    <xf numFmtId="14" fontId="3" fillId="0" borderId="1" xfId="0" applyNumberFormat="1" applyFont="1" applyBorder="1" applyAlignment="1">
      <alignment horizontal="center" vertical="center" wrapText="1"/>
    </xf>
    <xf numFmtId="165" fontId="3" fillId="2" borderId="2" xfId="0" applyNumberFormat="1" applyFont="1" applyFill="1" applyBorder="1" applyAlignment="1">
      <alignment horizontal="center" vertical="center" wrapText="1"/>
    </xf>
    <xf numFmtId="165" fontId="3" fillId="2"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65" fontId="3" fillId="0" borderId="2" xfId="0" applyNumberFormat="1" applyFont="1" applyBorder="1" applyAlignment="1">
      <alignment horizontal="left" vertical="center" wrapText="1"/>
    </xf>
    <xf numFmtId="0" fontId="4" fillId="2" borderId="1" xfId="0" applyFont="1" applyFill="1" applyBorder="1" applyAlignment="1">
      <alignment horizontal="left" vertical="center" wrapText="1"/>
    </xf>
    <xf numFmtId="0" fontId="4" fillId="0" borderId="1" xfId="0" applyFont="1" applyBorder="1" applyAlignment="1">
      <alignment horizontal="left" vertical="center" wrapText="1"/>
    </xf>
    <xf numFmtId="165" fontId="3" fillId="2" borderId="1" xfId="0" applyNumberFormat="1" applyFont="1" applyFill="1" applyBorder="1" applyAlignment="1">
      <alignment horizontal="left" vertical="center" wrapText="1"/>
    </xf>
    <xf numFmtId="166" fontId="3" fillId="0" borderId="1" xfId="0" applyNumberFormat="1" applyFont="1" applyBorder="1" applyAlignment="1">
      <alignment horizontal="center" vertical="center" wrapText="1"/>
    </xf>
    <xf numFmtId="0" fontId="6" fillId="3" borderId="7" xfId="0" applyFont="1" applyFill="1" applyBorder="1" applyAlignment="1">
      <alignment horizontal="center" vertical="center" wrapText="1"/>
    </xf>
    <xf numFmtId="1" fontId="3" fillId="0" borderId="1" xfId="0" applyNumberFormat="1" applyFont="1" applyBorder="1" applyAlignment="1">
      <alignment horizontal="center" vertical="center" wrapText="1"/>
    </xf>
    <xf numFmtId="0" fontId="6" fillId="3" borderId="8" xfId="0" applyFont="1" applyFill="1" applyBorder="1" applyAlignment="1">
      <alignment horizontal="center" vertical="center" wrapText="1"/>
    </xf>
    <xf numFmtId="0" fontId="6" fillId="3" borderId="10" xfId="0" applyFont="1" applyFill="1" applyBorder="1" applyAlignment="1">
      <alignment horizontal="left" vertical="center" wrapText="1"/>
    </xf>
    <xf numFmtId="0" fontId="4" fillId="0" borderId="1" xfId="0" applyFont="1" applyBorder="1" applyAlignment="1">
      <alignment horizontal="center" vertical="center"/>
    </xf>
    <xf numFmtId="9" fontId="3" fillId="0" borderId="1" xfId="2" applyFont="1" applyFill="1" applyBorder="1" applyAlignment="1">
      <alignment horizontal="center" vertical="center" wrapText="1"/>
    </xf>
    <xf numFmtId="165" fontId="3" fillId="0" borderId="5" xfId="0" applyNumberFormat="1" applyFont="1" applyBorder="1" applyAlignment="1">
      <alignment horizontal="center" vertical="center" wrapText="1"/>
    </xf>
    <xf numFmtId="14" fontId="3" fillId="0" borderId="1" xfId="6" applyNumberFormat="1" applyFont="1" applyBorder="1" applyAlignment="1">
      <alignment horizontal="center" vertical="center"/>
    </xf>
    <xf numFmtId="1" fontId="3" fillId="0" borderId="1" xfId="6" applyNumberFormat="1" applyFont="1" applyBorder="1" applyAlignment="1">
      <alignment horizontal="center" vertical="center"/>
    </xf>
    <xf numFmtId="14" fontId="3"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14" fontId="3" fillId="2" borderId="1" xfId="0" applyNumberFormat="1" applyFont="1" applyFill="1" applyBorder="1" applyAlignment="1">
      <alignment horizontal="center" vertical="center"/>
    </xf>
    <xf numFmtId="1" fontId="3" fillId="2" borderId="1" xfId="0" applyNumberFormat="1" applyFont="1" applyFill="1" applyBorder="1" applyAlignment="1">
      <alignment horizontal="center" vertical="center"/>
    </xf>
    <xf numFmtId="166" fontId="3" fillId="2" borderId="1" xfId="0" applyNumberFormat="1" applyFont="1" applyFill="1" applyBorder="1" applyAlignment="1">
      <alignment horizontal="center" vertical="center" wrapText="1"/>
    </xf>
    <xf numFmtId="1" fontId="3" fillId="2" borderId="2" xfId="0" applyNumberFormat="1" applyFont="1" applyFill="1" applyBorder="1" applyAlignment="1">
      <alignment horizontal="center" vertical="center"/>
    </xf>
    <xf numFmtId="165" fontId="3" fillId="0" borderId="1" xfId="0" applyNumberFormat="1" applyFont="1" applyBorder="1" applyAlignment="1">
      <alignment horizontal="left" vertical="center" wrapText="1"/>
    </xf>
    <xf numFmtId="167"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167" fontId="4" fillId="0" borderId="1" xfId="0" applyNumberFormat="1" applyFont="1" applyBorder="1" applyAlignment="1">
      <alignment horizontal="center" vertical="center" wrapText="1"/>
    </xf>
    <xf numFmtId="1" fontId="3" fillId="2" borderId="2" xfId="0" applyNumberFormat="1" applyFont="1" applyFill="1" applyBorder="1" applyAlignment="1">
      <alignment horizontal="center" vertical="center" wrapText="1"/>
    </xf>
    <xf numFmtId="0" fontId="4" fillId="0" borderId="2" xfId="0" applyFont="1" applyBorder="1" applyAlignment="1">
      <alignment horizontal="left" vertical="center" wrapText="1"/>
    </xf>
    <xf numFmtId="167" fontId="4"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1" fontId="4" fillId="2" borderId="2" xfId="0" applyNumberFormat="1" applyFont="1" applyFill="1" applyBorder="1" applyAlignment="1">
      <alignment horizontal="center" vertical="center" wrapText="1"/>
    </xf>
    <xf numFmtId="0" fontId="4" fillId="2" borderId="2" xfId="0" applyFont="1" applyFill="1" applyBorder="1" applyAlignment="1">
      <alignment horizontal="left" vertical="center" wrapText="1"/>
    </xf>
    <xf numFmtId="167" fontId="4"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3" fontId="4" fillId="2" borderId="1" xfId="0" applyNumberFormat="1" applyFont="1" applyFill="1" applyBorder="1" applyAlignment="1">
      <alignment horizontal="center" vertical="center" wrapText="1"/>
    </xf>
    <xf numFmtId="1" fontId="3" fillId="0" borderId="2" xfId="1" applyNumberFormat="1" applyFont="1" applyFill="1" applyBorder="1" applyAlignment="1">
      <alignment horizontal="center" vertical="center" wrapText="1"/>
    </xf>
    <xf numFmtId="1" fontId="6" fillId="3" borderId="7" xfId="0" applyNumberFormat="1"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0" fontId="3" fillId="0" borderId="1" xfId="2" applyNumberFormat="1" applyFont="1" applyFill="1" applyBorder="1" applyAlignment="1">
      <alignment horizontal="center" vertical="center" wrapText="1"/>
    </xf>
    <xf numFmtId="3" fontId="4" fillId="0" borderId="1" xfId="0" applyNumberFormat="1" applyFont="1" applyBorder="1" applyAlignment="1">
      <alignment horizontal="center" vertical="center" wrapText="1"/>
    </xf>
    <xf numFmtId="0" fontId="4" fillId="0" borderId="0" xfId="0" applyFont="1"/>
    <xf numFmtId="0" fontId="4" fillId="0" borderId="0" xfId="0" applyFont="1" applyAlignment="1">
      <alignment horizontal="center" vertical="center"/>
    </xf>
    <xf numFmtId="0" fontId="4" fillId="0" borderId="0" xfId="0" applyFont="1" applyAlignment="1">
      <alignment wrapText="1"/>
    </xf>
    <xf numFmtId="0" fontId="6" fillId="3" borderId="6" xfId="0" applyFont="1" applyFill="1" applyBorder="1" applyAlignment="1">
      <alignment horizontal="center" vertical="center" wrapText="1"/>
    </xf>
    <xf numFmtId="0" fontId="4" fillId="0" borderId="0" xfId="0" applyFont="1" applyAlignment="1">
      <alignment horizontal="left" vertical="center"/>
    </xf>
    <xf numFmtId="0" fontId="6" fillId="0" borderId="0" xfId="0" applyFont="1" applyAlignment="1">
      <alignment horizontal="left" vertical="center"/>
    </xf>
    <xf numFmtId="0" fontId="3" fillId="0" borderId="1" xfId="6" applyFont="1" applyBorder="1" applyAlignment="1">
      <alignment horizontal="left" vertical="center" wrapText="1"/>
    </xf>
    <xf numFmtId="0" fontId="6" fillId="3" borderId="11" xfId="0" applyFont="1" applyFill="1" applyBorder="1" applyAlignment="1">
      <alignment horizontal="left" vertical="center" wrapText="1"/>
    </xf>
    <xf numFmtId="0" fontId="4" fillId="0" borderId="5" xfId="0" applyFont="1" applyBorder="1" applyAlignment="1">
      <alignment horizontal="left" vertical="center" wrapText="1"/>
    </xf>
    <xf numFmtId="14" fontId="9" fillId="4" borderId="0" xfId="0" applyNumberFormat="1" applyFont="1" applyFill="1" applyAlignment="1">
      <alignment horizontal="center" vertical="center" wrapText="1"/>
    </xf>
    <xf numFmtId="0" fontId="6" fillId="3" borderId="12" xfId="0" applyFont="1" applyFill="1" applyBorder="1" applyAlignment="1">
      <alignment horizontal="center" vertical="center" wrapText="1"/>
    </xf>
    <xf numFmtId="1" fontId="4" fillId="0" borderId="2"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9" fontId="3" fillId="2" borderId="1" xfId="2" applyFont="1" applyFill="1" applyBorder="1" applyAlignment="1">
      <alignment horizontal="center" vertical="center" wrapText="1"/>
    </xf>
    <xf numFmtId="167" fontId="3" fillId="0" borderId="1" xfId="3" applyNumberFormat="1" applyFont="1" applyFill="1" applyBorder="1" applyAlignment="1">
      <alignment horizontal="center" vertical="center" wrapText="1"/>
    </xf>
    <xf numFmtId="167" fontId="3" fillId="0" borderId="1" xfId="1" applyNumberFormat="1" applyFont="1" applyFill="1" applyBorder="1" applyAlignment="1">
      <alignment horizontal="center" vertical="center" wrapText="1"/>
    </xf>
    <xf numFmtId="167" fontId="4" fillId="0" borderId="0" xfId="0" applyNumberFormat="1" applyFont="1" applyAlignment="1">
      <alignment horizontal="center"/>
    </xf>
    <xf numFmtId="167" fontId="6" fillId="3" borderId="7" xfId="0" applyNumberFormat="1" applyFont="1" applyFill="1" applyBorder="1" applyAlignment="1">
      <alignment horizontal="center" vertical="center" wrapText="1"/>
    </xf>
    <xf numFmtId="167" fontId="6" fillId="3" borderId="8" xfId="0" applyNumberFormat="1" applyFont="1" applyFill="1" applyBorder="1" applyAlignment="1">
      <alignment horizontal="center" vertical="center" wrapText="1"/>
    </xf>
    <xf numFmtId="167" fontId="3" fillId="0" borderId="3" xfId="3" applyNumberFormat="1" applyFont="1" applyFill="1" applyBorder="1" applyAlignment="1">
      <alignment horizontal="center" vertical="center" wrapText="1"/>
    </xf>
    <xf numFmtId="171" fontId="3" fillId="0" borderId="1" xfId="0" applyNumberFormat="1" applyFont="1" applyBorder="1" applyAlignment="1">
      <alignment horizontal="center" vertical="center" wrapText="1"/>
    </xf>
    <xf numFmtId="165" fontId="3" fillId="2" borderId="2" xfId="0" applyNumberFormat="1" applyFont="1" applyFill="1" applyBorder="1" applyAlignment="1">
      <alignment horizontal="left" vertical="center" wrapText="1"/>
    </xf>
    <xf numFmtId="9" fontId="3" fillId="0" borderId="1" xfId="0" applyNumberFormat="1" applyFont="1" applyBorder="1" applyAlignment="1">
      <alignment horizontal="center" vertical="center" wrapText="1"/>
    </xf>
    <xf numFmtId="14" fontId="4" fillId="0" borderId="2" xfId="0" applyNumberFormat="1" applyFont="1" applyBorder="1" applyAlignment="1">
      <alignment horizontal="center" vertical="center" wrapText="1"/>
    </xf>
    <xf numFmtId="167" fontId="4" fillId="0" borderId="2" xfId="1" applyNumberFormat="1" applyFont="1" applyFill="1" applyBorder="1" applyAlignment="1">
      <alignment horizontal="center" vertical="center" wrapText="1"/>
    </xf>
    <xf numFmtId="9" fontId="3" fillId="0" borderId="2" xfId="2" applyFont="1" applyFill="1" applyBorder="1" applyAlignment="1">
      <alignment horizontal="center" vertical="center" wrapText="1"/>
    </xf>
    <xf numFmtId="9" fontId="3" fillId="0" borderId="1" xfId="2" applyFont="1" applyBorder="1" applyAlignment="1">
      <alignment horizontal="center" vertical="center" wrapText="1"/>
    </xf>
    <xf numFmtId="167" fontId="4" fillId="0" borderId="1" xfId="0" applyNumberFormat="1" applyFont="1" applyBorder="1" applyAlignment="1">
      <alignment horizontal="center" vertical="center"/>
    </xf>
    <xf numFmtId="9" fontId="4" fillId="2" borderId="1" xfId="2" applyFont="1" applyFill="1" applyBorder="1" applyAlignment="1">
      <alignment horizontal="center" vertical="center" wrapText="1"/>
    </xf>
    <xf numFmtId="167" fontId="4" fillId="0" borderId="3" xfId="3" applyNumberFormat="1" applyFont="1" applyFill="1" applyBorder="1" applyAlignment="1">
      <alignment horizontal="center" vertical="center" wrapText="1"/>
    </xf>
    <xf numFmtId="9" fontId="4" fillId="2" borderId="4" xfId="2" applyFont="1" applyFill="1" applyBorder="1" applyAlignment="1">
      <alignment horizontal="center" vertical="center" wrapText="1"/>
    </xf>
    <xf numFmtId="167" fontId="4" fillId="0" borderId="1" xfId="3" applyNumberFormat="1"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167" fontId="4" fillId="2" borderId="1" xfId="3" applyNumberFormat="1" applyFont="1" applyFill="1" applyBorder="1" applyAlignment="1">
      <alignment horizontal="center" vertical="center" wrapText="1"/>
    </xf>
    <xf numFmtId="167" fontId="4" fillId="0" borderId="2" xfId="3" applyNumberFormat="1" applyFont="1" applyFill="1" applyBorder="1" applyAlignment="1">
      <alignment horizontal="center" vertical="center" wrapText="1"/>
    </xf>
    <xf numFmtId="0" fontId="3" fillId="2" borderId="2" xfId="0" applyFont="1" applyFill="1" applyBorder="1" applyAlignment="1">
      <alignment horizontal="left" vertical="center" wrapText="1"/>
    </xf>
    <xf numFmtId="167" fontId="3" fillId="2" borderId="2"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7" fontId="3" fillId="0" borderId="2"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1" fontId="4" fillId="0" borderId="0" xfId="0" applyNumberFormat="1" applyFont="1" applyAlignment="1">
      <alignment horizontal="center"/>
    </xf>
    <xf numFmtId="167"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167" fontId="3" fillId="2" borderId="1" xfId="0" applyNumberFormat="1" applyFont="1" applyFill="1" applyBorder="1" applyAlignment="1">
      <alignment horizontal="center" vertical="center" wrapText="1"/>
    </xf>
    <xf numFmtId="1" fontId="3" fillId="0" borderId="1" xfId="1" applyNumberFormat="1" applyFont="1" applyFill="1" applyBorder="1" applyAlignment="1">
      <alignment horizontal="center" vertical="center" wrapText="1"/>
    </xf>
    <xf numFmtId="0" fontId="4" fillId="0" borderId="1" xfId="0" applyFont="1" applyBorder="1" applyAlignment="1">
      <alignment horizontal="center"/>
    </xf>
    <xf numFmtId="0" fontId="3" fillId="2" borderId="1" xfId="0" applyFont="1" applyFill="1" applyBorder="1" applyAlignment="1">
      <alignment horizontal="center" vertical="center" wrapText="1"/>
    </xf>
    <xf numFmtId="9" fontId="4" fillId="2" borderId="1" xfId="0" applyNumberFormat="1" applyFont="1" applyFill="1" applyBorder="1" applyAlignment="1">
      <alignment horizontal="center" vertical="center" wrapText="1"/>
    </xf>
    <xf numFmtId="167" fontId="4" fillId="0" borderId="3" xfId="0" applyNumberFormat="1" applyFont="1" applyBorder="1" applyAlignment="1">
      <alignment horizontal="center" vertical="center" wrapText="1"/>
    </xf>
    <xf numFmtId="167" fontId="4" fillId="0" borderId="0" xfId="0" applyNumberFormat="1" applyFont="1" applyAlignment="1">
      <alignment horizontal="center" vertical="center"/>
    </xf>
    <xf numFmtId="14" fontId="4" fillId="0" borderId="2" xfId="0" applyNumberFormat="1" applyFont="1" applyBorder="1" applyAlignment="1">
      <alignment horizontal="center" vertical="center"/>
    </xf>
    <xf numFmtId="168" fontId="3" fillId="0" borderId="1" xfId="1" applyNumberFormat="1" applyFont="1" applyBorder="1" applyAlignment="1">
      <alignment horizontal="center" vertical="center" wrapText="1"/>
    </xf>
    <xf numFmtId="14" fontId="4" fillId="0" borderId="3" xfId="0" applyNumberFormat="1" applyFont="1" applyBorder="1" applyAlignment="1">
      <alignment horizontal="center" vertical="center" wrapText="1"/>
    </xf>
    <xf numFmtId="9" fontId="4" fillId="2" borderId="1" xfId="0" applyNumberFormat="1" applyFont="1" applyFill="1" applyBorder="1" applyAlignment="1">
      <alignment horizontal="center" vertical="center"/>
    </xf>
    <xf numFmtId="167" fontId="3" fillId="0" borderId="1" xfId="5" applyNumberFormat="1" applyFont="1" applyFill="1" applyBorder="1" applyAlignment="1">
      <alignment horizontal="center" vertical="center" wrapText="1"/>
    </xf>
    <xf numFmtId="167" fontId="3" fillId="0" borderId="2" xfId="1" applyNumberFormat="1" applyFont="1" applyBorder="1" applyAlignment="1">
      <alignment horizontal="center" vertical="center" wrapText="1"/>
    </xf>
    <xf numFmtId="167" fontId="4" fillId="0" borderId="2" xfId="3" applyNumberFormat="1" applyFont="1" applyBorder="1" applyAlignment="1">
      <alignment horizontal="center" vertical="center"/>
    </xf>
    <xf numFmtId="170" fontId="4" fillId="0" borderId="2" xfId="3" applyNumberFormat="1" applyFont="1" applyBorder="1" applyAlignment="1">
      <alignment horizontal="center" vertical="center"/>
    </xf>
    <xf numFmtId="165" fontId="3" fillId="2" borderId="3"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170" fontId="4" fillId="0" borderId="1" xfId="2" applyNumberFormat="1" applyFont="1" applyFill="1" applyBorder="1" applyAlignment="1">
      <alignment horizontal="center" vertical="center" wrapText="1"/>
    </xf>
    <xf numFmtId="6" fontId="4" fillId="0" borderId="2" xfId="0" applyNumberFormat="1" applyFont="1" applyBorder="1" applyAlignment="1">
      <alignment horizontal="center" vertical="center" wrapText="1"/>
    </xf>
    <xf numFmtId="6" fontId="4" fillId="0" borderId="3" xfId="0" applyNumberFormat="1" applyFont="1" applyBorder="1" applyAlignment="1">
      <alignment horizontal="center" vertical="center" wrapText="1"/>
    </xf>
    <xf numFmtId="167" fontId="4" fillId="0" borderId="3" xfId="2" applyNumberFormat="1" applyFont="1" applyFill="1" applyBorder="1" applyAlignment="1">
      <alignment horizontal="center" vertical="center" wrapText="1"/>
    </xf>
    <xf numFmtId="0" fontId="10" fillId="2" borderId="1" xfId="0" applyFont="1" applyFill="1" applyBorder="1" applyAlignment="1">
      <alignment horizontal="left" vertical="center" wrapText="1"/>
    </xf>
    <xf numFmtId="1"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1" fontId="4" fillId="2" borderId="1" xfId="0" applyNumberFormat="1" applyFont="1" applyFill="1" applyBorder="1" applyAlignment="1">
      <alignment horizontal="center" vertical="center" wrapText="1"/>
    </xf>
    <xf numFmtId="1" fontId="4" fillId="0" borderId="2" xfId="0" applyNumberFormat="1" applyFont="1" applyBorder="1" applyAlignment="1">
      <alignment horizontal="center" vertical="center"/>
    </xf>
    <xf numFmtId="14" fontId="3" fillId="0" borderId="3" xfId="0" applyNumberFormat="1" applyFont="1" applyBorder="1" applyAlignment="1">
      <alignment horizontal="center" vertical="center" wrapText="1"/>
    </xf>
    <xf numFmtId="14" fontId="3"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165" fontId="3" fillId="0" borderId="3" xfId="0" applyNumberFormat="1" applyFont="1" applyBorder="1" applyAlignment="1">
      <alignment horizontal="center" vertical="center" wrapText="1"/>
    </xf>
    <xf numFmtId="165"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xf>
    <xf numFmtId="0" fontId="7" fillId="0" borderId="1" xfId="0" applyFont="1" applyBorder="1" applyAlignment="1">
      <alignment horizontal="left" vertical="center" wrapText="1"/>
    </xf>
    <xf numFmtId="167" fontId="4" fillId="0" borderId="1" xfId="2" applyNumberFormat="1" applyFont="1" applyFill="1" applyBorder="1" applyAlignment="1">
      <alignment horizontal="center" vertical="center" wrapText="1"/>
    </xf>
    <xf numFmtId="1" fontId="3" fillId="2" borderId="5" xfId="0" applyNumberFormat="1" applyFont="1" applyFill="1" applyBorder="1" applyAlignment="1">
      <alignment horizontal="center" vertical="center"/>
    </xf>
    <xf numFmtId="0" fontId="10" fillId="2" borderId="2" xfId="0" applyFont="1" applyFill="1" applyBorder="1" applyAlignment="1">
      <alignment horizontal="left" vertical="center" wrapText="1"/>
    </xf>
    <xf numFmtId="167" fontId="4" fillId="0" borderId="2" xfId="0" applyNumberFormat="1" applyFont="1" applyBorder="1" applyAlignment="1">
      <alignment horizontal="center" vertical="center"/>
    </xf>
    <xf numFmtId="171" fontId="3" fillId="0" borderId="2" xfId="0" applyNumberFormat="1" applyFont="1" applyBorder="1" applyAlignment="1">
      <alignment horizontal="center" vertical="center" wrapText="1"/>
    </xf>
    <xf numFmtId="167" fontId="3" fillId="0" borderId="2" xfId="3" applyNumberFormat="1" applyFont="1" applyFill="1" applyBorder="1" applyAlignment="1">
      <alignment horizontal="center" vertical="center" wrapText="1"/>
    </xf>
    <xf numFmtId="167" fontId="3" fillId="0" borderId="2" xfId="4" applyNumberFormat="1" applyFont="1" applyFill="1" applyBorder="1" applyAlignment="1">
      <alignment horizontal="center" vertical="center" wrapText="1"/>
    </xf>
    <xf numFmtId="166" fontId="3" fillId="0" borderId="4" xfId="0" applyNumberFormat="1" applyFont="1" applyBorder="1" applyAlignment="1">
      <alignment horizontal="center" vertical="center" wrapText="1"/>
    </xf>
    <xf numFmtId="14" fontId="3" fillId="2" borderId="4" xfId="0" applyNumberFormat="1" applyFont="1" applyFill="1" applyBorder="1" applyAlignment="1">
      <alignment horizontal="center" vertical="center" wrapText="1"/>
    </xf>
    <xf numFmtId="9" fontId="3" fillId="0" borderId="4" xfId="2" applyFont="1" applyFill="1" applyBorder="1" applyAlignment="1">
      <alignment horizontal="center" vertical="center" wrapText="1"/>
    </xf>
    <xf numFmtId="9" fontId="4" fillId="2" borderId="2" xfId="2" applyFont="1" applyFill="1" applyBorder="1" applyAlignment="1">
      <alignment horizontal="center" vertical="center" wrapText="1"/>
    </xf>
    <xf numFmtId="10" fontId="3" fillId="0" borderId="2" xfId="0" applyNumberFormat="1" applyFont="1" applyBorder="1" applyAlignment="1">
      <alignment horizontal="center" vertical="center" wrapText="1"/>
    </xf>
    <xf numFmtId="167" fontId="4" fillId="2" borderId="2" xfId="3" applyNumberFormat="1" applyFont="1" applyFill="1" applyBorder="1" applyAlignment="1">
      <alignment horizontal="center" vertical="center" wrapText="1"/>
    </xf>
    <xf numFmtId="170" fontId="4" fillId="0" borderId="1" xfId="3" applyNumberFormat="1" applyFont="1" applyBorder="1" applyAlignment="1">
      <alignment horizontal="center" vertical="center"/>
    </xf>
    <xf numFmtId="167" fontId="4" fillId="0" borderId="1" xfId="3" applyNumberFormat="1" applyFont="1" applyBorder="1" applyAlignment="1">
      <alignment horizontal="center" vertical="center"/>
    </xf>
    <xf numFmtId="167" fontId="4" fillId="0" borderId="1" xfId="1" applyNumberFormat="1" applyFont="1" applyFill="1" applyBorder="1" applyAlignment="1">
      <alignment horizontal="center" vertical="center" wrapText="1"/>
    </xf>
    <xf numFmtId="167" fontId="3" fillId="0" borderId="1" xfId="1" applyNumberFormat="1" applyFont="1" applyBorder="1" applyAlignment="1">
      <alignment horizontal="center" vertical="center" wrapText="1"/>
    </xf>
    <xf numFmtId="167" fontId="3" fillId="0" borderId="0" xfId="0" applyNumberFormat="1" applyFont="1" applyAlignment="1">
      <alignment horizontal="center" vertical="center" wrapText="1"/>
    </xf>
    <xf numFmtId="9" fontId="3" fillId="0" borderId="9" xfId="2" applyFont="1" applyFill="1" applyBorder="1" applyAlignment="1">
      <alignment horizontal="center" vertical="center" wrapText="1"/>
    </xf>
    <xf numFmtId="0" fontId="4" fillId="0" borderId="0" xfId="0" applyFont="1" applyAlignment="1">
      <alignment horizontal="left" vertical="center" wrapText="1"/>
    </xf>
    <xf numFmtId="167" fontId="3" fillId="0" borderId="3" xfId="4" applyNumberFormat="1" applyFont="1" applyFill="1" applyBorder="1" applyAlignment="1">
      <alignment horizontal="center" vertical="center" wrapText="1"/>
    </xf>
    <xf numFmtId="167" fontId="4" fillId="0" borderId="3" xfId="3" applyNumberFormat="1" applyFont="1" applyBorder="1" applyAlignment="1">
      <alignment horizontal="center" vertical="center"/>
    </xf>
    <xf numFmtId="165" fontId="3" fillId="2" borderId="0" xfId="0" applyNumberFormat="1" applyFont="1" applyFill="1" applyAlignment="1">
      <alignment horizontal="center" vertical="center" wrapText="1"/>
    </xf>
    <xf numFmtId="166" fontId="3" fillId="2" borderId="2" xfId="0" applyNumberFormat="1" applyFont="1" applyFill="1" applyBorder="1" applyAlignment="1">
      <alignment horizontal="center" vertical="center" wrapText="1"/>
    </xf>
    <xf numFmtId="3" fontId="4" fillId="0" borderId="2" xfId="0" applyNumberFormat="1" applyFont="1" applyBorder="1" applyAlignment="1">
      <alignment horizontal="center" vertical="center" wrapText="1"/>
    </xf>
    <xf numFmtId="1" fontId="4" fillId="2" borderId="1" xfId="0" applyNumberFormat="1" applyFont="1" applyFill="1" applyBorder="1" applyAlignment="1">
      <alignment horizontal="center" vertical="center"/>
    </xf>
    <xf numFmtId="0" fontId="4" fillId="2" borderId="1" xfId="0" applyFont="1" applyFill="1" applyBorder="1" applyAlignment="1">
      <alignment vertical="center" wrapText="1"/>
    </xf>
    <xf numFmtId="0" fontId="7" fillId="2" borderId="1" xfId="0" applyFont="1" applyFill="1" applyBorder="1" applyAlignment="1">
      <alignment vertical="center" wrapText="1"/>
    </xf>
    <xf numFmtId="167" fontId="4" fillId="2" borderId="1" xfId="1" applyNumberFormat="1" applyFont="1" applyFill="1" applyBorder="1" applyAlignment="1">
      <alignment horizontal="center" vertical="center" wrapText="1"/>
    </xf>
    <xf numFmtId="9" fontId="4" fillId="2" borderId="1" xfId="2" applyFont="1" applyFill="1" applyBorder="1" applyAlignment="1">
      <alignment horizontal="center" vertical="center"/>
    </xf>
    <xf numFmtId="167" fontId="4" fillId="2" borderId="1" xfId="1" applyNumberFormat="1" applyFont="1" applyFill="1" applyBorder="1" applyAlignment="1">
      <alignment horizontal="center" vertical="center"/>
    </xf>
    <xf numFmtId="0" fontId="4" fillId="2" borderId="1" xfId="0" applyFont="1" applyFill="1" applyBorder="1" applyAlignment="1">
      <alignment vertical="center"/>
    </xf>
    <xf numFmtId="43" fontId="4" fillId="2" borderId="1" xfId="0" applyNumberFormat="1" applyFont="1" applyFill="1" applyBorder="1" applyAlignment="1">
      <alignment vertical="center" wrapText="1"/>
    </xf>
    <xf numFmtId="0" fontId="6" fillId="2" borderId="1" xfId="0" applyFont="1" applyFill="1" applyBorder="1" applyAlignment="1">
      <alignment vertical="center"/>
    </xf>
    <xf numFmtId="0" fontId="3" fillId="2" borderId="1" xfId="0" applyFont="1" applyFill="1" applyBorder="1" applyAlignment="1">
      <alignment vertical="center" wrapText="1"/>
    </xf>
    <xf numFmtId="167" fontId="4" fillId="2" borderId="1" xfId="0" applyNumberFormat="1" applyFont="1" applyFill="1" applyBorder="1" applyAlignment="1">
      <alignment horizontal="center" vertical="center"/>
    </xf>
    <xf numFmtId="0" fontId="6" fillId="2" borderId="1" xfId="0" applyFont="1" applyFill="1" applyBorder="1"/>
  </cellXfs>
  <cellStyles count="15">
    <cellStyle name="Millares" xfId="1" builtinId="3"/>
    <cellStyle name="Millares [0] 2" xfId="5" xr:uid="{00000000-0005-0000-0000-000001000000}"/>
    <cellStyle name="Millares 2" xfId="7" xr:uid="{00000000-0005-0000-0000-000002000000}"/>
    <cellStyle name="Millares 2 2" xfId="11" xr:uid="{00000000-0005-0000-0000-000003000000}"/>
    <cellStyle name="Millares 3" xfId="8" xr:uid="{00000000-0005-0000-0000-000004000000}"/>
    <cellStyle name="Millares 4" xfId="12" xr:uid="{00000000-0005-0000-0000-000005000000}"/>
    <cellStyle name="Moneda" xfId="3" builtinId="4"/>
    <cellStyle name="Moneda [0]" xfId="4" builtinId="7"/>
    <cellStyle name="Moneda [0] 2" xfId="13" xr:uid="{00000000-0005-0000-0000-000008000000}"/>
    <cellStyle name="Moneda 2" xfId="10" xr:uid="{00000000-0005-0000-0000-000009000000}"/>
    <cellStyle name="Moneda 2 2" xfId="14" xr:uid="{00000000-0005-0000-0000-00000A000000}"/>
    <cellStyle name="Moneda 3" xfId="9" xr:uid="{00000000-0005-0000-0000-00000B000000}"/>
    <cellStyle name="Normal" xfId="0" builtinId="0"/>
    <cellStyle name="Normal 2" xfId="6" xr:uid="{00000000-0005-0000-0000-00000D000000}"/>
    <cellStyle name="Porcentaje" xfId="2" builtinId="5"/>
  </cellStyles>
  <dxfs count="19">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rgb="FFFF0000"/>
      </font>
      <fill>
        <patternFill>
          <bgColor rgb="FFFFCCCC"/>
        </patternFill>
      </fill>
    </dxf>
    <dxf>
      <font>
        <color theme="4"/>
      </font>
      <fill>
        <patternFill>
          <bgColor theme="8" tint="0.79998168889431442"/>
        </patternFill>
      </fill>
    </dxf>
    <dxf>
      <font>
        <color rgb="FF7030A0"/>
      </font>
      <fill>
        <patternFill>
          <bgColor theme="4" tint="0.79998168889431442"/>
        </patternFill>
      </fill>
    </dxf>
    <dxf>
      <font>
        <color auto="1"/>
      </font>
      <fill>
        <patternFill>
          <bgColor theme="0" tint="-0.14996795556505021"/>
        </patternFill>
      </fill>
    </dxf>
    <dxf>
      <font>
        <color theme="9"/>
      </font>
      <fill>
        <patternFill>
          <bgColor theme="9" tint="0.59996337778862885"/>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s>
  <tableStyles count="0" defaultTableStyle="TableStyleMedium9" defaultPivotStyle="PivotStyleMedium4"/>
  <colors>
    <mruColors>
      <color rgb="FFCC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126"/>
  <sheetViews>
    <sheetView tabSelected="1" zoomScale="80" zoomScaleNormal="80" workbookViewId="0">
      <selection activeCell="A108" sqref="A108"/>
    </sheetView>
  </sheetViews>
  <sheetFormatPr baseColWidth="10" defaultRowHeight="11.25" x14ac:dyDescent="0.15"/>
  <cols>
    <col min="1" max="1" width="6" style="46" bestFit="1" customWidth="1"/>
    <col min="2" max="2" width="15.375" style="46" customWidth="1"/>
    <col min="3" max="3" width="12.5" style="54" customWidth="1"/>
    <col min="4" max="4" width="45" style="49" customWidth="1"/>
    <col min="5" max="5" width="37" style="49" customWidth="1"/>
    <col min="6" max="6" width="16.25" style="45" customWidth="1"/>
    <col min="7" max="7" width="22.625" style="95" bestFit="1" customWidth="1"/>
    <col min="8" max="8" width="26.375" style="45" bestFit="1" customWidth="1"/>
    <col min="9" max="9" width="13.125" style="45" bestFit="1" customWidth="1"/>
    <col min="10" max="10" width="14.25" style="47" customWidth="1"/>
    <col min="11" max="11" width="13.125" style="85" bestFit="1" customWidth="1"/>
    <col min="12" max="12" width="23.625" style="61" bestFit="1" customWidth="1"/>
    <col min="13" max="13" width="31.625" style="46" customWidth="1"/>
    <col min="14" max="16384" width="11" style="45"/>
  </cols>
  <sheetData>
    <row r="2" spans="1:42" x14ac:dyDescent="0.15">
      <c r="D2" s="50" t="s">
        <v>189</v>
      </c>
      <c r="E2" s="50"/>
    </row>
    <row r="3" spans="1:42" x14ac:dyDescent="0.15">
      <c r="D3" s="50" t="s">
        <v>15</v>
      </c>
      <c r="E3" s="50"/>
    </row>
    <row r="4" spans="1:42" x14ac:dyDescent="0.15">
      <c r="D4" s="50" t="s">
        <v>13</v>
      </c>
      <c r="E4" s="50"/>
    </row>
    <row r="5" spans="1:42" x14ac:dyDescent="0.15">
      <c r="D5" s="50" t="s">
        <v>14</v>
      </c>
      <c r="E5" s="50"/>
    </row>
    <row r="6" spans="1:42" ht="12" thickBot="1" x14ac:dyDescent="0.2"/>
    <row r="7" spans="1:42" ht="45.75" customHeight="1" thickBot="1" x14ac:dyDescent="0.2">
      <c r="A7" s="48" t="s">
        <v>0</v>
      </c>
      <c r="B7" s="14" t="s">
        <v>3</v>
      </c>
      <c r="C7" s="14" t="s">
        <v>12</v>
      </c>
      <c r="D7" s="52" t="s">
        <v>2</v>
      </c>
      <c r="E7" s="15" t="s">
        <v>4</v>
      </c>
      <c r="F7" s="12" t="s">
        <v>11</v>
      </c>
      <c r="G7" s="62" t="s">
        <v>5</v>
      </c>
      <c r="H7" s="12" t="s">
        <v>6</v>
      </c>
      <c r="I7" s="12" t="s">
        <v>7</v>
      </c>
      <c r="J7" s="12" t="s">
        <v>8</v>
      </c>
      <c r="K7" s="41" t="s">
        <v>9</v>
      </c>
      <c r="L7" s="63" t="s">
        <v>10</v>
      </c>
      <c r="M7" s="55" t="s">
        <v>1</v>
      </c>
    </row>
    <row r="8" spans="1:42" s="1" customFormat="1" ht="45" customHeight="1" x14ac:dyDescent="0.25">
      <c r="A8" s="120">
        <v>1</v>
      </c>
      <c r="B8" s="20">
        <v>2019002130078</v>
      </c>
      <c r="C8" s="19">
        <v>44377</v>
      </c>
      <c r="D8" s="51" t="s">
        <v>46</v>
      </c>
      <c r="E8" s="29" t="s">
        <v>46</v>
      </c>
      <c r="F8" s="6" t="s">
        <v>229</v>
      </c>
      <c r="G8" s="72">
        <v>4598444442</v>
      </c>
      <c r="H8" s="6" t="s">
        <v>22</v>
      </c>
      <c r="I8" s="3">
        <v>43489</v>
      </c>
      <c r="J8" s="11">
        <v>44657</v>
      </c>
      <c r="K8" s="17">
        <v>1</v>
      </c>
      <c r="L8" s="138">
        <f>+G8</f>
        <v>4598444442</v>
      </c>
      <c r="M8" s="142" t="s">
        <v>45</v>
      </c>
      <c r="N8" s="2"/>
      <c r="O8" s="2"/>
      <c r="P8" s="2"/>
      <c r="Q8" s="2"/>
      <c r="R8" s="2"/>
      <c r="S8" s="2"/>
      <c r="T8" s="2"/>
      <c r="U8" s="2"/>
      <c r="V8" s="2"/>
      <c r="W8" s="2"/>
      <c r="X8" s="2"/>
      <c r="Y8" s="2"/>
      <c r="Z8" s="2"/>
      <c r="AA8" s="2"/>
      <c r="AB8" s="2"/>
      <c r="AC8" s="2"/>
      <c r="AD8" s="2"/>
      <c r="AE8" s="2"/>
      <c r="AF8" s="2"/>
      <c r="AG8" s="2"/>
      <c r="AH8" s="2"/>
      <c r="AI8" s="2"/>
      <c r="AJ8" s="2"/>
      <c r="AK8" s="2"/>
      <c r="AL8" s="2"/>
      <c r="AM8" s="2"/>
      <c r="AN8" s="2"/>
      <c r="AO8" s="2"/>
      <c r="AP8" s="2"/>
    </row>
    <row r="9" spans="1:42" s="1" customFormat="1" ht="63" customHeight="1" x14ac:dyDescent="0.25">
      <c r="A9" s="120">
        <v>2</v>
      </c>
      <c r="B9" s="20">
        <v>2019002130182</v>
      </c>
      <c r="C9" s="19">
        <v>43900</v>
      </c>
      <c r="D9" s="51" t="s">
        <v>43</v>
      </c>
      <c r="E9" s="29" t="s">
        <v>44</v>
      </c>
      <c r="F9" s="6" t="s">
        <v>229</v>
      </c>
      <c r="G9" s="72">
        <v>2165810358</v>
      </c>
      <c r="H9" s="6" t="s">
        <v>22</v>
      </c>
      <c r="I9" s="3">
        <v>43675</v>
      </c>
      <c r="J9" s="11">
        <v>44854</v>
      </c>
      <c r="K9" s="17">
        <v>1</v>
      </c>
      <c r="L9" s="138">
        <f>+G9</f>
        <v>2165810358</v>
      </c>
      <c r="M9" s="17" t="s">
        <v>45</v>
      </c>
      <c r="N9" s="2"/>
      <c r="O9" s="2"/>
      <c r="P9" s="2"/>
      <c r="Q9" s="2"/>
      <c r="R9" s="2"/>
      <c r="S9" s="2"/>
      <c r="T9" s="2"/>
      <c r="U9" s="2"/>
      <c r="V9" s="2"/>
      <c r="W9" s="2"/>
      <c r="X9" s="2"/>
      <c r="Y9" s="2"/>
      <c r="Z9" s="2"/>
      <c r="AA9" s="2"/>
      <c r="AB9" s="2"/>
      <c r="AC9" s="2"/>
      <c r="AD9" s="2"/>
      <c r="AE9" s="2"/>
      <c r="AF9" s="2"/>
      <c r="AG9" s="2"/>
      <c r="AH9" s="2"/>
      <c r="AI9" s="2"/>
      <c r="AJ9" s="2"/>
      <c r="AK9" s="2"/>
      <c r="AL9" s="2"/>
      <c r="AM9" s="2"/>
      <c r="AN9" s="2"/>
      <c r="AO9" s="2"/>
      <c r="AP9" s="2"/>
    </row>
    <row r="10" spans="1:42" s="1" customFormat="1" ht="68.25" customHeight="1" x14ac:dyDescent="0.25">
      <c r="A10" s="120">
        <v>3</v>
      </c>
      <c r="B10" s="20">
        <v>2020002130077</v>
      </c>
      <c r="C10" s="19">
        <v>44264</v>
      </c>
      <c r="D10" s="51" t="s">
        <v>47</v>
      </c>
      <c r="E10" s="29" t="s">
        <v>47</v>
      </c>
      <c r="F10" s="6" t="s">
        <v>229</v>
      </c>
      <c r="G10" s="72">
        <v>1480683245.0799999</v>
      </c>
      <c r="H10" s="6" t="s">
        <v>22</v>
      </c>
      <c r="I10" s="3">
        <v>43903</v>
      </c>
      <c r="J10" s="11">
        <v>44756</v>
      </c>
      <c r="K10" s="17">
        <v>1</v>
      </c>
      <c r="L10" s="138">
        <f>+G10</f>
        <v>1480683245.0799999</v>
      </c>
      <c r="M10" s="17" t="s">
        <v>45</v>
      </c>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row>
    <row r="11" spans="1:42" ht="48.75" customHeight="1" x14ac:dyDescent="0.15">
      <c r="A11" s="120">
        <v>4</v>
      </c>
      <c r="B11" s="1">
        <v>2021002130104</v>
      </c>
      <c r="C11" s="3">
        <v>44298</v>
      </c>
      <c r="D11" s="27" t="s">
        <v>27</v>
      </c>
      <c r="E11" s="27" t="s">
        <v>28</v>
      </c>
      <c r="F11" s="1" t="s">
        <v>188</v>
      </c>
      <c r="G11" s="59">
        <v>50000000</v>
      </c>
      <c r="H11" s="1" t="s">
        <v>22</v>
      </c>
      <c r="I11" s="3">
        <v>44474</v>
      </c>
      <c r="J11" s="3">
        <v>44742</v>
      </c>
      <c r="K11" s="17">
        <v>0.15</v>
      </c>
      <c r="L11" s="59">
        <v>7000000</v>
      </c>
      <c r="M11" s="1" t="s">
        <v>168</v>
      </c>
    </row>
    <row r="12" spans="1:42" ht="52.5" customHeight="1" x14ac:dyDescent="0.15">
      <c r="A12" s="120">
        <v>5</v>
      </c>
      <c r="B12" s="1">
        <v>2021002130114</v>
      </c>
      <c r="C12" s="3">
        <v>44274</v>
      </c>
      <c r="D12" s="9" t="s">
        <v>52</v>
      </c>
      <c r="E12" s="29" t="s">
        <v>57</v>
      </c>
      <c r="F12" s="1" t="s">
        <v>234</v>
      </c>
      <c r="G12" s="65">
        <v>260000000</v>
      </c>
      <c r="H12" s="1" t="s">
        <v>22</v>
      </c>
      <c r="I12" s="11">
        <v>44341</v>
      </c>
      <c r="J12" s="11" t="s">
        <v>53</v>
      </c>
      <c r="K12" s="17">
        <v>1</v>
      </c>
      <c r="L12" s="65">
        <v>260000000</v>
      </c>
      <c r="M12" s="1" t="s">
        <v>143</v>
      </c>
    </row>
    <row r="13" spans="1:42" ht="36.75" customHeight="1" x14ac:dyDescent="0.15">
      <c r="A13" s="1">
        <v>6</v>
      </c>
      <c r="B13" s="111">
        <v>2021002130119</v>
      </c>
      <c r="C13" s="22">
        <v>44293</v>
      </c>
      <c r="D13" s="9" t="s">
        <v>221</v>
      </c>
      <c r="E13" s="9" t="s">
        <v>216</v>
      </c>
      <c r="F13" s="1" t="s">
        <v>204</v>
      </c>
      <c r="G13" s="72">
        <v>74133700</v>
      </c>
      <c r="H13" s="16" t="s">
        <v>22</v>
      </c>
      <c r="I13" s="3">
        <v>44845</v>
      </c>
      <c r="J13" s="113">
        <v>44926</v>
      </c>
      <c r="K13" s="73">
        <v>0.7</v>
      </c>
      <c r="L13" s="145">
        <f>G13*K13</f>
        <v>51893590</v>
      </c>
      <c r="M13" s="16"/>
    </row>
    <row r="14" spans="1:42" ht="43.5" customHeight="1" x14ac:dyDescent="0.15">
      <c r="A14" s="1">
        <v>7</v>
      </c>
      <c r="B14" s="115">
        <v>2021002130120</v>
      </c>
      <c r="C14" s="96">
        <v>44293</v>
      </c>
      <c r="D14" s="9" t="s">
        <v>223</v>
      </c>
      <c r="E14" s="32" t="s">
        <v>220</v>
      </c>
      <c r="F14" s="1" t="s">
        <v>204</v>
      </c>
      <c r="G14" s="127">
        <v>131790225</v>
      </c>
      <c r="H14" s="16" t="s">
        <v>22</v>
      </c>
      <c r="I14" s="117">
        <v>44845</v>
      </c>
      <c r="J14" s="68">
        <v>44926</v>
      </c>
      <c r="K14" s="75">
        <v>0.7</v>
      </c>
      <c r="L14" s="137">
        <v>92253158</v>
      </c>
      <c r="M14" s="16"/>
    </row>
    <row r="15" spans="1:42" ht="53.25" customHeight="1" x14ac:dyDescent="0.15">
      <c r="A15" s="1">
        <v>8</v>
      </c>
      <c r="B15" s="120">
        <v>2021002130214</v>
      </c>
      <c r="C15" s="117">
        <v>44378</v>
      </c>
      <c r="D15" s="10" t="s">
        <v>192</v>
      </c>
      <c r="E15" s="32" t="s">
        <v>193</v>
      </c>
      <c r="F15" s="1" t="s">
        <v>196</v>
      </c>
      <c r="G15" s="79">
        <v>629160000</v>
      </c>
      <c r="H15" s="1" t="s">
        <v>261</v>
      </c>
      <c r="I15" s="147">
        <v>44545</v>
      </c>
      <c r="J15" s="147">
        <v>44803</v>
      </c>
      <c r="K15" s="133">
        <v>1</v>
      </c>
      <c r="L15" s="60">
        <v>629160</v>
      </c>
      <c r="M15" s="119"/>
    </row>
    <row r="16" spans="1:42" ht="53.25" customHeight="1" x14ac:dyDescent="0.15">
      <c r="A16" s="120">
        <v>9</v>
      </c>
      <c r="B16" s="1">
        <v>2021002130215</v>
      </c>
      <c r="C16" s="3">
        <v>44319</v>
      </c>
      <c r="D16" s="7" t="s">
        <v>163</v>
      </c>
      <c r="E16" s="27" t="s">
        <v>164</v>
      </c>
      <c r="F16" s="1" t="s">
        <v>188</v>
      </c>
      <c r="G16" s="129">
        <v>100000000</v>
      </c>
      <c r="H16" s="1" t="s">
        <v>22</v>
      </c>
      <c r="I16" s="3">
        <v>44562</v>
      </c>
      <c r="J16" s="3">
        <v>44647</v>
      </c>
      <c r="K16" s="17">
        <v>1</v>
      </c>
      <c r="L16" s="59">
        <v>78400000</v>
      </c>
      <c r="M16" s="1" t="s">
        <v>165</v>
      </c>
    </row>
    <row r="17" spans="1:13" ht="53.25" customHeight="1" x14ac:dyDescent="0.15">
      <c r="A17" s="1">
        <v>10</v>
      </c>
      <c r="B17" s="111">
        <v>2021002130249</v>
      </c>
      <c r="C17" s="22" t="s">
        <v>226</v>
      </c>
      <c r="D17" s="9" t="s">
        <v>227</v>
      </c>
      <c r="E17" s="9" t="s">
        <v>228</v>
      </c>
      <c r="F17" s="1" t="s">
        <v>204</v>
      </c>
      <c r="G17" s="127">
        <v>405900000</v>
      </c>
      <c r="H17" s="112" t="s">
        <v>256</v>
      </c>
      <c r="I17" s="3">
        <v>44840</v>
      </c>
      <c r="J17" s="11">
        <v>44926</v>
      </c>
      <c r="K17" s="99">
        <v>1</v>
      </c>
      <c r="L17" s="138">
        <f>G17*K17</f>
        <v>405900000</v>
      </c>
      <c r="M17" s="16" t="s">
        <v>147</v>
      </c>
    </row>
    <row r="18" spans="1:13" ht="53.25" customHeight="1" x14ac:dyDescent="0.15">
      <c r="A18" s="120">
        <v>11</v>
      </c>
      <c r="B18" s="1">
        <v>2021002130283</v>
      </c>
      <c r="C18" s="3" t="s">
        <v>209</v>
      </c>
      <c r="D18" s="29" t="s">
        <v>178</v>
      </c>
      <c r="E18" s="9" t="s">
        <v>179</v>
      </c>
      <c r="F18" s="1" t="s">
        <v>204</v>
      </c>
      <c r="G18" s="69">
        <v>150000000</v>
      </c>
      <c r="H18" s="112" t="s">
        <v>144</v>
      </c>
      <c r="I18" s="11">
        <v>44832</v>
      </c>
      <c r="J18" s="11">
        <v>44926</v>
      </c>
      <c r="K18" s="93">
        <v>1</v>
      </c>
      <c r="L18" s="139">
        <v>150000000</v>
      </c>
      <c r="M18" s="112" t="s">
        <v>147</v>
      </c>
    </row>
    <row r="19" spans="1:13" ht="53.25" customHeight="1" x14ac:dyDescent="0.15">
      <c r="A19" s="120">
        <v>12</v>
      </c>
      <c r="B19" s="24">
        <v>2021002130285</v>
      </c>
      <c r="C19" s="23">
        <v>44559</v>
      </c>
      <c r="D19" s="110" t="s">
        <v>245</v>
      </c>
      <c r="E19" s="10" t="s">
        <v>246</v>
      </c>
      <c r="F19" s="5" t="s">
        <v>248</v>
      </c>
      <c r="G19" s="128">
        <v>306218688</v>
      </c>
      <c r="H19" s="5" t="s">
        <v>19</v>
      </c>
      <c r="I19" s="21">
        <v>44621</v>
      </c>
      <c r="J19" s="21">
        <v>44925</v>
      </c>
      <c r="K19" s="58">
        <v>0.9</v>
      </c>
      <c r="L19" s="65">
        <v>111000000</v>
      </c>
      <c r="M19" s="5" t="s">
        <v>247</v>
      </c>
    </row>
    <row r="20" spans="1:13" ht="69.75" customHeight="1" x14ac:dyDescent="0.15">
      <c r="A20" s="1">
        <v>13</v>
      </c>
      <c r="B20" s="24">
        <v>2021002130287</v>
      </c>
      <c r="C20" s="23">
        <v>44559</v>
      </c>
      <c r="D20" s="110" t="s">
        <v>62</v>
      </c>
      <c r="E20" s="10" t="s">
        <v>63</v>
      </c>
      <c r="F20" s="5" t="s">
        <v>248</v>
      </c>
      <c r="G20" s="128">
        <v>745574019905</v>
      </c>
      <c r="H20" s="5" t="s">
        <v>64</v>
      </c>
      <c r="I20" s="25">
        <v>44562</v>
      </c>
      <c r="J20" s="25">
        <v>44926</v>
      </c>
      <c r="K20" s="58">
        <v>1</v>
      </c>
      <c r="L20" s="65">
        <v>745574019905</v>
      </c>
      <c r="M20" s="105" t="s">
        <v>235</v>
      </c>
    </row>
    <row r="21" spans="1:13" ht="73.5" customHeight="1" x14ac:dyDescent="0.15">
      <c r="A21" s="1">
        <v>14</v>
      </c>
      <c r="B21" s="24">
        <v>2021002130292</v>
      </c>
      <c r="C21" s="23">
        <v>44559</v>
      </c>
      <c r="D21" s="110" t="s">
        <v>236</v>
      </c>
      <c r="E21" s="10" t="s">
        <v>142</v>
      </c>
      <c r="F21" s="5" t="s">
        <v>248</v>
      </c>
      <c r="G21" s="128">
        <v>13402544082</v>
      </c>
      <c r="H21" s="5" t="s">
        <v>19</v>
      </c>
      <c r="I21" s="21">
        <v>44670</v>
      </c>
      <c r="J21" s="21">
        <v>44925</v>
      </c>
      <c r="K21" s="58">
        <v>0.82</v>
      </c>
      <c r="L21" s="65">
        <v>5472406510</v>
      </c>
      <c r="M21" s="104" t="s">
        <v>237</v>
      </c>
    </row>
    <row r="22" spans="1:13" ht="53.25" customHeight="1" x14ac:dyDescent="0.15">
      <c r="A22" s="120">
        <v>15</v>
      </c>
      <c r="B22" s="1">
        <v>2021002130294</v>
      </c>
      <c r="C22" s="3">
        <v>44449</v>
      </c>
      <c r="D22" s="27" t="str">
        <f>UPPER("Desarrollo de jornadas itinerantes para la participacion atencion y asistencia a las victimas del conflicto con enfoque etnico y diferencial en el Dpto de Bolivar")</f>
        <v>DESARROLLO DE JORNADAS ITINERANTES PARA LA PARTICIPACION ATENCION Y ASISTENCIA A LAS VICTIMAS DEL CONFLICTO CON ENFOQUE ETNICO Y DIFERENCIAL EN EL DPTO DE BOLIVAR</v>
      </c>
      <c r="E22" s="27" t="s">
        <v>25</v>
      </c>
      <c r="F22" s="1" t="s">
        <v>188</v>
      </c>
      <c r="G22" s="129">
        <v>200000000</v>
      </c>
      <c r="H22" s="1" t="s">
        <v>22</v>
      </c>
      <c r="I22" s="3">
        <v>44854</v>
      </c>
      <c r="J22" s="3">
        <v>44926</v>
      </c>
      <c r="K22" s="67">
        <v>0.25</v>
      </c>
      <c r="L22" s="83">
        <v>36268991.659999996</v>
      </c>
      <c r="M22" s="1" t="s">
        <v>183</v>
      </c>
    </row>
    <row r="23" spans="1:13" ht="53.25" customHeight="1" x14ac:dyDescent="0.15">
      <c r="A23" s="1">
        <v>16</v>
      </c>
      <c r="B23" s="1">
        <v>2021002130296</v>
      </c>
      <c r="C23" s="3">
        <v>44446</v>
      </c>
      <c r="D23" s="7" t="s">
        <v>169</v>
      </c>
      <c r="E23" s="9" t="s">
        <v>170</v>
      </c>
      <c r="F23" s="1" t="s">
        <v>188</v>
      </c>
      <c r="G23" s="76">
        <v>428571428</v>
      </c>
      <c r="H23" s="112" t="s">
        <v>22</v>
      </c>
      <c r="I23" s="113">
        <v>44819</v>
      </c>
      <c r="J23" s="113">
        <v>44926</v>
      </c>
      <c r="K23" s="73">
        <v>0.5</v>
      </c>
      <c r="L23" s="76">
        <v>150000000</v>
      </c>
      <c r="M23" s="118" t="s">
        <v>185</v>
      </c>
    </row>
    <row r="24" spans="1:13" ht="53.25" customHeight="1" x14ac:dyDescent="0.15">
      <c r="A24" s="120">
        <v>17</v>
      </c>
      <c r="B24" s="1">
        <v>2021002130297</v>
      </c>
      <c r="C24" s="3">
        <v>44445</v>
      </c>
      <c r="D24" s="27" t="str">
        <f>UPPER("Implementación de las acciones encaminadas a atender a  la población victima  en medidas de satisfacción en los Municipios del Dpto de     Bolívar")</f>
        <v>IMPLEMENTACIÓN DE LAS ACCIONES ENCAMINADAS A ATENDER A  LA POBLACIÓN VICTIMA  EN MEDIDAS DE SATISFACCIÓN EN LOS MUNICIPIOS DEL DPTO DE     BOLÍVAR</v>
      </c>
      <c r="E24" s="9" t="s">
        <v>171</v>
      </c>
      <c r="F24" s="1" t="s">
        <v>188</v>
      </c>
      <c r="G24" s="76">
        <v>200000000</v>
      </c>
      <c r="H24" s="1" t="s">
        <v>22</v>
      </c>
      <c r="I24" s="113">
        <v>44726</v>
      </c>
      <c r="J24" s="113">
        <v>44926</v>
      </c>
      <c r="K24" s="73">
        <v>1</v>
      </c>
      <c r="L24" s="76">
        <v>174980900</v>
      </c>
      <c r="M24" s="112" t="s">
        <v>186</v>
      </c>
    </row>
    <row r="25" spans="1:13" ht="53.25" customHeight="1" x14ac:dyDescent="0.15">
      <c r="A25" s="1">
        <v>18</v>
      </c>
      <c r="B25" s="56">
        <v>2021002130298</v>
      </c>
      <c r="C25" s="117">
        <v>44445</v>
      </c>
      <c r="D25" s="7" t="s">
        <v>172</v>
      </c>
      <c r="E25" s="32" t="s">
        <v>173</v>
      </c>
      <c r="F25" s="120" t="s">
        <v>188</v>
      </c>
      <c r="G25" s="79">
        <v>142991000</v>
      </c>
      <c r="H25" s="2" t="s">
        <v>22</v>
      </c>
      <c r="I25" s="68">
        <v>44824</v>
      </c>
      <c r="J25" s="77">
        <v>44926</v>
      </c>
      <c r="K25" s="134">
        <v>1</v>
      </c>
      <c r="L25" s="136">
        <v>142991000</v>
      </c>
      <c r="M25" s="39" t="s">
        <v>187</v>
      </c>
    </row>
    <row r="26" spans="1:13" ht="53.25" customHeight="1" x14ac:dyDescent="0.15">
      <c r="A26" s="1">
        <v>19</v>
      </c>
      <c r="B26" s="24">
        <v>2021002130299</v>
      </c>
      <c r="C26" s="23">
        <v>44559</v>
      </c>
      <c r="D26" s="110" t="s">
        <v>65</v>
      </c>
      <c r="E26" s="10" t="s">
        <v>66</v>
      </c>
      <c r="F26" s="4" t="s">
        <v>248</v>
      </c>
      <c r="G26" s="65">
        <v>4937942352</v>
      </c>
      <c r="H26" s="5" t="s">
        <v>67</v>
      </c>
      <c r="I26" s="25">
        <v>44592</v>
      </c>
      <c r="J26" s="21">
        <v>44904</v>
      </c>
      <c r="K26" s="58">
        <v>0.26500000000000001</v>
      </c>
      <c r="L26" s="128">
        <v>2171880169</v>
      </c>
      <c r="M26" s="4" t="s">
        <v>238</v>
      </c>
    </row>
    <row r="27" spans="1:13" ht="53.25" customHeight="1" x14ac:dyDescent="0.15">
      <c r="A27" s="120">
        <v>20</v>
      </c>
      <c r="B27" s="111">
        <v>2021002130303</v>
      </c>
      <c r="C27" s="22">
        <v>44293</v>
      </c>
      <c r="D27" s="9" t="s">
        <v>222</v>
      </c>
      <c r="E27" s="143" t="s">
        <v>218</v>
      </c>
      <c r="F27" s="120" t="s">
        <v>204</v>
      </c>
      <c r="G27" s="72">
        <v>191124000</v>
      </c>
      <c r="H27" s="16" t="s">
        <v>22</v>
      </c>
      <c r="I27" s="3">
        <v>44845</v>
      </c>
      <c r="J27" s="113">
        <v>44926</v>
      </c>
      <c r="K27" s="73">
        <v>0.7</v>
      </c>
      <c r="L27" s="102">
        <f>G27*K27</f>
        <v>133786799.99999999</v>
      </c>
      <c r="M27" s="16"/>
    </row>
    <row r="28" spans="1:13" ht="53.25" customHeight="1" x14ac:dyDescent="0.15">
      <c r="A28" s="1">
        <v>21</v>
      </c>
      <c r="B28" s="24">
        <v>2021002130311</v>
      </c>
      <c r="C28" s="23">
        <v>44578</v>
      </c>
      <c r="D28" s="110" t="s">
        <v>242</v>
      </c>
      <c r="E28" s="10" t="s">
        <v>243</v>
      </c>
      <c r="F28" s="4" t="s">
        <v>248</v>
      </c>
      <c r="G28" s="65">
        <v>2742236570</v>
      </c>
      <c r="H28" s="146" t="s">
        <v>19</v>
      </c>
      <c r="I28" s="21">
        <v>44816</v>
      </c>
      <c r="J28" s="21">
        <v>44985</v>
      </c>
      <c r="K28" s="58">
        <v>1</v>
      </c>
      <c r="L28" s="128">
        <v>1668136886</v>
      </c>
      <c r="M28" s="5" t="s">
        <v>244</v>
      </c>
    </row>
    <row r="29" spans="1:13" ht="53.25" customHeight="1" x14ac:dyDescent="0.15">
      <c r="A29" s="1">
        <v>22</v>
      </c>
      <c r="B29" s="111">
        <v>2021002130318</v>
      </c>
      <c r="C29" s="22">
        <v>44293</v>
      </c>
      <c r="D29" s="143" t="s">
        <v>225</v>
      </c>
      <c r="E29" s="9" t="s">
        <v>212</v>
      </c>
      <c r="F29" s="120" t="s">
        <v>204</v>
      </c>
      <c r="G29" s="72">
        <v>76810000</v>
      </c>
      <c r="H29" s="16" t="s">
        <v>22</v>
      </c>
      <c r="I29" s="3">
        <v>44845</v>
      </c>
      <c r="J29" s="113">
        <v>44926</v>
      </c>
      <c r="K29" s="73">
        <v>0.7</v>
      </c>
      <c r="L29" s="137">
        <f>G29*K29</f>
        <v>53767000</v>
      </c>
      <c r="M29" s="16"/>
    </row>
    <row r="30" spans="1:13" ht="53.25" customHeight="1" x14ac:dyDescent="0.15">
      <c r="A30" s="120">
        <v>23</v>
      </c>
      <c r="B30" s="1">
        <v>2021002130322</v>
      </c>
      <c r="C30" s="22">
        <v>44559</v>
      </c>
      <c r="D30" s="123" t="s">
        <v>205</v>
      </c>
      <c r="E30" s="29" t="s">
        <v>59</v>
      </c>
      <c r="F30" s="120" t="s">
        <v>204</v>
      </c>
      <c r="G30" s="72">
        <v>399950000</v>
      </c>
      <c r="H30" s="112" t="s">
        <v>144</v>
      </c>
      <c r="I30" s="11">
        <v>44580</v>
      </c>
      <c r="J30" s="11">
        <v>44926</v>
      </c>
      <c r="K30" s="17" t="s">
        <v>146</v>
      </c>
      <c r="L30" s="140">
        <v>250000000</v>
      </c>
      <c r="M30" s="1" t="s">
        <v>206</v>
      </c>
    </row>
    <row r="31" spans="1:13" ht="53.25" customHeight="1" x14ac:dyDescent="0.15">
      <c r="A31" s="1">
        <v>24</v>
      </c>
      <c r="B31" s="90">
        <v>2021002130324</v>
      </c>
      <c r="C31" s="3">
        <v>44559</v>
      </c>
      <c r="D31" s="34" t="s">
        <v>211</v>
      </c>
      <c r="E31" s="34" t="s">
        <v>212</v>
      </c>
      <c r="F31" s="120" t="s">
        <v>204</v>
      </c>
      <c r="G31" s="37">
        <v>149825000</v>
      </c>
      <c r="H31" s="121" t="s">
        <v>22</v>
      </c>
      <c r="I31" s="3">
        <v>44838</v>
      </c>
      <c r="J31" s="3">
        <v>44926</v>
      </c>
      <c r="K31" s="75">
        <v>0.7</v>
      </c>
      <c r="L31" s="102">
        <f>G31*K31</f>
        <v>104877500</v>
      </c>
      <c r="M31" s="112"/>
    </row>
    <row r="32" spans="1:13" ht="53.25" customHeight="1" x14ac:dyDescent="0.15">
      <c r="A32" s="1">
        <v>25</v>
      </c>
      <c r="B32" s="115">
        <v>2021002130325</v>
      </c>
      <c r="C32" s="68">
        <v>44559</v>
      </c>
      <c r="D32" s="32" t="s">
        <v>215</v>
      </c>
      <c r="E32" s="32" t="s">
        <v>216</v>
      </c>
      <c r="F32" s="120" t="s">
        <v>204</v>
      </c>
      <c r="G32" s="127">
        <v>149896000</v>
      </c>
      <c r="H32" s="122" t="s">
        <v>22</v>
      </c>
      <c r="I32" s="3">
        <v>44869</v>
      </c>
      <c r="J32" s="113">
        <v>44926</v>
      </c>
      <c r="K32" s="75">
        <v>0.7</v>
      </c>
      <c r="L32" s="102">
        <f>G32*K32</f>
        <v>104927200</v>
      </c>
      <c r="M32" s="16"/>
    </row>
    <row r="33" spans="1:13" ht="53.25" customHeight="1" x14ac:dyDescent="0.15">
      <c r="A33" s="120">
        <v>26</v>
      </c>
      <c r="B33" s="115">
        <v>2021002130326</v>
      </c>
      <c r="C33" s="68">
        <v>44559</v>
      </c>
      <c r="D33" s="32" t="s">
        <v>217</v>
      </c>
      <c r="E33" s="32" t="s">
        <v>218</v>
      </c>
      <c r="F33" s="120" t="s">
        <v>204</v>
      </c>
      <c r="G33" s="127">
        <v>199574000</v>
      </c>
      <c r="H33" s="122" t="s">
        <v>22</v>
      </c>
      <c r="I33" s="116">
        <v>44869</v>
      </c>
      <c r="J33" s="98">
        <v>44926</v>
      </c>
      <c r="K33" s="75">
        <v>0.7</v>
      </c>
      <c r="L33" s="102">
        <f>G33*K33</f>
        <v>139701800</v>
      </c>
      <c r="M33" s="16"/>
    </row>
    <row r="34" spans="1:13" ht="53.25" customHeight="1" x14ac:dyDescent="0.15">
      <c r="A34" s="1">
        <v>27</v>
      </c>
      <c r="B34" s="115">
        <v>2021002130327</v>
      </c>
      <c r="C34" s="68">
        <v>44559</v>
      </c>
      <c r="D34" s="32" t="s">
        <v>219</v>
      </c>
      <c r="E34" s="32" t="s">
        <v>220</v>
      </c>
      <c r="F34" s="120" t="s">
        <v>204</v>
      </c>
      <c r="G34" s="127">
        <v>149435225</v>
      </c>
      <c r="H34" s="46" t="s">
        <v>22</v>
      </c>
      <c r="I34" s="3">
        <v>44869</v>
      </c>
      <c r="J34" s="113">
        <v>44926</v>
      </c>
      <c r="K34" s="75">
        <v>0.7</v>
      </c>
      <c r="L34" s="102">
        <f>G34*K34</f>
        <v>104604657.5</v>
      </c>
      <c r="M34" s="16"/>
    </row>
    <row r="35" spans="1:13" ht="53.25" customHeight="1" x14ac:dyDescent="0.15">
      <c r="A35" s="1">
        <v>28</v>
      </c>
      <c r="B35" s="13">
        <v>2021002130328</v>
      </c>
      <c r="C35" s="117">
        <v>44559</v>
      </c>
      <c r="D35" s="9" t="s">
        <v>182</v>
      </c>
      <c r="E35" s="9" t="s">
        <v>210</v>
      </c>
      <c r="F35" s="120" t="s">
        <v>204</v>
      </c>
      <c r="G35" s="30">
        <v>899000000</v>
      </c>
      <c r="H35" s="112" t="s">
        <v>256</v>
      </c>
      <c r="I35" s="11">
        <v>44832</v>
      </c>
      <c r="J35" s="11">
        <v>44832</v>
      </c>
      <c r="K35" s="93">
        <v>1</v>
      </c>
      <c r="L35" s="33">
        <v>899000000</v>
      </c>
      <c r="M35" s="112" t="s">
        <v>147</v>
      </c>
    </row>
    <row r="36" spans="1:13" ht="53.25" customHeight="1" x14ac:dyDescent="0.15">
      <c r="A36" s="120">
        <v>29</v>
      </c>
      <c r="B36" s="1">
        <v>2021002130330</v>
      </c>
      <c r="C36" s="22">
        <v>44559</v>
      </c>
      <c r="D36" s="9" t="s">
        <v>148</v>
      </c>
      <c r="E36" s="123" t="s">
        <v>153</v>
      </c>
      <c r="F36" s="120" t="s">
        <v>204</v>
      </c>
      <c r="G36" s="28">
        <v>249900000</v>
      </c>
      <c r="H36" s="112" t="s">
        <v>256</v>
      </c>
      <c r="I36" s="22">
        <v>44700</v>
      </c>
      <c r="J36" s="22">
        <v>44823</v>
      </c>
      <c r="K36" s="17" t="s">
        <v>149</v>
      </c>
      <c r="L36" s="101">
        <v>204900000</v>
      </c>
      <c r="M36" s="1" t="s">
        <v>147</v>
      </c>
    </row>
    <row r="37" spans="1:13" ht="53.25" customHeight="1" x14ac:dyDescent="0.15">
      <c r="A37" s="1">
        <v>30</v>
      </c>
      <c r="B37" s="1">
        <v>2021002130331</v>
      </c>
      <c r="C37" s="22">
        <v>44559</v>
      </c>
      <c r="D37" s="27" t="s">
        <v>58</v>
      </c>
      <c r="E37" s="29" t="s">
        <v>203</v>
      </c>
      <c r="F37" s="120" t="s">
        <v>204</v>
      </c>
      <c r="G37" s="76">
        <v>3213750000</v>
      </c>
      <c r="H37" s="112" t="s">
        <v>256</v>
      </c>
      <c r="I37" s="22">
        <v>44580</v>
      </c>
      <c r="J37" s="22">
        <v>44926</v>
      </c>
      <c r="K37" s="17" t="s">
        <v>145</v>
      </c>
      <c r="L37" s="101">
        <v>2500000000</v>
      </c>
      <c r="M37" s="97"/>
    </row>
    <row r="38" spans="1:13" ht="53.25" customHeight="1" x14ac:dyDescent="0.15">
      <c r="A38" s="1">
        <v>31</v>
      </c>
      <c r="B38" s="111">
        <v>2021002130335</v>
      </c>
      <c r="C38" s="113">
        <v>44559</v>
      </c>
      <c r="D38" s="9" t="s">
        <v>213</v>
      </c>
      <c r="E38" s="9" t="s">
        <v>214</v>
      </c>
      <c r="F38" s="120" t="s">
        <v>204</v>
      </c>
      <c r="G38" s="72">
        <v>149134000</v>
      </c>
      <c r="H38" s="16" t="s">
        <v>22</v>
      </c>
      <c r="I38" s="3">
        <v>44869</v>
      </c>
      <c r="J38" s="113">
        <v>44926</v>
      </c>
      <c r="K38" s="73">
        <v>0.7</v>
      </c>
      <c r="L38" s="102">
        <f>G38*K38</f>
        <v>104393800</v>
      </c>
      <c r="M38" s="16"/>
    </row>
    <row r="39" spans="1:13" ht="53.25" customHeight="1" x14ac:dyDescent="0.15">
      <c r="A39" s="120">
        <v>32</v>
      </c>
      <c r="B39" s="1">
        <v>2021002130336</v>
      </c>
      <c r="C39" s="22">
        <v>44559</v>
      </c>
      <c r="D39" s="9" t="s">
        <v>151</v>
      </c>
      <c r="E39" s="27" t="s">
        <v>152</v>
      </c>
      <c r="F39" s="120" t="s">
        <v>204</v>
      </c>
      <c r="G39" s="28">
        <v>936000000</v>
      </c>
      <c r="H39" s="1" t="s">
        <v>256</v>
      </c>
      <c r="I39" s="22">
        <v>44743</v>
      </c>
      <c r="J39" s="22">
        <v>44926</v>
      </c>
      <c r="K39" s="1" t="s">
        <v>207</v>
      </c>
      <c r="L39" s="83">
        <v>561000000</v>
      </c>
      <c r="M39" s="1" t="s">
        <v>150</v>
      </c>
    </row>
    <row r="40" spans="1:13" ht="53.25" customHeight="1" x14ac:dyDescent="0.15">
      <c r="A40" s="1">
        <v>33</v>
      </c>
      <c r="B40" s="24">
        <v>2021002130338</v>
      </c>
      <c r="C40" s="23">
        <v>44559</v>
      </c>
      <c r="D40" s="110" t="s">
        <v>239</v>
      </c>
      <c r="E40" s="10" t="s">
        <v>68</v>
      </c>
      <c r="F40" s="4" t="s">
        <v>248</v>
      </c>
      <c r="G40" s="65">
        <v>1782458337</v>
      </c>
      <c r="H40" s="5" t="s">
        <v>19</v>
      </c>
      <c r="I40" s="21">
        <v>44583</v>
      </c>
      <c r="J40" s="21">
        <v>44904</v>
      </c>
      <c r="K40" s="58">
        <f>+L40/G40</f>
        <v>0.84026783735142074</v>
      </c>
      <c r="L40" s="128">
        <v>1497742412</v>
      </c>
      <c r="M40" s="5" t="s">
        <v>240</v>
      </c>
    </row>
    <row r="41" spans="1:13" ht="53.25" customHeight="1" x14ac:dyDescent="0.15">
      <c r="A41" s="1">
        <v>34</v>
      </c>
      <c r="B41" s="111">
        <v>2021002130341</v>
      </c>
      <c r="C41" s="22">
        <v>44293</v>
      </c>
      <c r="D41" s="9" t="s">
        <v>224</v>
      </c>
      <c r="E41" s="9" t="s">
        <v>214</v>
      </c>
      <c r="F41" s="120" t="s">
        <v>204</v>
      </c>
      <c r="G41" s="72">
        <v>803600000</v>
      </c>
      <c r="H41" s="16" t="s">
        <v>22</v>
      </c>
      <c r="I41" s="3">
        <v>44845</v>
      </c>
      <c r="J41" s="113">
        <v>44926</v>
      </c>
      <c r="K41" s="73">
        <v>0.7</v>
      </c>
      <c r="L41" s="103">
        <v>56252000</v>
      </c>
      <c r="M41" s="16"/>
    </row>
    <row r="42" spans="1:13" ht="53.25" customHeight="1" x14ac:dyDescent="0.15">
      <c r="A42" s="120">
        <v>35</v>
      </c>
      <c r="B42" s="1">
        <v>2021002130360</v>
      </c>
      <c r="C42" s="1" t="s">
        <v>71</v>
      </c>
      <c r="D42" s="27" t="s">
        <v>72</v>
      </c>
      <c r="E42" s="27" t="s">
        <v>73</v>
      </c>
      <c r="F42" s="120" t="s">
        <v>249</v>
      </c>
      <c r="G42" s="28">
        <v>1530743259</v>
      </c>
      <c r="H42" s="1" t="s">
        <v>19</v>
      </c>
      <c r="I42" s="11" t="s">
        <v>74</v>
      </c>
      <c r="J42" s="11">
        <v>44926</v>
      </c>
      <c r="K42" s="17">
        <f>(L42*100/G42)/100</f>
        <v>0.96391082653789428</v>
      </c>
      <c r="L42" s="83">
        <v>1475500000</v>
      </c>
      <c r="M42" s="1"/>
    </row>
    <row r="43" spans="1:13" ht="53.25" customHeight="1" x14ac:dyDescent="0.15">
      <c r="A43" s="1">
        <v>36</v>
      </c>
      <c r="B43" s="1">
        <v>2021002130361</v>
      </c>
      <c r="C43" s="1" t="s">
        <v>71</v>
      </c>
      <c r="D43" s="27" t="s">
        <v>75</v>
      </c>
      <c r="E43" s="27" t="s">
        <v>76</v>
      </c>
      <c r="F43" s="120" t="s">
        <v>249</v>
      </c>
      <c r="G43" s="28">
        <v>850000000</v>
      </c>
      <c r="H43" s="1" t="s">
        <v>19</v>
      </c>
      <c r="I43" s="11" t="s">
        <v>74</v>
      </c>
      <c r="J43" s="11">
        <v>44926</v>
      </c>
      <c r="K43" s="17">
        <f>(L43*100/G43)/100</f>
        <v>0.99111764705882355</v>
      </c>
      <c r="L43" s="83">
        <v>842450000</v>
      </c>
      <c r="M43" s="1"/>
    </row>
    <row r="44" spans="1:13" ht="53.25" customHeight="1" x14ac:dyDescent="0.15">
      <c r="A44" s="1">
        <v>37</v>
      </c>
      <c r="B44" s="1">
        <v>2021002130362</v>
      </c>
      <c r="C44" s="1" t="s">
        <v>71</v>
      </c>
      <c r="D44" s="27" t="s">
        <v>77</v>
      </c>
      <c r="E44" s="27" t="s">
        <v>78</v>
      </c>
      <c r="F44" s="120" t="s">
        <v>249</v>
      </c>
      <c r="G44" s="28">
        <v>431450567</v>
      </c>
      <c r="H44" s="1" t="s">
        <v>19</v>
      </c>
      <c r="I44" s="11" t="s">
        <v>74</v>
      </c>
      <c r="J44" s="11">
        <v>44926</v>
      </c>
      <c r="K44" s="17">
        <f>(L44*100/G44)/100</f>
        <v>0.87391239886816507</v>
      </c>
      <c r="L44" s="83">
        <v>377050000</v>
      </c>
      <c r="M44" s="1"/>
    </row>
    <row r="45" spans="1:13" ht="53.25" customHeight="1" x14ac:dyDescent="0.15">
      <c r="A45" s="120">
        <v>38</v>
      </c>
      <c r="B45" s="1">
        <v>2021002130363</v>
      </c>
      <c r="C45" s="1" t="s">
        <v>71</v>
      </c>
      <c r="D45" s="27" t="s">
        <v>79</v>
      </c>
      <c r="E45" s="27" t="s">
        <v>80</v>
      </c>
      <c r="F45" s="120" t="s">
        <v>249</v>
      </c>
      <c r="G45" s="28">
        <v>1724900000</v>
      </c>
      <c r="H45" s="2" t="s">
        <v>22</v>
      </c>
      <c r="I45" s="131" t="s">
        <v>74</v>
      </c>
      <c r="J45" s="11">
        <v>44926</v>
      </c>
      <c r="K45" s="17">
        <f>(L45*100/G45)/100</f>
        <v>0.89499674068061918</v>
      </c>
      <c r="L45" s="83">
        <v>1543779878</v>
      </c>
      <c r="M45" s="1"/>
    </row>
    <row r="46" spans="1:13" ht="53.25" customHeight="1" x14ac:dyDescent="0.15">
      <c r="A46" s="1">
        <v>39</v>
      </c>
      <c r="B46" s="1">
        <v>2021002130364</v>
      </c>
      <c r="C46" s="1" t="s">
        <v>71</v>
      </c>
      <c r="D46" s="27" t="s">
        <v>81</v>
      </c>
      <c r="E46" s="27" t="s">
        <v>82</v>
      </c>
      <c r="F46" s="1" t="s">
        <v>249</v>
      </c>
      <c r="G46" s="28">
        <v>575809000</v>
      </c>
      <c r="H46" s="1" t="s">
        <v>260</v>
      </c>
      <c r="I46" s="131" t="s">
        <v>74</v>
      </c>
      <c r="J46" s="11">
        <v>44926</v>
      </c>
      <c r="K46" s="17">
        <f>(L46*100/G46)/100</f>
        <v>0.86349640245289683</v>
      </c>
      <c r="L46" s="83">
        <v>497209000</v>
      </c>
      <c r="M46" s="1"/>
    </row>
    <row r="47" spans="1:13" ht="53.25" customHeight="1" x14ac:dyDescent="0.15">
      <c r="A47" s="120">
        <v>40</v>
      </c>
      <c r="B47" s="125">
        <v>2021002130365</v>
      </c>
      <c r="C47" s="3">
        <v>44531</v>
      </c>
      <c r="D47" s="88" t="s">
        <v>29</v>
      </c>
      <c r="E47" s="10" t="s">
        <v>30</v>
      </c>
      <c r="F47" s="5" t="s">
        <v>197</v>
      </c>
      <c r="G47" s="76">
        <v>357681285</v>
      </c>
      <c r="H47" s="1" t="s">
        <v>22</v>
      </c>
      <c r="I47" s="132">
        <v>44565</v>
      </c>
      <c r="J47" s="21">
        <v>44926</v>
      </c>
      <c r="K47" s="17">
        <v>0.28999999999999998</v>
      </c>
      <c r="L47" s="129">
        <f>87000000+17000000</f>
        <v>104000000</v>
      </c>
      <c r="M47" s="1"/>
    </row>
    <row r="48" spans="1:13" ht="53.25" customHeight="1" x14ac:dyDescent="0.15">
      <c r="A48" s="1">
        <v>41</v>
      </c>
      <c r="B48" s="18">
        <v>2021002130366</v>
      </c>
      <c r="C48" s="1" t="s">
        <v>71</v>
      </c>
      <c r="D48" s="29" t="s">
        <v>83</v>
      </c>
      <c r="E48" s="9" t="s">
        <v>84</v>
      </c>
      <c r="F48" s="1" t="s">
        <v>249</v>
      </c>
      <c r="G48" s="30">
        <v>340435200</v>
      </c>
      <c r="H48" s="112" t="s">
        <v>19</v>
      </c>
      <c r="I48" s="131" t="s">
        <v>74</v>
      </c>
      <c r="J48" s="11">
        <v>44926</v>
      </c>
      <c r="K48" s="17">
        <f t="shared" ref="K48:K54" si="0">(L48*100/G48)/100</f>
        <v>0.95852702364502851</v>
      </c>
      <c r="L48" s="83">
        <v>326316339</v>
      </c>
      <c r="M48" s="112"/>
    </row>
    <row r="49" spans="1:13" ht="53.25" customHeight="1" x14ac:dyDescent="0.15">
      <c r="A49" s="1">
        <v>42</v>
      </c>
      <c r="B49" s="42">
        <v>2021002130367</v>
      </c>
      <c r="C49" s="1" t="s">
        <v>71</v>
      </c>
      <c r="D49" s="9" t="s">
        <v>85</v>
      </c>
      <c r="E49" s="9" t="s">
        <v>86</v>
      </c>
      <c r="F49" s="1" t="s">
        <v>249</v>
      </c>
      <c r="G49" s="30">
        <v>1300000000</v>
      </c>
      <c r="H49" s="6" t="s">
        <v>19</v>
      </c>
      <c r="I49" s="11" t="s">
        <v>74</v>
      </c>
      <c r="J49" s="11">
        <v>44926</v>
      </c>
      <c r="K49" s="17">
        <f t="shared" si="0"/>
        <v>0.98424384692307698</v>
      </c>
      <c r="L49" s="28">
        <v>1279517001</v>
      </c>
      <c r="M49" s="91"/>
    </row>
    <row r="50" spans="1:13" ht="53.25" customHeight="1" x14ac:dyDescent="0.15">
      <c r="A50" s="120">
        <v>43</v>
      </c>
      <c r="B50" s="1">
        <v>2021002130368</v>
      </c>
      <c r="C50" s="1" t="s">
        <v>71</v>
      </c>
      <c r="D50" s="29" t="s">
        <v>87</v>
      </c>
      <c r="E50" s="9" t="s">
        <v>88</v>
      </c>
      <c r="F50" s="1" t="s">
        <v>249</v>
      </c>
      <c r="G50" s="30">
        <v>500000000</v>
      </c>
      <c r="H50" s="112" t="s">
        <v>19</v>
      </c>
      <c r="I50" s="11" t="s">
        <v>74</v>
      </c>
      <c r="J50" s="11">
        <v>44926</v>
      </c>
      <c r="K50" s="17">
        <f t="shared" si="0"/>
        <v>0.98103761</v>
      </c>
      <c r="L50" s="141">
        <v>490518805</v>
      </c>
      <c r="M50" s="112"/>
    </row>
    <row r="51" spans="1:13" ht="53.25" customHeight="1" x14ac:dyDescent="0.15">
      <c r="A51" s="1">
        <v>44</v>
      </c>
      <c r="B51" s="114">
        <v>2021002130369</v>
      </c>
      <c r="C51" s="1" t="s">
        <v>71</v>
      </c>
      <c r="D51" s="8" t="s">
        <v>89</v>
      </c>
      <c r="E51" s="8" t="s">
        <v>90</v>
      </c>
      <c r="F51" s="1" t="s">
        <v>249</v>
      </c>
      <c r="G51" s="86">
        <v>1087447000</v>
      </c>
      <c r="H51" s="87" t="s">
        <v>19</v>
      </c>
      <c r="I51" s="11" t="s">
        <v>74</v>
      </c>
      <c r="J51" s="11">
        <v>44926</v>
      </c>
      <c r="K51" s="17">
        <f t="shared" si="0"/>
        <v>0.99145061782321353</v>
      </c>
      <c r="L51" s="28">
        <v>1078150000</v>
      </c>
      <c r="M51" s="39"/>
    </row>
    <row r="52" spans="1:13" ht="53.25" customHeight="1" x14ac:dyDescent="0.15">
      <c r="A52" s="1">
        <v>45</v>
      </c>
      <c r="B52" s="114">
        <v>2021002130370</v>
      </c>
      <c r="C52" s="1" t="s">
        <v>71</v>
      </c>
      <c r="D52" s="8" t="s">
        <v>91</v>
      </c>
      <c r="E52" s="8" t="s">
        <v>92</v>
      </c>
      <c r="F52" s="1" t="s">
        <v>249</v>
      </c>
      <c r="G52" s="86">
        <v>1002506000</v>
      </c>
      <c r="H52" s="87" t="s">
        <v>19</v>
      </c>
      <c r="I52" s="11" t="s">
        <v>74</v>
      </c>
      <c r="J52" s="11">
        <v>44926</v>
      </c>
      <c r="K52" s="17">
        <f t="shared" si="0"/>
        <v>0.99607383895956725</v>
      </c>
      <c r="L52" s="28">
        <v>998570000</v>
      </c>
      <c r="M52" s="39"/>
    </row>
    <row r="53" spans="1:13" ht="53.25" customHeight="1" x14ac:dyDescent="0.15">
      <c r="A53" s="1">
        <v>46</v>
      </c>
      <c r="B53" s="114">
        <v>2021002130371</v>
      </c>
      <c r="C53" s="1" t="s">
        <v>71</v>
      </c>
      <c r="D53" s="8" t="s">
        <v>93</v>
      </c>
      <c r="E53" s="8" t="s">
        <v>94</v>
      </c>
      <c r="F53" s="1" t="s">
        <v>249</v>
      </c>
      <c r="G53" s="86">
        <v>3000006400</v>
      </c>
      <c r="H53" s="87" t="s">
        <v>259</v>
      </c>
      <c r="I53" s="11" t="s">
        <v>74</v>
      </c>
      <c r="J53" s="11">
        <v>44926</v>
      </c>
      <c r="K53" s="17">
        <f t="shared" si="0"/>
        <v>0.97070965115274421</v>
      </c>
      <c r="L53" s="28">
        <v>2912135166</v>
      </c>
      <c r="M53" s="39"/>
    </row>
    <row r="54" spans="1:13" ht="53.25" customHeight="1" x14ac:dyDescent="0.15">
      <c r="A54" s="1">
        <v>47</v>
      </c>
      <c r="B54" s="42">
        <v>2021002130374</v>
      </c>
      <c r="C54" s="1" t="s">
        <v>71</v>
      </c>
      <c r="D54" s="88" t="s">
        <v>95</v>
      </c>
      <c r="E54" s="88" t="s">
        <v>96</v>
      </c>
      <c r="F54" s="1" t="s">
        <v>249</v>
      </c>
      <c r="G54" s="89">
        <v>1639061200</v>
      </c>
      <c r="H54" s="92" t="s">
        <v>19</v>
      </c>
      <c r="I54" s="11" t="s">
        <v>74</v>
      </c>
      <c r="J54" s="11">
        <v>44926</v>
      </c>
      <c r="K54" s="70">
        <f t="shared" si="0"/>
        <v>0.97580248986431983</v>
      </c>
      <c r="L54" s="28">
        <v>1599400000</v>
      </c>
      <c r="M54" s="82"/>
    </row>
    <row r="55" spans="1:13" ht="53.25" customHeight="1" x14ac:dyDescent="0.15">
      <c r="A55" s="1">
        <v>48</v>
      </c>
      <c r="B55" s="120">
        <v>2021002130376</v>
      </c>
      <c r="C55" s="3">
        <v>44559</v>
      </c>
      <c r="D55" s="9" t="s">
        <v>49</v>
      </c>
      <c r="E55" s="9" t="s">
        <v>54</v>
      </c>
      <c r="F55" s="1" t="s">
        <v>234</v>
      </c>
      <c r="G55" s="65">
        <v>500000000</v>
      </c>
      <c r="H55" s="1" t="s">
        <v>22</v>
      </c>
      <c r="I55" s="11">
        <v>44563</v>
      </c>
      <c r="J55" s="11">
        <v>44926</v>
      </c>
      <c r="K55" s="135">
        <v>0.92100000000000004</v>
      </c>
      <c r="L55" s="72">
        <v>460548443</v>
      </c>
      <c r="M55" s="1" t="s">
        <v>231</v>
      </c>
    </row>
    <row r="56" spans="1:13" ht="53.25" customHeight="1" x14ac:dyDescent="0.15">
      <c r="A56" s="120">
        <v>49</v>
      </c>
      <c r="B56" s="1">
        <v>2021002130377</v>
      </c>
      <c r="C56" s="3">
        <v>44559</v>
      </c>
      <c r="D56" s="9" t="s">
        <v>50</v>
      </c>
      <c r="E56" s="9" t="s">
        <v>55</v>
      </c>
      <c r="F56" s="1" t="s">
        <v>234</v>
      </c>
      <c r="G56" s="65">
        <v>400000000</v>
      </c>
      <c r="H56" s="1" t="s">
        <v>22</v>
      </c>
      <c r="I56" s="11">
        <v>44563</v>
      </c>
      <c r="J56" s="11">
        <v>44926</v>
      </c>
      <c r="K56" s="135">
        <v>0.70350000000000001</v>
      </c>
      <c r="L56" s="65">
        <v>281400000</v>
      </c>
      <c r="M56" s="1" t="s">
        <v>232</v>
      </c>
    </row>
    <row r="57" spans="1:13" ht="53.25" customHeight="1" x14ac:dyDescent="0.15">
      <c r="A57" s="1">
        <v>50</v>
      </c>
      <c r="B57" s="120">
        <v>2021002130378</v>
      </c>
      <c r="C57" s="3">
        <v>44559</v>
      </c>
      <c r="D57" s="9" t="s">
        <v>48</v>
      </c>
      <c r="E57" s="9" t="s">
        <v>54</v>
      </c>
      <c r="F57" s="1" t="s">
        <v>234</v>
      </c>
      <c r="G57" s="65">
        <v>100000000</v>
      </c>
      <c r="H57" s="1" t="s">
        <v>22</v>
      </c>
      <c r="I57" s="11">
        <v>44563</v>
      </c>
      <c r="J57" s="11">
        <v>44926</v>
      </c>
      <c r="K57" s="135">
        <v>0.90920000000000001</v>
      </c>
      <c r="L57" s="65">
        <v>90920000</v>
      </c>
      <c r="M57" s="120" t="s">
        <v>230</v>
      </c>
    </row>
    <row r="58" spans="1:13" ht="53.25" customHeight="1" x14ac:dyDescent="0.15">
      <c r="A58" s="1">
        <v>51</v>
      </c>
      <c r="B58" s="56">
        <v>2021002130379</v>
      </c>
      <c r="C58" s="1" t="s">
        <v>71</v>
      </c>
      <c r="D58" s="53" t="s">
        <v>97</v>
      </c>
      <c r="E58" s="9" t="s">
        <v>98</v>
      </c>
      <c r="F58" s="1" t="s">
        <v>249</v>
      </c>
      <c r="G58" s="30">
        <v>1234784739</v>
      </c>
      <c r="H58" s="112" t="s">
        <v>99</v>
      </c>
      <c r="I58" s="11" t="s">
        <v>74</v>
      </c>
      <c r="J58" s="11">
        <v>44926</v>
      </c>
      <c r="K58" s="17">
        <f>(L58*100/G58)/100</f>
        <v>0.92400039129411371</v>
      </c>
      <c r="L58" s="28">
        <v>1140941582</v>
      </c>
      <c r="M58" s="44"/>
    </row>
    <row r="59" spans="1:13" ht="53.25" customHeight="1" x14ac:dyDescent="0.15">
      <c r="A59" s="120">
        <v>52</v>
      </c>
      <c r="B59" s="114">
        <v>2021002130380</v>
      </c>
      <c r="C59" s="1" t="s">
        <v>71</v>
      </c>
      <c r="D59" s="8" t="s">
        <v>100</v>
      </c>
      <c r="E59" s="8" t="s">
        <v>101</v>
      </c>
      <c r="F59" s="1" t="s">
        <v>249</v>
      </c>
      <c r="G59" s="86">
        <v>2300000000</v>
      </c>
      <c r="H59" s="87" t="s">
        <v>19</v>
      </c>
      <c r="I59" s="11" t="s">
        <v>74</v>
      </c>
      <c r="J59" s="11">
        <v>44926</v>
      </c>
      <c r="K59" s="70">
        <f>(L59*100/G59)/100</f>
        <v>0.92909150913043481</v>
      </c>
      <c r="L59" s="28">
        <v>2136910471</v>
      </c>
      <c r="M59" s="39"/>
    </row>
    <row r="60" spans="1:13" ht="53.25" customHeight="1" x14ac:dyDescent="0.15">
      <c r="A60" s="1">
        <v>53</v>
      </c>
      <c r="B60" s="42">
        <v>2021002130381</v>
      </c>
      <c r="C60" s="1" t="s">
        <v>71</v>
      </c>
      <c r="D60" s="88" t="s">
        <v>102</v>
      </c>
      <c r="E60" s="88" t="s">
        <v>103</v>
      </c>
      <c r="F60" s="1" t="s">
        <v>249</v>
      </c>
      <c r="G60" s="89">
        <v>805917600</v>
      </c>
      <c r="H60" s="92" t="s">
        <v>259</v>
      </c>
      <c r="I60" s="11" t="s">
        <v>74</v>
      </c>
      <c r="J60" s="11">
        <v>44926</v>
      </c>
      <c r="K60" s="70">
        <v>0.95</v>
      </c>
      <c r="L60" s="28">
        <v>762633334</v>
      </c>
      <c r="M60" s="82"/>
    </row>
    <row r="61" spans="1:13" ht="53.25" customHeight="1" x14ac:dyDescent="0.15">
      <c r="A61" s="1">
        <v>54</v>
      </c>
      <c r="B61" s="57">
        <v>2021002130382</v>
      </c>
      <c r="C61" s="1" t="s">
        <v>71</v>
      </c>
      <c r="D61" s="32" t="s">
        <v>104</v>
      </c>
      <c r="E61" s="9" t="s">
        <v>105</v>
      </c>
      <c r="F61" s="1" t="s">
        <v>249</v>
      </c>
      <c r="G61" s="30">
        <v>4207688132</v>
      </c>
      <c r="H61" s="112" t="s">
        <v>99</v>
      </c>
      <c r="I61" s="11" t="s">
        <v>74</v>
      </c>
      <c r="J61" s="11">
        <v>44926</v>
      </c>
      <c r="K61" s="17">
        <f t="shared" ref="K61:K70" si="1">(L61*100/G61)/100</f>
        <v>0.87539605917732499</v>
      </c>
      <c r="L61" s="28">
        <v>3683393609</v>
      </c>
      <c r="M61" s="148"/>
    </row>
    <row r="62" spans="1:13" ht="53.25" customHeight="1" x14ac:dyDescent="0.15">
      <c r="A62" s="120">
        <v>55</v>
      </c>
      <c r="B62" s="42">
        <v>2021002130383</v>
      </c>
      <c r="C62" s="1" t="s">
        <v>71</v>
      </c>
      <c r="D62" s="88" t="s">
        <v>106</v>
      </c>
      <c r="E62" s="88" t="s">
        <v>107</v>
      </c>
      <c r="F62" s="1" t="s">
        <v>249</v>
      </c>
      <c r="G62" s="89">
        <v>9710225848</v>
      </c>
      <c r="H62" s="92" t="s">
        <v>22</v>
      </c>
      <c r="I62" s="11" t="s">
        <v>74</v>
      </c>
      <c r="J62" s="11">
        <v>44926</v>
      </c>
      <c r="K62" s="17">
        <f t="shared" si="1"/>
        <v>0.72085568302633363</v>
      </c>
      <c r="L62" s="28">
        <v>6999671486</v>
      </c>
      <c r="M62" s="82"/>
    </row>
    <row r="63" spans="1:13" ht="53.25" customHeight="1" x14ac:dyDescent="0.15">
      <c r="A63" s="1">
        <v>56</v>
      </c>
      <c r="B63" s="114">
        <v>2021002130384</v>
      </c>
      <c r="C63" s="1" t="s">
        <v>71</v>
      </c>
      <c r="D63" s="8" t="s">
        <v>108</v>
      </c>
      <c r="E63" s="8" t="s">
        <v>109</v>
      </c>
      <c r="F63" s="1" t="s">
        <v>249</v>
      </c>
      <c r="G63" s="86">
        <v>1140586000</v>
      </c>
      <c r="H63" s="87" t="s">
        <v>19</v>
      </c>
      <c r="I63" s="11" t="s">
        <v>74</v>
      </c>
      <c r="J63" s="11">
        <v>44926</v>
      </c>
      <c r="K63" s="17">
        <f t="shared" si="1"/>
        <v>0.86550561728795539</v>
      </c>
      <c r="L63" s="28">
        <v>987183590</v>
      </c>
      <c r="M63" s="39"/>
    </row>
    <row r="64" spans="1:13" ht="53.25" customHeight="1" x14ac:dyDescent="0.15">
      <c r="A64" s="1">
        <v>57</v>
      </c>
      <c r="B64" s="114">
        <v>2021002130385</v>
      </c>
      <c r="C64" s="1" t="s">
        <v>71</v>
      </c>
      <c r="D64" s="8" t="s">
        <v>110</v>
      </c>
      <c r="E64" s="8" t="s">
        <v>111</v>
      </c>
      <c r="F64" s="1" t="s">
        <v>249</v>
      </c>
      <c r="G64" s="86">
        <v>1093228800</v>
      </c>
      <c r="H64" s="87" t="s">
        <v>19</v>
      </c>
      <c r="I64" s="11" t="s">
        <v>74</v>
      </c>
      <c r="J64" s="11">
        <v>44926</v>
      </c>
      <c r="K64" s="17">
        <f t="shared" si="1"/>
        <v>0.96740956696347558</v>
      </c>
      <c r="L64" s="28">
        <v>1057600000</v>
      </c>
      <c r="M64" s="39"/>
    </row>
    <row r="65" spans="1:13" ht="53.25" customHeight="1" x14ac:dyDescent="0.15">
      <c r="A65" s="120">
        <v>58</v>
      </c>
      <c r="B65" s="114">
        <v>2021002130386</v>
      </c>
      <c r="C65" s="1" t="s">
        <v>71</v>
      </c>
      <c r="D65" s="8" t="s">
        <v>112</v>
      </c>
      <c r="E65" s="8" t="s">
        <v>113</v>
      </c>
      <c r="F65" s="1" t="s">
        <v>249</v>
      </c>
      <c r="G65" s="86">
        <v>1147363000</v>
      </c>
      <c r="H65" s="87" t="s">
        <v>19</v>
      </c>
      <c r="I65" s="11" t="s">
        <v>74</v>
      </c>
      <c r="J65" s="11">
        <v>44926</v>
      </c>
      <c r="K65" s="17">
        <f t="shared" si="1"/>
        <v>1.0500924702992862</v>
      </c>
      <c r="L65" s="28">
        <v>1204837247</v>
      </c>
      <c r="M65" s="39"/>
    </row>
    <row r="66" spans="1:13" ht="53.25" customHeight="1" x14ac:dyDescent="0.15">
      <c r="A66" s="1">
        <v>59</v>
      </c>
      <c r="B66" s="13">
        <v>2021002130387</v>
      </c>
      <c r="C66" s="1" t="s">
        <v>71</v>
      </c>
      <c r="D66" s="29" t="s">
        <v>114</v>
      </c>
      <c r="E66" s="29" t="s">
        <v>115</v>
      </c>
      <c r="F66" s="1" t="s">
        <v>249</v>
      </c>
      <c r="G66" s="28">
        <v>52230946325</v>
      </c>
      <c r="H66" s="6" t="s">
        <v>257</v>
      </c>
      <c r="I66" s="11" t="s">
        <v>74</v>
      </c>
      <c r="J66" s="11">
        <v>44926</v>
      </c>
      <c r="K66" s="17">
        <f t="shared" si="1"/>
        <v>0.38294825143587902</v>
      </c>
      <c r="L66" s="28">
        <v>20001749566</v>
      </c>
      <c r="M66" s="84"/>
    </row>
    <row r="67" spans="1:13" ht="53.25" customHeight="1" x14ac:dyDescent="0.15">
      <c r="A67" s="1">
        <v>60</v>
      </c>
      <c r="B67" s="35">
        <v>2021002130388</v>
      </c>
      <c r="C67" s="1" t="s">
        <v>71</v>
      </c>
      <c r="D67" s="36" t="s">
        <v>116</v>
      </c>
      <c r="E67" s="36" t="s">
        <v>117</v>
      </c>
      <c r="F67" s="1" t="s">
        <v>249</v>
      </c>
      <c r="G67" s="37">
        <v>1000000000</v>
      </c>
      <c r="H67" s="38" t="s">
        <v>19</v>
      </c>
      <c r="I67" s="11" t="s">
        <v>74</v>
      </c>
      <c r="J67" s="11">
        <v>44926</v>
      </c>
      <c r="K67" s="17">
        <f t="shared" si="1"/>
        <v>0.95127600000000001</v>
      </c>
      <c r="L67" s="28">
        <v>951276000</v>
      </c>
      <c r="M67" s="39"/>
    </row>
    <row r="68" spans="1:13" ht="53.25" customHeight="1" x14ac:dyDescent="0.15">
      <c r="A68" s="120">
        <v>61</v>
      </c>
      <c r="B68" s="35">
        <v>2021002130389</v>
      </c>
      <c r="C68" s="1" t="s">
        <v>71</v>
      </c>
      <c r="D68" s="36" t="s">
        <v>118</v>
      </c>
      <c r="E68" s="36" t="s">
        <v>119</v>
      </c>
      <c r="F68" s="1" t="s">
        <v>249</v>
      </c>
      <c r="G68" s="37">
        <v>1463479527</v>
      </c>
      <c r="H68" s="38" t="s">
        <v>257</v>
      </c>
      <c r="I68" s="11" t="s">
        <v>74</v>
      </c>
      <c r="J68" s="11">
        <v>44926</v>
      </c>
      <c r="K68" s="17">
        <f t="shared" si="1"/>
        <v>0.51380519858820006</v>
      </c>
      <c r="L68" s="28">
        <v>751943389</v>
      </c>
      <c r="M68" s="39"/>
    </row>
    <row r="69" spans="1:13" ht="53.25" customHeight="1" x14ac:dyDescent="0.15">
      <c r="A69" s="1">
        <v>62</v>
      </c>
      <c r="B69" s="35">
        <v>2021002130390</v>
      </c>
      <c r="C69" s="1" t="s">
        <v>71</v>
      </c>
      <c r="D69" s="36" t="s">
        <v>120</v>
      </c>
      <c r="E69" s="36" t="s">
        <v>121</v>
      </c>
      <c r="F69" s="1" t="s">
        <v>249</v>
      </c>
      <c r="G69" s="37">
        <v>1370000000</v>
      </c>
      <c r="H69" s="38" t="s">
        <v>19</v>
      </c>
      <c r="I69" s="11" t="s">
        <v>74</v>
      </c>
      <c r="J69" s="11">
        <v>44926</v>
      </c>
      <c r="K69" s="17">
        <f t="shared" si="1"/>
        <v>0.9944890510948905</v>
      </c>
      <c r="L69" s="28">
        <v>1362450000</v>
      </c>
      <c r="M69" s="39"/>
    </row>
    <row r="70" spans="1:13" ht="53.25" customHeight="1" x14ac:dyDescent="0.15">
      <c r="A70" s="1">
        <v>63</v>
      </c>
      <c r="B70" s="35">
        <v>2021002130391</v>
      </c>
      <c r="C70" s="1" t="s">
        <v>71</v>
      </c>
      <c r="D70" s="36" t="s">
        <v>122</v>
      </c>
      <c r="E70" s="36" t="s">
        <v>123</v>
      </c>
      <c r="F70" s="1" t="s">
        <v>249</v>
      </c>
      <c r="G70" s="37">
        <v>2402382744</v>
      </c>
      <c r="H70" s="38" t="s">
        <v>19</v>
      </c>
      <c r="I70" s="11" t="s">
        <v>74</v>
      </c>
      <c r="J70" s="11">
        <v>44926</v>
      </c>
      <c r="K70" s="17">
        <f t="shared" si="1"/>
        <v>0.93436055208361923</v>
      </c>
      <c r="L70" s="28">
        <v>2244691667</v>
      </c>
      <c r="M70" s="39"/>
    </row>
    <row r="71" spans="1:13" ht="53.25" customHeight="1" x14ac:dyDescent="0.15">
      <c r="A71" s="120">
        <v>64</v>
      </c>
      <c r="B71" s="120">
        <v>2021002130392</v>
      </c>
      <c r="C71" s="3">
        <v>44560</v>
      </c>
      <c r="D71" s="7" t="s">
        <v>36</v>
      </c>
      <c r="E71" s="7" t="s">
        <v>37</v>
      </c>
      <c r="F71" s="1" t="s">
        <v>250</v>
      </c>
      <c r="G71" s="107">
        <v>3811775902</v>
      </c>
      <c r="H71" s="120" t="s">
        <v>22</v>
      </c>
      <c r="I71" s="11">
        <v>44562</v>
      </c>
      <c r="J71" s="11">
        <v>44926</v>
      </c>
      <c r="K71" s="58">
        <v>0.84</v>
      </c>
      <c r="L71" s="106">
        <v>3215261713</v>
      </c>
      <c r="M71" s="1" t="s">
        <v>154</v>
      </c>
    </row>
    <row r="72" spans="1:13" ht="53.25" customHeight="1" x14ac:dyDescent="0.15">
      <c r="A72" s="1">
        <v>65</v>
      </c>
      <c r="B72" s="120">
        <v>2021002130393</v>
      </c>
      <c r="C72" s="3">
        <v>44560</v>
      </c>
      <c r="D72" s="7" t="s">
        <v>38</v>
      </c>
      <c r="E72" s="7" t="s">
        <v>39</v>
      </c>
      <c r="F72" s="1" t="s">
        <v>250</v>
      </c>
      <c r="G72" s="107">
        <v>1017964853</v>
      </c>
      <c r="H72" s="120" t="s">
        <v>40</v>
      </c>
      <c r="I72" s="11">
        <v>44574</v>
      </c>
      <c r="J72" s="11">
        <v>44908</v>
      </c>
      <c r="K72" s="58">
        <v>0.997</v>
      </c>
      <c r="L72" s="106">
        <v>1014934853</v>
      </c>
      <c r="M72" s="1" t="s">
        <v>155</v>
      </c>
    </row>
    <row r="73" spans="1:13" ht="53.25" customHeight="1" x14ac:dyDescent="0.15">
      <c r="A73" s="1">
        <v>66</v>
      </c>
      <c r="B73" s="120">
        <v>2021002130394</v>
      </c>
      <c r="C73" s="3">
        <v>44560</v>
      </c>
      <c r="D73" s="7" t="s">
        <v>41</v>
      </c>
      <c r="E73" s="7" t="s">
        <v>42</v>
      </c>
      <c r="F73" s="1" t="s">
        <v>250</v>
      </c>
      <c r="G73" s="107">
        <v>578060000</v>
      </c>
      <c r="H73" s="120" t="s">
        <v>40</v>
      </c>
      <c r="I73" s="11">
        <v>44578</v>
      </c>
      <c r="J73" s="11">
        <v>44851</v>
      </c>
      <c r="K73" s="58">
        <v>1</v>
      </c>
      <c r="L73" s="106">
        <v>578060000</v>
      </c>
      <c r="M73" s="1" t="s">
        <v>156</v>
      </c>
    </row>
    <row r="74" spans="1:13" ht="53.25" customHeight="1" x14ac:dyDescent="0.15">
      <c r="A74" s="120">
        <v>67</v>
      </c>
      <c r="B74" s="35">
        <v>2021002130395</v>
      </c>
      <c r="C74" s="1" t="s">
        <v>71</v>
      </c>
      <c r="D74" s="36" t="s">
        <v>124</v>
      </c>
      <c r="E74" s="36" t="s">
        <v>125</v>
      </c>
      <c r="F74" s="1" t="s">
        <v>249</v>
      </c>
      <c r="G74" s="37">
        <v>1823327815</v>
      </c>
      <c r="H74" s="38" t="s">
        <v>22</v>
      </c>
      <c r="I74" s="11" t="s">
        <v>74</v>
      </c>
      <c r="J74" s="11">
        <v>44926</v>
      </c>
      <c r="K74" s="17">
        <f>(L74*100/G74)/100</f>
        <v>0.99623033392928306</v>
      </c>
      <c r="L74" s="28">
        <v>1816454478</v>
      </c>
      <c r="M74" s="39"/>
    </row>
    <row r="75" spans="1:13" ht="53.25" customHeight="1" x14ac:dyDescent="0.15">
      <c r="A75" s="1">
        <v>68</v>
      </c>
      <c r="B75" s="56">
        <v>2021002130396</v>
      </c>
      <c r="C75" s="1" t="s">
        <v>71</v>
      </c>
      <c r="D75" s="32" t="s">
        <v>126</v>
      </c>
      <c r="E75" s="32" t="s">
        <v>127</v>
      </c>
      <c r="F75" s="1" t="s">
        <v>249</v>
      </c>
      <c r="G75" s="33">
        <v>681274316</v>
      </c>
      <c r="H75" s="118" t="s">
        <v>258</v>
      </c>
      <c r="I75" s="11" t="s">
        <v>74</v>
      </c>
      <c r="J75" s="11">
        <v>44926</v>
      </c>
      <c r="K75" s="17">
        <f>(L75*100/G75)/100</f>
        <v>0.92134531312640888</v>
      </c>
      <c r="L75" s="28">
        <v>627688898</v>
      </c>
      <c r="M75" s="44"/>
    </row>
    <row r="76" spans="1:13" ht="53.25" customHeight="1" x14ac:dyDescent="0.15">
      <c r="A76" s="1">
        <v>69</v>
      </c>
      <c r="B76" s="35">
        <v>2021002130399</v>
      </c>
      <c r="C76" s="1" t="s">
        <v>71</v>
      </c>
      <c r="D76" s="36" t="s">
        <v>130</v>
      </c>
      <c r="E76" s="36" t="s">
        <v>131</v>
      </c>
      <c r="F76" s="1" t="s">
        <v>249</v>
      </c>
      <c r="G76" s="37">
        <v>400000000</v>
      </c>
      <c r="H76" s="38" t="s">
        <v>19</v>
      </c>
      <c r="I76" s="11" t="s">
        <v>74</v>
      </c>
      <c r="J76" s="11">
        <v>44926</v>
      </c>
      <c r="K76" s="17">
        <f>(L76*100/G76)/100</f>
        <v>0.89824999999999999</v>
      </c>
      <c r="L76" s="28">
        <v>359300000</v>
      </c>
      <c r="M76" s="39"/>
    </row>
    <row r="77" spans="1:13" ht="53.25" customHeight="1" x14ac:dyDescent="0.15">
      <c r="A77" s="120">
        <v>70</v>
      </c>
      <c r="B77" s="35">
        <v>2021002130405</v>
      </c>
      <c r="C77" s="1" t="s">
        <v>71</v>
      </c>
      <c r="D77" s="36" t="s">
        <v>128</v>
      </c>
      <c r="E77" s="36" t="s">
        <v>129</v>
      </c>
      <c r="F77" s="1" t="s">
        <v>249</v>
      </c>
      <c r="G77" s="37">
        <v>700000000</v>
      </c>
      <c r="H77" s="38" t="s">
        <v>19</v>
      </c>
      <c r="I77" s="11" t="s">
        <v>74</v>
      </c>
      <c r="J77" s="11">
        <v>44926</v>
      </c>
      <c r="K77" s="17">
        <f>(L77*100/G77)/100</f>
        <v>0.99404762000000002</v>
      </c>
      <c r="L77" s="28">
        <v>695833334</v>
      </c>
      <c r="M77" s="39"/>
    </row>
    <row r="78" spans="1:13" ht="53.25" customHeight="1" x14ac:dyDescent="0.15">
      <c r="A78" s="1">
        <v>71</v>
      </c>
      <c r="B78" s="35">
        <v>2021002130406</v>
      </c>
      <c r="C78" s="1" t="s">
        <v>71</v>
      </c>
      <c r="D78" s="36" t="s">
        <v>132</v>
      </c>
      <c r="E78" s="36" t="s">
        <v>133</v>
      </c>
      <c r="F78" s="1" t="s">
        <v>249</v>
      </c>
      <c r="G78" s="37">
        <v>200000000</v>
      </c>
      <c r="H78" s="38" t="s">
        <v>22</v>
      </c>
      <c r="I78" s="11" t="s">
        <v>74</v>
      </c>
      <c r="J78" s="11">
        <v>44926</v>
      </c>
      <c r="K78" s="17">
        <f>(L78*100/G78)/100</f>
        <v>0.97699999999999998</v>
      </c>
      <c r="L78" s="28">
        <v>195400000</v>
      </c>
      <c r="M78" s="39"/>
    </row>
    <row r="79" spans="1:13" ht="53.25" customHeight="1" x14ac:dyDescent="0.15">
      <c r="A79" s="1">
        <v>72</v>
      </c>
      <c r="B79" s="120">
        <v>2021002130411</v>
      </c>
      <c r="C79" s="3">
        <v>44558</v>
      </c>
      <c r="D79" s="7" t="s">
        <v>161</v>
      </c>
      <c r="E79" s="7" t="s">
        <v>162</v>
      </c>
      <c r="F79" s="1" t="s">
        <v>253</v>
      </c>
      <c r="G79" s="107">
        <v>300000000</v>
      </c>
      <c r="H79" s="120" t="s">
        <v>22</v>
      </c>
      <c r="I79" s="3">
        <v>44852</v>
      </c>
      <c r="J79" s="3">
        <v>44926</v>
      </c>
      <c r="K79" s="71">
        <v>1</v>
      </c>
      <c r="L79" s="124">
        <v>292364598</v>
      </c>
      <c r="M79" s="1" t="s">
        <v>252</v>
      </c>
    </row>
    <row r="80" spans="1:13" ht="53.25" customHeight="1" x14ac:dyDescent="0.15">
      <c r="A80" s="120">
        <v>73</v>
      </c>
      <c r="B80" s="31">
        <v>2021002130413</v>
      </c>
      <c r="C80" s="1" t="s">
        <v>71</v>
      </c>
      <c r="D80" s="80" t="s">
        <v>134</v>
      </c>
      <c r="E80" s="80" t="s">
        <v>135</v>
      </c>
      <c r="F80" s="1" t="s">
        <v>249</v>
      </c>
      <c r="G80" s="81">
        <v>53880980837</v>
      </c>
      <c r="H80" s="38" t="s">
        <v>22</v>
      </c>
      <c r="I80" s="11" t="s">
        <v>74</v>
      </c>
      <c r="J80" s="11">
        <v>44926</v>
      </c>
      <c r="K80" s="17">
        <f>(L80*100/G80)/100</f>
        <v>0.76852044580013923</v>
      </c>
      <c r="L80" s="28">
        <v>41408635413</v>
      </c>
      <c r="M80" s="82"/>
    </row>
    <row r="81" spans="1:13" ht="53.25" customHeight="1" x14ac:dyDescent="0.15">
      <c r="A81" s="1">
        <v>74</v>
      </c>
      <c r="B81" s="120">
        <v>2021002130417</v>
      </c>
      <c r="C81" s="3">
        <v>44545</v>
      </c>
      <c r="D81" s="7" t="str">
        <f>UPPER("Administración de la nomina de los pensionados y jubilados nacionalizados 2021 del sector educativo del departamento de Bolívar.")</f>
        <v>ADMINISTRACIÓN DE LA NOMINA DE LOS PENSIONADOS Y JUBILADOS NACIONALIZADOS 2021 DEL SECTOR EDUCATIVO DEL DEPARTAMENTO DE BOLÍVAR.</v>
      </c>
      <c r="E81" s="7" t="s">
        <v>18</v>
      </c>
      <c r="F81" s="1" t="s">
        <v>191</v>
      </c>
      <c r="G81" s="79">
        <v>13086250103</v>
      </c>
      <c r="H81" s="120" t="s">
        <v>19</v>
      </c>
      <c r="I81" s="11">
        <v>44562</v>
      </c>
      <c r="J81" s="11">
        <v>44925</v>
      </c>
      <c r="K81" s="17">
        <v>1</v>
      </c>
      <c r="L81" s="78">
        <v>13086250103</v>
      </c>
      <c r="M81" s="1" t="s">
        <v>190</v>
      </c>
    </row>
    <row r="82" spans="1:13" ht="53.25" customHeight="1" x14ac:dyDescent="0.15">
      <c r="A82" s="1">
        <v>75</v>
      </c>
      <c r="B82" s="120">
        <v>2021002130417</v>
      </c>
      <c r="C82" s="3">
        <v>44545</v>
      </c>
      <c r="D82" s="7" t="s">
        <v>17</v>
      </c>
      <c r="E82" s="7" t="s">
        <v>18</v>
      </c>
      <c r="F82" s="1" t="s">
        <v>191</v>
      </c>
      <c r="G82" s="130">
        <v>13086250103</v>
      </c>
      <c r="H82" s="120" t="s">
        <v>19</v>
      </c>
      <c r="I82" s="11">
        <v>44562</v>
      </c>
      <c r="J82" s="11">
        <v>44925</v>
      </c>
      <c r="K82" s="43">
        <v>1</v>
      </c>
      <c r="L82" s="100">
        <v>13086250103</v>
      </c>
      <c r="M82" s="1" t="s">
        <v>190</v>
      </c>
    </row>
    <row r="83" spans="1:13" ht="53.25" customHeight="1" x14ac:dyDescent="0.15">
      <c r="A83" s="120">
        <v>76</v>
      </c>
      <c r="B83" s="35">
        <v>2021002130421</v>
      </c>
      <c r="C83" s="1" t="s">
        <v>71</v>
      </c>
      <c r="D83" s="36" t="s">
        <v>136</v>
      </c>
      <c r="E83" s="36" t="s">
        <v>137</v>
      </c>
      <c r="F83" s="1" t="s">
        <v>249</v>
      </c>
      <c r="G83" s="37">
        <v>868831762</v>
      </c>
      <c r="H83" s="38" t="s">
        <v>22</v>
      </c>
      <c r="I83" s="11" t="s">
        <v>74</v>
      </c>
      <c r="J83" s="11">
        <v>44926</v>
      </c>
      <c r="K83" s="17">
        <f>(L83*100/G83)/100</f>
        <v>0.88973699605609025</v>
      </c>
      <c r="L83" s="28">
        <v>773031762</v>
      </c>
      <c r="M83" s="39"/>
    </row>
    <row r="84" spans="1:13" ht="53.25" customHeight="1" x14ac:dyDescent="0.15">
      <c r="A84" s="1">
        <v>77</v>
      </c>
      <c r="B84" s="120">
        <v>2021002130423</v>
      </c>
      <c r="C84" s="3">
        <v>44298</v>
      </c>
      <c r="D84" s="7" t="str">
        <f>UPPER("Fortalecimiento de estrategias para las garantías de participación efectiva de la población víctima del conflicto armado representada en la mesa departamental de víctimas y apoyo a la ejecución de su plan de acción en el Departamento de Bolívar")</f>
        <v>FORTALECIMIENTO DE ESTRATEGIAS PARA LAS GARANTÍAS DE PARTICIPACIÓN EFECTIVA DE LA POBLACIÓN VÍCTIMA DEL CONFLICTO ARMADO REPRESENTADA EN LA MESA DEPARTAMENTAL DE VÍCTIMAS Y APOYO A LA EJECUCIÓN DE SU PLAN DE ACCIÓN EN EL DEPARTAMENTO DE BOLÍVAR</v>
      </c>
      <c r="E84" s="7" t="s">
        <v>26</v>
      </c>
      <c r="F84" s="1" t="s">
        <v>188</v>
      </c>
      <c r="G84" s="129">
        <v>500000000</v>
      </c>
      <c r="H84" s="120" t="s">
        <v>22</v>
      </c>
      <c r="I84" s="3">
        <v>44562</v>
      </c>
      <c r="J84" s="3">
        <v>44926</v>
      </c>
      <c r="K84" s="17">
        <v>1</v>
      </c>
      <c r="L84" s="59">
        <v>470268510</v>
      </c>
      <c r="M84" s="1" t="s">
        <v>184</v>
      </c>
    </row>
    <row r="85" spans="1:13" ht="53.25" customHeight="1" x14ac:dyDescent="0.15">
      <c r="A85" s="1">
        <v>78</v>
      </c>
      <c r="B85" s="26">
        <v>2021002130424</v>
      </c>
      <c r="C85" s="3">
        <v>44551</v>
      </c>
      <c r="D85" s="80" t="s">
        <v>34</v>
      </c>
      <c r="E85" s="66" t="s">
        <v>35</v>
      </c>
      <c r="F85" s="5" t="s">
        <v>197</v>
      </c>
      <c r="G85" s="79">
        <v>2200000000</v>
      </c>
      <c r="H85" s="120" t="s">
        <v>22</v>
      </c>
      <c r="I85" s="21">
        <v>44831</v>
      </c>
      <c r="J85" s="21">
        <v>44926</v>
      </c>
      <c r="K85" s="17">
        <v>1</v>
      </c>
      <c r="L85" s="59">
        <v>2200000000</v>
      </c>
      <c r="M85" s="5"/>
    </row>
    <row r="86" spans="1:13" ht="53.25" customHeight="1" x14ac:dyDescent="0.15">
      <c r="A86" s="120">
        <v>79</v>
      </c>
      <c r="B86" s="31">
        <v>2021002130426</v>
      </c>
      <c r="C86" s="1" t="s">
        <v>71</v>
      </c>
      <c r="D86" s="32" t="s">
        <v>138</v>
      </c>
      <c r="E86" s="32" t="s">
        <v>139</v>
      </c>
      <c r="F86" s="1" t="s">
        <v>249</v>
      </c>
      <c r="G86" s="33">
        <v>495558223</v>
      </c>
      <c r="H86" s="38" t="s">
        <v>22</v>
      </c>
      <c r="I86" s="11" t="s">
        <v>74</v>
      </c>
      <c r="J86" s="11">
        <v>44926</v>
      </c>
      <c r="K86" s="17">
        <f>(L86*100/G86)/100</f>
        <v>0.90060053347152302</v>
      </c>
      <c r="L86" s="28">
        <v>446300000</v>
      </c>
      <c r="M86" s="91"/>
    </row>
    <row r="87" spans="1:13" ht="53.25" customHeight="1" x14ac:dyDescent="0.15">
      <c r="A87" s="1">
        <v>80</v>
      </c>
      <c r="B87" s="40">
        <v>2021002130428</v>
      </c>
      <c r="C87" s="1" t="s">
        <v>71</v>
      </c>
      <c r="D87" s="34" t="s">
        <v>140</v>
      </c>
      <c r="E87" s="34" t="s">
        <v>141</v>
      </c>
      <c r="F87" s="1" t="s">
        <v>249</v>
      </c>
      <c r="G87" s="37">
        <v>1002598114</v>
      </c>
      <c r="H87" s="38" t="s">
        <v>22</v>
      </c>
      <c r="I87" s="11" t="s">
        <v>74</v>
      </c>
      <c r="J87" s="11">
        <v>44926</v>
      </c>
      <c r="K87" s="17">
        <f>(L87*100/G87)/100</f>
        <v>0.84899421624086557</v>
      </c>
      <c r="L87" s="28">
        <v>851200000</v>
      </c>
      <c r="M87" s="112"/>
    </row>
    <row r="88" spans="1:13" ht="53.25" customHeight="1" x14ac:dyDescent="0.15">
      <c r="A88" s="1">
        <v>81</v>
      </c>
      <c r="B88" s="120">
        <v>2021002130433</v>
      </c>
      <c r="C88" s="3">
        <v>44560</v>
      </c>
      <c r="D88" s="7" t="s">
        <v>23</v>
      </c>
      <c r="E88" s="7" t="s">
        <v>24</v>
      </c>
      <c r="F88" s="1" t="s">
        <v>253</v>
      </c>
      <c r="G88" s="107">
        <v>600000000</v>
      </c>
      <c r="H88" s="120" t="s">
        <v>22</v>
      </c>
      <c r="I88" s="3">
        <v>44670</v>
      </c>
      <c r="J88" s="3">
        <v>44926</v>
      </c>
      <c r="K88" s="1">
        <v>100</v>
      </c>
      <c r="L88" s="124">
        <v>63708200</v>
      </c>
      <c r="M88" s="1" t="s">
        <v>254</v>
      </c>
    </row>
    <row r="89" spans="1:13" ht="53.25" customHeight="1" x14ac:dyDescent="0.15">
      <c r="A89" s="120">
        <v>82</v>
      </c>
      <c r="B89" s="120">
        <v>2021002130434</v>
      </c>
      <c r="C89" s="3">
        <v>44559</v>
      </c>
      <c r="D89" s="7" t="s">
        <v>20</v>
      </c>
      <c r="E89" s="7" t="s">
        <v>21</v>
      </c>
      <c r="F89" s="1" t="s">
        <v>253</v>
      </c>
      <c r="G89" s="107">
        <v>1100000000</v>
      </c>
      <c r="H89" s="120" t="s">
        <v>22</v>
      </c>
      <c r="I89" s="3">
        <v>44669</v>
      </c>
      <c r="J89" s="3">
        <v>44926</v>
      </c>
      <c r="K89" s="17">
        <v>1</v>
      </c>
      <c r="L89" s="124">
        <v>99033999</v>
      </c>
      <c r="M89" s="1" t="s">
        <v>251</v>
      </c>
    </row>
    <row r="90" spans="1:13" ht="53.25" customHeight="1" x14ac:dyDescent="0.15">
      <c r="A90" s="1">
        <v>83</v>
      </c>
      <c r="B90" s="26">
        <v>2021002130442</v>
      </c>
      <c r="C90" s="23">
        <v>44578</v>
      </c>
      <c r="D90" s="126" t="s">
        <v>69</v>
      </c>
      <c r="E90" s="66" t="s">
        <v>70</v>
      </c>
      <c r="F90" s="5" t="s">
        <v>248</v>
      </c>
      <c r="G90" s="128">
        <v>1147565940</v>
      </c>
      <c r="H90" s="4" t="s">
        <v>64</v>
      </c>
      <c r="I90" s="21">
        <v>44635</v>
      </c>
      <c r="J90" s="21">
        <v>44907</v>
      </c>
      <c r="K90" s="58">
        <v>1</v>
      </c>
      <c r="L90" s="65">
        <v>802596679</v>
      </c>
      <c r="M90" s="5" t="s">
        <v>241</v>
      </c>
    </row>
    <row r="91" spans="1:13" ht="53.25" customHeight="1" x14ac:dyDescent="0.15">
      <c r="A91" s="1">
        <v>84</v>
      </c>
      <c r="B91" s="120">
        <v>2021002130444</v>
      </c>
      <c r="C91" s="22" t="s">
        <v>208</v>
      </c>
      <c r="D91" s="32" t="s">
        <v>176</v>
      </c>
      <c r="E91" s="32" t="s">
        <v>177</v>
      </c>
      <c r="F91" s="1" t="s">
        <v>204</v>
      </c>
      <c r="G91" s="33">
        <v>495000000</v>
      </c>
      <c r="H91" s="121" t="s">
        <v>144</v>
      </c>
      <c r="I91" s="11">
        <v>44412</v>
      </c>
      <c r="J91" s="11">
        <v>44926</v>
      </c>
      <c r="K91" s="73">
        <v>1</v>
      </c>
      <c r="L91" s="30">
        <v>495000000</v>
      </c>
      <c r="M91" s="112" t="s">
        <v>147</v>
      </c>
    </row>
    <row r="92" spans="1:13" ht="53.25" customHeight="1" x14ac:dyDescent="0.15">
      <c r="A92" s="120">
        <v>85</v>
      </c>
      <c r="B92" s="120">
        <v>2022002130001</v>
      </c>
      <c r="C92" s="3">
        <v>44578</v>
      </c>
      <c r="D92" s="32" t="s">
        <v>51</v>
      </c>
      <c r="E92" s="32" t="s">
        <v>56</v>
      </c>
      <c r="F92" s="1" t="s">
        <v>234</v>
      </c>
      <c r="G92" s="128">
        <v>1798371955</v>
      </c>
      <c r="H92" s="120" t="s">
        <v>22</v>
      </c>
      <c r="I92" s="11">
        <v>44563</v>
      </c>
      <c r="J92" s="11">
        <v>44926</v>
      </c>
      <c r="K92" s="67">
        <v>0.67</v>
      </c>
      <c r="L92" s="65">
        <v>1200803290</v>
      </c>
      <c r="M92" s="1" t="s">
        <v>233</v>
      </c>
    </row>
    <row r="93" spans="1:13" ht="52.5" x14ac:dyDescent="0.15">
      <c r="A93" s="1">
        <v>86</v>
      </c>
      <c r="B93" s="120">
        <v>2022002130018</v>
      </c>
      <c r="C93" s="22">
        <v>44617</v>
      </c>
      <c r="D93" s="32" t="s">
        <v>60</v>
      </c>
      <c r="E93" s="32" t="s">
        <v>61</v>
      </c>
      <c r="F93" s="1" t="s">
        <v>204</v>
      </c>
      <c r="G93" s="127">
        <v>98100000</v>
      </c>
      <c r="H93" s="118" t="s">
        <v>144</v>
      </c>
      <c r="I93" s="22">
        <v>44631</v>
      </c>
      <c r="J93" s="22">
        <v>44645</v>
      </c>
      <c r="K93" s="17">
        <v>1</v>
      </c>
      <c r="L93" s="140">
        <v>74015314</v>
      </c>
      <c r="M93" s="1" t="s">
        <v>147</v>
      </c>
    </row>
    <row r="94" spans="1:13" ht="105" x14ac:dyDescent="0.15">
      <c r="A94" s="1">
        <v>87</v>
      </c>
      <c r="B94" s="120">
        <v>2022002130024</v>
      </c>
      <c r="C94" s="3">
        <v>44742</v>
      </c>
      <c r="D94" s="32" t="s">
        <v>194</v>
      </c>
      <c r="E94" s="32" t="s">
        <v>195</v>
      </c>
      <c r="F94" s="1" t="s">
        <v>196</v>
      </c>
      <c r="G94" s="79">
        <v>150000000</v>
      </c>
      <c r="H94" s="120" t="s">
        <v>22</v>
      </c>
      <c r="I94" s="11">
        <v>44742</v>
      </c>
      <c r="J94" s="11">
        <v>44752</v>
      </c>
      <c r="K94" s="17">
        <v>1</v>
      </c>
      <c r="L94" s="59">
        <v>150000000</v>
      </c>
      <c r="M94" s="1"/>
    </row>
    <row r="95" spans="1:13" ht="63" x14ac:dyDescent="0.15">
      <c r="A95" s="120">
        <v>88</v>
      </c>
      <c r="B95" s="24">
        <v>2022002130031</v>
      </c>
      <c r="C95" s="3">
        <v>44705</v>
      </c>
      <c r="D95" s="88" t="s">
        <v>198</v>
      </c>
      <c r="E95" s="88" t="s">
        <v>199</v>
      </c>
      <c r="F95" s="5" t="s">
        <v>200</v>
      </c>
      <c r="G95" s="74">
        <v>1190000000</v>
      </c>
      <c r="H95" s="1" t="s">
        <v>22</v>
      </c>
      <c r="I95" s="21">
        <v>44799</v>
      </c>
      <c r="J95" s="21">
        <v>45107</v>
      </c>
      <c r="K95" s="17">
        <v>0.6</v>
      </c>
      <c r="L95" s="74">
        <v>714000000</v>
      </c>
      <c r="M95" s="1" t="s">
        <v>201</v>
      </c>
    </row>
    <row r="96" spans="1:13" ht="63" x14ac:dyDescent="0.15">
      <c r="A96" s="1">
        <v>89</v>
      </c>
      <c r="B96" s="1">
        <v>2022002130034</v>
      </c>
      <c r="C96" s="3">
        <v>44687</v>
      </c>
      <c r="D96" s="27" t="str">
        <f>UPPER("Proyecto Apoyo A Las Acciones Complementarias Del Plan De Trabajo De La Mesa De Participación Efectiva De Las Víctimas De Bolívar 2022 -2023 Para La Incidencia Y Seguimiento A La Implementación De La Política De Víctimas En El Departamento De Bolívar")</f>
        <v>PROYECTO APOYO A LAS ACCIONES COMPLEMENTARIAS DEL PLAN DE TRABAJO DE LA MESA DE PARTICIPACIÓN EFECTIVA DE LAS VÍCTIMAS DE BOLÍVAR 2022 -2023 PARA LA INCIDENCIA Y SEGUIMIENTO A LA IMPLEMENTACIÓN DE LA POLÍTICA DE VÍCTIMAS EN EL DEPARTAMENTO DE BOLÍVAR</v>
      </c>
      <c r="E96" s="27" t="s">
        <v>166</v>
      </c>
      <c r="F96" s="1" t="s">
        <v>188</v>
      </c>
      <c r="G96" s="64">
        <v>500000000</v>
      </c>
      <c r="H96" s="1" t="s">
        <v>22</v>
      </c>
      <c r="I96" s="3">
        <v>44855</v>
      </c>
      <c r="J96" s="3">
        <v>44926</v>
      </c>
      <c r="K96" s="17">
        <v>1</v>
      </c>
      <c r="L96" s="64">
        <f>249727500+174809250</f>
        <v>424536750</v>
      </c>
      <c r="M96" s="1" t="s">
        <v>167</v>
      </c>
    </row>
    <row r="97" spans="1:13" ht="52.5" x14ac:dyDescent="0.15">
      <c r="A97" s="1">
        <v>90</v>
      </c>
      <c r="B97" s="1">
        <v>2022002130051</v>
      </c>
      <c r="C97" s="22">
        <v>44902</v>
      </c>
      <c r="D97" s="29" t="s">
        <v>174</v>
      </c>
      <c r="E97" s="9" t="s">
        <v>175</v>
      </c>
      <c r="F97" s="1" t="s">
        <v>204</v>
      </c>
      <c r="G97" s="94">
        <v>97753253</v>
      </c>
      <c r="H97" s="112" t="s">
        <v>144</v>
      </c>
      <c r="I97" s="11">
        <v>44771</v>
      </c>
      <c r="J97" s="11">
        <v>44781</v>
      </c>
      <c r="K97" s="93">
        <v>1</v>
      </c>
      <c r="L97" s="94">
        <v>97753253</v>
      </c>
      <c r="M97" s="119" t="s">
        <v>147</v>
      </c>
    </row>
    <row r="98" spans="1:13" ht="42" x14ac:dyDescent="0.15">
      <c r="A98" s="120">
        <v>91</v>
      </c>
      <c r="B98" s="57">
        <v>20022002130019</v>
      </c>
      <c r="C98" s="3">
        <v>44719</v>
      </c>
      <c r="D98" s="32" t="s">
        <v>180</v>
      </c>
      <c r="E98" s="9" t="s">
        <v>181</v>
      </c>
      <c r="F98" s="1" t="s">
        <v>204</v>
      </c>
      <c r="G98" s="94">
        <v>7244000000</v>
      </c>
      <c r="H98" s="112" t="s">
        <v>22</v>
      </c>
      <c r="I98" s="113">
        <v>44911</v>
      </c>
      <c r="J98" s="113">
        <v>45016</v>
      </c>
      <c r="K98" s="73">
        <v>1</v>
      </c>
      <c r="L98" s="94">
        <v>7244000000</v>
      </c>
      <c r="M98" s="112" t="s">
        <v>147</v>
      </c>
    </row>
    <row r="99" spans="1:13" ht="42" x14ac:dyDescent="0.15">
      <c r="A99" s="1">
        <v>92</v>
      </c>
      <c r="B99" s="20">
        <v>20220002130033</v>
      </c>
      <c r="C99" s="3">
        <v>44343</v>
      </c>
      <c r="D99" s="27" t="s">
        <v>157</v>
      </c>
      <c r="E99" s="27" t="s">
        <v>16</v>
      </c>
      <c r="F99" s="1" t="s">
        <v>191</v>
      </c>
      <c r="G99" s="64">
        <v>409363491</v>
      </c>
      <c r="H99" s="1" t="s">
        <v>202</v>
      </c>
      <c r="I99" s="11">
        <v>44562</v>
      </c>
      <c r="J99" s="11">
        <v>44925</v>
      </c>
      <c r="K99" s="43">
        <v>0.98529999999999995</v>
      </c>
      <c r="L99" s="144">
        <v>403354115</v>
      </c>
      <c r="M99" s="120"/>
    </row>
    <row r="100" spans="1:13" ht="63" x14ac:dyDescent="0.15">
      <c r="A100" s="1">
        <v>93</v>
      </c>
      <c r="B100" s="1" t="s">
        <v>158</v>
      </c>
      <c r="C100" s="3">
        <v>44558</v>
      </c>
      <c r="D100" s="27" t="s">
        <v>159</v>
      </c>
      <c r="E100" s="27" t="s">
        <v>160</v>
      </c>
      <c r="F100" s="1" t="s">
        <v>253</v>
      </c>
      <c r="G100" s="108">
        <v>6601050709</v>
      </c>
      <c r="H100" s="1" t="s">
        <v>22</v>
      </c>
      <c r="I100" s="3">
        <v>44803</v>
      </c>
      <c r="J100" s="3">
        <v>44926</v>
      </c>
      <c r="K100" s="17">
        <v>1</v>
      </c>
      <c r="L100" s="109">
        <v>7923243328</v>
      </c>
      <c r="M100" s="1" t="s">
        <v>255</v>
      </c>
    </row>
    <row r="101" spans="1:13" ht="52.5" x14ac:dyDescent="0.15">
      <c r="A101" s="1">
        <v>94</v>
      </c>
      <c r="B101" s="24" t="s">
        <v>31</v>
      </c>
      <c r="C101" s="3">
        <v>44533</v>
      </c>
      <c r="D101" s="88" t="s">
        <v>32</v>
      </c>
      <c r="E101" s="10" t="s">
        <v>33</v>
      </c>
      <c r="F101" s="5" t="s">
        <v>197</v>
      </c>
      <c r="G101" s="76">
        <v>1361203440</v>
      </c>
      <c r="H101" s="1" t="s">
        <v>22</v>
      </c>
      <c r="I101" s="21">
        <v>44565</v>
      </c>
      <c r="J101" s="21">
        <v>44926</v>
      </c>
      <c r="K101" s="17">
        <v>1</v>
      </c>
      <c r="L101" s="59">
        <v>1361203440</v>
      </c>
      <c r="M101" s="5"/>
    </row>
    <row r="102" spans="1:13" ht="73.5" x14ac:dyDescent="0.15">
      <c r="A102" s="1">
        <v>95</v>
      </c>
      <c r="B102" s="149">
        <v>2021002130429</v>
      </c>
      <c r="C102" s="21">
        <v>44558</v>
      </c>
      <c r="D102" s="150" t="s">
        <v>263</v>
      </c>
      <c r="E102" s="150" t="s">
        <v>264</v>
      </c>
      <c r="F102" s="5" t="s">
        <v>262</v>
      </c>
      <c r="G102" s="152">
        <v>3450000000</v>
      </c>
      <c r="H102" s="5" t="s">
        <v>22</v>
      </c>
      <c r="I102" s="21">
        <v>44658</v>
      </c>
      <c r="J102" s="21">
        <v>44926</v>
      </c>
      <c r="K102" s="153">
        <v>0.6</v>
      </c>
      <c r="L102" s="152">
        <v>2071696000</v>
      </c>
      <c r="M102" s="10" t="s">
        <v>265</v>
      </c>
    </row>
    <row r="103" spans="1:13" ht="84" x14ac:dyDescent="0.15">
      <c r="A103" s="1">
        <v>96</v>
      </c>
      <c r="B103" s="149">
        <v>2022002130054</v>
      </c>
      <c r="C103" s="21">
        <v>44391</v>
      </c>
      <c r="D103" s="150" t="s">
        <v>266</v>
      </c>
      <c r="E103" s="151" t="s">
        <v>267</v>
      </c>
      <c r="F103" s="5" t="s">
        <v>262</v>
      </c>
      <c r="G103" s="154">
        <v>250000000</v>
      </c>
      <c r="H103" s="5" t="s">
        <v>22</v>
      </c>
      <c r="I103" s="21">
        <v>44785</v>
      </c>
      <c r="J103" s="21">
        <v>44905</v>
      </c>
      <c r="K103" s="153">
        <v>1</v>
      </c>
      <c r="L103" s="154">
        <v>250000000</v>
      </c>
      <c r="M103" s="155"/>
    </row>
    <row r="104" spans="1:13" ht="63" x14ac:dyDescent="0.15">
      <c r="A104" s="1">
        <v>97</v>
      </c>
      <c r="B104" s="149">
        <v>2021002130403</v>
      </c>
      <c r="C104" s="21" t="s">
        <v>268</v>
      </c>
      <c r="D104" s="150" t="s">
        <v>269</v>
      </c>
      <c r="E104" s="150" t="s">
        <v>270</v>
      </c>
      <c r="F104" s="5" t="s">
        <v>262</v>
      </c>
      <c r="G104" s="154">
        <v>1398598500</v>
      </c>
      <c r="H104" s="5" t="s">
        <v>22</v>
      </c>
      <c r="I104" s="21">
        <v>44819</v>
      </c>
      <c r="J104" s="21">
        <v>44926</v>
      </c>
      <c r="K104" s="153">
        <v>1</v>
      </c>
      <c r="L104" s="154">
        <v>1398598500</v>
      </c>
      <c r="M104" s="155"/>
    </row>
    <row r="105" spans="1:13" ht="84" x14ac:dyDescent="0.15">
      <c r="A105" s="1">
        <v>98</v>
      </c>
      <c r="B105" s="149">
        <v>2021002130404</v>
      </c>
      <c r="C105" s="21">
        <v>44547</v>
      </c>
      <c r="D105" s="156" t="s">
        <v>271</v>
      </c>
      <c r="E105" s="8" t="s">
        <v>272</v>
      </c>
      <c r="F105" s="5" t="s">
        <v>262</v>
      </c>
      <c r="G105" s="154">
        <v>494281232</v>
      </c>
      <c r="H105" s="5" t="s">
        <v>22</v>
      </c>
      <c r="I105" s="21">
        <v>44805</v>
      </c>
      <c r="J105" s="21">
        <v>44926</v>
      </c>
      <c r="K105" s="153">
        <v>1</v>
      </c>
      <c r="L105" s="154">
        <v>494281232</v>
      </c>
      <c r="M105" s="155"/>
    </row>
    <row r="106" spans="1:13" ht="63" x14ac:dyDescent="0.15">
      <c r="A106" s="1">
        <v>99</v>
      </c>
      <c r="B106" s="149">
        <v>2021002130404</v>
      </c>
      <c r="C106" s="21">
        <v>44547</v>
      </c>
      <c r="D106" s="156" t="s">
        <v>271</v>
      </c>
      <c r="E106" s="150" t="s">
        <v>273</v>
      </c>
      <c r="F106" s="5" t="s">
        <v>262</v>
      </c>
      <c r="G106" s="154">
        <v>597380000</v>
      </c>
      <c r="H106" s="5" t="s">
        <v>22</v>
      </c>
      <c r="I106" s="21">
        <v>44725</v>
      </c>
      <c r="J106" s="21">
        <v>44907</v>
      </c>
      <c r="K106" s="153">
        <v>1</v>
      </c>
      <c r="L106" s="154">
        <v>597380000</v>
      </c>
      <c r="M106" s="157"/>
    </row>
    <row r="107" spans="1:13" ht="42" x14ac:dyDescent="0.15">
      <c r="A107" s="1">
        <v>100</v>
      </c>
      <c r="B107" s="42">
        <v>2021002130308</v>
      </c>
      <c r="C107" s="21">
        <v>44466</v>
      </c>
      <c r="D107" s="158" t="s">
        <v>274</v>
      </c>
      <c r="E107" s="150" t="s">
        <v>275</v>
      </c>
      <c r="F107" s="5" t="s">
        <v>262</v>
      </c>
      <c r="G107" s="154">
        <v>210455631</v>
      </c>
      <c r="H107" s="5" t="s">
        <v>22</v>
      </c>
      <c r="I107" s="21">
        <v>44825</v>
      </c>
      <c r="J107" s="21">
        <v>44926</v>
      </c>
      <c r="K107" s="153">
        <v>1</v>
      </c>
      <c r="L107" s="159">
        <f>+G107</f>
        <v>210455631</v>
      </c>
      <c r="M107" s="155"/>
    </row>
    <row r="108" spans="1:13" ht="73.5" x14ac:dyDescent="0.15">
      <c r="A108" s="1">
        <v>101</v>
      </c>
      <c r="B108" s="149">
        <v>2022002130082</v>
      </c>
      <c r="C108" s="21">
        <v>44792</v>
      </c>
      <c r="D108" s="150" t="s">
        <v>276</v>
      </c>
      <c r="E108" s="151" t="s">
        <v>277</v>
      </c>
      <c r="F108" s="5" t="s">
        <v>262</v>
      </c>
      <c r="G108" s="154">
        <v>201250000</v>
      </c>
      <c r="H108" s="5" t="s">
        <v>22</v>
      </c>
      <c r="I108" s="21">
        <v>44873</v>
      </c>
      <c r="J108" s="21">
        <v>44896</v>
      </c>
      <c r="K108" s="153">
        <v>1</v>
      </c>
      <c r="L108" s="154">
        <v>201250000</v>
      </c>
      <c r="M108" s="160"/>
    </row>
    <row r="109" spans="1:13" ht="10.5" x14ac:dyDescent="0.15">
      <c r="C109" s="46"/>
    </row>
    <row r="126" spans="3:3" ht="10.5" x14ac:dyDescent="0.15">
      <c r="C126" s="46"/>
    </row>
  </sheetData>
  <autoFilter ref="A7:M101" xr:uid="{00000000-0009-0000-0000-000000000000}">
    <sortState xmlns:xlrd2="http://schemas.microsoft.com/office/spreadsheetml/2017/richdata2" ref="A8:M101">
      <sortCondition ref="B7:B101"/>
    </sortState>
  </autoFilter>
  <sortState xmlns:xlrd2="http://schemas.microsoft.com/office/spreadsheetml/2017/richdata2" ref="B8:B101">
    <sortCondition ref="B8"/>
  </sortState>
  <conditionalFormatting sqref="E37:E39">
    <cfRule type="expression" dxfId="18" priority="37">
      <formula>"Y(A4:DA4)"</formula>
    </cfRule>
    <cfRule type="expression" dxfId="17" priority="38">
      <formula>"Y(A4:DA4)"</formula>
    </cfRule>
  </conditionalFormatting>
  <conditionalFormatting sqref="E40:E42">
    <cfRule type="expression" dxfId="16" priority="35">
      <formula>"Y(A4:DA4)"</formula>
    </cfRule>
    <cfRule type="expression" dxfId="15" priority="36">
      <formula>"Y(A4:DA4)"</formula>
    </cfRule>
  </conditionalFormatting>
  <conditionalFormatting sqref="H37:H39">
    <cfRule type="expression" dxfId="14" priority="33">
      <formula>"Y(A4:DA4)"</formula>
    </cfRule>
    <cfRule type="expression" dxfId="13" priority="34">
      <formula>"Y(A4:DA4)"</formula>
    </cfRule>
  </conditionalFormatting>
  <conditionalFormatting sqref="H40:H42">
    <cfRule type="expression" dxfId="12" priority="31">
      <formula>"Y(A4:DA4)"</formula>
    </cfRule>
    <cfRule type="expression" dxfId="11" priority="32">
      <formula>"Y(A4:DA4)"</formula>
    </cfRule>
  </conditionalFormatting>
  <conditionalFormatting sqref="G37:G42">
    <cfRule type="expression" dxfId="10" priority="29">
      <formula>"Y(A4:DA4)"</formula>
    </cfRule>
    <cfRule type="expression" dxfId="9" priority="30">
      <formula>"Y(A4:DA4)"</formula>
    </cfRule>
  </conditionalFormatting>
  <conditionalFormatting sqref="G37:G42">
    <cfRule type="containsText" dxfId="8" priority="24" operator="containsText" text="EN EJECUCIÓN">
      <formula>NOT(ISERROR(SEARCH("EN EJECUCIÓN",G37)))</formula>
    </cfRule>
    <cfRule type="containsText" dxfId="7" priority="25" operator="containsText" text="EN PROCESO DE SELECCIÓN">
      <formula>NOT(ISERROR(SEARCH("EN PROCESO DE SELECCIÓN",G37)))</formula>
    </cfRule>
    <cfRule type="containsText" dxfId="6" priority="26" operator="containsText" text="LIQUIDADO">
      <formula>NOT(ISERROR(SEARCH("LIQUIDADO",G37)))</formula>
    </cfRule>
    <cfRule type="containsText" dxfId="5" priority="27" operator="containsText" text="TERMINADO">
      <formula>NOT(ISERROR(SEARCH("TERMINADO",G37)))</formula>
    </cfRule>
    <cfRule type="containsText" dxfId="4" priority="28" operator="containsText" text="SUSPENDIDO">
      <formula>NOT(ISERROR(SEARCH("SUSPENDIDO",G37)))</formula>
    </cfRule>
  </conditionalFormatting>
  <conditionalFormatting sqref="D37:D39">
    <cfRule type="expression" dxfId="3" priority="22">
      <formula>"Y(A4:DA4)"</formula>
    </cfRule>
    <cfRule type="expression" dxfId="2" priority="23">
      <formula>"Y(A4:DA4)"</formula>
    </cfRule>
  </conditionalFormatting>
  <conditionalFormatting sqref="D40:D42">
    <cfRule type="expression" dxfId="1" priority="20">
      <formula>"Y(A4:DA4)"</formula>
    </cfRule>
    <cfRule type="expression" dxfId="0" priority="21">
      <formula>"Y(A4:DA4)"</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Transparencia Oct-Dic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Robinson Dominguez Reyes</cp:lastModifiedBy>
  <cp:lastPrinted>2019-08-28T19:29:42Z</cp:lastPrinted>
  <dcterms:created xsi:type="dcterms:W3CDTF">2015-08-18T13:49:46Z</dcterms:created>
  <dcterms:modified xsi:type="dcterms:W3CDTF">2023-02-06T17:50:40Z</dcterms:modified>
</cp:coreProperties>
</file>