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howInkAnnotation="0" autoCompressPictures="0"/>
  <mc:AlternateContent xmlns:mc="http://schemas.openxmlformats.org/markup-compatibility/2006">
    <mc:Choice Requires="x15">
      <x15ac:absPath xmlns:x15ac="http://schemas.microsoft.com/office/spreadsheetml/2010/11/ac" url="C:\Users\xcure\Desktop\"/>
    </mc:Choice>
  </mc:AlternateContent>
  <xr:revisionPtr revIDLastSave="0" documentId="8_{50CA8E82-188E-4F9C-A171-0CBF65B38612}" xr6:coauthVersionLast="47" xr6:coauthVersionMax="47" xr10:uidLastSave="{00000000-0000-0000-0000-000000000000}"/>
  <bookViews>
    <workbookView xWindow="-120" yWindow="-120" windowWidth="29040" windowHeight="15720" activeTab="2" xr2:uid="{00000000-000D-0000-FFFF-FFFF00000000}"/>
  </bookViews>
  <sheets>
    <sheet name="Transparencia- Ene- Mar 2023" sheetId="8" r:id="rId1"/>
    <sheet name="Transparencia Abril-Junio 2023" sheetId="9" r:id="rId2"/>
    <sheet name="Transparencia Julio-Sep 2023" sheetId="10" r:id="rId3"/>
  </sheets>
  <externalReferences>
    <externalReference r:id="rId4"/>
  </externalReferences>
  <definedNames>
    <definedName name="_xlnm._FilterDatabase" localSheetId="1" hidden="1">'Transparencia Abril-Junio 2023'!$F$2:$F$117</definedName>
    <definedName name="_xlnm._FilterDatabase" localSheetId="0" hidden="1">'Transparencia- Ene- Mar 2023'!$F$2:$F$117</definedName>
    <definedName name="_xlnm._FilterDatabase" localSheetId="2" hidden="1">'Transparencia Julio-Sep 2023'!$F$2:$F$168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5" i="9" l="1"/>
  <c r="L124" i="9"/>
  <c r="L116" i="9"/>
  <c r="K115" i="9"/>
  <c r="K107" i="9"/>
  <c r="K106" i="9"/>
  <c r="K105" i="9"/>
  <c r="K104" i="9"/>
  <c r="K103" i="9"/>
  <c r="K102" i="9"/>
  <c r="K101" i="9"/>
  <c r="K100" i="9"/>
  <c r="K99" i="9"/>
  <c r="K98" i="9"/>
  <c r="K97" i="9"/>
  <c r="K96" i="9"/>
  <c r="K95" i="9"/>
  <c r="K94" i="9"/>
  <c r="K93" i="9"/>
  <c r="K92" i="9"/>
  <c r="K91" i="9"/>
  <c r="K90" i="9"/>
  <c r="K89" i="9"/>
  <c r="K88" i="9"/>
  <c r="K87" i="9"/>
  <c r="K86" i="9"/>
  <c r="K85" i="9"/>
  <c r="K84" i="9"/>
  <c r="K83" i="9"/>
  <c r="K82" i="9"/>
  <c r="K81" i="9"/>
  <c r="K80" i="9"/>
  <c r="K79" i="9"/>
  <c r="K78" i="9"/>
  <c r="K77" i="9"/>
  <c r="K76" i="9"/>
  <c r="K75" i="9"/>
  <c r="K74" i="9"/>
  <c r="K73" i="9"/>
  <c r="K72" i="9"/>
  <c r="K71" i="9"/>
  <c r="K70" i="9"/>
  <c r="K69" i="9"/>
  <c r="K68" i="9"/>
  <c r="K67" i="9"/>
  <c r="K66" i="9"/>
  <c r="K65" i="9"/>
  <c r="K56" i="9"/>
  <c r="K55" i="9"/>
  <c r="K54" i="9"/>
  <c r="K53" i="9"/>
  <c r="K52" i="9"/>
  <c r="K51" i="9"/>
  <c r="K50" i="9"/>
  <c r="L36" i="9"/>
  <c r="K25" i="9"/>
  <c r="G161" i="10"/>
  <c r="L17" i="10"/>
  <c r="L122" i="10"/>
  <c r="L120" i="10"/>
  <c r="L89" i="10"/>
  <c r="L59" i="10"/>
  <c r="L58" i="10"/>
  <c r="L44" i="10"/>
  <c r="L152" i="10"/>
  <c r="I152" i="10"/>
  <c r="L150" i="10"/>
  <c r="J150" i="10"/>
  <c r="J152" i="10"/>
  <c r="I150" i="10"/>
  <c r="L135" i="10"/>
  <c r="J135" i="10"/>
  <c r="I135" i="10"/>
  <c r="L125" i="10"/>
  <c r="J125" i="10"/>
  <c r="I125" i="10"/>
  <c r="L123" i="10"/>
  <c r="L70" i="10"/>
  <c r="L69" i="10"/>
  <c r="L109" i="10"/>
  <c r="L103" i="10"/>
  <c r="L102" i="10"/>
  <c r="L107" i="10"/>
  <c r="L116" i="10"/>
  <c r="L50" i="10"/>
  <c r="D118" i="10"/>
  <c r="K101" i="8"/>
  <c r="K100" i="8"/>
  <c r="K99" i="8"/>
  <c r="K93" i="8"/>
  <c r="K92" i="8"/>
  <c r="K91" i="8"/>
  <c r="K90" i="8"/>
  <c r="K85" i="8"/>
  <c r="K84" i="8"/>
  <c r="K80" i="8"/>
  <c r="K77" i="8"/>
  <c r="K76" i="8"/>
  <c r="K75" i="8"/>
  <c r="K74" i="8"/>
  <c r="K72" i="8"/>
  <c r="K71" i="8"/>
  <c r="K70" i="8"/>
  <c r="K69" i="8"/>
  <c r="K65" i="8"/>
  <c r="L55" i="8"/>
  <c r="L54" i="8"/>
  <c r="L36" i="8"/>
  <c r="L2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Suarez Mestre</author>
  </authors>
  <commentList>
    <comment ref="C27" authorId="0" shapeId="0" xr:uid="{61AB1772-3891-4B83-ABBF-312035C656E1}">
      <text>
        <r>
          <rPr>
            <b/>
            <sz val="9"/>
            <color indexed="81"/>
            <rFont val="Tahoma"/>
            <family val="2"/>
          </rPr>
          <t>Jose Suarez Mestre:</t>
        </r>
        <r>
          <rPr>
            <sz val="9"/>
            <color indexed="81"/>
            <rFont val="Tahoma"/>
            <family val="2"/>
          </rPr>
          <t xml:space="preserve">
Ajustado el 10 de 2023
</t>
        </r>
      </text>
    </comment>
    <comment ref="G27" authorId="0" shapeId="0" xr:uid="{893BDA08-9DDC-4788-B2CD-BC044317E163}">
      <text>
        <r>
          <rPr>
            <b/>
            <sz val="9"/>
            <color indexed="81"/>
            <rFont val="Tahoma"/>
            <family val="2"/>
          </rPr>
          <t>Jose Suarez Mestre:</t>
        </r>
        <r>
          <rPr>
            <sz val="9"/>
            <color indexed="81"/>
            <rFont val="Tahoma"/>
            <family val="2"/>
          </rPr>
          <t xml:space="preserve">
Se ajustó el valor inicial que estaba por $869.680.524.732.</t>
        </r>
      </text>
    </comment>
    <comment ref="C31" authorId="0" shapeId="0" xr:uid="{AE9D7135-A621-4D1A-97E4-DB7DE356A704}">
      <text>
        <r>
          <rPr>
            <b/>
            <sz val="9"/>
            <color indexed="81"/>
            <rFont val="Tahoma"/>
            <family val="2"/>
          </rPr>
          <t>Jose Suarez Mestre:</t>
        </r>
        <r>
          <rPr>
            <sz val="9"/>
            <color indexed="81"/>
            <rFont val="Tahoma"/>
            <family val="2"/>
          </rPr>
          <t xml:space="preserve">
Ajustado 24 de marzo de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Jose Suarez Mestre</author>
  </authors>
  <commentList>
    <comment ref="C112" authorId="0" shapeId="0" xr:uid="{9350450D-5390-4F0E-B206-35E4A836907A}">
      <text>
        <r>
          <rPr>
            <b/>
            <sz val="9"/>
            <color indexed="81"/>
            <rFont val="Tahoma"/>
            <family val="2"/>
          </rPr>
          <t>Jose Suarez Mestre:</t>
        </r>
        <r>
          <rPr>
            <sz val="9"/>
            <color indexed="81"/>
            <rFont val="Tahoma"/>
            <family val="2"/>
          </rPr>
          <t xml:space="preserve">
Ajustado el 10 de 2023
</t>
        </r>
      </text>
    </comment>
    <comment ref="G112" authorId="0" shapeId="0" xr:uid="{E5125306-E42E-422E-8A1C-BA725176E871}">
      <text>
        <r>
          <rPr>
            <b/>
            <sz val="9"/>
            <color indexed="81"/>
            <rFont val="Tahoma"/>
            <family val="2"/>
          </rPr>
          <t>Jose Suarez Mestre:</t>
        </r>
        <r>
          <rPr>
            <sz val="9"/>
            <color indexed="81"/>
            <rFont val="Tahoma"/>
            <family val="2"/>
          </rPr>
          <t xml:space="preserve">
Se ajustó el valor inicial que estaba por $869.680.524.732.</t>
        </r>
      </text>
    </comment>
    <comment ref="C117" authorId="0" shapeId="0" xr:uid="{300FBEE7-3E49-42BD-BC94-05874D644CBA}">
      <text>
        <r>
          <rPr>
            <b/>
            <sz val="9"/>
            <color indexed="81"/>
            <rFont val="Tahoma"/>
            <family val="2"/>
          </rPr>
          <t>Jose Suarez Mestre:</t>
        </r>
        <r>
          <rPr>
            <sz val="9"/>
            <color indexed="81"/>
            <rFont val="Tahoma"/>
            <family val="2"/>
          </rPr>
          <t xml:space="preserve">
Ajustado 24 de marzo de 2023.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Jose Suarez Mestre</author>
  </authors>
  <commentList>
    <comment ref="G40" authorId="0" shapeId="0" xr:uid="{FFBFF838-0EF0-4549-B49C-44E482EEC65A}">
      <text>
        <r>
          <rPr>
            <b/>
            <sz val="9"/>
            <color indexed="81"/>
            <rFont val="Tahoma"/>
            <family val="2"/>
          </rPr>
          <t>Jose Suarez Mestre:</t>
        </r>
        <r>
          <rPr>
            <sz val="9"/>
            <color indexed="81"/>
            <rFont val="Tahoma"/>
            <family val="2"/>
          </rPr>
          <t xml:space="preserve">
Valor ajustado mediante certificación de fecha 9 de agosto de 2023.</t>
        </r>
      </text>
    </comment>
    <comment ref="C95" authorId="0" shapeId="0" xr:uid="{E45C3F7E-76D4-47E7-9C51-DEA79D5631B3}">
      <text>
        <r>
          <rPr>
            <b/>
            <sz val="9"/>
            <color indexed="81"/>
            <rFont val="Tahoma"/>
            <family val="2"/>
          </rPr>
          <t>Jose Suarez Mestre:</t>
        </r>
        <r>
          <rPr>
            <sz val="9"/>
            <color indexed="81"/>
            <rFont val="Tahoma"/>
            <family val="2"/>
          </rPr>
          <t xml:space="preserve">
Ajustado 24 de marzo de 2023.</t>
        </r>
      </text>
    </comment>
    <comment ref="C114" authorId="0" shapeId="0" xr:uid="{3E704DD0-1774-4D74-83F6-F453CFCD12F7}">
      <text>
        <r>
          <rPr>
            <b/>
            <sz val="9"/>
            <color indexed="81"/>
            <rFont val="Tahoma"/>
            <family val="2"/>
          </rPr>
          <t>Jose Suarez Mestre:</t>
        </r>
        <r>
          <rPr>
            <sz val="9"/>
            <color indexed="81"/>
            <rFont val="Tahoma"/>
            <family val="2"/>
          </rPr>
          <t xml:space="preserve">
Ajustado el 10 de 2023
</t>
        </r>
      </text>
    </comment>
  </commentList>
</comments>
</file>

<file path=xl/sharedStrings.xml><?xml version="1.0" encoding="utf-8"?>
<sst xmlns="http://schemas.openxmlformats.org/spreadsheetml/2006/main" count="1984" uniqueCount="714">
  <si>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</si>
  <si>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</si>
  <si>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</si>
  <si>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</si>
  <si>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</si>
  <si>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</si>
  <si>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</si>
  <si>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</si>
  <si>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</si>
  <si>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</si>
  <si>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</si>
  <si>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</si>
  <si>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</si>
  <si>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</si>
  <si>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</si>
  <si>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</si>
  <si>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 xml:space="preserve">RELACION DE PROYECTOS EJECUTADOS Y EN EJECUCION VIGENCIA 2023 TRIMESTRE ENERO - MARZO </t>
  </si>
  <si>
    <t>CONSTRUCCIÓN ALCANTARILLADO SANITARIO DE LA CABECERA DEL MUNICIPIO DE EL CARMEN DE BOLÍVAR, DEPARTAMENTO DE BOLÍVAR.</t>
  </si>
  <si>
    <t xml:space="preserve">NACIÓN (CONTRATO PAZ) </t>
  </si>
  <si>
    <t>Nación
Municipio
CREDT. SGP DPTO. $8.000 millones.</t>
  </si>
  <si>
    <t xml:space="preserve">22/02/2018 
</t>
  </si>
  <si>
    <t>CREDT. SGP DPTO. NACIÓN (Prog. Reactivación Económica)
SGP DPTO. (Gestión de crédito).</t>
  </si>
  <si>
    <t>Construcción de la segunda fase del alcantarillado sanitario del municipio de Calamar departamento de bolivar</t>
  </si>
  <si>
    <t>CONSTRUCCIÓN PLAN MAESTRO DE ALCANTARILLADO DE LA ZONA URBANA DEL MUNICIPIO DE SAN ESTANISLAO DE KOSTKA EN EL DEPARTAMENTO DE BOLÍVAR</t>
  </si>
  <si>
    <t xml:space="preserve">AMPLIACIÓN DE REDES PARA SEGUNDA ETAPA DEL SISTEMA DE ALCANTARILLADO SANITARIO PARA LA CABECERA DEL MUNICIPIO DE SAN CRISTÓBAL, DEPARTAMENTO DE BOLÍVAR </t>
  </si>
  <si>
    <t>OPTIMIZACION Y CONSTRUCCION DE SISTEMA DE ACUEDUCTO DE LOS CORREGIMIENTOS DE SAN SEBASTIAN DE BUENAVISTA, TACASALUMA Y ISLA GRANDE DEL MUNICIPIO DE MAGANGUE – DEPARTAMENTO DE BOLIVAR</t>
  </si>
  <si>
    <t>OPTIMIZACIÓN DEL SISTEMA DE ACUEDUCTO REGIONAL DE LOS CORREGIMIENTOS DE NERVITI Y TASAJERA EN EL MUNICIPIO DEL GUAMO EN EL DEPARTAMENTO DE BOLÍVAR</t>
  </si>
  <si>
    <t>Construcción de la segunda fase de alcantarillado sanitario del municipio de la cabecera del municipio de San Juan Nepomuceno - Departamento de Bolivar</t>
  </si>
  <si>
    <t>Construcción, Ampliación y Optimización del Sistema de Alcantarillado Sanitario de La Cabecera Municipal de Mompox</t>
  </si>
  <si>
    <t>POB. BENEF 3700</t>
  </si>
  <si>
    <t>POB. BENEF 3692</t>
  </si>
  <si>
    <t>POB. BENEF 2196</t>
  </si>
  <si>
    <t>POB. BENEF  56209</t>
  </si>
  <si>
    <t>POB. BENEF  26137</t>
  </si>
  <si>
    <t>POB. BENEF  22915</t>
  </si>
  <si>
    <t>POB. BENEF 12791</t>
  </si>
  <si>
    <t>POB. BENEF 25962</t>
  </si>
  <si>
    <t xml:space="preserve">SGP DPTO AP SB </t>
  </si>
  <si>
    <t xml:space="preserve">SGR - SGP DPTO AP SB </t>
  </si>
  <si>
    <t>El contrato se encuentra suspendido</t>
  </si>
  <si>
    <t>FORTALECIMIENTO DE LAS ESTRATEGIAS DE DIVULGACIÓN Y PROMOCIÓN EN LA VIGENCIA 2023 DE LAS MANIFESTACIONES CULTURALES EN EL DEPARTAMENTO DE BOLÍVAR</t>
  </si>
  <si>
    <t>FORTALECIMIENTO DE LA RED DE BIBLIOTECAS PÚBLICAS 2023 EN LOS 46 MUNICIPIOS DEL DEPARTAMENTO DE BOLÍVAR</t>
  </si>
  <si>
    <t>FORTALECIMIENTO DE LAS ACTIVIDADES MISIONALES Y DE APOYO DEL INSTITUTO DE CULTURA Y TURISMO DE BOLÍVAR</t>
  </si>
  <si>
    <t xml:space="preserve">Fortalecer las estrategias de divulgación y promoción de las actividades culturales manifestaciones artísticas y emprendimientos de losgestores culturales del departamento de Bolívar. </t>
  </si>
  <si>
    <t>Mejorar la oferta de gestión social y servicios bibliotecarios de las bibliotecas públicas que conforman la Red de bibliotecas delDepartamento de Bolívar.</t>
  </si>
  <si>
    <t>Promover el desarrollo de programas de fortalecimiento promoción y divulgación del sector cultura en los diferentes municipios del Departamento de Bolívar</t>
  </si>
  <si>
    <t>ICULTUR</t>
  </si>
  <si>
    <t>ICLD</t>
  </si>
  <si>
    <t>Informacion contrastada con plataforma safe y SPI</t>
  </si>
  <si>
    <t>Fortalecimiento Institucional del Instituto Departamental de Deporte y Recreación de Bolívar para un Bolívar primero en Deportes y Recreación en el departamento de Bolívar</t>
  </si>
  <si>
    <t>Fortalecimiento al programa de altos logros y liderazgo deportivo  para un bolivar primero en deportes  Bolívar</t>
  </si>
  <si>
    <t>Fortalecimiento al deporte social y comunitario, las escuelas recreativas, juegos supérate y la recreación para un Bolívar Primero en el Departamento de   Bolívar</t>
  </si>
  <si>
    <t>Implementación del programa habitos y estilos de vida saludable para un Bolivar primero en el departamento de   Bolívar</t>
  </si>
  <si>
    <t>Fortalecimiento a la infraestructura deportiva para un Bolivar Primero en deportes en el deprtamento de   Bolívar</t>
  </si>
  <si>
    <t xml:space="preserve">apoyar institucionalmente a los deportistas del departamento de bolivar para lograr mayor nivel de competitividad deportiva y ser un departamento competitivo </t>
  </si>
  <si>
    <t xml:space="preserve">apoyar institucionalmente a los deportistas de alto rendimiento del departamento de bolivar para lograr mayor nivel de competitividad deportiva y mantener el cuarto lugar en la medallero </t>
  </si>
  <si>
    <t>apoyar institucionalmente a los eventos deportivos y recreativos  del departamento de bolivar</t>
  </si>
  <si>
    <t>Aumentar la prevalencia de actividad física regular con el fin de combatir el sedentarismo, logrando así el mejoramiento de la calidad de  vida, el bienestar, aprovechamiento del tiempo libre y la salud de la población bolivarense en los ámbitos común</t>
  </si>
  <si>
    <t>Construir, mantener, reparar y adecuar los escenarios deportivos y recreativos en los diferentes municipios del Departamento de Bolívar</t>
  </si>
  <si>
    <t>IDERBOL</t>
  </si>
  <si>
    <t>Se adelantaron acciones estipuladas en e proyecto lo que permitió el avance en las actividades</t>
  </si>
  <si>
    <t>Entre el periodo de Enero y Marzo se realizó el alistamiento para el inicio de las ejecuciones de las actividades en este prioyecto</t>
  </si>
  <si>
    <t>Fortalecimiento del proceso de conocimiento en la Gestión de Riesgo de Desastres vigencia 2023 en el Departamento de   Bolívar</t>
  </si>
  <si>
    <t>Fortalecimiento del proceso de reducción en la Gestión de Riesgo de Desastres vigencia 2023 en el Departamento de  Bolívar</t>
  </si>
  <si>
    <t>Fortalecimiento del proceso de atención del riesgo de desastres vigencia 2023 en el Departamento de   Bolívar</t>
  </si>
  <si>
    <t>Aumentar la implementación de planes, programas y estrategias que permitan la articulación entre el Gobierno departamental y los comités municipales de Gestión del Riesgo.</t>
  </si>
  <si>
    <t>Reducir las afectaciones de los eventos de tipo climático en las poblaciones del Departamento de Bolívar.</t>
  </si>
  <si>
    <t>Reducir los niveles de afectaciones presentadas en la totalidad del territorio Bolivarense por eventos de tipo climático de alto impacto en la población Indicadores para medir el objetivo general</t>
  </si>
  <si>
    <t>OF. RIESGOS</t>
  </si>
  <si>
    <t>ADMINISTRACION DE LA NOMINA Y DE LOS BIENES Y SERVICIOS DEL AÑO 2023 PARA GARANTIZAR LA PRESTACION DEL SERVICIO PUBLICO EDUCATIVO EN LOS MUNICIPIOS NO CERTIFICADOS DEL DEPARTAMENTO.</t>
  </si>
  <si>
    <t>MANTENIMIENTO DE LA COBERTURA EDUCATIVA PARA EL 2023 A TRAVÉS DE LA PRESTACIÓN DEL SERVICIO CON OPERADORES PRIVADOS PARA GARANTIZAR LA CONTINUIDAD DE ESTUDIANTES EN LOS MUNICIPIOS CON INSUFICIENCIA DEL SERVICIO EN EL DPTO. BOLÍVAR</t>
  </si>
  <si>
    <t>FORTALECIMIENTO DEL SERVICIO DE ASEO Y VIGILANCIA PARA EL AÑO 2022 EN LOS
ESTABLECIMIENTOS EDUCATIVOS OFICIALES DE LOS 44 MUNICIPIOS NO CERTIFICADOS DEL 
DEPARTAMENTO BOLÍVAR</t>
  </si>
  <si>
    <t>MEJORAMIENTO DE LA GESTION Y EFICIENCIA DEL SECTOR EDUCATIVO APOYADO EN LAS TICS, TECNOLOGIAS PARA APRENDER: PARA UNA EDUCACION MÁS INNOVADORA DEPTO BOLIVAR -2023 BOLIVAR,</t>
  </si>
  <si>
    <t>IMPLEMENTACION DEL PROGRAMA DE ALIMENTACION ESCOLAR PAE 2023 BOLIVAR</t>
  </si>
  <si>
    <t>Optimizar los recursos transferidos por el MEN para el pago de nómina y prestaciones sociales; y gastos de funcionamiento de la Secretaría de educación Dptal.</t>
  </si>
  <si>
    <t>Garantizar la prestación del servicio educativo en educación preescolar , básica secundaria y media, a través de la contratación de operadores privados para garantizar la continuidad de estudiantes en los municipios con insuficiencia del servicio.</t>
  </si>
  <si>
    <t>Aumentar las condiciones de higiene y seguridad en los establecimientos educativos oficiales de los municipios no certificados del 
departamento de Bolívar.</t>
  </si>
  <si>
    <t>Incrementar la cobertura de los Recurso digitales en los establecimientos educativos del departamento mediante el fortalecimiento y
adecuada gestión de los recursos tecnológicos de la Secretaria de Educación de Bolívar</t>
  </si>
  <si>
    <t>Incrementar los niveles de permanencia de los niños, niñas, adolescentes y jóvenes en la jornada académica que asisten a los
establecimientos educativos oficiales en la entidad territorial.</t>
  </si>
  <si>
    <t>SEC. EDUCACION</t>
  </si>
  <si>
    <t>SGP</t>
  </si>
  <si>
    <t xml:space="preserve">ICLD - NACION </t>
  </si>
  <si>
    <t>01/30/2023</t>
  </si>
  <si>
    <t>No se han realizado pago a los operadores de matricula contratada- Se realizo un primer pago pago por arriendo.</t>
  </si>
  <si>
    <t>De los recursos SGP por $13.402.544.082 tiene un saldo apropiado de $8.571.481.688, que corresponde a la actividad de vigilancia. El cual tiene un avance de la siguiente manera:
78% de avance Físico del contrato que viene de la vigencia 2022, esto acorte marzo 30 de 2023.
63,84% de avance Financiero a Corte 30 de marzo de 2023; teniendo en cuenta los adicionales y la vigencia futura aprobada.</t>
  </si>
  <si>
    <t>Ejecución del primer mes de operación de los 255 establecimientos educativos con servicio a internet.  Aun no se ha realizado el primer pago sin embargo las sedes educativas están recibiendo el servicio.</t>
  </si>
  <si>
    <t>Se ha realizado un primer pago del 15% del costo contratado.</t>
  </si>
  <si>
    <t>CONSTRUCCIÓN DEL SISTEMA DE ALCANTARILLADO SANITARIO DEL CENTRO POBLADO - CORREGIMIENTO BOCA DE LA HONDA DEL MUNICIPIO DE MORALES BOLÍVAR</t>
  </si>
  <si>
    <t>Mejorar las condiciones para la disposición de las aguas residuales en el centro poblado</t>
  </si>
  <si>
    <t>SEC. HABITAT</t>
  </si>
  <si>
    <t>Sin iniciar</t>
  </si>
  <si>
    <t>por definir</t>
  </si>
  <si>
    <t>Contrato de obra  No.4236 del 28 de diciembre del 2022</t>
  </si>
  <si>
    <t>Administración de la nomina de los pensionados y jubilados nacionalizados 2023 del sector educativo del departamento de Bolívar.</t>
  </si>
  <si>
    <t>Cumplir con el pago mensual oportuno de las mesadas a los pensionados y jubilados nacionalizados del sector educativo del departamento de Bolívar vigencia 2023.</t>
  </si>
  <si>
    <t>fortalecimiento para desarrollar estrategias encaminadas a apoyar la lucha del departamento de bolivar contra la introduccion y fabricacion ilegal de cigarrillos y licores cartagena de indias</t>
  </si>
  <si>
    <t>SEC. HACIENDA</t>
  </si>
  <si>
    <t>Recursos Federacion Nacional de Departamento</t>
  </si>
  <si>
    <t>3 Mesadas enero, febrero, marzo de 2023</t>
  </si>
  <si>
    <t>-</t>
  </si>
  <si>
    <t>Aún no se ha empezado a ejecutar el proyecto</t>
  </si>
  <si>
    <t>CONSTRUCCIÓN DEL MALECON TURISTICO DE SAN FERNANDO DE LA CABECERA MUNICIPAL  DE SAN FERNANDO BOLIVAR. DEPARTAMENTO DE BOLIVAR</t>
  </si>
  <si>
    <t>CONSTRUCCIÓN DE UN MALECÓN TURISTICO DE SAN FERNANDO</t>
  </si>
  <si>
    <t>MEJORAMIENTO VIA VARIANTE-VIA CAMPAÑA MUNICIPIO DE SANTA ROSA DE LIMA, DEPARTAMENTO DE BOLIVAR</t>
  </si>
  <si>
    <t>PAVIMENTACIÓN EN CONCRETO ASFÁLTICO DE 11,6 KM DE LA VÍA CAMPAÑA MUNICIPIO DE SANTA ROSA DE LIMA</t>
  </si>
  <si>
    <t>PAVIMENTACIÓN EN CONCRETO RIGIDO DE LA CALLE EL RODEO DEL MUNICIPIO DE CARTAGENA DE INDIAS</t>
  </si>
  <si>
    <t>REHABILITACIÓN DE LA VIA QUE COMUNICA, EL MUNICIPIO DE MAHATES CON LA INTERSECCIÓN - RUTA NACIONAL 25BL02 CARRETO - CRUZ DEL VISO EN EL DEPARTAMENTO DE BOLIVAR</t>
  </si>
  <si>
    <t xml:space="preserve">MANTENIMIENTO Y MEJORAMIENTO DE VIAS RURALES EN LOS MUNICIPIOS DE ACHI, EL GUAMO, MARIA LA BAJA, SAN PABLO, SANTA ROSA Y ZAMBRANO DEL DEPARTAMENTO DE BOLIVAR </t>
  </si>
  <si>
    <t>MANTENIMIENTO Y MEJORAMIENTO DE VÍAS RURALES EN EL MUNICIPIO DE MARÍA LA BAJA (TRONCAL- COLÚ- NUEVA FLORIDA).</t>
  </si>
  <si>
    <t>MANTENIMIENTO Y MEJORAMIENTO DE VIAS RURALES EN EL MUNICIPIO DE SAN PABLO (PATIO BONITO – VIRGENCITA)</t>
  </si>
  <si>
    <t>MANTENIMIENTO Y MEJORAMIENTO DE VIAS RURALES EN EL MUNICIPIO DE EL GUAMO DEL DEPARTAMENTO DE BOLIVAR</t>
  </si>
  <si>
    <t>MANTENIMIENTO Y MEJORAMIENTO DE VIAS RURALES EN EL MUNICIPIO DE ZAMBRANO (CAPACOA- FLORIDA).</t>
  </si>
  <si>
    <t>MANTENIMIENTO Y MEJORAMIENTO DE VIAS RURALES EN EL MUNICIPIO ACHÍ (ALGARROBO- TACUYALTA)</t>
  </si>
  <si>
    <t>MANTENIMIENTO Y MEJORAMIENTO DE VIAS RURALES EN EL MUNICIPIO DE SANTA ROSA (TABACAL – AHOGAGATO)</t>
  </si>
  <si>
    <t>SEC. INFRAESTRUCTURA</t>
  </si>
  <si>
    <t>REGALÍAS / ICLD</t>
  </si>
  <si>
    <t>INVIAS/ICLD</t>
  </si>
  <si>
    <t>SUSPENDIDO</t>
  </si>
  <si>
    <t>EN EJECUCIÓN</t>
  </si>
  <si>
    <t>TERMINADO</t>
  </si>
  <si>
    <t>2022002130174</t>
  </si>
  <si>
    <t>FORTALECIMIENTO DE LAS CONDICIONES DE SEGURIDAD EN MOVILIDAD DE LA GOBERNACION DE BOLIVAR Y LA FUERZA PUBLICA– BOLIVAR</t>
  </si>
  <si>
    <t>AUNAR ESFUERZOS TÉCNICOS, ADMINISTRATIVO, FINANCIEROS Y HUMANOS ENTRE EL DEPARTAMENTO DE BOLIVAR Y LA UNIDAD NACIONAL DE PROTECCION UNP, PARA EL FORTALECIMIENTO DE LAS CONDICIONES DE SEGURIDAD EN MOVILIDAD DE LA GOBERNACION DE BOLIVAR Y LA FUERZA PUBLICA.</t>
  </si>
  <si>
    <t>Implementación y funcionamiento del Centro de Observación e Investigación Social de   Bolívar</t>
  </si>
  <si>
    <t>Aumentar el flujo de información, conocimiento y el análisis sobre el estado de la convivencia y la seguridad ciudadana a través de la generación de información.</t>
  </si>
  <si>
    <t>Apoyo a la operatividad para la ejecución de los programas del Plan Integral de Seguridad y convivencia en   Bolívar -</t>
  </si>
  <si>
    <t>Apoyo a la operatividad para la ejecución de los programas del Plan Integral de Seguridad y convivencia en   Bolívar</t>
  </si>
  <si>
    <t>Fortalecimiento del proceso de participación y organización de los organismos comunales en el Departamento de Bolívar</t>
  </si>
  <si>
    <t>"Implementacion de Acciones para la protección y seguridad de los lideres sociales en riesto o amenazados en el Departamento de Bolívar"</t>
  </si>
  <si>
    <t>Reducir las situaciones de riesgo a la que se encuentran expuestos los líderes sociales de organizaciones y comunidades, mediante la implementación de acciones que permitan brindar protección</t>
  </si>
  <si>
    <t>SEC. INTERIOR</t>
  </si>
  <si>
    <t>CONTRIBUCION ESPECIAL -  FONDO DE SEGURIDAD</t>
  </si>
  <si>
    <t>CONTRIBUCION ESPECIAL 5%</t>
  </si>
  <si>
    <t>Convenio con la Cruz Roja Colombiana - Apoyo Integral a lideres sociales amenazados o en riesgo</t>
  </si>
  <si>
    <t>CONTRATACION DE TALENTO HUMANO EJECUTADO POR FUNCION PUBLICA</t>
  </si>
  <si>
    <t>EJECUTADO POR LA DIRECCION DE APOYO LOGISTICO - Apoyo con combustible a la fuerza publica</t>
  </si>
  <si>
    <t>N/A</t>
  </si>
  <si>
    <t xml:space="preserve">CONSTRUCCIÓN DE INFRAESTRUCTURA ELÉCTRICA EN LOS CORREGIMIENTOS EL LIMÓN, EL JOLÓN Y LA GLORIA, MUNICIPIO DE SAN FERNANDO, DEPARTAMENTO DE BOLÍVAR </t>
  </si>
  <si>
    <t xml:space="preserve">SGR - AD 2017 </t>
  </si>
  <si>
    <t>Terminado</t>
  </si>
  <si>
    <t xml:space="preserve">ICLD 2019 </t>
  </si>
  <si>
    <t xml:space="preserve">CONSTRUCCIÓN INFRAESTRUCTURA ELECTRICA EN LAS VEREDAS CARABAJAL, DANUBIO, BALSAMO, EMPERATRIZ, MASINGUI, PINTAMONAL - NARANJAL, SAN ALEJO Y VILLA AMALIA, EN EL MUNICIPIO DE EL CARMEN DE BOLIVAR, DEPARTAMENTO DE BOLIVAR </t>
  </si>
  <si>
    <t>SGR - ASIGNACIONES DIRECTAS</t>
  </si>
  <si>
    <t>Ver observación</t>
  </si>
  <si>
    <t>Supendido</t>
  </si>
  <si>
    <t xml:space="preserve">ICLD - DEPARTAMENTO DE BOLIVAR </t>
  </si>
  <si>
    <t>ASISTENCIA PROFESIONAL TECNINCA,  TECNOLOGICA Y EN SALUD A MINEROS PARA LA VIGENCIA 2023</t>
  </si>
  <si>
    <t>ASISTIR PROFESIONALMENTE TECNINCA,  TECNOLOGICA Y EN SALUD A MINEROS PARA LA VIGENCIA 2023</t>
  </si>
  <si>
    <t>ICLD -2023</t>
  </si>
  <si>
    <t>En ejecucion</t>
  </si>
  <si>
    <t>DISEÑO, IMPLEMENTACION, CAPACITACIÓN Y ACOMPAÑAMIENTO DE UNIDADES MÓVILES DE NEGOCIO JOYERO PARA LA FORMACIÓN, COMPETITIVIDAD Y TRANSFORMACIÓN DE LA MUJER MINERA, ETAPA 2, BOLÍVAR</t>
  </si>
  <si>
    <t>APOYO PARA LA ATENCIÓN HUMANITARIA EN EL MARCO DE LA PREVENCION Y PROTECCION EN EL
DEPARTAMENTO DE   BOLÍVAR</t>
  </si>
  <si>
    <t xml:space="preserve">Brindar atención humanitaria a las víctimas del conflicto armado en el Departamento de Bolívar </t>
  </si>
  <si>
    <t>Desarrollo de jornadas itinerantes para la participacion atencion y asistencia a las victimas del conflicto con enfoque etnico y diferencial en el Dpto de Bolivar</t>
  </si>
  <si>
    <t xml:space="preserve">Garantizar la participación de las víctimas del conflicto armado para el aprovechamiento de la oferta institucional extramural en su propio territorio con enfoque diferencial y étnico </t>
  </si>
  <si>
    <t>Desarrollo DE JORNADAS ITINERANTES PARA LA PARTICIPACION, ATENCION Y ASISTENCIA A LAS VICTIMAS DEL CONFLICTO CON ENFOQUE ETNICO Y DIFERENCIAL  Bolívar</t>
  </si>
  <si>
    <t xml:space="preserve">Víctimas del conflicto armado que se encuentra en condiciones de vulnerabilidad socioeconómica, y desconocen la oferta institucional por
encontrarse en zonas de difícil acceso
</t>
  </si>
  <si>
    <t>Implementación Estrategias de fortalecimiento del Consejo Departamental de Paz, Reconciliación y Convivencia y DDHH, como Espacio de
participación ciudadana, que permita asumir su rol como órgano consultivo  Bolívar</t>
  </si>
  <si>
    <t xml:space="preserve">Espacio de participación ciudadana, como es el Consejo Departamental de Paz, Reconciliación y Convivencia y DDHH, con capacidades
limitadas para asumir un rol consultivo ante el departamento de Bolívar en temas de Paz, Reconciliación y Convivencia y DDHH.
</t>
  </si>
  <si>
    <t>IImplementación de las acciones encaminadas a atender a la población victima en medidas de satisfacción en los Municipios del Dpto de
Bolívar  Bolívar</t>
  </si>
  <si>
    <t>Implementar las medidas de satisfacción en comunidades con planes de reparación colectiva y victimas dentro de las sentencias de justicia
y paz en el Dpto. de Bolívar.</t>
  </si>
  <si>
    <t>Fortalecimiento  de estrategias para las garantías de participación efectiva de la población víctima del conflicto armado representada en la
mesa departamental de víctimas y apoyo a la ejecución de su plan de acción   Bolívar</t>
  </si>
  <si>
    <t>Fortalecer estrategias para las garantías de participación efectiva de la población víctima del conflicto armado representada en la mesa
departamental de víctimas y apoyo a la ejecución de su plan de acción en el departamento de bolíva</t>
  </si>
  <si>
    <t>Apoyo Servicio de ayuda humanitaria en prevención, inmediatez y emergencia en especie  Bolívar</t>
  </si>
  <si>
    <t>Brindar atención humanitaria a las víctimas del conflicto armado en el Departamento de Bolívar</t>
  </si>
  <si>
    <t>Asistencia  Institucional para garantizar los medios e instrumentos necesarios para la elección de representantes de la Mesa Departamental de
Victimas en el Departamento de Bolívar  Bolívar</t>
  </si>
  <si>
    <t xml:space="preserve"> acompañar institucional en la asignación de recursos para convocar a los integrantes de las mesas municipales de victimas para
la elección de sus representantes en la Mesa de Participación Departamental
</t>
  </si>
  <si>
    <t>CONSTRUCCIÓN Y DOTACION DEL CENTRO REGIONAL PARA LA ATENCION DE VICTIMAS EN EL MUNICIPIO DE
EL CARMEN DE BOLÍVAR</t>
  </si>
  <si>
    <t>Aumentar la atención de atención integral a las victimas del conflicto armado de los montes de maría</t>
  </si>
  <si>
    <t>SEC. VICTIMAS</t>
  </si>
  <si>
    <t xml:space="preserve">SEC. MINAS Y ENERGÍA </t>
  </si>
  <si>
    <t>ICLD / RECURSOS PROPIOS CRUZ ROJA</t>
  </si>
  <si>
    <t xml:space="preserve">ICLD/NACION </t>
  </si>
  <si>
    <t>Convenio con Cruz Roja, se ejecuta por demanda y paso a vigencias futuras 2023</t>
  </si>
  <si>
    <t>Se dio inicio al contrato, desarrollando 5 Jornadas de las 20 Programadas y se encuentra en proceso de liquidación por vencimiento de prorroga</t>
  </si>
  <si>
    <t>NA</t>
  </si>
  <si>
    <t>No se ha realizado el proceso de contratación</t>
  </si>
  <si>
    <t>En proceso de contratación</t>
  </si>
  <si>
    <t>Se contrato al final de este trimestre.</t>
  </si>
  <si>
    <t>12/29/0202</t>
  </si>
  <si>
    <t xml:space="preserve">FORTALECIMIENTO DE LA GESTIÓN PARA LA PLANEACIÓN INTEGRAL EN SALUD DE LA SECRETARIA DE SALUD DE BOLÍVAR </t>
  </si>
  <si>
    <t>FORTALECIMIENTO DE LOS EJES ESTRATEGICOS DE LA POLITICA DE PARTICIPACION SOCIAL EN SALUD Y LA SOCIALIZACION DE SUS PLANES DE ACCION EN EL DEPARTAMENTO DE BOLIVAR BOLÍVAR</t>
  </si>
  <si>
    <t>DESARROLLO DE CAPACIDADES A DIRECCIONES TERRITORIALES DE SALUD PARA LA IMPLEMENTACIÓN DE PROCESOS PRIORIZADOS DE LA GESTIÓN PARA LA SALUD PÚBLICA EN EL DEPARTAMENTO DE BOLÍVAR</t>
  </si>
  <si>
    <t>FORTALECIMIENTO A LA ARTICULACIÓN INTERSECTORIAL Y CUMPLIMIENTO DE LA RUTA DE ABORDAJE INTEGRAL DE LAS VIOLENCIAS POR RAZONES DE GENERO EN MUNICIPIOS PRIORIZADOS DEL DEPARTAMENTO DE BOLÍVAR</t>
  </si>
  <si>
    <t>FORTALECIMIENTO DEL (PIC) Y DE LOS PROCESOS DE GESTION DE SALUD PUBLICA ENMARCADA EN LA RESOLUCION 518 DE 2015 EN LAS ENTIDADES TERRITORIALES DE SALUD DEPARTAMENTAL Y MUNICIPAL DEL DEPARTAMENTO BOLÍVAR</t>
  </si>
  <si>
    <t>FORTALECIMIENTO DE LA GESTIÓN AMBIENTAL INSPECCIÓN VIGILANCIA Y CONTROL SANITARIO EN EL DEPARTAMENTO DE BOLÍVAR</t>
  </si>
  <si>
    <t>FORTALECIMIENTO DE LA CAPACIDAD DE GESTIÓN INSTITUCIONAL Y COMUNITARIA PARA LOGRAR LA PREVENCIÓN Y ATENCIÓN INTEGRAL EN ITS-VIHSIDA EN EL DEPARTAMENTO DE BOLÍVAR</t>
  </si>
  <si>
    <t>FORTALECIMIENTO DE LAS ACCIONES DE INSPECCIÓN VIGILANCIA Y CONTROL SANITARIO DE ALIMENTOS EN EL DEPARTAMENTO DE BOLÍVAR</t>
  </si>
  <si>
    <t>FORTALECIMIENTO DE LAS IPS PUBLICA CON PLANES HOSPITALARIOS DE GESTION INTEGRAL DEL RIESGO DE DESASTRE AJUSTADOS A LA NORMATIVIDAD VIGENTE CON EL PROGRAMA DE HOSPITALES SEGUROS FRENTE A DESASTRES EN EL DEPARTAMENTO DE BOLÍVAR</t>
  </si>
  <si>
    <t>FORTALECIMIENTO DE LA GESTIÓN PARA LA DETECCIÓN TEMPRANA DEL CÁNCER EN MENORES DE 18 AÑOS DE MAMA DE CUELLO UTERINO PRÓSTATA COLON Y RECTO EN MUNICIPIOS PRIORIZADOS DEL DEPARTAMENTO DE BOLÍVAR</t>
  </si>
  <si>
    <t>FORTALECIMIENTO DE LA GESTIÓN DE LA DIMENSIÓN VIDA SALUDABLE Y CONDICIONES NO TRANSMISIBLES EN EL DEPARTAMENTO DE BOLIVAR.</t>
  </si>
  <si>
    <t>IMPLEMENTACIÓN DE LAS RUTAS MATERNO PERINATAL Y DE PROMOCIÓN Y MANTENIMIENTO EN MUNICIPIOS PRIORIZADOS DEL DEPARTAMENTO DE BOLÍVAR</t>
  </si>
  <si>
    <t>INCREMENTO DE LA COBERTURA DE  ACCIONES DE INSPECCION,VIGILACIA Y CONTROL AL SISTEMA GENERAL DE SEGURIDAD SOCIAL EN SALUD EN EL DEPARTAMENTO DE BOLIVAR</t>
  </si>
  <si>
    <t xml:space="preserve">
FORTALECIMIENTO EN LA GESTION DEL CONOCIMIENTO Y EL SISTEMA DE INFORMACIÓN EN SALUD EN EL DEPARTAMENTO DE BOLÍVAR
</t>
  </si>
  <si>
    <t>FORTALECIMIENO Y GESTION A LA IMPLEMENTACION DE LA POLITICA DE SEGURIDAD ALIMENTARIA Y NUTRICIONAL (SAN) CON ENFOQUE DEL DERECHO HU7MANO A LA ALIMENTACION ADECUADA (DHAA) EN NIÑOS Y NIÑAS DE 0 A 59 MESES MUJERES GESTANTES Y LACTANTES EN EL DEPARTAMENTO DE BOLIVAR</t>
  </si>
  <si>
    <t xml:space="preserve">FORTALECIMIENTO DE LAS ACCIONES DE GESTIÓN INTEGRAL QUE MINIMICEN LOS RIESGOS ASOCIADOS A LA SALUD MENTAL Y CONVIVENCIA SOCIAL EN EL DEPARTAMENTO DE BOLÍVAR </t>
  </si>
  <si>
    <t>FORTALECIMIENTO A LA GESTIÓN Y ADMINISTRACIÓN DEL PROGRAMA AMPLIADO DE INMUNIZACION -PAI EN LOS 45 MUNICIPIOS DEL DEPARTAMENTO DE BOLIVAR</t>
  </si>
  <si>
    <t>IMPLEMENTACIÓN DE ESTRATEGIA DE PREVENCIÓN VIGILANCIA Y CONTROL DE LAS ZOONOSIS EN EL DEPARTAMENTO DE BOLÍVAR</t>
  </si>
  <si>
    <t>FORTALECIMIENTO DE LA ESTRATEGIAS DE ATENCIÓN INTEGRAL PARA LA PREVENCIÓN Y CONTROL DE LAS ENFERMEDADES ENDEMO-EPIDÉMICAS EN EL DEPARTAMENTO DE BOLÍVAR</t>
  </si>
  <si>
    <t>FORTALECIMIENTO EN LA CONTINUIDAD DE LA IMPLEMENTACIÓN DE LA ATENCIÓN INTEGRAL EN EL MARCO DEL PAPSIVI POR EL SISTEMA GENERAL DE SEGURIDAD SOCIAL A VICTIMAS DEL CONFLICTO ARMADO EN LAS 10 ESE DE MUNICIPIOS PRIORIZADOS DEL DEPARTAMENTO DE BOLÍVAR</t>
  </si>
  <si>
    <t>FORTALECIMIENTO DE ACCIONES DE ATENCIÓN INTEGRAL EN SALUD A VÍCTIMAS DE VIOLENCIA DE GÉNERO EN MUNICIPIOS PRIORIZADOS DEL DEPARTAMENTO DE BOLÍVAR</t>
  </si>
  <si>
    <t>APOYO  A LA GESTIÓN PARA LA IMPLEMENTACIÓN Y ADOPCIÓN DE ESTRATEGIAS, NORMAS Y LINEAMIENTOS ORIENTADOS PARA LOGRAR EL DESARROLLO INTEGRAL DE NIÑAS, NIÑOS Y ADOLESCENTES EN LOS MUNICIPIOS PRIORIZADOS DEL DEPARTAMENTO DE   BOLIVAR</t>
  </si>
  <si>
    <t>IMPLEMENTACIÓN DE ACCIONES DE PROMOCIÓN DE LA SALUD Y PREVENCIÓN DE RIESGOS LABORALES EN LA POBLACIÓN DEL SECTOR INFORMAL DE LA ECONOMÍA EN EL DEPARTAMENTO DE   BOLÍVAR</t>
  </si>
  <si>
    <t>FORTALECIMIENTO DE LA CONTINUIDAD E INTEGRALIDAD EN LA ATENCIÓN EN SALUD DE LA POBLACIÓN EN SITUACIONES DE URGENCIAS, EMERGENCIAS O DESASTRES A TRAVÉS DEL CENTRO REGULADOR DE URGENCIAS EN  LOS MUNICIPIOS DE  BOLIVAR</t>
  </si>
  <si>
    <t>FORTALECIMIENTO EN LA APLICACIÓN DE LAS ESTRATEGIAS PARA LA PREVENCION Y ATENCION DE LA TUBERCULOSIS Y HANSEN EN EL DEPARTAMENTO DE   BOLÍVAR</t>
  </si>
  <si>
    <t xml:space="preserve">FORTALECIMIENTO DE LA  ATENCION CON ENFOQUE DIFERENCIAL A POBLACION CON  EN MUNICIPIOS PRIORIZADOS DEL DEPARTAMENTO DE BOLÍVAR </t>
  </si>
  <si>
    <t xml:space="preserve">FORTALECIMIENTO DE LA ATENCION INTEGRAL, CURSO DE VIDA VEJEZ Y CENTROS DE BIENESTAR PARA LAS PERSONAS MAYORE  EN MUNICIPIOS PRIORIZADOS DEL DEPARTAMENTO DE BOLÍVAR </t>
  </si>
  <si>
    <t>FORTALECIMIENTO DE LA GESTION EN SALUD CON  POBLACIONES ESPECIALES  Y ÉTNICAS EN MUNICIPIOS PRIORIZADOS DEL DEPARTAMENTO DE BOLÍVAR</t>
  </si>
  <si>
    <t>FORTALECIMIENTO EN LA OPERACION Y PRESTACION DE SERVICIOS DE SALUD EN LAS ESE CON SERVIICIOS MONOPOLICOS E IPS PUBLICAS Y PRIVADAS EN EL DEPARTAMENTO DE BOLIVAR</t>
  </si>
  <si>
    <t xml:space="preserve">FORTALECIMIENTO DE LA CALIDAD DE LA ATENCION DE LA RED PRESTADORA DE SERVICIOS DE SALUD  DEL DEPARTAMENTO DE BOLIVAR </t>
  </si>
  <si>
    <t>MEJORAMIENTO EN LA GARANTIA,OPERACION Y PRESTACION DE SERVICIOS DE SALUD EN EL MODELO DE REDES INTEGRADAS DE SALUD EN EL DEPARTAMENTO DE BOLIVAR</t>
  </si>
  <si>
    <t>FORTALECIMIENTO DE LA GESTION DEL ASEGURAMIENTO EN SALUD EN EL  DEPARTAMENTO DE BOLIVAR</t>
  </si>
  <si>
    <t xml:space="preserve">OPTIMIZACION DEL FIANCIAMIENTO DE LA UNIDAD DE PAGO POR CAPITACION SUBSIDIADA (UPC-S) CON RECURSOS DE ESFUERZO PROPIO TERRITORIAL PARA LOS BENEFICIARIOS DEL REGIMEN SUBSIDIADO EN EL DEPARTAMENTO DE BOLIVAR </t>
  </si>
  <si>
    <t>FORTALECIMIENTO DE LA GESTION DE LA SECRETARIA DE SALUD DEPARTAMENTAL DE BOLIVAR</t>
  </si>
  <si>
    <t xml:space="preserve">MEJORAMIENTO DE LA OPERATIVIZACION DEL LABORATORIO DE SALUD PÚBLICA PARA LA INVESTIGACION Y VIGILANCIA DE EVENTOS DE INTERES EN EL DEPARTAMENTO DE BOLIVAR </t>
  </si>
  <si>
    <t>FORTALECIMIENTO A LA VIGILANCIA Y CONTROL SANITARIO DE MEDICAMENTOS EN EL DEPARTAMENTO DE BOLIVAR</t>
  </si>
  <si>
    <t xml:space="preserve">FORTALECIMIENTO DEL DESARROLLO DE LOS SUBSISTEMAS DE ANALISIS, INTERPRETACIÓN Y DIVULGACIÓN DE LOS EVENTOS DE INTERES EN SALUD PÚBLICA EN EL DEPARTAMENTO DE BOLIVAR </t>
  </si>
  <si>
    <t>OPTIMIZAR LOS PROCESOS DE GESTIÓN DE LA PLANEACIÓN INTEGRAL EN SALUD PARA LOGARA EL CUMPLIMIENTO DE LAS METAS DEL PLAN TERRITORIAL DE SALUD DE LA SECRETARÍA DE SALUD EN EL DEPARTAMENTO DE BOLÍVAR</t>
  </si>
  <si>
    <t xml:space="preserve">OPTIMIZAR EL SEGUIMIENTO DE LOS EJES ESTRATEGICOS Y PLANES DE ACCION Y FORTALECRE LA IMPLEMENTACION DE LA POLITICA DE PARTICIPACION SOCIAL EN SALUD EN EL DEPARTAMENTO DE BOLIVAR </t>
  </si>
  <si>
    <t>FORTALECER AL RECURSO HUMANO DE LAS DIRECCIONES MUNICIPALES DE SALUD, PARA EL LOGRO DE LA IMPLEMENTACIÓN DE LOS PROCESOS DE LA GESTIÓN DE SALUD PÚBLICA</t>
  </si>
  <si>
    <t>FORTALECER LA ARTICULACION INTERSECTORIAL DE LAS ENTIDADES PERTENECIENTES A LA RUTA INTEGRAL DE ATENCION A LAS VICTIMAS DE VIOLENCIA DE GENERO EN EL DEPARTAMENTO DE BOLIVAR</t>
  </si>
  <si>
    <t>MEJORAR LA GESTION EN LA OPERACIONALIZACION DEL PLAN INTERVECIONES COLECTIVAS (PIC) Y DE LOS PROCESOS DE LA GESTION DE LA SALUD PUBLICA EN EL MARCO DE LA GESTION DEL RIESGO COLECTIVO Y DE LA SALUD PUBLICA</t>
  </si>
  <si>
    <t>DISMINUIR PORCENTAJE DE ENFERMEDADES ADQUIRIDAS POR FACTORES AMBIENTALES Y SANITARIOS EN LOS MUNICIPIOS DEL DEPARTAMENTO DE BOLÍVAR.</t>
  </si>
  <si>
    <t>FORTALECER LA IMPLEMENTACIÓN DE ESTRATEGIAS Y LINEAMIENTOS PARA LA PREVENCIÓN Y ATENCIÓN INTEGRAL DE LAS ITS/VIH SIDA EN EL DEPARTAMENTO DE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</si>
  <si>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BOLIVAR</t>
  </si>
  <si>
    <t xml:space="preserve">FORTALECER LAS ESTRATEGIAS DE GESTION DEL RIESGO EN EMERGENCIAS Y DESASTRES DE LAS IPS PUBLICAS DE MEDIANA COMPLEJIDAD EN EL DEPARTAMENTO DE BOLIVAR </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</si>
  <si>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</si>
  <si>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AUMENTAR LA ADHERENCIA A LOS LINEAMIENTOS NACIONALES DE LA DIMENSION VIDA SALUDABLE Y CONDICIONES NO TRANSMISIBLES EN LOS MUNICIPIOS DEL DEPARTAMENTO DE BOLIVAR</t>
  </si>
  <si>
    <t>IMPLEMENTAR LAS RUTAS INTEGRALES DE ATENCIÓN MATERNO PERINATAL Y DE PROMOCIÓN Y MANTENIMIENTO EN MUNICIPIOS PRIORIZADOS DEL DEPARTAMENTO DE BOLÍVAR.</t>
  </si>
  <si>
    <t>INCREMENTO EN LA COBERTURA DE ACCIONES DE INSPECCION, VIGILANCIA Y CONTROL AL SISTEMA GENERAL DE SEGURIDAD SOCIAL EN SALUD EN EL DEPARTAMENTO DE BOLÍVAR.</t>
  </si>
  <si>
    <t>OPTIMIZAR LOS PROCESOS DE RECOLECCIÓN, ANÁLISIS, INTERPRETACIÓN Y DIVULGACIÓN DE INFORMACIÓN, Y DE INVESTIGACIÓN PARA LA IDENTIFICACIÓN DE LAS NECESIDADES DE SALUD DE LA POBLACIÓN DEL DEPARTAMENTO DE BOLÍVAR</t>
  </si>
  <si>
    <t>FORTALECER LA GESTION EN LA IMPLEMENTACION DE LA POLITICA DE SEGURIDAD ALIMENTARIA Y NUTRICIONAL (SAN) CON ENFOQUE AL DERECHO HUMANO A LA ALIMENTACION ADECUADA (DHAA) EN NIÑOS Y NIÑAS DE  A 59 MESES MUJERES LACTANTES Y GESTANTES EN EL DEPARTAMENTO DE BOLIVAR</t>
  </si>
  <si>
    <t xml:space="preserve">FORTALECER LAS ACCIONES DE GESTIÓN INTEGRAL QUE MINIMICEN LOS RIESGOS ASOCIADOS A LA SALUD MENTAL Y CONVIVENCIA SOCIAL EN EL DEPARTAMENTO DE BOLÍVAR </t>
  </si>
  <si>
    <t>FORTALECER LA GESTIÓN ADMINISTRATIVA DEL PROGRAMA AMPLIADO DE INMUNIZACIONES PARA EL LOGRO DE COBERTURAS ÚTILES EN LA POBLACIÓN OBJETO DEL PAI Y PNV EN EL DEPARTAMENTO DE BOLÍVAR.</t>
  </si>
  <si>
    <t>FORTALECER ESTRATEGIAS PARA LA REDUCCIÓN DE ÍNDICE DE MORBILIDAD Y PROPAGACIÓN DE ENFERMEDADES TRASMITIDAS POR ANIMALES DOMÉSTICOS Y SILVESTRES EN EL DEPARTAMENTO DE BOLÍVAR</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</si>
  <si>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t>
  </si>
  <si>
    <t>FORTALECER LA CAPACIDAD DEL SISTEMA GENERAL DE SEGURIDAD SOCIAL EN SALUD - SGSSS PARA BRINDAR LA ATENCIÓN PSICOSOCIAL Y DE SALUD INTEGRAL A LAS VÍCTIMAS DEL CONFLICTO ARMADO RESIDENTES EN EL DPTO. DE BOLÍVAR.</t>
  </si>
  <si>
    <t>FORTALECER LAS ACCIONES DE ATENCIÓN INTEGRAL EN SALUD DESDE UN ENFOQUE DIFERENCIAL A MUJERES VÍCTIMAS DE VIOLENCIA DE GÉNERO, VIOLENCIA INTRAFAMILIAR DEL DEPARTAMENTO DE BOLÍVAR</t>
  </si>
  <si>
    <t xml:space="preserve">FORTALECER LA GESTIÓN PARA LA IMPLEMENTACIÓN Y ADOPCIÓN DE ESTRATEGIAS, NORMAS Y LINEAMIENTOS ORIENTADOS   PARA LOGRAR EL DESARROLLO INTEGRAL DE NIÑAS, NIÑOS Y ADOLESCENTES EN MUNICIPIOS PRIORIZADOS DEL DEPARTAMENTO DE BOLÍVAR. 
</t>
  </si>
  <si>
    <t>AUMENTAR LA COBERTURA DE ACCIONES DE PROMOCIÓN DE LA SALUD Y PREVENCIÓN EN RIESGOS LABORALES EN LA POBLACIÓN DEL SECTOR INFORMAL DE LA ECONOMÍA EN EL DEPARTAMENTO DE BOLÍVAR.</t>
  </si>
  <si>
    <t>AUMENTAR LOS PORCENTAJES DE IPS PÚBLICAS DE MEDIANA COMPLEJIDAD CON ÍNDICE DE SEGURIDAD HOSPITALARIO FRENTE A EMERGENCIAS Y DESASTRES EN EL DEPARTAMENTO DE BOLÍVAR.</t>
  </si>
  <si>
    <t>MEJORAR LA APLICACIÓN DE LAS ESTRATEGIAS DE PREVENCIÓN Y ATENCIÓN DE LA TUBERCULOSIS Y LEPRA EN LOS MUNICIPIOS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</si>
  <si>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</si>
  <si>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MEJORAR LA ATENCIÓN INTEGRAL Y CUIDADO PARA LAS PERSONAS MAYORES EN MUNICIPIOS PRIORIZADOS DEL DEPARTAMENTO DE BOLÍVAR</t>
  </si>
  <si>
    <t>FORTALECER LOS PROCESOS RELACIONADOS CON EL SISTEMA GENERAL DE SEGURIDAD SOCIAL EN SALUD (SGSSS) PARA LA ATENCIÓN INTEGRAL Y DIFERENCIAL EN SALUD A POBLACIONES ESPECIALES Y ÉTNICAS EN EL DEPARTAMENTO DE BOLÍVAR.</t>
  </si>
  <si>
    <t>FORTALECER LA OPERACION Y LA PRESTACION DE SERVICIOS DE SALUD DE LAS IPS PUBLICAS  Y PRIVADAS EN EL DEPARTAMENTO DE BOLIVAR A TRAVEZ DEL FLUJO DE RECURSOS DEL PAGO DE LA DEUDA</t>
  </si>
  <si>
    <t>MEJORAR LA CALIDAD DE LA ATENCION EN SALUD, MEDIANTE EL DESARROLLO DE CAPACIDADES EN EL TALENTO HUMANO DE LOS ACTORES DEL SGSSS E INTENSIFICACION DE ACCIONES DE AUDITORIA EXTERNA Y MONITOREO DE LA CALIDAD</t>
  </si>
  <si>
    <t>CONSOLIDAR UNA RED INTEGRADA DE SERVICIOS DE SALUD EN EL MARCO DEL MODELO DE ATENCION INTEGRAL EN SALUD QUE PERMITA GARANTIZAR LA ACCESIBILIDAD, CALIDAD, OPORTUNIDAD, Y EFICIENCIA EN LA PRESTACION DE LOS SERVICIOS DE SALUD EN EL DEPARATAMENTO DE BOLIVAR</t>
  </si>
  <si>
    <t>FORTALECER LA GESTIÓN DEL ASEGURAMIENTO DE LA POBLACIÓN POBRE SIN AFILIACIÓN, MIGRANTES Y AFILIADOS AL RÉGIMEN SUBSIDIADO EN EL DEPARTAMENTO DE BOLÍVAR.</t>
  </si>
  <si>
    <t>GARANTIZAR LA FINANCIACIÓN DE LA UNIDAD DE PAGO POR CAPITACIÓN DEL RÉGIMEN SUBSIDIADO (UPC-S) CON RECURSOS DE ESFUERZO PROPIO TERRITORIAL DE LOS BENEFICIARIOS DEL RÉGIMEN SUBSIDIADO EN EL DEPARTAMENTO DE BOLÍVAR.</t>
  </si>
  <si>
    <t>FORTALECER LOS PROCESOS INSTITUCIONALES QUE PROMUEVAN UNA MEJORA CONTINUA Y CUMPLIR CON EFICIENCIA Y EFICACIA LAS COMPETENCIAS DE LA SECRETARIA DE SALUD DEPARTAMENTAL</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</si>
  <si>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</si>
  <si>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FORTALECER LA RESPUESTA AL MODELO DE INSPECCIÓN, VIGILANCIA Y CONTROL SANITARIO DE MEDICAMENTOS POR PARTE DE LOS ESTABLECIMIENTOS FARMACÉUTICOS EN EL DEPARTAMENTO DE 
BOLÍVAR</t>
  </si>
  <si>
    <t xml:space="preserve">FORTALECER EL DESARROLLO DE LOS SUBSISTEMAS DE ANÁLISIS, INTERPRETACIÓN Y DIVULGACIÓN DE LOS EVENTOS DE INTERÉS EN SALUD PÚBLICA EN EL DEPARTAMENTO DE BOLÍVAR. </t>
  </si>
  <si>
    <t>SEC. SALUD</t>
  </si>
  <si>
    <t>PROPIOS: 650.000.000
SGP: 1.000.000.000</t>
  </si>
  <si>
    <t>PROPIOS: 500.000.000</t>
  </si>
  <si>
    <t>PROPIOS:$300.000
 SGP: $500.000.000</t>
  </si>
  <si>
    <t>SGP: $750.000.000</t>
  </si>
  <si>
    <t>SGP:$1,400,000,000
RENTAS CEDIDAS:$502,511,116</t>
  </si>
  <si>
    <t>SGP-SALUD: 1.017.133.000
PROPIOS: 442.880.000
TOTAL: 1.460.013.000,00</t>
  </si>
  <si>
    <t>SGP: $850.000.000</t>
  </si>
  <si>
    <t>SGP $854.986.000
RENTAS CEDIDAS:$250.000.000</t>
  </si>
  <si>
    <t>SGP $ 534.600.000</t>
  </si>
  <si>
    <t>SGP $ 392.700.000</t>
  </si>
  <si>
    <t>SGP: $ 1.150.000.000</t>
  </si>
  <si>
    <t>SGP:$ 1.472.388.041,00</t>
  </si>
  <si>
    <t>PROPIOS : 2.814.371.882</t>
  </si>
  <si>
    <t>RECURSOS PROPIOS: 122.490.000
SGP : 1.307.846.000</t>
  </si>
  <si>
    <t>SGP:$1299.045.000</t>
  </si>
  <si>
    <t>RECURSOS PROPIOS: $253.691.364,00
SGP : $1.975.000.000,00</t>
  </si>
  <si>
    <t>RECURSOS PROPIOS $ 300.000.000.00
SGP: $ 1.000.000.000.00</t>
  </si>
  <si>
    <t xml:space="preserve">RECURSOS PROPIOS: $3.102.797.772,00        
REURSOS SGP: $1.044.934.000,00 </t>
  </si>
  <si>
    <t>1. PARTICIPACIÓN POR EL CONSUMO DE LICORES DESTILADOS INTRODUCIDOS DE PRODUCCIÓN EXTRANJERA RECAUDADO POR FONDO CUENTA DE LA FND $400.000.000
2. IMPUESTO LOTERÍAS FORÁNEAS $30.000.000
3. PARTICIPACIÓN POR EL CONSUMO DE LICORES DESTILADOS INTRODUCIDOS DE PRODUCCIÓN NACIONAL $518.435.462</t>
  </si>
  <si>
    <t>1. PARTICIPACION POR EL CONSUMO DE LICORES DESTILADOS INTRODUCIDOS DE PRODUCCION NACIONAL:$200.000.000</t>
  </si>
  <si>
    <t>SGP: 1.102.506.000</t>
  </si>
  <si>
    <t>RECURSOS PROPIOS:350.000.000
SGP:283.809.000</t>
  </si>
  <si>
    <t>RECURSOS PROPIOS:$ 1.645.044.707</t>
  </si>
  <si>
    <t>PROPIOS:$ 272.206.142
SGP:$ 739.366.000</t>
  </si>
  <si>
    <t xml:space="preserve">SGP:$350.000.000        
    PARTICIPACION POR EL CONSUMO DE LICORES DESTILADOS INTRODUCIDOS DE PRODUCCION NACIONAL: $250.000.000
   PARTICIPACION POR EL CONSUMO DE LICORES DESTILADOS INTRODUCIDOS DE PRODUCCION EXTRANJERA RECAUDADO POR FONDO CUENTA DE LA FND: $100.000.000
</t>
  </si>
  <si>
    <t xml:space="preserve">        SGP: $200.000.000
   IMPUESTO AL CONSUMO DE CERVEZAS SIFONES REFAJOS Y MEZCLAS - NACIONALES:$150.000.000
 PARTICIPACION POR EL CONSUMO DE LICORES DESTILADOS INTRODUCIDOS DE PRODUCCION EXTRANJERA RECAUDADO POR FONDO CUENTA DE LA FND:$150.000.000
   IMPUESTO AL CONSUMO DE CERVEZAS SIFONES REFAJOS Y MEZCLAS - NACIONALES:$1.663.650.025
</t>
  </si>
  <si>
    <t xml:space="preserve">PARTICIPACION POR EL CONSUMO DE LICORES DESTILADOS INTRODUCIDOS DE PRODUCCION NACIONAL:$200.000.000
</t>
  </si>
  <si>
    <t xml:space="preserve">        PRESTACIÓN DEL SERVICIO DE SALUD - SGP - SUBSIDIO A LA OFERTA.$5.881.672.554
       RENDIMIENTOS FINANCIEROS SGP CON DESTINACIÓN ESPECÍFICA - SALUD  SUBSIDIO A LA OFERTA:$12.000.000 
       IMPUESTOS LOTERIAS FORANEAS:$252.189.924 
        IMPUESTO AL CONSUMO DE VINOS APERITIVOS Y SIMILARES - NACIONALES:$145.940.589
        IMPUESTO AL CONSUMO DE CERVEZAS SIFONES REFAJOS Y MEZCLAS - NACIONALES:$4.978.650.254
      IMPUESTO AL CONSUMO CON DESTINO A SALUD / CERVEZA SALUD DE PRODUCCIÓN EXTRANJERA:$119.160.997  
        SERVICIOS DE SALUD Y PREVISION SOCIAL:$1.000.000
      PARTICIPACIÓN DEL IVA LICORES VINOS APERITIVOS Y SIMILARES:$852.804.841  
        DERECHOS DE MONOPOLIO POR LA INTRODUCCIÓN DE LICORES DESTILADOS DE PRODUCCIÓN NACIONAL:$984.737.389
        PARTICIPACION POR EL CONSUMO DE LICORES DESTILADOS INTRODUCIDOS DE PRODUCCION NACIONAL:$4.989.496.738
        RENDIMIENTOS FINANCIEROS DE CUENTA MAESTRA LEY DE PUNTO FINAL:$2.000.000
      PARTICIPACION POR EL CONSUMO DE LICORES DESTILADOS INTRODUCIDOS DE PRODUCCION EXTRANJERA RECAUDADO POR FONDO CUENTA DE LA FND:$4.154.055.937  
</t>
  </si>
  <si>
    <t xml:space="preserve">        PARTICIPACION POR EL CONSUMO DE LICORES DESTILADOS INTRODUCIDOS DE PRODUCCION EXTRANJERA RECAUDADO POR FONDO CUENTA DE LA FND:$681.000.000
</t>
  </si>
  <si>
    <t>PARTICIPACIÓN DEL IVA LICORES VINOS APERITIVOS Y SIMILARES: $1.093.117.132</t>
  </si>
  <si>
    <t xml:space="preserve">       IMPUESTO AL CONSUMO DE VINOS APERITIVOS Y SIMILARES - EXTRANJEROS:$97.576.163 
        IMPUESTO AL CONSUMO DE CERVEZAS SIFONES REFAJOS Y MEZCLAS - NACIONALES:$165.955.009
        PARTICIPACION POR EL CONSUMO DE LICORES DESTILADOS INTRODUCIDOS DE PRODUCCION EXTRANJERA RECAUDADO POR FONDO CUENTA DE LA FND:$234.823.426
</t>
  </si>
  <si>
    <t xml:space="preserve">       IMPUESTO A GANADORES DE SORTEOS ORDINARIOS Y EXTRAORDINARIOS  SSF:$212.839.947 
        IMPUESTO DE LOTERIAS FORANEAS SSF.$1.513.139.545
      IMPUESTO AL CONSUMO DE VINOS  APERITIVOS Y SIMILARES CON DESTINO A SALUD PRODUCCIÓN NACIONAL SSF:$291.881.178  
       IMPUESTO AL CONSUMO DE VINOS  APERITIVOS Y SIMILARES CON DESTINO A SALUD PRODUCCIÓN EXTRANJERA SSF:$3.252.538.761 
        IMPUESTO AL CONSUMO CON DESTINO A SALUD / CERVEZA SALUD DE PRODUCCIÓN NACIONAL SSF:$16.595.500.845
        IMPUESTO AL CONSUMO CON DESTINO A SALUD / CERVEZA SALUD DE PRODUCCIÓN EXTRANJERA SSF:$119.160.997
       RECAUDO POR AUMENTO DE TARIFA IMPUESTO AL CONSUMO DE CIGARRILLOS Y TABACO PRODUCCIÓN EXTRANJERA SALUD SSF:$20.696.870.787 
        COMPONENTE AD VALOREM DEL IMPUESTO AL CONSUMO DE CIGARRILLOS Y TABACO ELABORADO  DE PRODUCCIÓN NACIONAL  CON DESTINO A SALUD SSF:$4.554.230
        COMPONENTE AD VALOREM DEL IMPUESTO AL CONSUMO DE CIGARRILLOS Y TABACO ELABORADO  DE PRODUCCIÓN EXTRAJERA  CON DESTINO A SALUD SSF:$6.676.936.619
       PARTICIPACIÓN DEL IVA LICORES, VINOS, APERITIVOS Y SIMILARES SSF:$5.840.727.037 
        DERECHOS POR LA EXPLOTACIÓN JUEGOS DE SUERTE Y AZAR DE LOTERÍA INSTANTÁNEA Y LOTTO IMPRESO SSF:$12.000.000
        JUEGOS DE APUESTAS PERMANENTES CHANCE SSF:$8.449.451.501
        RECURSOS TRANSFERIDOS POR COLJUEGOS - JUEGOS NOVEDOSOS INTERNET SSF :$780.000.000
       DERECHOS POR LA EXPLOTACIÓN JUEGOS DE SUERTE Y AZAR SUPERASTRO SSF:$616.500.000 
       RENDIMIENTOS FINANCIEROS DE  CUENTA REGIMEN SUBSIDIADO:$900.000 
       RENDIMIENTOS FINANCIEROS 8 PUNTOS DEL IMPOCONSUMO DE CERVEZA (IVA DEL 8% CERVEZA) EXTRANJERA SSF:$75.000 
        RENDIMIENTOS FINANCIEROS AD VALOREM DEL IMPUESTO AL CIGARRILLOS - LEY 1819 DE 2016 EXTRANJERO SSF:$8.000.000
      RENDIMIENTOS FINANCIEROS COMPONENTE ESPECÍFICO DEL IMPUESTO AL CONSUMO DE CIGARRILLOS Y TABACO ELABORADO - LEY 1819 DE 2016 EXTRANJERO SSF:$12.000.000  
        RENDIMIENTOS FINANCIEROS DERECHOS DE EXPLOTACIÓN DE JUEGO DE APUESTAS PERMANENTES O CHANCE SSF:$10.000.000
       RENDIMIENTO FINANCIEROS IMPUESTO A GANADORES SSF.$100.000 
       RENDIMIENTOS FINANCIEROS IMPUESTO AL CONSUMO DE LICORES, VINOS Y APERITIVOS EXTRANJERO SSF:$3.000.000 
        RENDIMIENTOS FINANCIEROS IMPUESTO AL CONSUMO DE LICORES, VINOS Y APERITIVOS NACIONAL SSF:$400.000
       RENDIMIENTOS FINANCIEROS IMPUESTO DE LOTERÍAS FORÁNEAS SSF:$600.000 
        RENDIMIENTOS FINANCIEROS PREMIOS CADUCOS DIFERENTES A COLJUEGOS SSF:$300.000
        RENDIMIENTOS FINANCIEROS 8 PUNTOS DEL IMPOCONSUMO DE CERVEZA (IVA DEL 8% CERVEZA) NACIONAL SSF:$16.000.000
        RENDIMIENTOS FINANCIEROS IVA LICORES VINOS APERIT Y SIMILARES SSF:$14.000.000
       PREMIOS DE JUEGOS DE SUERTE Y AZAR (PREMIOS NO RECLAMADOS) SSF:$65.279.401 
      PREMIOS DE LOTERÍAS NO RECLAMADOS.:$2.000.000  
        PREMIOS DE APUESTAS PERMANENTES O CHANCE NO RECLAMADOS.44.000.000
        PREMIOS DE JUEGOS NOVEDOSOS NO RECLAMADOS.$4.000.000
</t>
  </si>
  <si>
    <t xml:space="preserve">     IMPUESTO AL CONSUMO DE VINOS APERITIVOS Y SIMILARES - EXTRANJEROS: $2.276.777.130   
        IMPUESTO AL CONSUMO DE CERVEZAS SIFONES REFAJOS Y MEZCLAS - NACIONALES:$4.978.650.255
        IVA LICORES  VINOS  APERITIVOS Y SIMILARES - SALUD 70%:$3.250.158
        PARTICIPACIÓN POR EL CONSUMO DE LICORES PRODUCIDOS EN SU JURISDICCIÓN - SALUD:$404.912.183
        PARTICIPACION POR EL CONSUMO DE LICORES DESTILADOS INTRODUCIDOS DE PRODUCCION EXTRANJERA RECAUDADO POR FONDO CUENTA DE LA FND:$4.696.468.526
      RENDIMIENTOS FINANCIEROS  APUESTAS PERMANENTES:$5.000.000  
      RENDIMIENTOS FINANCIEROS  PROGRAMAS NACIÓN:$3.000.000  
        RENDIMIENTOS FINANCIEROS  LOTERÍAS FORÁNEAS:$5.000.000
        RENDIMIENTOS FINANCIEROS - 8 PUNTOS DE IVA CERVEZA NACIONAL:$65.000.000
        RENDIMIENTOS FINANCIEROS IMPUESTO AL CONSUMO DE LICORES, VINOS Y APERITIVOS EXTRANJERO :$25.000.000
</t>
  </si>
  <si>
    <t xml:space="preserve">       SGP: $1.390.000.000 
        SGP:$1.260.000.000
    PARTICIPACION POR EL CONSUMO DE LICORES DESTILADOS INTRODUCIDOS DE PRODUCCION NACIONAL:$500.000.000  
</t>
  </si>
  <si>
    <t>SGP SALUD: $450.000.000
VENTA DE MEDICAMENTO: $352.000.000
VENTA DE MEDICAMENTO RENDIMIENTOS FINANCIEROS: $7.000.000
IMPUESTOS CON DESTINO AL CONSUMO EN SALUD/CERVEZA: $200.000.000</t>
  </si>
  <si>
    <t>SGP SALUD: $2.500.000.000
PARTICIPACIÓN POR EL CONSUMO DE LICORES DESTILADOS INTRODUCIDOS DE PRODUCCIÓN NACIONAL: $100.000.000</t>
  </si>
  <si>
    <t>12/31/2023</t>
  </si>
  <si>
    <t>EL PROYECTO HA TENIDO POCO AVANCE EN LAS ACTIVIDADES  POR EL RETARDO DE LA CONTRATACIÓN DEL TALENTO.</t>
  </si>
  <si>
    <t xml:space="preserve">NO SE LE HA ASIGNADO PRESUPUESTO AUN </t>
  </si>
  <si>
    <t>31,15%</t>
  </si>
  <si>
    <t>EL PROYECTO HA TENIDO POCO AVANCE POR LA CONTRATCIÓN TARDÍA</t>
  </si>
  <si>
    <t>60,34%</t>
  </si>
  <si>
    <t>CONTRATACION DE TALENTO HUMANO A PARTIR DE ABRIL DE 2023</t>
  </si>
  <si>
    <t xml:space="preserve">EL PROYECTO HA TENIDO POCO AVANCE POR ATRASOS EN LA CONTRATACIÓN </t>
  </si>
  <si>
    <t>LA EJECUCIÓN DEL PROYECTO HA TENIDO POCO AVANCE, DEBIDO AL RETRASO EN LA CONTRATACIÓN DEL TALENTO HUMANO.</t>
  </si>
  <si>
    <t>EL PROYECTO HA TENIDO POCO AVANCE DEBIDO AL RETRASO EN LA CONTRATACION DEL PERSONAL PARA EJECUTAR LAS ACCIONES</t>
  </si>
  <si>
    <t>25,58%</t>
  </si>
  <si>
    <t>UN SE ENCUENTRAN EN PROCESO DE CONTRATACION DEL RH DE APOYO</t>
  </si>
  <si>
    <t>CONTRATACIÓN TARDÍA.</t>
  </si>
  <si>
    <t>62,22%</t>
  </si>
  <si>
    <t xml:space="preserve">EL PROYECTO HA TENIDO POCO AVANCE DEBIDO AL RETRASO EN LA CONTRATACIÓN DEL TALENTO HUMANO </t>
  </si>
  <si>
    <t>69,01%</t>
  </si>
  <si>
    <t>EL PROYECTO AVANZA  EN LOS 45 MUNICIPIOS E IPS DE LOS MUNICIPIOS DADO QUE MENSUALMENTE SE REALIZAN ASISTENCIAS TECNICAS Y ASESORIAS , A PESAR DEL ATRASO EN LA CONTRATACION DEL TALENTO HUMANO</t>
  </si>
  <si>
    <t>59,41%</t>
  </si>
  <si>
    <t>25,53%</t>
  </si>
  <si>
    <t>LA EJECUCION FINANCIERA DE ESTE PROYECTO VA EN 25% QUE CORRESPONDE A LOS GASTOS DE NOMINA DEL TALENTO HUMANO DEL PROGRAMA Y GASTOS DE DESPLAZAMIENTO. NO SE REGISTRO EN EL SPI PORQUE NO ESTUVO A TIEMPO EL INFORME DE EJECUCION PRESUPUESTAL</t>
  </si>
  <si>
    <t>EL PROYECTO HA TENIDO POCO AVANCE POR ATRASOS EN LA CONTRATACIÓN</t>
  </si>
  <si>
    <t>49,53%</t>
  </si>
  <si>
    <t>65,32%</t>
  </si>
  <si>
    <t>EL PROYECTO DE LA DIMENSIÓN SALUD Y AMBITO LABORAL HA TENIDO POCOS AVANCES, POR RETRASO EN LA CONTRATACIÓN DEL TALENTO HUMANO.</t>
  </si>
  <si>
    <t>26,47%</t>
  </si>
  <si>
    <t>74,28%</t>
  </si>
  <si>
    <t/>
  </si>
  <si>
    <t>SGP: $250.000.000   
RENTAS CEDIDAS : $ 1.290.000.000</t>
  </si>
  <si>
    <t>13.77%</t>
  </si>
  <si>
    <t>28.73%</t>
  </si>
  <si>
    <t>7.99%</t>
  </si>
  <si>
    <t>11.02%</t>
  </si>
  <si>
    <t>9.51%</t>
  </si>
  <si>
    <t>96.26%</t>
  </si>
  <si>
    <t>99.05%</t>
  </si>
  <si>
    <t>25.4%</t>
  </si>
  <si>
    <t>CONVENIO No. 025 de 2023-UNIDAD NACIONA DE PROTECCION</t>
  </si>
  <si>
    <t>Apoyo a las acciones para la elaboración de la Política Pública de Derechos Humanos en el Departamento de Bolívar</t>
  </si>
  <si>
    <t xml:space="preserve">CONVENIO DE ASOCIACIÓN No. 032 de 2023 /FUNDACION PILARES SOCIALES </t>
  </si>
  <si>
    <t>Fortalecimiento de la participación y libre asociación de la comunidad LGTBIQ en cumplimiento del eje 2 de la Política Pública LGTBIQ en Bolívar</t>
  </si>
  <si>
    <t>Apoyo a las acciones para la elaboración de la Política Pública de Asuntos Religiosos en el Departamento de   Bolívar</t>
  </si>
  <si>
    <t>Fortalecimiento de los procesos organizacionales de la Población negra, afrocolombiana, raizal, palenquera, indígena y rom en   Bolívar</t>
  </si>
  <si>
    <t>Fortalecimiento del sistema Departamental de discapacidad en cumplimiento de la Política Pública de   Bolívar</t>
  </si>
  <si>
    <t>Apoyo a las acciones del comité Departamental de trata de personas en el Departamento de   Bolívar</t>
  </si>
  <si>
    <t>Fortalecimiento operativo y administrativo de los cuerpos de bomberos voluntarios en los municipios de   Bolívar</t>
  </si>
  <si>
    <t>SERVICIOS E INGENIERÍA MSA S.A.S</t>
  </si>
  <si>
    <t>Implementación de la semana de la juventud en el Departamento de Bolívar</t>
  </si>
  <si>
    <t>FUNDACION NUEVA ERA</t>
  </si>
  <si>
    <t>Apoyo a la Gestión mediante formación teórica/practica para la resocialización e inmersión social de los jóvenes del Sistema de Responsabilidad Penal para Adolescentes (SRPA) en Bolívar</t>
  </si>
  <si>
    <t>CONVENIO DE ASOCIACION No. 045 DEL 07 DE JUNIO DE 2023</t>
  </si>
  <si>
    <t>SECRETARIA DEL INTERIOR</t>
  </si>
  <si>
    <t>CONSTRUCCION DEL SISTEMA DE ACUEDUCTO RURAL DEL CORREGIMIENTO DE SAN CAYETANO DEL MUNICIPIO DE REGIDOR DEL DEPARTAMENTO DE BOLIVAR</t>
  </si>
  <si>
    <t>Mejorar el suministro del servicio de agua potable en el centro poblado</t>
  </si>
  <si>
    <t>Estampilla Prodesarrollo</t>
  </si>
  <si>
    <t>Contrato de obra No. 2638-2023</t>
  </si>
  <si>
    <t>SECRETARIA DE HABITAT</t>
  </si>
  <si>
    <t>6 Mesadas enero, junio de 2023, mas 1 mesada adicional</t>
  </si>
  <si>
    <t>En Ejecución</t>
  </si>
  <si>
    <t>SECRETARIA DE HACIENDA</t>
  </si>
  <si>
    <t>POB. BENEF  56.209</t>
  </si>
  <si>
    <t>PAF-ATF-O-148-2015 - La ejecución condicional en fases del proyecto “Construcción, Ampliación y Optimización del Sistema de Alcantarillado Sanitario de La Cabecera Municipal de Mompox”.</t>
  </si>
  <si>
    <t>POB. BENEF  26.137</t>
  </si>
  <si>
    <t>AB-OC No. 004-2021 - Construcción de la segunda fase del alcantarillado sanitario del municipio de Calamar departamento de bolivar</t>
  </si>
  <si>
    <t>POB. BENEF  22.915</t>
  </si>
  <si>
    <t>AB-OC No. 002 – 2021 - CONSTRUCCIÓN PLAN MAESTRO DE ALCANTARILLADO DE LA ZONA URBANA DEL MUNICIPIO DE SAN ESTANISLAO DE KOSTKA EN EL DEPARTAMENTO DE BOLÍVAR</t>
  </si>
  <si>
    <t>POB. BENEF 12.791</t>
  </si>
  <si>
    <t>AB-OC No. 003-2021 - Construcción de la segunda fase de alcantarillado sanitario del municipio de la cabecera del municipio de San Juan Nepomuceno - Departamento de Bolivar</t>
  </si>
  <si>
    <t>POB. BENEF 25.962</t>
  </si>
  <si>
    <t xml:space="preserve">AB-OC No-005-2021 - AMPLIACIÓN DE REDES PARA SEGUNDA ETAPA DEL SISTEMA DE ALCANTARILLADO SANITARIO PARA LA CABECERA DEL MUNICIPIO DE SAN CRISTÓBAL, DEPARTAMENTO DE BOLÍVAR </t>
  </si>
  <si>
    <t>AB-OC No. 001-2022 - OPTIMIZACION Y CONSTRUCCION DE SISTEMA DE ACUEDUCTO DE LOS CORREGIMIENTOS DE SAN SEBASTIAN DE BUENAVISTA, TACASALUMA Y ISLA GRANDE DEL MUNICIPIO DE MAGANGUE – DEPARTAMENTO DE BOLIVAR</t>
  </si>
  <si>
    <t>AB-OC No. 002 – 2022 - OPTIMIZACIÓN DEL SISTEMA DE ACUEDUCTO REGIONAL DE LOS CORREGIMIENTOS DE NERVITI Y TASAJERA EN EL MUNICIPIO DEL GUAMO EN EL DEPARTAMENTO DE BOLÍVAR</t>
  </si>
  <si>
    <t>AGUAS DE BOLIVAR</t>
  </si>
  <si>
    <t xml:space="preserve">RELACION DE PROYECTOS EJECUTADOS Y EN EJECUCION VIGENCIA 2023 TRIMESTRE JULIO-SEPTIEMBRE </t>
  </si>
  <si>
    <t>Convenio con Cruz Roja, se ejecuta por demanda y se vencio el plazo de la vigencias futuras 2023, esta pendiente su liquidación.</t>
  </si>
  <si>
    <t>Se liquido el contrato de mutuo acuerdo por las partes</t>
  </si>
  <si>
    <t>Se realizo un convenio con Fundasaber, se avanza en los compromisos</t>
  </si>
  <si>
    <t>Se realizo cambio de Fuente Privada, se mantiene el mismo presupuesto. Se avanza en el cumplimiento del convenio</t>
  </si>
  <si>
    <t>Se contrato sin novedad y se da cumplimiento al contrato</t>
  </si>
  <si>
    <t>Se cumple con el objeto del contrato sin novedad</t>
  </si>
  <si>
    <t>Se haraeliminación de fuente privada y reducira el presupuesto</t>
  </si>
  <si>
    <t>Se disminuyo presupuesto de $350.000.000 a $300.000.000</t>
  </si>
  <si>
    <t>Sec. Victimas</t>
  </si>
  <si>
    <t>Fortalecimiento de las estrategias de promoción y mercadeo, a través de la vitrina turística ANATO 2023 y la participación de los destinos turísticos y de sus manifestaciones culturales del Departamento de Bolívar</t>
  </si>
  <si>
    <t>aunar esfuerzos
técnicos, administrativos, financieros y humanos, para el desarrollo de la
estrategia denominada “fortalecimiento de las estrategias de promoción
y mercadeo, a través de la vitrina turística anato 2023 y la participación
de los destinos turísticos y de sus manifestaciones culturales del
departamento de bolívar”</t>
  </si>
  <si>
    <t>Incrementar estrategias para fortalecer las manifestaciones culturales inmateriales asociadas a la música festivales y expresiones artísticas del Departamento de Bolívar.</t>
  </si>
  <si>
    <t>El proyecto está conformado por 6 festivales de los cuales se han ejecutado 1. El proyecto esta para ejecutar hasta 31 diciembre 2023</t>
  </si>
  <si>
    <t>Fortalecimiento de las practicas culturales de PCI asociadas a la música, festivales y expresiones artísticas 2023 en el Departamento de Bolívar</t>
  </si>
  <si>
    <t>Fortalecer las manifestaciones culturales inmateriales asociadas a la música festivales y expresiones artísticas del Departamento de Bolívar</t>
  </si>
  <si>
    <t>El proyecto está conformado por 7 festivales de los cuales se han ejecutado 6. El proyecto esta para ejecutar hasta 31 diciembre 2023</t>
  </si>
  <si>
    <t>Fortalecimiento de las manifestaciones culturales inmateriales de las fiestas de la Candelaria en el municipio de Magangué en el Departamento de Bolívar</t>
  </si>
  <si>
    <t>Recuperar el valor patrimonial de las fiestas de la candelaria en el municipio de Magangué en el Departamento de Bolívar.</t>
  </si>
  <si>
    <t>FORTALECIMIENTO DE LAS MANIFESTACIONES CULTURALES INMATERIALES ASOCIADAS A LA MÚSICA Y EXPRESIONES ARTÍSTICAS EN TORNO A LOS FESTIVALES DE LA YUCA Y EL BOCACHICO EN LOS MUNICIPIOS CONTEMPLADOS EN LA ORDENANZA 344 DE 2022 DEL DEPARTAMENTO DE BOLÍVAR </t>
  </si>
  <si>
    <t>Fortalecer las manifestaciones culturales inmateriales asociadas a la música, festivales y expresiones artísticas del Departamento de</t>
  </si>
  <si>
    <t>Apoyo para la implementación del hay festival 2023 en el distrito Cartagena de indias y el departamento de Bolívar</t>
  </si>
  <si>
    <t>Incrementar estrategias para la promoción del consumo de la literatura como oferta cultural que genera posibilidades de dialogo,
intercambio y desarrollo en el Departamento de Bolívar, a través de los municipios seleccionados y a través de transmisió</t>
  </si>
  <si>
    <t>Sec. Privada</t>
  </si>
  <si>
    <t>Sec. Minas y Energia</t>
  </si>
  <si>
    <t>Implementación de la Política Pública para la Equidad de Género y Autonomía de la Mujer en el Departamento de   Bolívar</t>
  </si>
  <si>
    <t>Dotación de un centro de protección para la atencion de la mujer</t>
  </si>
  <si>
    <t>Sec. Mujer</t>
  </si>
  <si>
    <t xml:space="preserve">El proyecto fue ejecutado en el 2022, quedando para vigencia futura 2023 la actividad de Dotación y puesta en marcha de la casa Refugio que se esta ejecutando actualmente. </t>
  </si>
  <si>
    <t>Desarrollo DE UN DE PROGRAMA  DE ATENCIÓN INTEGRAL PARA POTENCIAR LAS COMPETENCIAS Y HABILIDADES DE LAS MUJERES EN SITUACIÓN DE VULNERABILIDAD EN EL  DEPARTAMENTO DE    Bolívar</t>
  </si>
  <si>
    <t>Generar espacios de formación en habilidades que promuevan el empoderamiento económico, político y social de la mujer bolivarense.</t>
  </si>
  <si>
    <t xml:space="preserve">El proyecto no fue ejecutado en el 2022, quedando para vigencia futura 2023. </t>
  </si>
  <si>
    <t>Desarrollo DE ACTIVIDADES PARA LA DIGNIFICACIÓN DEL ADULTO MAYOR DEL DEPARTAMENTO DE BOLÍVAR  Bolívar</t>
  </si>
  <si>
    <t>Implementar Acciones para la dignificación del adulto mayor del departamento de Bolívar</t>
  </si>
  <si>
    <t>Desarrollo DE UN CONJUNTO DE ACCIONES QUE PROPENDAN POR LA SENSIBILIZACIÓN, PREVENCIÓN Y PROMOCIÓN DE LOS DERECHOS DE LOS NIÑOS Y NIÑAS EN SU PRIMERA INFANCIA, INFANCIA Y ADOLESCENCIA EN EL DEPARTAMENTO DE BOLÍVAR.   Bolívar</t>
  </si>
  <si>
    <t>Desarrollar un conjunto de acciones que propendan por la sensibilización, prevención y promoción de los derechos de los niños y niñas en su primera infancia, infancia y adolescencia en el departamento de bolívar</t>
  </si>
  <si>
    <t>Apoyo A LAS  PERSONAS MAYORES DE NIVELES DE SISBEN I Y II CON RECURSOS DE LA ESTAMPILLA PARA EL BIENESTAR DEL ADULTO MAYOR MEDIANTE LA ATENCIÓN INTEGRAL  EN LOS CENTROS DIA Y CENTROS DE PROTECCIÓN  DEL DEPARTAMENTO DE  Bolívar</t>
  </si>
  <si>
    <t>Garantizar la atención integral a las personas mayores en los centros dia y Centros de Protección del Departamento de Bolívar en el año
2023</t>
  </si>
  <si>
    <t>ESTAMPILA PROANCIANATO</t>
  </si>
  <si>
    <t>Implementación ACTUALIZACIÓN Y FORTALECIMIENTO DE LA POLÍTICA PÚBLICA PARA LA EQUIDAD DE GÉNERO Y AUTONOMÍA DE LA MUJER BOLIVARENSE EN EL DEPARTAMENTO DE  Bolívar</t>
  </si>
  <si>
    <t>Actualizar la política pública de la mujer conforme a los cambios geográficos, sociales, politicos, económicos, culturales y normativos para el reconocimiento y protección de sus derechos de forma integral en el Departamento de Bolívar</t>
  </si>
  <si>
    <t>Implementación de acciones para la promoción de derechos de las mujeres población negra, afrocolombiana, raizal, palenquera, indígena y rom del departamento de
  Bolívar</t>
  </si>
  <si>
    <t>Desarrollar actividades que promuevan los derechos y realizar estudio de caracterización socioeconómica de las Mujeres afro
descendientes en un municipio del Departamento de Bolívar</t>
  </si>
  <si>
    <t>Aún no se han ejecutado acciones en esta vigencia.</t>
  </si>
  <si>
    <t>Desarrollo DE UNA ESTRATEGIA DE INTERVENCIÓN INTEGRAL PARA EL FORTALECIMIENTO DE LAS CAPACIDADES PSICOSOCIALES, PRODUCTIVAS Y EMPRESARIALES PARA LA SUPERACIÓN DE LA POBREZA  EN LA POBLACIÓN VULNERABLE DEL DEPARTAMENTO DE  Bolívar</t>
  </si>
  <si>
    <t>Implementar una estrategia de intervención integral para para fortalecimiento de las capacidades psicosociales, productivas y empresariales en la población vulnerable para la superación de la pobreza en el departamento de Bolívar, aprovechando sus potencialidades, generando una articulación multisectorial y realizando inversión focalizada que genere impactos sostenibles.</t>
  </si>
  <si>
    <t>Implementación CASA REFUGIO PARA LA PROTECCIÓN Y RESTABLECIMIENTO DE DERECHOS DE MUJERES VÍCTIMAS DE VBG Y TODAS LAS MANIFESTACIONES DE VIOLENCIA EN EL DEPARTAMENTO DE  Bolívar</t>
  </si>
  <si>
    <t>Fortalecer la respuesta institucional para la prevensión, atención integral y sanción de las violencias contra las mujeres en el departamento de Bolivar a través de la operación de la Casa Refugio para la protección y restablecimiento de derechos</t>
  </si>
  <si>
    <t>124,864,000</t>
  </si>
  <si>
    <t>Fortalecimiento de la convivencia y solución de conflictos mediante el impulso y apoyo a las comisiones de conciliación y convivencia de las juntas de acción comunal en Bolívar.</t>
  </si>
  <si>
    <t>Desarrollar las capacidades y habilidades del personal en comisiones de conciliación y convivencia de las juntas de acción comunal, para fomentar la convivencia y la solución de conflictos en forma positiva.</t>
  </si>
  <si>
    <t>CORPORACION GESTION EMPRESARIAL RENACER RECORGES, identificada con NIT No. 900.190.701-3,      CONTRATO No. 3040 DEL 07 DE JULIODE 2023</t>
  </si>
  <si>
    <t>Implementación de las actividades de alistamiento del terreno para la construcción del comando departamento de policía de Bolívar</t>
  </si>
  <si>
    <t>Apoyar la implementación de acciones para el alistamiento del terreno para la construcción de una sede del comando departamento de Policía de Bolívar en la jurisdicción logrando atención inmediata a todo evento de inestabilidad de la seguridad y la convivencia en 34 municipios de Bolívar</t>
  </si>
  <si>
    <t>CONSORCIO GOBERNACION DE BOLIVAR 2023,              CONTRATO N°. 3159 DE 2023</t>
  </si>
  <si>
    <t>Apoyo a la seguridad mediante la implementación de equipos y sistemas tecnológicos para vigilancia e investigación en bolívar</t>
  </si>
  <si>
    <t>Fortalecer y mejorar los equipos y sistemas tecnológicos de apoyo a la seguridad ciudadana en el departamento de Bolívar</t>
  </si>
  <si>
    <t>FUNDACION ACCION HUMANITARIA, identificada con NIT No. 900812516-8,    CONTRATO No. 3039 DEL 07 DE JULIO  2023</t>
  </si>
  <si>
    <t xml:space="preserve">IMPLEMENTACION DE ACCIONES PARA EL CUMPLIMIENTO DEL PLAN INTEGRAL  DE SEGURIDAD Y CONVIVENCIA CUIDADANA EN  BOLIVAR. </t>
  </si>
  <si>
    <t>Garantizar mejores condiciones para la seguridad, la convivencia y el orden público en Bolivar trabajando directamente con las comunidades brindando información directa, clara, sobre la prevención, y no realización de comportamientos contrarios a la convivencia.</t>
  </si>
  <si>
    <t>CONSORCIO SEGURIDAD Y CONVIVENCIA 2023 identificado con NIT No.901.735.993             CONVENIO No. 089 DEL 31 DE JULIO DE 2023</t>
  </si>
  <si>
    <t>FORTALECIMIENTO DE LAS ACTIVIDADES DE PREVENCION Y FORMACION A LOS CIUDADANOS PARA MEJORAR LA CONVIVENCIA Y SEGURIDAD</t>
  </si>
  <si>
    <t>Realizar actividades diversas dirigidas a la comunidad para trabajar la prevención y formación en convivencia y seguridad, entre otras</t>
  </si>
  <si>
    <t>FORTALECIMIENTO 	DE	LA	SEGURIDAD	MEDIANTE	LA  IMPLEMENTACION  DE  EQUIPOS  Y SISTEMAS TECNOLOGICOS PARA VIGILANCIA	E INVESTIGACION EN BOLÍVAR</t>
  </si>
  <si>
    <t>Fortalecer y mejorar los equipos y sistemas tecnológicos de apoyo a la seguridad ciudadana en el departamento de Bolivar</t>
  </si>
  <si>
    <t>APOYO AL RESTABLECIMIENTO EN LA ADMINISTRACIÓN DE JUSTICIA DE JÓVENES INFRACTORES DE ACUERDO CON PLAN DE ACCIÓN DEPARTAMENTAL DE BOLÍVAR</t>
  </si>
  <si>
    <t>Fortalecer las condiciones de seguridad del centro de rehabilitación de adolescentes y jóvenes, ubicado en Turbaco.</t>
  </si>
  <si>
    <t>CONSULTORIA Y CONSTRUCCIONES N&amp;H SAS.
NIT No. 901670766-5   CONTRATO No. 4496 DEL 2023 del 15 de septiembre de 2023</t>
  </si>
  <si>
    <t>Sec. Interior</t>
  </si>
  <si>
    <r>
      <t xml:space="preserve">FUNDACION PARA EL DESARROLLO MULTICULTURAL EL PROGRESO “FUNDACOL”. </t>
    </r>
    <r>
      <rPr>
        <sz val="8"/>
        <color theme="1"/>
        <rFont val="Verdana"/>
        <family val="2"/>
      </rPr>
      <t>NIT No. 900922079-2</t>
    </r>
    <r>
      <rPr>
        <sz val="8"/>
        <color theme="1"/>
        <rFont val="Tahoma"/>
        <family val="2"/>
      </rPr>
      <t xml:space="preserve">                No. 091 DEL 25 DE AGOSTO  2023</t>
    </r>
  </si>
  <si>
    <r>
      <rPr>
        <b/>
        <sz val="8"/>
        <color theme="1"/>
        <rFont val="Calibri"/>
        <family val="2"/>
        <scheme val="minor"/>
      </rPr>
      <t>SERVICOES S.M. S.A.S</t>
    </r>
    <r>
      <rPr>
        <sz val="8"/>
        <color theme="1"/>
        <rFont val="Calibri"/>
        <family val="2"/>
        <scheme val="minor"/>
      </rPr>
      <t xml:space="preserve">
NIT: No. 900.663.808 - 3,    CONTRATO No. 4649 del 25 de septiembre de 2023                    </t>
    </r>
    <r>
      <rPr>
        <b/>
        <sz val="8"/>
        <color theme="1"/>
        <rFont val="Calibri"/>
        <family val="2"/>
        <scheme val="minor"/>
      </rPr>
      <t>ARIZA &amp; ARIZA COMERCIALIZADORA INTERNACIONAL S.A.S NIT No</t>
    </r>
    <r>
      <rPr>
        <sz val="8"/>
        <color theme="1"/>
        <rFont val="Calibri"/>
        <family val="2"/>
        <scheme val="minor"/>
      </rPr>
      <t>. 901.266.790-0                    CONTRATO No.4650 del 25 de septiembre de 2023</t>
    </r>
  </si>
  <si>
    <t xml:space="preserve">Of. Riesgo </t>
  </si>
  <si>
    <t>10 Mesadas enero, septiembre de 2023, mas 1 mesada adicional de junio</t>
  </si>
  <si>
    <t>Desarrollo de estrategias para fortalecer la sensibilización del anticontrabando dentro de las playas del Distrito de Cartagena Bolívar</t>
  </si>
  <si>
    <t>Desarrollar estrategias para fortalecer la sensibilización del anticontrabando dentro de las playas del Distrito de Cartagena Bolívar</t>
  </si>
  <si>
    <t>Sin Iniciar</t>
  </si>
  <si>
    <t>Elaboración, actualización y adopción del reglamento interno de cartera, manual de cobro administrativo y coactivo, del departamento de bolívar y apoyo en procesos contractual de la secretaria de hacienda Bolívar</t>
  </si>
  <si>
    <t xml:space="preserve">Terminado a Satisfacción </t>
  </si>
  <si>
    <r>
      <t>Alternativa</t>
    </r>
    <r>
      <rPr>
        <sz val="7"/>
        <color theme="1"/>
        <rFont val="Arial"/>
        <family val="2"/>
      </rPr>
      <t xml:space="preserve">: </t>
    </r>
    <r>
      <rPr>
        <sz val="8"/>
        <color theme="1"/>
        <rFont val="Arial"/>
        <family val="2"/>
      </rPr>
      <t>apoyar en la capacitación para el análisis e interpretación de las normas contables en la secretaria de hacienda del departamento de bolívar Turbaco</t>
    </r>
  </si>
  <si>
    <t>Capacitación para la socialización de la gestión tributaria, estatuto presupuestal, estatuto financiero y marco fiscal de mediano plazo para fortalecimiento de la política fiscal de la secretaria de hacienda del departamento de bolívar Turbaco</t>
  </si>
  <si>
    <t>Sec. Hacienda</t>
  </si>
  <si>
    <t>ICLD DEPORTES - Convenio Departamento</t>
  </si>
  <si>
    <t xml:space="preserve">Se adelantaron apoyos  tenientes a garantizar el apoyo a deportistas para la participacion en eventos </t>
  </si>
  <si>
    <t>Tasa del Deporte - ICLD DEPORTES - Convenios</t>
  </si>
  <si>
    <t>Se apoya a deportistas de altos logros, contratacion de asesores, entrenadores, metodolos,  ciencias aplicadas al deporte y seguimiento de deportistas</t>
  </si>
  <si>
    <t>se adelantaron campeonatos y festivales deportivos en algunos municipios de bolivar.</t>
  </si>
  <si>
    <t xml:space="preserve">Tasa del Deporte - ICLD DEPORTES </t>
  </si>
  <si>
    <t>Entre el periodo de julio y septiembre se realizó el alistamiento para el inicio de lejecuccion de actividades en este proyecto</t>
  </si>
  <si>
    <t>Iderbol</t>
  </si>
  <si>
    <t>Se adelantan estudios tecnicos para la reparacion de escenarios, parques en diferentes municipios del departamento.</t>
  </si>
  <si>
    <t>Apoyo financiero para el acceso a activos productivos por medio de la entrega de kits de semilla y fertilizantes para los productores agropecuarios afectados por la ola invernal en la vigencia 2023 en el Departamento de Bolívar</t>
  </si>
  <si>
    <t>Apoyar financieramente a los productores agropecuarios del Departamento de Bolivar, afectados por la ola invernal en la vigencia 2023</t>
  </si>
  <si>
    <t>Se encuentra en proceso de tramites de liquidacion</t>
  </si>
  <si>
    <t>Apoyo a la comercialización de productos generados por pequeños productores agropecuarios del Departamento de Bolívar en la vigencia 2023 mediante la realización de mercados campesinos en el Departamento de Bolívar</t>
  </si>
  <si>
    <t>Apoyar a pequeños productores y transformadores agroindustriales del departamento de Bolívar en la organización de mercados campesino para la promoción y comercialización de sus productos</t>
  </si>
  <si>
    <t>Se encuentra en proceso de tramites presupuestales y licitatorios</t>
  </si>
  <si>
    <t xml:space="preserve">Apoyo financiero a pequeños productores agropecuarios y pesqueros mediante la entrega de insumos y herramientas para fortalecer las alianzas productivas en el Departamento de Bolívar </t>
  </si>
  <si>
    <t>Desarrollar entrega de insumos agrícolas, pecuarios, pesqueros y herramientas para apoyar las alianzas productivas que propician la seguridad alimentaria y la generación de ingresos de los pequeños productores agropecuarios y pesqueros del Departamento de Bolivar</t>
  </si>
  <si>
    <t>Fortalecimiento de la seguridad alimentaria a través de la producción de huevos con gallinas ponedoras, para beneficiar a quince familias de pequeños productores localizados en el municipio de Arjona - Departamento de Bolívar</t>
  </si>
  <si>
    <t>Implementacion de un emprendimiento para beneficiar a 15 familias, enfocado a la producción y comercialización de huevos de gallina, teniendo como origen el municipio de Arjona en el departamento de Bolívar, el cual permite por su ubicación y climatología su adecuado desarrollo, garantizando empleo a familias de población vulnerable de la región.</t>
  </si>
  <si>
    <t>Fortalecimiento de la seguridad alimentaria mediante el apoyo a la asociacion campesina de pueblo nuevo para el montaje de una pequeña planta trilladora de arroz y maiz,l municipio de Maria La Baja, Bolívar</t>
  </si>
  <si>
    <t>Dotar a la asociacion campesina de pueblo nuevo de euipos para desgranar y trillar maiz y arroz, apoyar su instalacion, adecuacion de bodega, y capacitacion para la preparacion de alimentos concentrados para uso animal</t>
  </si>
  <si>
    <t>Apoyo financiero para la construccion, establecimiento y puesta en marcha de la planta procesadora de harina refinada de yuca para beneficiar a 200 familias productoras en los mnicipios de San Juan Nepomuceno y Cordoba del Departamento de Bolivar</t>
  </si>
  <si>
    <t>Establecer una planta agroindustrial rural para la obtencion de harinas de yuca para el aprovechamiento integral y el fomento de nuevas oportunidades de mercado</t>
  </si>
  <si>
    <t>Sec. Agricultura</t>
  </si>
  <si>
    <t>CONTRIBUCION ESPECIAL</t>
  </si>
  <si>
    <t>Sec. Habitat</t>
  </si>
  <si>
    <t>ICLD 156000000</t>
  </si>
  <si>
    <t>FORTALECIMIENTO DE LAS ACTIVIDADES MISIONALES Y DE APOYO DEL INSTITUTO DE CULTURA Y TURISMO DE BOLIVAR</t>
  </si>
  <si>
    <t>REALIZAR LAS ACTIVIDADES MISIONALES CONDUCENTES AL FORTALECIMIENTO DEL SECTOR CULTURA EN EL DEPARTAMENTO DE BOLÍVAR</t>
  </si>
  <si>
    <t>Procultura, ICLD CULTURA, Excedentes ICLD - FONDO DE RIESGOS, Iva Telefonia Movil</t>
  </si>
  <si>
    <t>FORTALECIMIENTO DE LAS ESTRATEGIAS DE DIVULGACIÓN Y PROMOCIÓN DE LA VIGENCIA 2023 DE LAS MANIFESTACIONES CULTURALES EN EL DEPARTAMENTO DE BOLÍVAR</t>
  </si>
  <si>
    <t>SERVICIO DE ASISTENCIA TECNICA EN EDUCACION ARTISTICA Y CULTURAL EN EL DEPARTAMENTO DE BOLIVAR</t>
  </si>
  <si>
    <t>Excedentes ICLD - FONDO DE RIESGOS</t>
  </si>
  <si>
    <t>FORTALECIMIENTO DE LA RED DE BIBLIOTECAS PUBLICAS 2023 EN LOS 46 MUNICIPIOS DEL DEPARTAMENTO DE BOLIVAR</t>
  </si>
  <si>
    <t>REALIZAR MONITOREO, ASESORIA, ACOMPAÑAMIENTO PARA EL DESARROLLO DE ACTIVIDADES PROPIAS DE LA RED DEPARTAMENTAL DE BIBLIOTECAS, REALIZAR ASISTENCIAS TECNICAS EN HERRAMIENTAS DE GESTION Y FORTALECIMIENTO DE SERVICIOS BIBLIOTECARIOS Y COORDINACION TECNICA A LOS MIEMBROS DE LA RED DEPARTAMENTAL DE BIBLIOTECAS, ORGANIZAR Y DESARROLLAR EL X ENCUENTRO DE LA RED DEPARTAMENTAL DE BIBLIOTECAS PUBLICAS DE BOLIVAR</t>
  </si>
  <si>
    <t>Icultur</t>
  </si>
  <si>
    <t>Estampilla Procultura</t>
  </si>
  <si>
    <t xml:space="preserve"> De los recursos SGP por $13.402.544.082 tiene un saldo apropiado de $8.571.481.688, que corresponde a la actividad de vigilancia. El cual tiene un avance de la siguiente manera:
100% de avance Físico y financiero del contrato que viene de la vigencia 2022, esto a corte julio 30 de 2023.</t>
  </si>
  <si>
    <t>Ejecución del quinto mes de operación de los 255 establecimientos educativos con servicio a internet.  El avance financciero es $2,177,582,375 con avance fisico del 84%, las sedes educativas están recibiendo el servicio.</t>
  </si>
  <si>
    <t>FORTALECIMIENTO DEL SERVICIO DE ASEO Y VIGILANCIA PARA EL AÑO 2023 EN LOS ESTABLECIMIENTOS EDUCATIVOS OFICIALES DE LOS 44 MUNICIPIOS NO CERTIFICADOS DEL DEPARTAMENTO BOLÍVAR</t>
  </si>
  <si>
    <t>De los recursos SGP por $12.968.385.377 tiene un saldo apropiado de $990.783.054, que corresponde a la actividad de aseo y vigilancia por valor de $2.990.653.934. 
Que tienen un avance de la siguiente manera:
Aseo
52,14% de avance Físico del contrato vigencia 2023, esto acorte septiembre 30 de 2023; y se han pagado 
$516.599.709 que corresponde al 52,14% de avance Financiero a Corte 30 de septiembre de 2023; teniendo en cuenta el contrato en ejecución
Vigilancia 
 25% de avance Físico del contrato vigencia 2023, esto acorte septiembre 30 de 2023; no registra pago 
0% en avance financiero a corte 30 de sptiembre del 2023</t>
  </si>
  <si>
    <t>Se realizó dos pago a un operador de matricula contratada- Se realizaron siete (7) pagos por concepto de arriendo.</t>
  </si>
  <si>
    <t>Se ha realizado PAGOS HASTA EL MES DE AGOSTO de 2023.</t>
  </si>
  <si>
    <t>IMPLEMENTACIÓN DEL PROGRAMA DE GESTIÓN ESCOLAR COMO ESTRATEGIA DE DISMINUCIÓN DE DESERCIÓN ESCOLAR PARA EL AÑO 2023, EN INSTITUCIONES EDUCATIVAS OFICIALES DEL DEPARTAMENTO DE BOLÍVAR</t>
  </si>
  <si>
    <t>Disminuir los índices de deserción escolar en el Departamento de Bolívar</t>
  </si>
  <si>
    <t>SGP-ICLD</t>
  </si>
  <si>
    <t>Mediante Resolución 428 del 24 de abril de 2023 mediante el cual se ordena transferencia de recursos a esteblecimientos educativos que atienden matrícula bajo la modalidad de internados se transfirieron los recursos el día 9 de mayo de 2023 por valor de $268.654.919, de los cuales $41.035.749 corresponden al Servicio de acompañamiento para las IE de Canaletal y Pozo Azul del municipio de San Pablo y $227.619.171 al Servicio de alimentación para las 6 Residencias escolares de los municipios de Cantagallo, San Pablo, Santa Rosa del Sur, Turbaco y Simití.  
La adquisición del seguro estudiantil y ARL para los estudiantes de las IE técnicas no se encuentra contratado en este periodo</t>
  </si>
  <si>
    <t>FORTALECIMIENTO DEL PROCESO DE ENSEÑANAZA DE LOS ESTABLECIMIENTOS EDUCATIVOS OFICIALES DE LOS MUNICIPIOS NO CERTIFICADOS DE BOLIVAR.</t>
  </si>
  <si>
    <t>Fortalecer el proceso de enseñanza aprendizaje de los actores del sistema académico de los Establecimientos Educativos de la ETC de
Bolívar.</t>
  </si>
  <si>
    <t>1.	Se está ejecutando el componente y/o actividad de bilingüismo, con una apropiación de $144.675.000,00, se ajusta este componente cuya apropiación queda en $72.337.500 - Con un avance físico del 100% y financiero $36.168.750
2.	Se está ejecutando el componente y/o actividad del Foro Educativo, con una apropiación de $59.814.160,00, - Con un avance físico del 100% y financiero $0,00</t>
  </si>
  <si>
    <t>IMPLEMENTACIÓN DE MODELO EDUCATIVO FLEXIBLE  ETNOEDUCACIÓN - EN LOS ESTABLECIMIENTOS EDUCATIVOS OFICIALES QUE CUENTEN CON ESTE CARÁCTER, PARA EL RESCATE CULTURAL Y ANCESTRAL. BOLÍVAR</t>
  </si>
  <si>
    <t>Optimizar y dinamizar los procesos pedagógicos de grupos poblacionales (afrodescendientes, raizales, palenqueros, etnias indígenas, gitanos y rom) entre otros para el fortalecimiento de la Etnoeducación a través de la cualificación de los docentes y diretivos docentes</t>
  </si>
  <si>
    <t>Se están adelantando actividades de acompañamiento a los establecimientos Etnoeducativos en la formación a directivos docentes y docentes, en modelos educativos flexibles pertinentes, hasta la fecha el avance físico y financiero corresponde al 30%</t>
  </si>
  <si>
    <t>FORTALECIMIENTO DE AULAS INCLUSIVAS PARA LA ATENCIÓN EDUCATIVA DE NIÑOS, NIÑAS, JOVENES Y ADULTOS CON DISCAPACIDAD Y TALENTOS EXCEPCIONALES EN EL DEPARTAMENTO DE BOLIVAR EN LA VIGENCIA 2023.</t>
  </si>
  <si>
    <t>Mejorar los procesos de inclusión mediante la implementación de estrategias que garanticen el derecho y el goce efectivo de la educación a los estudiantes con discapacidad y talentos excepcionales del departamento de Bolívar.</t>
  </si>
  <si>
    <t>Se han cancelado siete meses de esta actividad.</t>
  </si>
  <si>
    <t>Sec. Educacion</t>
  </si>
  <si>
    <t>Fortalecimiento institucional del archivo general para la vigencia 2023 de la Gobernación de Bolívar</t>
  </si>
  <si>
    <t>Implementar acciones enfocadas a la conservación, administración y manejo de la información archivística de la entidad</t>
  </si>
  <si>
    <t>Fortalecimiento de la Dirección de atención al ciudadano vigencia 2023 del Departamento de Bolívar</t>
  </si>
  <si>
    <t>Fortalecer el proceso de recepción de la correspondencia de la Gobernación de Bolívar.</t>
  </si>
  <si>
    <t>Implementación del Sistema de Gestión de Seguridad de la Información (SGSI) y Modelo de Seguridad y Privacidad de la Información (MSPI) de la Gobernación de Bolívar</t>
  </si>
  <si>
    <t>Implementar el Sistema de Gestión de Seguridad de la Información (SGSI) y Modelo de Seguridad y Privacidad de la Información (MSPI) de la Gobernación de Bolívar.</t>
  </si>
  <si>
    <t>Mantenimiento , Administración y Operación de los bienes bajo la custodia del Departamento de Bolívar</t>
  </si>
  <si>
    <t>Mejorar las condiciones locativas en los bienes de la Gobernación de Bolívar</t>
  </si>
  <si>
    <t>Restauración y Reforzamiento estructural del cerramiento existente en la casa del consulado y edificio de la asamblea ubicados en el Distrito de Cartagena - Bolívar</t>
  </si>
  <si>
    <t>Fortalecer la estructura de los cerramientos existentes de la casa del consulado y edificio de la Asamblea</t>
  </si>
  <si>
    <t>Desarrollo de un programa de mejoramiento y mantenimiento de la jardinería del parque espiritu del manglar en Cartagena de Indias, Departamento de Bolívar</t>
  </si>
  <si>
    <t>Conservación de las áreas verdes del Parque “Espíritu del Manglar”</t>
  </si>
  <si>
    <t>Mantenimiento preventivo y correctivo de las instalaciones del palacio de la proclamación y casa de la moneda en el Departamento de Bolívar</t>
  </si>
  <si>
    <t>Mejorar las condiciones locativas en el Palacio de la proclamación y Casa de la Moneda.</t>
  </si>
  <si>
    <t>Sec. General</t>
  </si>
  <si>
    <t>CONSTRUCCION DEL ALCANTARILLADO SANITARIO DE LA CABECERA DEL MUNICIPIO DE EL CARMEN DE BOLIVAR, EN EL DEPARTAMENTO DE BOLIVAR</t>
  </si>
  <si>
    <t>NACIÓN (CONTRATO PAZ)</t>
  </si>
  <si>
    <t>Mompox es un caso especial porque no es contrato de nosotros sino de un convenio</t>
  </si>
  <si>
    <t>AB-OC-001-2023 Construccion de la red de alcantarillado del sector La candelaria, municipio de clemencia, departamento de bolivar</t>
  </si>
  <si>
    <t>POB. BENEF 16.256</t>
  </si>
  <si>
    <t>Aguas de Bolivar</t>
  </si>
  <si>
    <t xml:space="preserve">7797893906
</t>
  </si>
  <si>
    <t>MEJORAMIENTO EN CONCRETO RÍGIDO DE LA CALLE 39 HASTA LA INTERSECCIÓN CON LA CARRERA 79 DEL BARRIO FREDONIA, EN EL DISTRITO DE CARTAGENA, DEPARTAMENTO DE BOLÍVAR</t>
  </si>
  <si>
    <t>MEJORAMIENTO EN CONCRETO RÍGIDO DE LA CARRERA 50 ENTRE LA CALLE 34 Y LA VIA PERIMETRAL, LAS CALLES 34 Y 36 ENTRE LAS CARRERAS 50 Y 50A Y LA CARRERA 50A BIS DEL BARRIO OLAYA SECTOR RAFAEL NUÑEZ</t>
  </si>
  <si>
    <t>Sec. Infraestructura</t>
  </si>
  <si>
    <t>MEJORAMIENTO DE LA CALIDAD DE LA ATENCIÓN DE LA RED PRESTADORA DE SERVICIOS DE SALUD DEL DEPARTAMENTO DE BOLÍVAR</t>
  </si>
  <si>
    <t>PROPIOS: 76.661.209.800</t>
  </si>
  <si>
    <t>IMPLEMETNACION DE ACCIONES DE CONVIVENCIA Y SALUD MENTALEN ENTORNOS EDUCATIVOS  A TRAVES DE LA ESTRATEGIA HABILIDADES PSICOSOCIALES PARA LA VIDA EN MUNICIPIOS PRIORIZADOS DEL DEPARTAMENTO DE BOLIVAR</t>
  </si>
  <si>
    <t>IMPLEMENTAR ACCIONES DE GESTIÓN INTEGRAL QUE MINIMICEN LOS RIESGOS ASOCIADOS A LA SALUD MENTAL Y CONVIVENCIA SOCIAL EN ENTORNOS EDUCATIVOS EN MUNICIPIOS PRIORIZADOS EN EL DEPARTAMENTO DE BOLÍVAR</t>
  </si>
  <si>
    <t>atrasos en la contratacion</t>
  </si>
  <si>
    <t>FORTALECIMIENTO DEL DERECHO HUMANO A LA ALIMENTACION ADECUADA EN NIÑOS Y NIÑAS MENORES DE CINCO AÑOS CON DESNUTRICION Y/O RIESGOS DE DESNUTRICION EN MUNICIPIOS PRIORIZADOS DEL DEPARTAMENTO DE BOLIVAR</t>
  </si>
  <si>
    <t>DISMINUIR LOS CASOS DE DESNUTRICION Y/O RIESGO DE DESNUTRICION EN POBLACION INFANTIL MENOR DE 5 AÑOS DEL ZODES MOJANA DE EL DEPARTAMENTO DE BOLIVAR</t>
  </si>
  <si>
    <t>FORTALECIMIENTO A LA GESTION DE LA CALIDAD DEL AGUA PARA EL CONSUMO HUMANO EN 10 MUNICIPIOS PRIORIZADOS EN EL DEPARTAMENTO DE BOLIVAR</t>
  </si>
  <si>
    <t>DISMINUIR LAS ENFERMEDADES ADQUIRIDAS POR LA MALA CALIDAD DEL AGUA PARA CONSUMO HUMANO EN MUNICIPIOS DEL DEPARTAMENTO DE BOLÍVAR.</t>
  </si>
  <si>
    <t>IMPLEMENTACION DE ACCIONES DE CONTROL AL AEDES AEGYPTI (MOSQUITO TRANSMISOR DE DENGUE) PARA DISMINUIR LOS NIVELES DE INFECTACION EN MUNICIPIOS PRIORIZADOS DEL DEPARTAMENTO DE BOLIVAR</t>
  </si>
  <si>
    <t>FORTALECER LA ADOPCION, ADAPTACION E IMPLEMENTACION DE ESTRATEGIAS
INTEGRALES PARA LA PROMOCION, PREVENCION, CONTROL Y ATENCION DE CASOS DE DENGUE EN
MUNICIPIOS PRIORIZADOS DEL DEPARTAMENTO DE BOLIVAR</t>
  </si>
  <si>
    <t>IMPLEMENTACIÓN DE ESTRATEGIAS PARA MEJORAR LA SALUD MATERNA EN EL MARCO DE LA RUTA MATERNO PERINATAL EN MUNICIPIOS PRIORIZADOS  DEL DEPARTAMENTO DE BOLIVAR.</t>
  </si>
  <si>
    <t xml:space="preserve">MEJORAMIENTO DEL CONOCIMIENTO TÉCNICO Y DE HABILIDADES EN LA APLICACIÓN DE PRÁCTICAS SEGURAS PARA LA ATENCIÓN INTEGRAL A LA GESTANTE EN MUNICIPIOS PRIORIZADOS DEL DEPARTAMENTO DE BOLÍVAR </t>
  </si>
  <si>
    <t>FORMULACIÓN DE LA POLÍTICA PÚBLICA DE PRIMERA INFANCIA, INFANCIA, ADOLESCENCIA Y FAMILIA EN EL DEPARTAMENTO DE BOLÍVAR</t>
  </si>
  <si>
    <t>FORMULACION DE LA POLITICA PUBLICA DE PRIMERA INFANCIA, INFANCIA, ADOLESCENCIA Y FAMILIA EN EL DEPARTAMENTO DE BOLÍVAR 2013 – 2023</t>
  </si>
  <si>
    <t>ADQUISICIÓN DE 7 AMBULANCIAS TERRESTRES PARA EL TRASLADO ASISTENCIAL BÁSICO, A IPS DE LA RED PÚBLICA DEL DEPARTAMENTO DE BOLÍVAR</t>
  </si>
  <si>
    <t>Mejorar el acceso a los servicios de traslado asistencial básico en salud en 7 municipios del departamento de Bolívar.</t>
  </si>
  <si>
    <t>ADQUISICIÓN DE 11 AMBULANCIAS TERRESTRES PARA EL TRASLADO ASISTENCIAL BÁSICO, A IPS DE LA RED PÚBLICA DEL DEPARTAMENTO DE BOLÍVAR</t>
  </si>
  <si>
    <t>Mejorar el acceso a los servicios de traslado asistencial básico en salud en 11 municipios del departamento de Bolívar.</t>
  </si>
  <si>
    <t>Sec. Salud</t>
  </si>
  <si>
    <t xml:space="preserve">ICLD
</t>
  </si>
  <si>
    <t>ESTRUCTURAR LA FORMULACIÓN DEL PLAN INTEGRAL DE GESTIÓN AL CAMBIO CLIMÁTICO (PIGCC) DEL DEPARTAMENTO DE BOLÍVAR". EL CUAL SERÁ DESARROLLADO POR EL PNUD.</t>
  </si>
  <si>
    <t xml:space="preserve">Convenio para lograr ESTRUCTURAR LA FORMULACIÓN DEL PLAN INTEGRAL DE GESTIÓN AL CAMBIO CLIMÁTICO (PIGCC) DEL DEPARTAMENTO DE BOLÍVAR, EL CUAL SERÁ DESARROLLADO POR EL PNUD. </t>
  </si>
  <si>
    <t>ICLD- PNUD</t>
  </si>
  <si>
    <t>Se esta en la convocatoria de la empresa consultora encargada de realizar las 4 fases faltantes del PIGCC (son 5 fases en total); existe demoras en losgiros de recursos desde el Departamento a PNUD - Se realizo ajuste con tramite presupuestal- adicion</t>
  </si>
  <si>
    <t>MANTENIMIENTO, PROTECCIÓN Y CONSERVACION DEL ÁREA DE IMPORTANCIA ESTRATÉGICA PARA EL RECURSO HÍDRICO QUE ABASTECE EL ACUEDUCTO DE LA CABECERA MUNICIPAL DE MAHATES, DEPARTAMENTO DE BOLÍVAR</t>
  </si>
  <si>
    <t>Recuperar ambientalmente el área de influencia entre la ciénaga el Zarzal y el canal natural que hacen parte del área de Importancia Estratégica -AIE- del municipio de Mahates - Bolíva</t>
  </si>
  <si>
    <t>SGR- ICLD</t>
  </si>
  <si>
    <t>Este proyecto cuenta con un proyecto complementario con recursos propios - Por tanto se complemento con el proyecto BPIN  2023002130119 por 1600 millones de pesos y 1 mes adicional</t>
  </si>
  <si>
    <t>MANTENIMIENTO, PROTECCIÓN Y CONSERVACIÓN DE DOS ÁREAS DE IMPORTANCIA ESTRATÉGICA PARA LA CAPTACIÓN DE ACUEDUCTOS, EN EL CORREGIMIENTO DE LAS FLORES – MUNICIPIO DE PINILLOS LOS CORREGIMIENTOS DE LA ZONA DE INFLUENCIA DEL COMPLEJO CENAGOSO DE CASCALOA DE MAGANGUÉ, BOLÍVAR.</t>
  </si>
  <si>
    <t>Contribuir a la recuperación del capital ambiental de las áreas de concurrencia entre los cuerpos de agua (ciénagas y canales naturales) que hacen parte de las Áreas de Importancia Estratégicas en los municipios de Magangué y Pinillos.</t>
  </si>
  <si>
    <t>63.9</t>
  </si>
  <si>
    <t>A este proyecto se le realizo un ajuste con tramite presupuestal - adicion con recursos propios y 1 mes adicional</t>
  </si>
  <si>
    <t>DIAGNOSTICO, COORDINACIÓN, Y GERENCIA PARA LA EJECUCIÓN DEL PROYECTO DE INVERSIÓN DENOMINADO "FORTALECIMIENTO DE LAS CAPACIDADES TECNICAS DE LAS UNIDADES MUNICIPALES DE ASISTENCIA TECNICA AGROPECUARIAS "UMATAS" EN EL DEPARTAMENTO DE BOLIVAR.</t>
  </si>
  <si>
    <t>Fortalecer la capacidad técnica ambiental de operación de las Unidades Municipales de Asistencia Técnica Agropecuarias "UMATAS" en el departamento de Bolívar.</t>
  </si>
  <si>
    <t>DIAGNOSTICO, COORDINACIÓN, Y GERENCIA PARA LA EJECUCIÓN DEL PROYECTO DE INVERSIÓN SOCIAL DENOMINADO "IMPLEMENTACIÓN DE ESTRATEGIAS DE DESARROLLO Y REACTIVACIÓN ECONOMICA REGIONAL EN COMUNIDADES URBANAS Y RURALES DEL DEPARTAMENTO DE BOLIVAR</t>
  </si>
  <si>
    <t>Diseñar e implementar un modelo de emprendimiento con el fin de que se incentive la creación de microempresas dentro las poblaciones de Cartagena y los municipios de Margarita, Achí y San Fernando</t>
  </si>
  <si>
    <t>MANTENIMIENTO PROTECCIÓN Y CONSERVACIÓN DE LAS ÁREAS DE IMPORTANCIA ESTRATÉGICA PARA EL RECURSO HÍDRICO QUE ABASTECEN LOS ACUEDUCTOS DE LOS MUNICIPIOS DE ARROYOHONDO Y CALAMAR, DEPARTAMENTO DE BOLÍVAR</t>
  </si>
  <si>
    <t>Recuperación Ambiental del en la ciénaga de Bijagual en Arroyohondo, y ciénagas que junto con el caño Dique Viejo en Calamar; conforman las Áreas de Importancia Estratégica para el abastecimiento de agua de los acueductos de Arroyohondo y Calamar</t>
  </si>
  <si>
    <t>PRESTACIÓN DE SERVICIOS PARA LE EJECUCIÓN DEL PROYECTO DENOMINADO FORTALECIMIENTO DE LOS MECANISMOS Y ESPACIOS DE DIÁLOGO Y ACCIÓN ENTRE LA ADMINISTRACIÓN DEPARTAMENTAL Y LOS MUNICIPIOS DEL DEPARTAMENTO DE BOLIVAR</t>
  </si>
  <si>
    <t>Generar nuevos espacios de diálogo entre las administraciones departamentales y municipales y fortalecer los existentes, para avanzar la eficiencia y eficacia de la gestión pública con el fin de lograr los objetivos del Plan de Desarrollo departamental</t>
  </si>
  <si>
    <t>El proyecto esta en fase revision de informacion ya que u ejecucion esta en 100% y se esta revisando el 20% final del ultimo acta parcial</t>
  </si>
  <si>
    <t>PRESTACIÓN DE SERVICIOS PARA REALIZAR EL FORTALECIMIENTO A PEQUEÑOS PRODUCTORES AGROPECUARIOS EN PRACTICAS AGRICOLAS SOSTENIBLES Y AMIGABLES CON EL AMBIENTE EN EL DEPARTAMENTO DE BOLÍVAR</t>
  </si>
  <si>
    <t>Fortalecer la capacidad técnica ambiental de los pequeños productores del departamento de Bolívar en los modelos de producción agrícolas sostenibles o amigables con el medio ambiente.</t>
  </si>
  <si>
    <t>A este proyecto se le realizó un ajuste con tramite presupuestal - adicion con recursos propios y 1 mes (el otrosi esta</t>
  </si>
  <si>
    <t>Implementación del sistema de monitoreo ambiental para disminuir el estado de vulnerabilidad de animales en abandono a través de la operatividad del centro de bienestar animal el guardián B8:B14en municipios priorizados-vigencia 2023, Dpto de Bolívar</t>
  </si>
  <si>
    <t>SUMINISTRO DE MEDICAMENTOS E INSUMOS VETERINARIOS EN LA MODALIDAD DE MONTO AGOTABLE Y PRESTACIÓN DE SERVICIOS PARA LA REALIZACIÓN DE JORNADAS DE BIENESTAR Y ESTERILIZACIÓN  EN EL MARCO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</si>
  <si>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85.5</t>
  </si>
  <si>
    <t>A este proyecto se le realizo un ajuste con tramite presupuestal - adicion con recursos propios por tanto quedo en ($2.050.000.000 incluyendo los 429 millones de personal) - falta un  recurso que se ejecutará en el ultimo bimestre ($170.750.000)</t>
  </si>
  <si>
    <t>Sec. Desarrollo Regional</t>
  </si>
  <si>
    <t xml:space="preserve">RELACION DE PROYECTOS EJECUTADOS Y EN EJECUCION VIGENCIA 2023 TRIMESTRE ABRIL - JUNIO </t>
  </si>
  <si>
    <t>22/02/2018 
Fase 3</t>
  </si>
  <si>
    <t>7216000000
Avance CREDT. SGP DPTO
90.20%</t>
  </si>
  <si>
    <t>7,99%</t>
  </si>
  <si>
    <t>OFICINA DE RIESGO</t>
  </si>
  <si>
    <t>SEC. PRIVADA</t>
  </si>
  <si>
    <t>No se ha realizado el pago por que el informe está en revisión por el supervisor</t>
  </si>
  <si>
    <t>Brindar servicio de Apoyo a la gestion en la oranizacion de los actos culturales de la Semana Santa 2023 de Mompox en el Departamento de Bolívar</t>
  </si>
  <si>
    <t>SEC. GENERAL</t>
  </si>
  <si>
    <t>Actualización de inventario y evaluación de riesgo para efectos de seguros de los bienes inmuebles de la Gobernación de Bolívar</t>
  </si>
  <si>
    <t xml:space="preserve">Actualizar el inventario de bienes inmuebles de propiedad del Departamento de Bolívar </t>
  </si>
  <si>
    <t>Se adelantaron apoyos a deportistas de altos logros, contratacion de asesores, entrenadores, metodolos,  ciencias aplicadas al deporte y seguimiento de deportistas</t>
  </si>
  <si>
    <t>Entre el periodo de Abril y Junio se realizó el alistamiento para el inicio de lejecuccion de actividades en este proyecto</t>
  </si>
  <si>
    <t>se adelantaron mantenimientos a escenarios y parques en diferentes municipios del departamento.</t>
  </si>
  <si>
    <t>ICLD 650000000
SGP 1000000000  
EXCEDENTE- RENTAS CEDIDAS 520000000</t>
  </si>
  <si>
    <t>ICLD 500000000 RENTAS CEDIDAS 360000000</t>
  </si>
  <si>
    <t>EN AVANCE</t>
  </si>
  <si>
    <t>ICLD 300000
 SGP 500000000</t>
  </si>
  <si>
    <t>SGP 750000000</t>
  </si>
  <si>
    <t>SGP 1400000000
RENTAS CEDIDAS 502511116</t>
  </si>
  <si>
    <t xml:space="preserve">SGP-SALUD 1017133000
ICLD 442880000
</t>
  </si>
  <si>
    <t>SGP 850.000.000</t>
  </si>
  <si>
    <t>SGP 854986000
RENTAS CEDIDAS 50000000</t>
  </si>
  <si>
    <t>SGP  534600000</t>
  </si>
  <si>
    <t>SGP  392700000                                                                                                                      
RENTAS CEDIDAS 200000000</t>
  </si>
  <si>
    <t>SGP 1150000000</t>
  </si>
  <si>
    <t>SGP 1472388041</t>
  </si>
  <si>
    <t xml:space="preserve"> SE ENCUENTRAN EN PROCESO DE CONTRATACION DEL RH DE APOYO</t>
  </si>
  <si>
    <t>SGP 250000000                                                                                                       
EXCEDENTE-RENTAS CEDIDAS 1290000000                                  
EXCEDENTE-RENTAS CEDIDAS 1260000000</t>
  </si>
  <si>
    <t>ICLD 122.490.000
SGP 1307846000</t>
  </si>
  <si>
    <t>SGP 1299045000</t>
  </si>
  <si>
    <t>ICLD 253691364
SGP 1975000000</t>
  </si>
  <si>
    <t>ICLD 300000000 SGP 1000000000</t>
  </si>
  <si>
    <t>ICLD  3102797772   
SGP 1044934000</t>
  </si>
  <si>
    <t>1. PARTICIPACIÓN POR EL CONSUMO DE LICORES DESTILADOS INTRODUCIDOS DE PRODUCCIÓN EXTRANJERA RECAUDADO POR FONDO CUENTA DE LA FND 400000000
2. IMPUESTO LOTERÍAS FORÁNEAS 30000000
3. ICLD 518435462</t>
  </si>
  <si>
    <t>1. PARTICIPACION POR EL CONSUMO DE LICORES DESTILADOS INTRODUCIDOS DE PRODUCCION NACIONAL 200000000</t>
  </si>
  <si>
    <t>SGP 1102506000</t>
  </si>
  <si>
    <t>ICLD 350000000
SGP 283809000</t>
  </si>
  <si>
    <t>ICLD 1645044707</t>
  </si>
  <si>
    <t>ICLD 272206142
SGP 739366000                                                                                                                           
RENTAS CEDIDAS 126707363</t>
  </si>
  <si>
    <t xml:space="preserve">SGP 350000000        
    PARTICIPACION POR EL CONSUMO DE LICORES DESTILADOS INTRODUCIDOS DE PRODUCCION NACIONAL 250000000
   PARTICIPACION POR EL CONSUMO DE LICORES DESTILADOS INTRODUCIDOS DE PRODUCCION EXTRANJERA RECAUDADO POR FONDO CUENTA DE LA FND 100000000     RENTAS CEDIDAS 598200230
</t>
  </si>
  <si>
    <t xml:space="preserve">        SGP 20000000
   ICLD 150000000
 PARTICIPACION POR EL CONSUMO DE LICORES DESTILADOS INTRODUCIDOS DE PRODUCCION EXTRANJERA RECAUDADO POR FONDO CUENTA DE LA FND 150000000
   IMPUESTO AL CONSUMO DE CERVEZAS SIFONES REFAJOS Y MEZCLAS - NACIONALES 1663650025
</t>
  </si>
  <si>
    <t xml:space="preserve">PARTICIPACION POR EL CONSUMO DE LICORES DESTILADOS INTRODUCIDOS DE PRODUCCION NACIONAL 200000000
</t>
  </si>
  <si>
    <t xml:space="preserve">        PRESTACIÓN DEL SERVICIO DE SALUD - SGP - SUBSIDIO A LA OFERTA 5881672554
       RENDIMIENTOS FINANCIEROS SGP CON DESTINACIÓN ESPECÍFICA - SALUD  SUBSIDIO A LA OFERTA 12000000 
       IMPUESTOS LOTERIAS FORANEAS 252189924 
        ICLD 145940589
        ICLD 4978650254
      IMPUESTO AL CONSUMO CON DESTINO A SALUD / CERVEZA SALUD DE PRODUCCIÓN EXTRANJERA 119160997  
        SERVICIOS DE SALUD Y PREVISION SOCIAL 1000000
      PARTICIPACIÓN DEL IVA LICORES VINOS APERITIVOS Y SIMILARES 852804841  
        DERECHOS DE MONOPOLIO POR LA INTRODUCCIÓN DE LICORES DESTILADOS DE PRODUCCIÓN NACIONAL 984737389
        PARTICIPACION POR EL CONSUMO DE LICORES DESTILADOS INTRODUCIDOS DE PRODUCCION NACIONAL 4989496738
        RENDIMIENTOS FINANCIEROS DE CUENTA MAESTRA LEY DE PUNTO FINAL 2000000
      PARTICIPACION POR EL CONSUMO DE LICORES DESTILADOS INTRODUCIDOS DE PRODUCCION EXTRANJERA RECAUDADO POR FONDO CUENTA DE LA FND 4154055937  
</t>
  </si>
  <si>
    <t>SALUD</t>
  </si>
  <si>
    <t xml:space="preserve">        PARTICIPACION POR EL CONSUMO DE LICORES DESTILADOS INTRODUCIDOS DE PRODUCCION EXTRANJERA RECAUDADO POR FONDO CUENTA DE LA FND 681000000
</t>
  </si>
  <si>
    <t>PARTICIPACIÓN DEL IVA LICORES VINOS APERITIVOS Y SIMILARES 1093117132</t>
  </si>
  <si>
    <t xml:space="preserve">       IMPUESTO AL CONSUMO DE VINOS APERITIVOS Y SIMILARES - EXTRANJEROS 97576163 
        IMPUESTO AL CONSUMO DE CERVEZAS SIFONES REFAJOS Y MEZCLAS - NACIONALES 165955009
        PARTICIPACION POR EL CONSUMO DE LICORES DESTILADOS INTRODUCIDOS DE PRODUCCION EXTRANJERA RECAUDADO POR FONDO CUENTA DE LA FND 234823426
</t>
  </si>
  <si>
    <t xml:space="preserve">       IMPUESTO A GANADORES DE SORTEOS ORDINARIOS Y EXTRAORDINARIOS  SSF 212839947 
        IMPUESTO DE LOTERIAS FORANEAS SSF 1513139545
      IMPUESTO AL CONSUMO DE VINOS  APERITIVOS Y SIMILARES CON DESTINO A SALUD PRODUCCIÓN NACIONAL SSF 29181178  
       IMPUESTO AL CONSUMO DE VINOS  APERITIVOS Y SIMILARES CON DESTINO A SALUD PRODUCCIÓN EXTRANJERA SSF 3252538761 
        IMPUESTO AL CONSUMO CON DESTINO A SALUD / CERVEZA SALUD DE PRODUCCIÓN NACIONAL SSF 16595500845
        IMPUESTO AL CONSUMO CON DESTINO A SALUD / CERVEZA SALUD DE PRODUCCIÓN EXTRANJERA SSF 119160997
       RECAUDO POR AUMENTO DE TARIFA IMPUESTO AL CONSUMO DE CIGARRILLOS Y TABACO PRODUCCIÓN EXTRANJERA SALUD SSF 20696870787 
        COMPONENTE AD VALOREM DEL IMPUESTO AL CONSUMO DE CIGARRILLOS Y TABACO ELABORADO  DE PRODUCCIÓN NACIONAL  CON DESTINO A SALUD SSF 4554230
        COMPONENTE AD VALOREM DEL IMPUESTO AL CONSUMO DE CIGARRILLOS Y TABACO ELABORADO  DE PRODUCCIÓN EXTRAJERA  CON DESTINO A SALUD SSF 6676936619
       PARTICIPACIÓN DEL IVA LICORES, VINOS, APERITIVOS Y SIMILARES SSF 5840727037 
        DERECHOS POR LA EXPLOTACIÓN JUEGOS DE SUERTE Y AZAR DE LOTERÍA INSTANTÁNEA Y LOTTO IMPRESO SSF 12000000
        JUEGOS DE APUESTAS PERMANENTES CHANCE SSF 8449451501
        RECURSOS TRANSFERIDOS POR COLJUEGOS - JUEGOS NOVEDOSOS INTERNET SSF 780000000
       DERECHOS POR LA EXPLOTACIÓN JUEGOS DE SUERTE Y AZAR SUPERASTRO SSF 16500000 
       RENDIMIENTOS FINANCIEROS DE  CUENTA REGIMEN SUBSIDIADO 900000 
       RENDIMIENTOS FINANCIEROS 8 PUNTOS DEL IMPOCONSUMO DE CERVEZA (IVA DEL 8% CERVEZA) EXTRANJERA SSF 75000 
        RENDIMIENTOS FINANCIEROS AD VALOREM DEL IMPUESTO AL CIGARRILLOS - LEY 1819 DE 2016 EXTRANJERO SSF 8000000
      RENDIMIENTOS FINANCIEROS COMPONENTE ESPECÍFICO DEL IMPUESTO AL CONSUMO DE CIGARRILLOS Y TABACO ELABORADO - LEY 1819 DE 2016 EXTRANJERO SSF 12000000  
        RENDIMIENTOS FINANCIEROS DERECHOS DE EXPLOTACIÓN DE JUEGO DE APUESTAS PERMANENTES O CHANCE SSF 10000000
       RENDIMIENTO FINANCIEROS IMPUESTO A GANADORES SSF 100000 
       RENDIMIENTOS FINANCIEROS IMPUESTO AL CONSUMO DE LICORES, VINOS Y APERITIVOS EXTRANJERO SSF 3000000 
        RENDIMIENTOS FINANCIEROS IMPUESTO AL CONSUMO DE LICORES, VINOS Y APERITIVOS NACIONAL SSF 400000
       RENDIMIENTOS FINANCIEROS IMPUESTO DE LOTERÍAS FORÁNEAS SSF 600000 
        RENDIMIENTOS FINANCIEROS PREMIOS CADUCOS DIFERENTES A COLJUEGOS SSF 300000
        RENDIMIENTOS FINANCIEROS 8 PUNTOS DEL IMPOCONSUMO DE CERVEZA (IVA DEL 8% CERVEZA) NACIONAL SSF 16000000
        RENDIMIENTOS FINANCIEROS IVA LICORES VINOS APERIT Y SIMILARES SSF 14000000
       PREMIOS DE JUEGOS DE SUERTE Y AZAR (PREMIOS NO RECLAMADOS) SSF 65279401 
      PREMIOS DE LOTERÍAS NO RECLAMADOS 2000000  
        PREMIOS DE APUESTAS PERMANENTES O CHANCE NO RECLAMADOS 44000000
        PREMIOS DE JUEGOS NOVEDOSOS NO RECLAMADOS 4000000
</t>
  </si>
  <si>
    <t xml:space="preserve">     IMPUESTO AL CONSUMO DE VINOS APERITIVOS Y SIMILARES - EXTRANJEROS 2276777130   
        IMPUESTO AL CONSUMO DE CERVEZAS SIFONES REFAJOS Y MEZCLAS - NACIONALES 4978650255
        IVA LICORES  VINOS  APERITIVOS Y SIMILARES - SALUD 70% 3250158
        PARTICIPACIÓN POR EL CONSUMO DE LICORES PRODUCIDOS EN SU JURISDICCIÓN - SALUD 404912183
        PARTICIPACION POR EL CONSUMO DE LICORES DESTILADOS INTRODUCIDOS DE PRODUCCION EXTRANJERA RECAUDADO POR FONDO CUENTA DE LA FND 4696468526
      RENDIMIENTOS FINANCIEROS  APUESTAS PERMANENTES  5000.000  
      RENDIMIENTOS FINANCIEROS  PROGRAMAS NACIÓN:$3.000.000  
        RENDIMIENTOS FINANCIEROS  LOTERÍAS FORÁNEAS:$5.000.000
        RENDIMIENTOS FINANCIEROS - 8 PUNTOS DE IVA CERVEZA NACIONAL:$65.000.000
        RENDIMIENTOS FINANCIEROS IMPUESTO AL CONSUMO DE LICORES, VINOS Y APERITIVOS EXTRANJERO :$25.000.000                                                                                      
RENTAS CEDIDAS: $ 3.060.911.578
</t>
  </si>
  <si>
    <t xml:space="preserve">       SGP 1390000000 
        SGP 1260000000
    ICLD 500000000  
</t>
  </si>
  <si>
    <t>SGP SALUD 450000000
VENTA DE MEDICAMENTO: 352000000
VENTA DE MEDICAMENTO RENDIMIENTOS FINANCIEROS 7000000
ICLD 200000000</t>
  </si>
  <si>
    <t>SGP SALUD: 2500000000
PARTICIPACIÓN POR EL CONSUMO DE LICORES DESTILADOS INTRODUCIDOS DE PRODUCCIÓN NACIONAL: 100000000</t>
  </si>
  <si>
    <t xml:space="preserve">PARTICIPACIÓN POR EL CONSUMO DE LICORES INTRODUCIDOS DE PRODUCCIÓN EXTRANJERA - SALUD 1200000000
</t>
  </si>
  <si>
    <t xml:space="preserve">Proyectos nuevos que recientemente se formularon y se certificaron por parte de la secretaria de planeacion. Fecha de certificacion BPIN 8 junio de 2023.  </t>
  </si>
  <si>
    <t>RENTAS CEDIDAS 1600000000</t>
  </si>
  <si>
    <t>RENTAS CEDIDAS1598325000</t>
  </si>
  <si>
    <t xml:space="preserve">Proyectos nuevos que recientemente se formularon y se certificaron por parte de la secretaria de planeacion. Fecha de certificacion BPIN 7 junio de 2023.  </t>
  </si>
  <si>
    <t xml:space="preserve"> IMPUESTO AL CONSUMO CON DESTINO A SALUD / CERVEZA SALUD DE PRODUCCIÓN NACIONAL 1029424978       
JUEGOS DE APUESTAS PERMANENTES CHANCE 759057173                                                                   
PARTICIPACIÓN POR EL CONSUMO DE LICORES INTRODUCIDOS DE PRODUCCIÓN NACIONAL - SALUD 299500939                                                  
IVA LICORES VINOS APERITIVOS Y SIMILARES - SALUD RÉGIMEN ANTERIOR A LA LEY 1816 DE 2016:$ 36.519.953                            
PARTICIPACIÓN POR EL CONSUMO DE LICORES INTRODUCIDOS DE PRODUCCIÓN EXTRANJERA - SALUD: $ 112.916.957                                                 </t>
  </si>
  <si>
    <t>RENTAS CEDIDAS 2200000000</t>
  </si>
  <si>
    <t>PARTICIPACIÓN POR EL CONSUMO DE LICORES INTRODUCIDOS DE PRODUCCIÓN EXTRANJERA - SALUD 250000000</t>
  </si>
  <si>
    <t>SEC. DESARROLLO REGIONAL</t>
  </si>
  <si>
    <t>El contrato se firmo a finales del mes de marzo, pero se le dio inicio el 14 de abril de 2023.</t>
  </si>
  <si>
    <t>MANTENIMIENTO, PROTECCIÓN Y CONSERVACIÓN DE DOS ÁREAS DE IMPORTANCIA ESTRATÉGICA PARA LA CAPTACIÓN DE ACUEDUCTOS, EN EL CORREGIMIENTO DE LAS FLORES – MUNICIPIO DE PINILLOS LOS CORREGIMIENTOS DE LA ZONA DE INFLUENCIA DEL COMPLEJO CENAGOSO DE CASCALOA DE MAGANGUÉ, BOLÍVAR</t>
  </si>
  <si>
    <t>El Proyecto correspondiente a la intervención en las AIE ubicadas en el Sur del Departamento (2 áreas), tiene a Pinillos en un avance de ejecución del 0,18% y Magangué en un 7,15% de ejecución. Lo cual corresponde a un avance promedio del 3.665%</t>
  </si>
  <si>
    <t>PRESTACIÓN DE SERVICIOS PARA LA REALIZACIÓN DE JORNADAS DE BIENESTAR Y ESTERILIZACIÓN EN MARCO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</si>
  <si>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PARA LA REALIZACIÓN DE JORNADAS DE BIENESTAR Y ESTERILIZACIÓN EN MARCO DEL PROYECTO DENOMINADO "IMPLEMENTACIÓN DEL SISTEMA DE MONITOREO AMBIENTAL PARA DISMINUIR EL ESTADO DE VULNERABILIDAD DE ANIMALES EN ABANDONO A TRAVÉS DE LA OPERATIVIDAD DEL CENTRO DE BIENESTAR ANIMAL "EL GUARDIÁN" EN MUNICIPIOS PRIORIZADOS-VIGENCIA 2023, DEPARTAMENTO DE BOLÍVAR, ademas de contratar la realizacion de actividades varias.</t>
  </si>
  <si>
    <t>diciembre 2023</t>
  </si>
  <si>
    <t>65.99%</t>
  </si>
  <si>
    <t>el avance corresponde a la contratacion del personal de apoyo para el sostenimiento y la realizacion de jornadas de vacunacion y desparacitacion. El resto del convenio solo se firmo a finales del mes de marzo. Se prorrogo el presente contrato hasta el mes de junio</t>
  </si>
  <si>
    <t>DIAGNOSTICO, COORDINACIÓN, Y GERENCIA PARA LA EJECUCIÓN DEL PROYECTO DE INVERSIÓN DENOMINADO “FORTALECIMIENTO DE LAS CAPACIDADES TECNICAS DE LAS UNIDADES MUNICIPALES DE ASISTENCIA TECNICA AGROPECUARIAS “UMATAS” EN EL DEPARTAMENTO DE BOLIVAR.</t>
  </si>
  <si>
    <t>CONTRATAR EL DIAGNOSTICO, COORDINACI脫N, Y GERENCIA PARA LA EJECUCI脫N DEL PROYECTO DE INVERSI脫N DENOMINADO FORTALECIMIENTO DE LAS CAPACIDADES TECNICAS DE LAS UNIDADES MUNICIPALES DE ASISTENCIA TECNICA AGROPECUARIAS UMATAS EN EL DEPARTAMENTO DE BOLIVAR</t>
  </si>
  <si>
    <t>El contrato se firmo a finales del mes de marzo, inicio ejecucion el dia 4 de Abril. Al llevar una ejecucion de 85%, se evidencio que en mas del 90% habia deficit de recursos en casi todas las umatas, por lo que se adiciono un recurso economico hasta por la suma de $498.809.920 y se amplio el pazo hasta por un mes mas</t>
  </si>
  <si>
    <t xml:space="preserve"> De los recursos SGP por $13.402.544.082 tiene un saldo apropiado de $8.571.481.688, que corresponde a la actividad de vigilancia. El cual tiene un avance de la siguiente manera:
92% de avance Físico del contrato que viene de la vigencia 2022, esto a corte junio 30 de 2023.
$6.711.481.688 de avance Financiero a Corte 30 de junio de 2023; teniendo en cuenta los adicionales y la vigencia futura aprobada.</t>
  </si>
  <si>
    <t>Ejecución del cuarto mes de operación de los 255 establecimientos educativos con servicio a internet.  El avance financciero es $921.284.851 con avance fisico del 52%, las sedes educativas están recibiendo el servicio.</t>
  </si>
  <si>
    <t>De los recursos SGP por $12.968.385.377 tiene un saldo apropiado de $990.783.054, que corresponde a la actividad de aseo. El cual tiene un avance de la siguiente manera:
8% de avance Físico del contrato vigencia 2023, esto acorte junio 30 de 2023.
$121.845.737 de avance Financiero a Corte 30 de junio de 2023; teniendo en cuenta el contrato en ejecución</t>
  </si>
  <si>
    <t>Se realizo pago a un operador de matricula contratada- Se realizaron dos (2) pagos por concepto de arriendo.</t>
  </si>
  <si>
    <t>Se ha realizado un primer pago del 15% del costo total contratado.</t>
  </si>
  <si>
    <t>Mediante Resolución 428 del 24 de abril de 2023 se transferirán los recursos por valor de $268.654.919, de los cuales $41.035.749 corresponden al Servicio de acompañamiento para las IE de Canaletal y Pozo Azul del municipio de San Pablo y $227.619.171 al Servicio de alimentación para las 6 Residencias escolares de los municipios de Cantagallo, San Pablo, Santa Rosa del Sur, Turbaco y Simití.  
A la fecha, correspondiente al primer trimestre no se han realizado pagos.</t>
  </si>
  <si>
    <t>FORTALECIMIENTO DEL PORCESO DE ENSEÑANAZA DE LOS ESTABLECIMIENTOS EDUCATIVOS OFICIALES DE LOS MUNICIPIOS NO CERTIFICADOS DE BOLIVAR.</t>
  </si>
  <si>
    <t>De este proyecto se está ejecutando el componente y/o actividad de bilingüismo, con una apropiación de $144.675.000,00
Con un avance físico del 13% y financiero $36.168.750,</t>
  </si>
  <si>
    <t xml:space="preserve">SECRETARIA DE MINAS Y ENERGÍA </t>
  </si>
  <si>
    <t xml:space="preserve">ICLD </t>
  </si>
  <si>
    <t>SECRETARIA DE LA MUJER</t>
  </si>
  <si>
    <t xml:space="preserve"> 1209915685                         APORTE DE LA GOBERNACION 1099923350                         APORTE DEL ASOCIADO 109992335</t>
  </si>
  <si>
    <t>VALOR TOTAL 330000000   APORTE DE LA GOBERNACION 300000000 APORTE DEL ASOCIADO 30000000</t>
  </si>
  <si>
    <t>No se ha realizado aún pagos</t>
  </si>
  <si>
    <t>Recursos Recaudo Estampilla</t>
  </si>
  <si>
    <t>Actualizar la política pública de la mujer conforme a los cambios geográficos, sociales, politicos, económicos, culturales y normativos para el
reconocimiento y protección de sus derechos de forma integral en el Departamento de Bolívar</t>
  </si>
  <si>
    <t>Implementar una estrategia de intervención integral para para fortalecimiento de
las capacidades psicosociales, productivas y empresariales en la población vulnerable
para la superación de la pobreza en el departamento de Bolívar, aprovechando sus
potencialidades, generando una articulación multisectorial y realizando inversión
focalizada que genere impactos sostenibles.</t>
  </si>
  <si>
    <t>Fortalecer la respuesta institucional para la prevensión, atención integral y sanción de las violencias contra las mujeres en el departamento
de Bolivar a través de la operación de la Casa Refugio para la protección y restablecimiento de derechos</t>
  </si>
  <si>
    <t>VALOR TOTAL 928571706                                       APORTE DE LA GOBERNACIÒN 650000000     APORTE DE LA ESAL 278571706</t>
  </si>
  <si>
    <t xml:space="preserve">SECRETARIA DE VICTIMAS </t>
  </si>
  <si>
    <t>Convenio con Cruz Roja, se ejecuta por demanda y se amplio el plazo de la vigencias futuras 2023</t>
  </si>
  <si>
    <t>No se ha iniciado el proceso de contratación</t>
  </si>
  <si>
    <t>ICLD / RECURSOS PROPIOS UDC</t>
  </si>
  <si>
    <t>Se realizo cambio de Fuente Privada, se mantiene el mismo presupuesto. Se realizo contratación y se acaba de firmar acta de inicio</t>
  </si>
  <si>
    <t>Se disminuyo presupuesto de $500.000.000 a $300.000.000</t>
  </si>
  <si>
    <t xml:space="preserve">SGP 1367133000
PROPIOS 442880000
</t>
  </si>
  <si>
    <t>SGP 1687441783
PROPIOS 502511116</t>
  </si>
  <si>
    <t>ICLD 122490000
SGP 1607846000</t>
  </si>
  <si>
    <t>ICLD 250000000</t>
  </si>
  <si>
    <t>ICLD 2237420000</t>
  </si>
  <si>
    <t>ICLD 1600000000</t>
  </si>
  <si>
    <t xml:space="preserve">ICLD 1200000000
</t>
  </si>
  <si>
    <t>ICLD  2200000000</t>
  </si>
  <si>
    <t>ICLD 1598325000</t>
  </si>
  <si>
    <t xml:space="preserve">SGP 1359045000
</t>
  </si>
  <si>
    <t>ICLD 100000000
SGP 2500000000</t>
  </si>
  <si>
    <t>ICLD 3103167772
SGP 1384934000</t>
  </si>
  <si>
    <t>ICLD 300000000
SGP 1000000000</t>
  </si>
  <si>
    <t>ICLD 260991364
SGP 2209365884</t>
  </si>
  <si>
    <t>ICLD 300000000
 SGP 720000000</t>
  </si>
  <si>
    <t>ICLD 39480645921
SGP 6714948528</t>
  </si>
  <si>
    <t>SGP 534600000</t>
  </si>
  <si>
    <t>SGP 854986000
RENTAS CEDIDAS 250000000</t>
  </si>
  <si>
    <t>ICLD 948435462</t>
  </si>
  <si>
    <t xml:space="preserve">ICLD 500000000
SGP 3000000000
</t>
  </si>
  <si>
    <t>SGP 930000000</t>
  </si>
  <si>
    <t>SGP 1812388041</t>
  </si>
  <si>
    <t>ICLD 559000000
SGP 450000000</t>
  </si>
  <si>
    <t xml:space="preserve">ICLD 398913505
SGP 1146562212                                                                                                                          </t>
  </si>
  <si>
    <t>ICLD 498354598</t>
  </si>
  <si>
    <t>ICLD 200000000
SGP 60000000</t>
  </si>
  <si>
    <t>ICLD 948200330
SGP 500000000</t>
  </si>
  <si>
    <t xml:space="preserve">ICLD 1963650025
SGP 200000000
</t>
  </si>
  <si>
    <t xml:space="preserve">ICLD 200000000
</t>
  </si>
  <si>
    <t xml:space="preserve">ICLD 1159384771
SGP 1000000000  
</t>
  </si>
  <si>
    <t>ICLD 1530000000
SGP 250000000</t>
  </si>
  <si>
    <t xml:space="preserve">ICLD 681000000
</t>
  </si>
  <si>
    <t>ICLD 2828031871
SGP 3674982438</t>
  </si>
  <si>
    <t>ICLD 13350424869</t>
  </si>
  <si>
    <t>ICLD 2814371883</t>
  </si>
  <si>
    <t>SGP 392700000                               RENTAS CEDIDAS 200000000</t>
  </si>
  <si>
    <t>Prestación de servicios para fomentar el desarrollo de proyectos ciudadanos de educación ambiental en el departamento de Bolívar con enfoque y priorización en comunidades aledañas a zonas de reserva natural Bolívar</t>
  </si>
  <si>
    <t>Fortalecer el fomento en el desarrollo de proyectos ciudadanos de educación ambiental (procedas) en el Departamento de Bolívar, especialmente en comunidades establecidas en cercanías de áreas ambientalmente estratégicas.</t>
  </si>
  <si>
    <t>El contrato se encuentra el ejecución, todos los amparos se encuentran vigentes.</t>
  </si>
  <si>
    <t>Ametar  cobertura del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</si>
</sst>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0;[Red]0"/>
    <numFmt numFmtId="167" formatCode="&quot;$&quot;\ #,##0"/>
    <numFmt numFmtId="168" formatCode="dd/mm/yyyy;@"/>
    <numFmt numFmtId="169" formatCode="_(&quot;$&quot;\ * #,##0_);_(&quot;$&quot;\ * \(#,##0\);_(&quot;$&quot;\ * &quot;-&quot;_);_(@_)"/>
    <numFmt numFmtId="170" formatCode="yyyy\-mm\-dd;@"/>
    <numFmt numFmtId="171" formatCode="d/m/yyyy"/>
    <numFmt numFmtId="172" formatCode="d\-m\-yyyy"/>
    <numFmt numFmtId="173" formatCode="dd/mm/yyyy"/>
    <numFmt numFmtId="174" formatCode="&quot;$&quot;#,##0.00"/>
    <numFmt numFmtId="175" formatCode="&quot;$&quot;\ #,##0.00"/>
    <numFmt numFmtId="176" formatCode="0_ ;\-0\ "/>
    <numFmt numFmtId="177" formatCode="0.0;[Red]0.0"/>
  </numFmts>
  <fonts count="30">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b/>
      <sz val="8"/>
      <color theme="1"/>
      <name val="Verdana"/>
      <family val="2"/>
    </font>
    <font>
      <b/>
      <sz val="9"/>
      <color indexed="81"/>
      <name val="Tahoma"/>
      <family val="2"/>
    </font>
    <font>
      <sz val="9"/>
      <color indexed="81"/>
      <name val="Tahoma"/>
      <family val="2"/>
    </font>
    <font>
      <sz val="10"/>
      <name val="Arial"/>
      <family val="2"/>
    </font>
    <font>
      <sz val="8"/>
      <color rgb="FF000000"/>
      <name val="Verdana"/>
      <family val="2"/>
    </font>
    <font>
      <b/>
      <sz val="11"/>
      <color theme="1"/>
      <name val="Calibri"/>
      <family val="2"/>
      <scheme val="minor"/>
    </font>
    <font>
      <sz val="11"/>
      <name val="Calibri"/>
      <family val="2"/>
      <scheme val="minor"/>
    </font>
    <font>
      <sz val="11"/>
      <color rgb="FF000000"/>
      <name val="Calibri"/>
      <family val="2"/>
      <scheme val="minor"/>
    </font>
    <font>
      <sz val="8"/>
      <color theme="1"/>
      <name val="Calibri"/>
      <family val="2"/>
      <scheme val="minor"/>
    </font>
    <font>
      <sz val="9"/>
      <color theme="1"/>
      <name val="Calibri"/>
      <family val="2"/>
      <scheme val="minor"/>
    </font>
    <font>
      <sz val="10"/>
      <color theme="1"/>
      <name val="Calibri"/>
      <family val="2"/>
      <scheme val="minor"/>
    </font>
    <font>
      <sz val="8"/>
      <name val="Calibri"/>
      <family val="2"/>
    </font>
    <font>
      <sz val="8"/>
      <name val="Calibri"/>
      <family val="2"/>
      <scheme val="minor"/>
    </font>
    <font>
      <sz val="8"/>
      <color rgb="FF000000"/>
      <name val="Calibri"/>
      <family val="2"/>
    </font>
    <font>
      <sz val="8"/>
      <color rgb="FF000000"/>
      <name val="Calibri"/>
      <family val="2"/>
      <scheme val="minor"/>
    </font>
    <font>
      <sz val="8"/>
      <color theme="1"/>
      <name val="Arial"/>
      <family val="2"/>
    </font>
    <font>
      <sz val="8"/>
      <color theme="1"/>
      <name val="Tahoma"/>
      <family val="2"/>
    </font>
    <font>
      <b/>
      <sz val="8"/>
      <color theme="1"/>
      <name val="Calibri"/>
      <family val="2"/>
      <scheme val="minor"/>
    </font>
    <font>
      <sz val="7"/>
      <color theme="1"/>
      <name val="Arial"/>
      <family val="2"/>
    </font>
    <font>
      <sz val="8"/>
      <name val="Times New Roman"/>
      <family val="1"/>
    </font>
    <font>
      <sz val="8"/>
      <name val="Calibri Light"/>
      <family val="2"/>
    </font>
    <font>
      <sz val="11"/>
      <name val="Calibri "/>
    </font>
    <font>
      <sz val="11"/>
      <color theme="1"/>
      <name val="Calibri "/>
    </font>
    <font>
      <sz val="8"/>
      <color theme="1"/>
      <name val="Calibri Light"/>
      <family val="2"/>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FFFFFF"/>
        <bgColor rgb="FFFFFFFF"/>
      </patternFill>
    </fill>
    <fill>
      <patternFill patternType="solid">
        <fgColor rgb="FFFFFFFF"/>
        <bgColor rgb="FF000000"/>
      </patternFill>
    </fill>
    <fill>
      <patternFill patternType="solid">
        <fgColor theme="0"/>
        <bgColor theme="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s>
  <cellStyleXfs count="19">
    <xf numFmtId="0" fontId="0" fillId="0" borderId="0"/>
    <xf numFmtId="165"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 fillId="0" borderId="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cellStyleXfs>
  <cellXfs count="633">
    <xf numFmtId="0" fontId="0" fillId="0" borderId="0" xfId="0"/>
    <xf numFmtId="2" fontId="4" fillId="0" borderId="1" xfId="2" applyNumberFormat="1" applyFont="1" applyFill="1" applyBorder="1" applyAlignment="1">
      <alignment horizontal="center" vertical="center" wrapText="1"/>
    </xf>
    <xf numFmtId="1" fontId="4" fillId="0" borderId="1" xfId="1" applyNumberFormat="1" applyFont="1" applyFill="1" applyBorder="1" applyAlignment="1">
      <alignment horizontal="center" vertical="center" wrapText="1"/>
    </xf>
    <xf numFmtId="0" fontId="4" fillId="0" borderId="1" xfId="0" applyFont="1" applyBorder="1" applyAlignment="1">
      <alignment horizontal="left" vertical="center" wrapText="1"/>
    </xf>
    <xf numFmtId="1" fontId="4" fillId="0" borderId="1" xfId="3" applyNumberFormat="1" applyFont="1" applyFill="1" applyBorder="1" applyAlignment="1">
      <alignment horizontal="center" vertical="center" wrapText="1"/>
    </xf>
    <xf numFmtId="2" fontId="4" fillId="0" borderId="1" xfId="0" applyNumberFormat="1" applyFont="1" applyBorder="1" applyAlignment="1">
      <alignment horizontal="center" vertical="center" wrapText="1"/>
    </xf>
    <xf numFmtId="2" fontId="5" fillId="2" borderId="1" xfId="0" applyNumberFormat="1" applyFont="1" applyFill="1" applyBorder="1" applyAlignment="1">
      <alignment horizontal="center" vertical="center" wrapText="1"/>
    </xf>
    <xf numFmtId="1" fontId="4" fillId="0" borderId="1" xfId="0" applyNumberFormat="1" applyFont="1" applyBorder="1" applyAlignment="1">
      <alignment horizontal="center" vertical="center" wrapText="1"/>
    </xf>
    <xf numFmtId="168" fontId="4"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1"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14" fontId="4" fillId="0" borderId="1" xfId="4" applyNumberFormat="1" applyFont="1" applyFill="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wrapText="1"/>
    </xf>
    <xf numFmtId="2" fontId="5" fillId="0" borderId="0" xfId="0" applyNumberFormat="1" applyFont="1" applyAlignment="1">
      <alignment horizontal="center" vertical="center"/>
    </xf>
    <xf numFmtId="0" fontId="5" fillId="0" borderId="1" xfId="0" applyFont="1" applyBorder="1" applyAlignment="1">
      <alignment horizontal="center" vertical="center"/>
    </xf>
    <xf numFmtId="0" fontId="6" fillId="0" borderId="0" xfId="0" applyFont="1" applyAlignment="1">
      <alignment horizontal="left" vertical="center"/>
    </xf>
    <xf numFmtId="0" fontId="5" fillId="0" borderId="0" xfId="0" applyFont="1" applyAlignment="1">
      <alignment horizontal="left" vertical="center"/>
    </xf>
    <xf numFmtId="0" fontId="6" fillId="3" borderId="1" xfId="0" applyFont="1" applyFill="1" applyBorder="1" applyAlignment="1">
      <alignment horizontal="left" vertical="center" wrapText="1"/>
    </xf>
    <xf numFmtId="0" fontId="5" fillId="0" borderId="1" xfId="0" applyFont="1" applyBorder="1" applyAlignment="1">
      <alignment horizontal="left" vertical="center"/>
    </xf>
    <xf numFmtId="1" fontId="5" fillId="0" borderId="1" xfId="2" applyNumberFormat="1" applyFont="1" applyFill="1" applyBorder="1" applyAlignment="1">
      <alignment horizontal="center" vertical="center" wrapText="1"/>
    </xf>
    <xf numFmtId="0" fontId="5" fillId="0" borderId="0" xfId="0" applyFont="1" applyAlignment="1">
      <alignment vertical="center" wrapText="1"/>
    </xf>
    <xf numFmtId="166" fontId="4" fillId="0" borderId="1" xfId="0" applyNumberFormat="1" applyFont="1" applyBorder="1" applyAlignment="1">
      <alignment vertical="center" wrapText="1"/>
    </xf>
    <xf numFmtId="166" fontId="4" fillId="0" borderId="1" xfId="0" applyNumberFormat="1" applyFont="1" applyBorder="1" applyAlignment="1">
      <alignment horizontal="left" vertical="center" wrapText="1"/>
    </xf>
    <xf numFmtId="1" fontId="5" fillId="2" borderId="1" xfId="0" applyNumberFormat="1" applyFont="1" applyFill="1" applyBorder="1" applyAlignment="1">
      <alignment horizontal="center" vertical="center" wrapText="1"/>
    </xf>
    <xf numFmtId="167" fontId="5" fillId="4" borderId="1" xfId="0" applyNumberFormat="1" applyFont="1" applyFill="1" applyBorder="1" applyAlignment="1">
      <alignment horizontal="center" vertical="center" wrapText="1"/>
    </xf>
    <xf numFmtId="6"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xf>
    <xf numFmtId="0" fontId="5" fillId="0" borderId="1" xfId="0" applyFont="1" applyBorder="1" applyAlignment="1">
      <alignment wrapText="1"/>
    </xf>
    <xf numFmtId="9" fontId="4" fillId="0" borderId="1" xfId="2" applyFont="1" applyBorder="1" applyAlignment="1">
      <alignment horizontal="center" vertical="center" wrapText="1"/>
    </xf>
    <xf numFmtId="9" fontId="4" fillId="0" borderId="1" xfId="0" applyNumberFormat="1" applyFont="1" applyBorder="1" applyAlignment="1">
      <alignment horizontal="center" vertical="center" wrapText="1"/>
    </xf>
    <xf numFmtId="1" fontId="4" fillId="2" borderId="1" xfId="3"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9" fontId="4" fillId="2" borderId="1" xfId="2" applyFont="1" applyFill="1" applyBorder="1" applyAlignment="1">
      <alignment horizontal="center" vertical="center" wrapText="1"/>
    </xf>
    <xf numFmtId="1" fontId="4" fillId="2" borderId="1" xfId="2" applyNumberFormat="1" applyFont="1" applyFill="1" applyBorder="1" applyAlignment="1">
      <alignment horizontal="center" vertical="center" wrapText="1"/>
    </xf>
    <xf numFmtId="1" fontId="5" fillId="2" borderId="4" xfId="0" applyNumberFormat="1" applyFont="1" applyFill="1" applyBorder="1" applyAlignment="1">
      <alignment horizontal="center" vertical="center" wrapText="1"/>
    </xf>
    <xf numFmtId="166" fontId="4" fillId="2" borderId="1" xfId="0" applyNumberFormat="1" applyFont="1" applyFill="1" applyBorder="1" applyAlignment="1">
      <alignment horizontal="left" vertical="center" wrapText="1"/>
    </xf>
    <xf numFmtId="0" fontId="4"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14" fontId="4" fillId="0" borderId="2"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9" fontId="5" fillId="2" borderId="1" xfId="0" applyNumberFormat="1" applyFont="1" applyFill="1" applyBorder="1" applyAlignment="1">
      <alignment horizontal="center" vertical="center" wrapText="1"/>
    </xf>
    <xf numFmtId="9" fontId="5" fillId="2" borderId="5"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166" fontId="4" fillId="0" borderId="2" xfId="0" applyNumberFormat="1" applyFont="1" applyBorder="1" applyAlignment="1">
      <alignment horizontal="center" vertical="center" wrapText="1"/>
    </xf>
    <xf numFmtId="9" fontId="4" fillId="0" borderId="1" xfId="2" applyFont="1" applyFill="1" applyBorder="1" applyAlignment="1">
      <alignment horizontal="center" vertical="center" wrapText="1"/>
    </xf>
    <xf numFmtId="166" fontId="4" fillId="0" borderId="1" xfId="0" applyNumberFormat="1" applyFont="1" applyBorder="1" applyAlignment="1">
      <alignment horizontal="left" vertical="top" wrapText="1"/>
    </xf>
    <xf numFmtId="166" fontId="4" fillId="0" borderId="0" xfId="0" applyNumberFormat="1" applyFont="1" applyAlignment="1">
      <alignment horizontal="center" vertical="center" wrapText="1"/>
    </xf>
    <xf numFmtId="1" fontId="5" fillId="0" borderId="0" xfId="0" applyNumberFormat="1" applyFont="1" applyAlignment="1">
      <alignment horizontal="center" vertical="center"/>
    </xf>
    <xf numFmtId="9" fontId="5" fillId="2" borderId="1" xfId="2" applyFont="1" applyFill="1" applyBorder="1" applyAlignment="1">
      <alignment horizontal="center" vertical="center"/>
    </xf>
    <xf numFmtId="1" fontId="4" fillId="0" borderId="1" xfId="15" applyNumberFormat="1" applyFont="1" applyBorder="1" applyAlignment="1">
      <alignment horizontal="center" vertical="center"/>
    </xf>
    <xf numFmtId="14" fontId="4" fillId="0" borderId="1" xfId="15" applyNumberFormat="1" applyFont="1" applyBorder="1" applyAlignment="1">
      <alignment horizontal="center" vertical="center"/>
    </xf>
    <xf numFmtId="0" fontId="4" fillId="0" borderId="1" xfId="15" applyFont="1" applyBorder="1" applyAlignment="1">
      <alignment horizontal="left" vertical="center" wrapText="1"/>
    </xf>
    <xf numFmtId="0" fontId="4" fillId="0" borderId="1" xfId="0" applyFont="1" applyBorder="1" applyAlignment="1">
      <alignment horizontal="justify" vertical="center" wrapText="1"/>
    </xf>
    <xf numFmtId="1" fontId="4" fillId="0" borderId="3" xfId="15" applyNumberFormat="1" applyFont="1" applyBorder="1" applyAlignment="1">
      <alignment horizontal="center" vertical="center"/>
    </xf>
    <xf numFmtId="1" fontId="4" fillId="0" borderId="1" xfId="9"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70" fontId="4" fillId="0" borderId="1" xfId="0" applyNumberFormat="1" applyFont="1" applyBorder="1" applyAlignment="1">
      <alignment horizontal="center" vertical="center"/>
    </xf>
    <xf numFmtId="1" fontId="4" fillId="0" borderId="1" xfId="6" applyNumberFormat="1" applyFont="1" applyFill="1" applyBorder="1" applyAlignment="1">
      <alignment horizontal="center" vertical="center" wrapText="1"/>
    </xf>
    <xf numFmtId="0" fontId="5" fillId="0" borderId="0" xfId="0" applyFont="1" applyAlignment="1">
      <alignment horizontal="left" vertical="center" wrapText="1"/>
    </xf>
    <xf numFmtId="14" fontId="4" fillId="0" borderId="5" xfId="0" applyNumberFormat="1" applyFont="1" applyBorder="1" applyAlignment="1">
      <alignment horizontal="center" vertical="center" wrapText="1"/>
    </xf>
    <xf numFmtId="166" fontId="4" fillId="0" borderId="3" xfId="0" applyNumberFormat="1" applyFont="1" applyBorder="1" applyAlignment="1">
      <alignment horizontal="left" vertical="center" wrapText="1"/>
    </xf>
    <xf numFmtId="1" fontId="4" fillId="0" borderId="1" xfId="1" applyNumberFormat="1" applyFont="1" applyBorder="1" applyAlignment="1">
      <alignment horizontal="center" vertical="center" wrapText="1"/>
    </xf>
    <xf numFmtId="1" fontId="4" fillId="0" borderId="1" xfId="18" applyNumberFormat="1"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1" fontId="10" fillId="0" borderId="1" xfId="0" applyNumberFormat="1" applyFont="1" applyBorder="1" applyAlignment="1">
      <alignment horizontal="center" vertical="center"/>
    </xf>
    <xf numFmtId="166" fontId="4" fillId="0" borderId="4" xfId="0" applyNumberFormat="1" applyFont="1" applyBorder="1" applyAlignment="1">
      <alignment horizontal="center" vertical="center" wrapText="1"/>
    </xf>
    <xf numFmtId="0" fontId="10" fillId="0" borderId="1" xfId="0" applyFont="1" applyBorder="1" applyAlignment="1">
      <alignment horizontal="left" vertical="center" wrapText="1"/>
    </xf>
    <xf numFmtId="14" fontId="4" fillId="0" borderId="7" xfId="0" applyNumberFormat="1" applyFont="1" applyBorder="1" applyAlignment="1">
      <alignment horizontal="center" vertical="center" wrapText="1"/>
    </xf>
    <xf numFmtId="0" fontId="5" fillId="0" borderId="8" xfId="0" applyFont="1" applyBorder="1" applyAlignment="1">
      <alignment horizontal="left" vertical="center" wrapText="1"/>
    </xf>
    <xf numFmtId="0" fontId="5" fillId="0" borderId="4" xfId="0" applyFont="1" applyBorder="1" applyAlignment="1">
      <alignment horizontal="center" vertical="center"/>
    </xf>
    <xf numFmtId="0" fontId="5" fillId="2" borderId="4" xfId="0"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166" fontId="4" fillId="5" borderId="1" xfId="0" applyNumberFormat="1" applyFont="1" applyFill="1" applyBorder="1" applyAlignment="1">
      <alignment horizontal="center" vertical="center" wrapText="1"/>
    </xf>
    <xf numFmtId="1" fontId="5" fillId="0" borderId="4" xfId="0" applyNumberFormat="1" applyFont="1" applyBorder="1" applyAlignment="1">
      <alignment horizontal="center" vertical="center" wrapText="1"/>
    </xf>
    <xf numFmtId="14" fontId="10" fillId="0" borderId="1" xfId="0" applyNumberFormat="1" applyFont="1" applyBorder="1" applyAlignment="1">
      <alignment horizontal="center" vertical="center"/>
    </xf>
    <xf numFmtId="14" fontId="10" fillId="0" borderId="1" xfId="0" applyNumberFormat="1" applyFont="1" applyBorder="1" applyAlignment="1">
      <alignment horizontal="center" vertical="center" wrapText="1"/>
    </xf>
    <xf numFmtId="10" fontId="10" fillId="7" borderId="1" xfId="0" applyNumberFormat="1" applyFont="1" applyFill="1" applyBorder="1" applyAlignment="1">
      <alignment horizontal="center" vertical="center" wrapText="1"/>
    </xf>
    <xf numFmtId="1" fontId="10" fillId="0" borderId="1"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4"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0" fontId="4" fillId="0" borderId="2" xfId="0" applyFont="1" applyBorder="1" applyAlignment="1">
      <alignment horizontal="left" vertical="center" wrapText="1"/>
    </xf>
    <xf numFmtId="1" fontId="5" fillId="0" borderId="2" xfId="6" applyNumberFormat="1" applyFont="1" applyFill="1" applyBorder="1" applyAlignment="1">
      <alignment horizontal="center" vertical="center" wrapText="1"/>
    </xf>
    <xf numFmtId="1" fontId="5" fillId="0" borderId="1" xfId="6" applyNumberFormat="1" applyFont="1" applyFill="1" applyBorder="1" applyAlignment="1">
      <alignment horizontal="center" vertical="center" wrapText="1"/>
    </xf>
    <xf numFmtId="9" fontId="5" fillId="2" borderId="1" xfId="2" applyFont="1" applyFill="1" applyBorder="1" applyAlignment="1">
      <alignment horizontal="center" vertical="center" wrapText="1"/>
    </xf>
    <xf numFmtId="1" fontId="5" fillId="0" borderId="4" xfId="6" applyNumberFormat="1" applyFont="1" applyFill="1" applyBorder="1" applyAlignment="1">
      <alignment horizontal="center" vertical="center" wrapText="1"/>
    </xf>
    <xf numFmtId="0" fontId="10" fillId="0" borderId="4" xfId="0" applyFont="1" applyBorder="1" applyAlignment="1">
      <alignment horizontal="left" vertical="center" wrapText="1"/>
    </xf>
    <xf numFmtId="166" fontId="5" fillId="0" borderId="9" xfId="0" applyNumberFormat="1" applyFont="1" applyBorder="1" applyAlignment="1">
      <alignment horizontal="left" vertical="center" wrapText="1"/>
    </xf>
    <xf numFmtId="0" fontId="5" fillId="0" borderId="9" xfId="0" applyFont="1" applyBorder="1" applyAlignment="1">
      <alignment horizontal="left" vertical="center" wrapText="1"/>
    </xf>
    <xf numFmtId="166" fontId="5" fillId="6" borderId="9" xfId="0" applyNumberFormat="1" applyFont="1" applyFill="1" applyBorder="1" applyAlignment="1">
      <alignment horizontal="left" vertical="center" wrapText="1"/>
    </xf>
    <xf numFmtId="0" fontId="5" fillId="8" borderId="9" xfId="0" applyFont="1" applyFill="1" applyBorder="1" applyAlignment="1">
      <alignment horizontal="left" vertical="center" wrapText="1"/>
    </xf>
    <xf numFmtId="0" fontId="5" fillId="6" borderId="9" xfId="0" applyFont="1" applyFill="1" applyBorder="1" applyAlignment="1">
      <alignment horizontal="left" vertical="center" wrapText="1"/>
    </xf>
    <xf numFmtId="166" fontId="5" fillId="0" borderId="9" xfId="0" applyNumberFormat="1" applyFont="1" applyBorder="1" applyAlignment="1">
      <alignment horizontal="center" vertical="center" wrapText="1"/>
    </xf>
    <xf numFmtId="1" fontId="5" fillId="0" borderId="9" xfId="0" applyNumberFormat="1" applyFont="1" applyBorder="1" applyAlignment="1">
      <alignment horizontal="center" vertical="center" wrapText="1"/>
    </xf>
    <xf numFmtId="166" fontId="5" fillId="6" borderId="9" xfId="0" applyNumberFormat="1" applyFont="1" applyFill="1" applyBorder="1" applyAlignment="1">
      <alignment horizontal="center" vertical="center" wrapText="1"/>
    </xf>
    <xf numFmtId="1" fontId="5" fillId="8" borderId="9" xfId="0" applyNumberFormat="1" applyFont="1" applyFill="1" applyBorder="1" applyAlignment="1">
      <alignment horizontal="center" vertical="center" wrapText="1"/>
    </xf>
    <xf numFmtId="166" fontId="5" fillId="8" borderId="9" xfId="0" applyNumberFormat="1" applyFont="1" applyFill="1" applyBorder="1" applyAlignment="1">
      <alignment horizontal="left" vertical="center" wrapText="1"/>
    </xf>
    <xf numFmtId="1" fontId="5" fillId="6" borderId="9" xfId="0" applyNumberFormat="1" applyFont="1" applyFill="1" applyBorder="1" applyAlignment="1">
      <alignment horizontal="center" vertical="center" wrapText="1"/>
    </xf>
    <xf numFmtId="0" fontId="10" fillId="8" borderId="9" xfId="0" applyFont="1" applyFill="1" applyBorder="1" applyAlignment="1">
      <alignment horizontal="center" vertical="center" wrapText="1"/>
    </xf>
    <xf numFmtId="174" fontId="5" fillId="6" borderId="9" xfId="0" applyNumberFormat="1" applyFont="1" applyFill="1" applyBorder="1" applyAlignment="1">
      <alignment horizontal="center" vertical="center" wrapText="1"/>
    </xf>
    <xf numFmtId="0" fontId="5" fillId="0" borderId="9" xfId="0" applyFont="1" applyBorder="1" applyAlignment="1">
      <alignment horizontal="center" vertical="center" wrapText="1"/>
    </xf>
    <xf numFmtId="173" fontId="5" fillId="0" borderId="9" xfId="0" applyNumberFormat="1" applyFont="1" applyBorder="1" applyAlignment="1">
      <alignment horizontal="center" vertical="center" wrapText="1"/>
    </xf>
    <xf numFmtId="14" fontId="5" fillId="0" borderId="9" xfId="0" applyNumberFormat="1" applyFont="1" applyBorder="1" applyAlignment="1">
      <alignment horizontal="center" vertical="center" wrapText="1"/>
    </xf>
    <xf numFmtId="171" fontId="5" fillId="0" borderId="9" xfId="0" applyNumberFormat="1" applyFont="1" applyBorder="1" applyAlignment="1">
      <alignment horizontal="center" vertical="center" wrapText="1"/>
    </xf>
    <xf numFmtId="14" fontId="5" fillId="6" borderId="9" xfId="0" applyNumberFormat="1" applyFont="1" applyFill="1" applyBorder="1" applyAlignment="1">
      <alignment horizontal="center" vertical="center" wrapText="1"/>
    </xf>
    <xf numFmtId="0" fontId="5" fillId="6" borderId="9" xfId="0" applyFont="1" applyFill="1" applyBorder="1" applyAlignment="1">
      <alignment horizontal="center" vertical="center" wrapText="1"/>
    </xf>
    <xf numFmtId="172" fontId="5" fillId="0" borderId="9" xfId="0" applyNumberFormat="1" applyFont="1" applyBorder="1" applyAlignment="1">
      <alignment horizontal="center" vertical="center" wrapText="1"/>
    </xf>
    <xf numFmtId="10" fontId="5" fillId="0" borderId="9" xfId="0" applyNumberFormat="1" applyFont="1" applyBorder="1" applyAlignment="1">
      <alignment horizontal="center" vertical="center" wrapText="1"/>
    </xf>
    <xf numFmtId="9" fontId="5" fillId="0" borderId="9" xfId="0" applyNumberFormat="1" applyFont="1" applyBorder="1" applyAlignment="1">
      <alignment horizontal="center" vertical="center" wrapText="1"/>
    </xf>
    <xf numFmtId="9" fontId="5" fillId="8" borderId="9" xfId="0" applyNumberFormat="1" applyFont="1" applyFill="1" applyBorder="1" applyAlignment="1">
      <alignment horizontal="center" vertical="center" wrapText="1"/>
    </xf>
    <xf numFmtId="0" fontId="5" fillId="8" borderId="9" xfId="0" applyFont="1" applyFill="1" applyBorder="1" applyAlignment="1">
      <alignment horizontal="center" vertical="center" wrapText="1"/>
    </xf>
    <xf numFmtId="9" fontId="5" fillId="6" borderId="9" xfId="0" applyNumberFormat="1" applyFont="1" applyFill="1" applyBorder="1" applyAlignment="1">
      <alignment horizontal="center" vertical="center" wrapText="1"/>
    </xf>
    <xf numFmtId="3" fontId="5" fillId="2" borderId="1" xfId="0" applyNumberFormat="1" applyFont="1" applyFill="1" applyBorder="1" applyAlignment="1">
      <alignment horizontal="left" vertical="center" wrapText="1"/>
    </xf>
    <xf numFmtId="171" fontId="5" fillId="6" borderId="9" xfId="0" applyNumberFormat="1" applyFont="1" applyFill="1" applyBorder="1" applyAlignment="1">
      <alignment horizontal="center" vertical="center" wrapText="1"/>
    </xf>
    <xf numFmtId="0" fontId="5" fillId="0" borderId="0" xfId="0" applyFont="1"/>
    <xf numFmtId="14" fontId="5" fillId="6" borderId="2" xfId="0" applyNumberFormat="1" applyFont="1" applyFill="1" applyBorder="1" applyAlignment="1">
      <alignment horizontal="center" vertical="center" wrapText="1"/>
    </xf>
    <xf numFmtId="0" fontId="5" fillId="0" borderId="1" xfId="0" applyFont="1" applyBorder="1" applyAlignment="1">
      <alignment horizontal="left" wrapText="1"/>
    </xf>
    <xf numFmtId="49" fontId="5" fillId="0" borderId="0" xfId="0" applyNumberFormat="1" applyFont="1" applyAlignment="1">
      <alignment horizontal="center" vertical="center"/>
    </xf>
    <xf numFmtId="9" fontId="5" fillId="2" borderId="5" xfId="2" applyFont="1" applyFill="1" applyBorder="1" applyAlignment="1">
      <alignment horizontal="center" vertical="center" wrapText="1"/>
    </xf>
    <xf numFmtId="0" fontId="5" fillId="0" borderId="1" xfId="0" applyFont="1" applyBorder="1" applyAlignment="1">
      <alignment vertical="center" wrapText="1"/>
    </xf>
    <xf numFmtId="9" fontId="4" fillId="5" borderId="1" xfId="2" applyFont="1" applyFill="1" applyBorder="1" applyAlignment="1">
      <alignment horizontal="center" vertical="center" wrapText="1"/>
    </xf>
    <xf numFmtId="1" fontId="5" fillId="0" borderId="10" xfId="0" applyNumberFormat="1" applyFont="1" applyBorder="1" applyAlignment="1">
      <alignment horizontal="center" vertical="center" wrapText="1"/>
    </xf>
    <xf numFmtId="171" fontId="5" fillId="0" borderId="10" xfId="0" applyNumberFormat="1" applyFont="1" applyBorder="1" applyAlignment="1">
      <alignment horizontal="center"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173" fontId="5" fillId="0" borderId="10" xfId="0" applyNumberFormat="1" applyFont="1" applyBorder="1" applyAlignment="1">
      <alignment horizontal="center" vertical="center" wrapText="1"/>
    </xf>
    <xf numFmtId="9" fontId="5" fillId="0" borderId="10" xfId="0" applyNumberFormat="1" applyFont="1" applyBorder="1" applyAlignment="1">
      <alignment horizontal="center" vertical="center" wrapText="1"/>
    </xf>
    <xf numFmtId="166" fontId="5" fillId="0" borderId="10" xfId="0" applyNumberFormat="1" applyFont="1" applyBorder="1" applyAlignment="1">
      <alignment horizontal="left" vertical="center" wrapText="1"/>
    </xf>
    <xf numFmtId="0" fontId="5" fillId="2" borderId="0" xfId="0" applyFont="1" applyFill="1" applyAlignment="1">
      <alignment horizontal="center" vertical="center" wrapText="1"/>
    </xf>
    <xf numFmtId="0" fontId="5" fillId="0" borderId="0" xfId="0" applyFont="1" applyAlignment="1">
      <alignment horizontal="center" wrapText="1"/>
    </xf>
    <xf numFmtId="0" fontId="4" fillId="0" borderId="0" xfId="0" applyFont="1" applyAlignment="1">
      <alignment horizontal="center" vertical="center" wrapText="1"/>
    </xf>
    <xf numFmtId="171" fontId="5" fillId="0" borderId="1" xfId="0" applyNumberFormat="1" applyFont="1" applyBorder="1" applyAlignment="1">
      <alignment horizontal="center" vertical="center" wrapText="1"/>
    </xf>
    <xf numFmtId="173"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166" fontId="5" fillId="0" borderId="1" xfId="0" applyNumberFormat="1" applyFont="1" applyBorder="1" applyAlignment="1">
      <alignment horizontal="left" vertical="center" wrapText="1"/>
    </xf>
    <xf numFmtId="14" fontId="4" fillId="0" borderId="4" xfId="0" applyNumberFormat="1" applyFont="1" applyBorder="1" applyAlignment="1">
      <alignment horizontal="center" vertical="center" wrapText="1"/>
    </xf>
    <xf numFmtId="166" fontId="12" fillId="0" borderId="2"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166" fontId="12" fillId="0" borderId="1" xfId="0" applyNumberFormat="1" applyFont="1" applyBorder="1" applyAlignment="1">
      <alignment horizontal="left" vertical="center" wrapText="1"/>
    </xf>
    <xf numFmtId="9" fontId="12" fillId="0" borderId="1" xfId="2" applyFont="1" applyFill="1" applyBorder="1" applyAlignment="1">
      <alignment horizontal="center" vertical="center" wrapText="1"/>
    </xf>
    <xf numFmtId="168" fontId="12" fillId="0" borderId="1" xfId="0" applyNumberFormat="1" applyFont="1" applyBorder="1" applyAlignment="1">
      <alignment horizontal="center" vertical="center" wrapText="1"/>
    </xf>
    <xf numFmtId="10" fontId="12" fillId="0" borderId="1" xfId="2" applyNumberFormat="1" applyFont="1" applyFill="1" applyBorder="1" applyAlignment="1">
      <alignment horizontal="center" vertical="center" wrapText="1"/>
    </xf>
    <xf numFmtId="166" fontId="12" fillId="0" borderId="1" xfId="0" applyNumberFormat="1" applyFont="1" applyBorder="1" applyAlignment="1">
      <alignment vertical="center" wrapText="1"/>
    </xf>
    <xf numFmtId="1" fontId="12" fillId="0" borderId="1" xfId="3" applyNumberFormat="1" applyFont="1" applyFill="1" applyBorder="1" applyAlignment="1">
      <alignment horizontal="center" vertical="center" wrapText="1"/>
    </xf>
    <xf numFmtId="1" fontId="13"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12" fillId="0" borderId="1" xfId="0" applyFont="1" applyBorder="1" applyAlignment="1">
      <alignment horizontal="center" vertical="center" wrapText="1"/>
    </xf>
    <xf numFmtId="0" fontId="2" fillId="0" borderId="0" xfId="0" applyFont="1" applyAlignment="1">
      <alignment horizontal="center" vertical="center"/>
    </xf>
    <xf numFmtId="0" fontId="11" fillId="0" borderId="0" xfId="0" applyFont="1" applyAlignment="1">
      <alignment vertical="center"/>
    </xf>
    <xf numFmtId="0" fontId="2" fillId="0" borderId="0" xfId="0" applyFont="1" applyAlignment="1">
      <alignment horizontal="center" vertical="center" wrapText="1"/>
    </xf>
    <xf numFmtId="2" fontId="2" fillId="0" borderId="0" xfId="0" applyNumberFormat="1" applyFont="1" applyAlignment="1">
      <alignment horizontal="center" vertical="center"/>
    </xf>
    <xf numFmtId="0" fontId="11" fillId="3" borderId="1" xfId="0" applyFont="1" applyFill="1" applyBorder="1" applyAlignment="1">
      <alignment horizontal="center" vertical="center" wrapText="1"/>
    </xf>
    <xf numFmtId="0" fontId="11" fillId="3" borderId="1" xfId="0" applyFont="1" applyFill="1" applyBorder="1" applyAlignment="1">
      <alignment vertical="center" wrapText="1"/>
    </xf>
    <xf numFmtId="2" fontId="11" fillId="3" borderId="1" xfId="0" applyNumberFormat="1" applyFont="1" applyFill="1" applyBorder="1" applyAlignment="1">
      <alignment horizontal="center" vertical="center" wrapText="1"/>
    </xf>
    <xf numFmtId="166" fontId="12" fillId="0" borderId="0" xfId="0" applyNumberFormat="1" applyFont="1" applyAlignment="1">
      <alignment horizontal="center" vertical="center" wrapText="1"/>
    </xf>
    <xf numFmtId="168" fontId="12" fillId="0" borderId="2" xfId="0" applyNumberFormat="1" applyFont="1" applyBorder="1" applyAlignment="1">
      <alignment horizontal="center" vertical="center" wrapText="1"/>
    </xf>
    <xf numFmtId="166" fontId="12" fillId="0" borderId="2" xfId="0" applyNumberFormat="1" applyFont="1" applyBorder="1" applyAlignment="1">
      <alignment vertical="center" wrapText="1"/>
    </xf>
    <xf numFmtId="14" fontId="12" fillId="0" borderId="2" xfId="0" applyNumberFormat="1" applyFont="1" applyBorder="1" applyAlignment="1">
      <alignment horizontal="center" vertical="center" wrapText="1"/>
    </xf>
    <xf numFmtId="0" fontId="12" fillId="0" borderId="1" xfId="2" applyNumberFormat="1" applyFont="1" applyFill="1" applyBorder="1" applyAlignment="1">
      <alignment horizontal="center" vertical="center" wrapText="1"/>
    </xf>
    <xf numFmtId="9" fontId="12" fillId="0" borderId="1" xfId="0" applyNumberFormat="1" applyFont="1" applyBorder="1" applyAlignment="1">
      <alignment horizontal="center" vertical="center" wrapText="1"/>
    </xf>
    <xf numFmtId="14" fontId="12" fillId="2" borderId="1" xfId="0" applyNumberFormat="1" applyFont="1" applyFill="1" applyBorder="1" applyAlignment="1">
      <alignment horizontal="center" vertical="center" wrapText="1"/>
    </xf>
    <xf numFmtId="9" fontId="12" fillId="2" borderId="1" xfId="2" applyFont="1" applyFill="1" applyBorder="1" applyAlignment="1">
      <alignment horizontal="center" vertical="center" wrapText="1"/>
    </xf>
    <xf numFmtId="1" fontId="12" fillId="2" borderId="1" xfId="2" applyNumberFormat="1" applyFont="1" applyFill="1" applyBorder="1" applyAlignment="1">
      <alignment horizontal="center" vertical="center" wrapText="1"/>
    </xf>
    <xf numFmtId="1" fontId="12" fillId="2" borderId="1" xfId="3" applyNumberFormat="1" applyFont="1" applyFill="1" applyBorder="1" applyAlignment="1">
      <alignment horizontal="center" vertical="center" wrapText="1"/>
    </xf>
    <xf numFmtId="1" fontId="12" fillId="0" borderId="1" xfId="0" applyNumberFormat="1" applyFont="1" applyBorder="1" applyAlignment="1">
      <alignment horizontal="center" vertical="center" wrapText="1"/>
    </xf>
    <xf numFmtId="14" fontId="12" fillId="0" borderId="1" xfId="15" applyNumberFormat="1" applyFont="1" applyBorder="1" applyAlignment="1">
      <alignment horizontal="center" vertical="center"/>
    </xf>
    <xf numFmtId="0" fontId="12" fillId="0" borderId="1" xfId="0" applyFont="1" applyBorder="1" applyAlignment="1">
      <alignment vertical="center" wrapText="1"/>
    </xf>
    <xf numFmtId="1" fontId="12" fillId="0" borderId="1" xfId="6" applyNumberFormat="1" applyFont="1" applyFill="1" applyBorder="1" applyAlignment="1">
      <alignment horizontal="center" vertical="center" wrapText="1"/>
    </xf>
    <xf numFmtId="1" fontId="12" fillId="0" borderId="1" xfId="9" applyNumberFormat="1" applyFont="1" applyFill="1" applyBorder="1" applyAlignment="1">
      <alignment horizontal="center" vertical="center" wrapText="1"/>
    </xf>
    <xf numFmtId="170" fontId="12" fillId="0" borderId="1" xfId="0" applyNumberFormat="1" applyFont="1" applyBorder="1" applyAlignment="1">
      <alignment horizontal="center" vertical="center"/>
    </xf>
    <xf numFmtId="1" fontId="12" fillId="0" borderId="1" xfId="1" applyNumberFormat="1" applyFont="1" applyBorder="1" applyAlignment="1">
      <alignment horizontal="center" vertical="center" wrapText="1"/>
    </xf>
    <xf numFmtId="0" fontId="2" fillId="0" borderId="0" xfId="0" applyFont="1"/>
    <xf numFmtId="1"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0" fontId="13" fillId="7"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1" fontId="12" fillId="0" borderId="1" xfId="2" applyNumberFormat="1" applyFont="1" applyFill="1" applyBorder="1" applyAlignment="1">
      <alignment horizontal="center" vertical="center" wrapText="1"/>
    </xf>
    <xf numFmtId="0" fontId="1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1" fillId="3" borderId="1" xfId="0" applyFont="1" applyFill="1" applyBorder="1" applyAlignment="1">
      <alignment horizontal="center" vertical="top" wrapText="1"/>
    </xf>
    <xf numFmtId="0" fontId="5" fillId="2" borderId="1" xfId="2" applyNumberFormat="1"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4" fillId="0" borderId="1" xfId="2" applyNumberFormat="1" applyFont="1" applyBorder="1" applyAlignment="1">
      <alignment horizontal="center" vertical="center" wrapText="1"/>
    </xf>
    <xf numFmtId="0" fontId="17" fillId="0" borderId="1" xfId="0" applyFont="1" applyBorder="1" applyAlignment="1">
      <alignment horizontal="center" vertical="center" wrapText="1"/>
    </xf>
    <xf numFmtId="14" fontId="14" fillId="6" borderId="1" xfId="0" applyNumberFormat="1" applyFont="1" applyFill="1" applyBorder="1" applyAlignment="1">
      <alignment horizontal="center" vertical="center" wrapText="1"/>
    </xf>
    <xf numFmtId="0" fontId="14" fillId="0" borderId="1" xfId="0" applyFont="1" applyBorder="1" applyAlignment="1">
      <alignment horizontal="center" vertical="top" wrapText="1"/>
    </xf>
    <xf numFmtId="166"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14" fillId="2" borderId="1" xfId="0" applyFont="1" applyFill="1" applyBorder="1" applyAlignment="1">
      <alignment horizontal="center" vertical="center" wrapText="1"/>
    </xf>
    <xf numFmtId="0" fontId="14" fillId="0" borderId="1" xfId="2" applyNumberFormat="1" applyFont="1" applyBorder="1" applyAlignment="1">
      <alignment horizontal="center" vertical="center"/>
    </xf>
    <xf numFmtId="0" fontId="2" fillId="0" borderId="0" xfId="0" applyFont="1" applyAlignment="1">
      <alignment horizontal="right" vertical="center"/>
    </xf>
    <xf numFmtId="0" fontId="11" fillId="3" borderId="1" xfId="0" applyFont="1" applyFill="1" applyBorder="1" applyAlignment="1">
      <alignment horizontal="right" vertical="center" wrapText="1"/>
    </xf>
    <xf numFmtId="14" fontId="4" fillId="0" borderId="6" xfId="0" applyNumberFormat="1" applyFont="1" applyBorder="1" applyAlignment="1">
      <alignment horizontal="center" vertical="center" wrapText="1"/>
    </xf>
    <xf numFmtId="0" fontId="2" fillId="0" borderId="0" xfId="0" applyFont="1" applyAlignment="1">
      <alignment horizontal="center" vertical="top"/>
    </xf>
    <xf numFmtId="166" fontId="4" fillId="2" borderId="1" xfId="0" applyNumberFormat="1" applyFont="1" applyFill="1" applyBorder="1" applyAlignment="1">
      <alignment horizontal="center" vertical="center" wrapText="1"/>
    </xf>
    <xf numFmtId="14" fontId="25" fillId="2" borderId="1" xfId="0" applyNumberFormat="1" applyFont="1" applyFill="1" applyBorder="1" applyAlignment="1">
      <alignment horizontal="center" vertical="center"/>
    </xf>
    <xf numFmtId="0" fontId="4" fillId="2" borderId="1" xfId="2" applyNumberFormat="1" applyFont="1" applyFill="1" applyBorder="1" applyAlignment="1">
      <alignment horizontal="center" vertical="center" wrapText="1"/>
    </xf>
    <xf numFmtId="0" fontId="16" fillId="2" borderId="1" xfId="2" applyNumberFormat="1" applyFont="1" applyFill="1" applyBorder="1" applyAlignment="1">
      <alignment horizontal="center" vertical="center"/>
    </xf>
    <xf numFmtId="175" fontId="5" fillId="0" borderId="0" xfId="0" applyNumberFormat="1" applyFont="1" applyAlignment="1">
      <alignment horizontal="center" vertical="center" wrapText="1"/>
    </xf>
    <xf numFmtId="175" fontId="5" fillId="0" borderId="0" xfId="2" applyNumberFormat="1" applyFont="1" applyFill="1" applyBorder="1" applyAlignment="1">
      <alignment horizontal="center" vertical="center" wrapText="1"/>
    </xf>
    <xf numFmtId="0" fontId="5" fillId="0" borderId="5" xfId="2" applyNumberFormat="1" applyFont="1" applyFill="1" applyBorder="1" applyAlignment="1">
      <alignment horizontal="center" vertical="center" wrapText="1"/>
    </xf>
    <xf numFmtId="173" fontId="5" fillId="0" borderId="12" xfId="0" applyNumberFormat="1" applyFont="1" applyBorder="1" applyAlignment="1">
      <alignment horizontal="center" vertical="center" wrapText="1"/>
    </xf>
    <xf numFmtId="14" fontId="5" fillId="6" borderId="12" xfId="0" applyNumberFormat="1" applyFont="1" applyFill="1" applyBorder="1" applyAlignment="1">
      <alignment horizontal="center" vertical="center" wrapText="1"/>
    </xf>
    <xf numFmtId="14" fontId="5" fillId="0" borderId="12"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11" fillId="0" borderId="0" xfId="0" applyFont="1" applyAlignment="1">
      <alignment horizontal="left" vertical="top"/>
    </xf>
    <xf numFmtId="0" fontId="2" fillId="0" borderId="0" xfId="0" applyFont="1" applyAlignment="1">
      <alignment horizontal="left" vertical="top"/>
    </xf>
    <xf numFmtId="0" fontId="4" fillId="0" borderId="1" xfId="0" applyFont="1" applyBorder="1" applyAlignment="1">
      <alignment horizontal="left" vertical="top" wrapText="1"/>
    </xf>
    <xf numFmtId="166" fontId="4" fillId="0" borderId="2" xfId="0" applyNumberFormat="1" applyFont="1" applyBorder="1" applyAlignment="1">
      <alignment horizontal="left" vertical="top" wrapText="1"/>
    </xf>
    <xf numFmtId="0" fontId="5" fillId="0" borderId="2" xfId="0" applyFont="1" applyBorder="1" applyAlignment="1">
      <alignment horizontal="left" vertical="top" wrapText="1"/>
    </xf>
    <xf numFmtId="0" fontId="4" fillId="0" borderId="2" xfId="0" applyFont="1" applyBorder="1" applyAlignment="1">
      <alignment horizontal="left" vertical="top" wrapText="1"/>
    </xf>
    <xf numFmtId="0" fontId="14" fillId="0" borderId="1" xfId="0" applyFont="1" applyBorder="1" applyAlignment="1">
      <alignment horizontal="left" vertical="top" wrapText="1"/>
    </xf>
    <xf numFmtId="0" fontId="5" fillId="0" borderId="1" xfId="0" applyFont="1" applyBorder="1" applyAlignment="1">
      <alignment horizontal="left" vertical="top" wrapText="1"/>
    </xf>
    <xf numFmtId="1" fontId="5" fillId="0" borderId="12" xfId="0" applyNumberFormat="1" applyFont="1" applyBorder="1" applyAlignment="1">
      <alignment horizontal="center" vertical="center" wrapText="1"/>
    </xf>
    <xf numFmtId="1" fontId="5" fillId="0" borderId="8" xfId="0" applyNumberFormat="1" applyFont="1" applyBorder="1" applyAlignment="1">
      <alignment horizontal="center" vertical="center" wrapText="1"/>
    </xf>
    <xf numFmtId="1" fontId="5" fillId="0" borderId="3" xfId="0" applyNumberFormat="1" applyFont="1" applyBorder="1" applyAlignment="1">
      <alignment horizontal="center" vertical="center" wrapText="1"/>
    </xf>
    <xf numFmtId="0" fontId="5" fillId="0" borderId="9" xfId="2" applyNumberFormat="1" applyFont="1" applyBorder="1" applyAlignment="1">
      <alignment horizontal="center" vertical="center" wrapText="1"/>
    </xf>
    <xf numFmtId="0" fontId="5" fillId="0" borderId="11" xfId="2" applyNumberFormat="1" applyFont="1" applyBorder="1" applyAlignment="1">
      <alignment horizontal="center" vertical="center" wrapText="1"/>
    </xf>
    <xf numFmtId="0" fontId="5" fillId="0" borderId="14" xfId="2" applyNumberFormat="1" applyFont="1" applyBorder="1" applyAlignment="1">
      <alignment horizontal="center" vertical="center" wrapText="1"/>
    </xf>
    <xf numFmtId="0" fontId="5" fillId="0" borderId="1" xfId="2" applyNumberFormat="1" applyFont="1" applyBorder="1" applyAlignment="1">
      <alignment horizontal="center" vertical="center" wrapText="1"/>
    </xf>
    <xf numFmtId="12" fontId="4" fillId="0" borderId="1" xfId="2" applyNumberFormat="1" applyFont="1" applyFill="1" applyBorder="1" applyAlignment="1">
      <alignment horizontal="center" vertical="center" wrapText="1"/>
    </xf>
    <xf numFmtId="12" fontId="4" fillId="0" borderId="4" xfId="2" applyNumberFormat="1" applyFont="1" applyFill="1" applyBorder="1" applyAlignment="1">
      <alignment horizontal="center" vertical="center" wrapText="1"/>
    </xf>
    <xf numFmtId="12" fontId="5" fillId="2" borderId="1" xfId="0" applyNumberFormat="1" applyFont="1" applyFill="1" applyBorder="1" applyAlignment="1">
      <alignment horizontal="center" vertical="center" wrapText="1"/>
    </xf>
    <xf numFmtId="12" fontId="4" fillId="0" borderId="1"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1" fillId="0" borderId="0" xfId="0" applyFont="1" applyAlignment="1">
      <alignment horizontal="center" vertical="center"/>
    </xf>
    <xf numFmtId="1" fontId="1" fillId="0" borderId="0" xfId="0" applyNumberFormat="1" applyFont="1" applyAlignment="1">
      <alignment horizontal="center" vertical="center"/>
    </xf>
    <xf numFmtId="0" fontId="1" fillId="0" borderId="0" xfId="0" applyFont="1" applyAlignment="1">
      <alignment horizontal="center" vertical="center" wrapText="1"/>
    </xf>
    <xf numFmtId="2" fontId="1" fillId="0" borderId="0" xfId="0" applyNumberFormat="1" applyFont="1" applyAlignment="1">
      <alignment horizontal="center" vertical="center"/>
    </xf>
    <xf numFmtId="0" fontId="1" fillId="0" borderId="0" xfId="0" applyFont="1" applyAlignment="1">
      <alignment vertical="center"/>
    </xf>
    <xf numFmtId="0" fontId="11" fillId="3" borderId="3" xfId="0" applyFont="1" applyFill="1" applyBorder="1" applyAlignment="1">
      <alignment horizontal="center" vertical="center" wrapText="1"/>
    </xf>
    <xf numFmtId="1" fontId="11" fillId="3" borderId="1" xfId="0" applyNumberFormat="1" applyFont="1" applyFill="1" applyBorder="1" applyAlignment="1">
      <alignment horizontal="center" vertical="center" wrapText="1"/>
    </xf>
    <xf numFmtId="166" fontId="12" fillId="0" borderId="3" xfId="0" applyNumberFormat="1" applyFont="1" applyBorder="1" applyAlignment="1">
      <alignment horizontal="center" vertical="center" wrapText="1"/>
    </xf>
    <xf numFmtId="0" fontId="1" fillId="0" borderId="1" xfId="0" applyFont="1" applyBorder="1" applyAlignment="1">
      <alignment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9" fontId="1" fillId="2" borderId="1" xfId="0" applyNumberFormat="1" applyFont="1" applyFill="1" applyBorder="1" applyAlignment="1">
      <alignment horizontal="center" vertical="center" wrapText="1"/>
    </xf>
    <xf numFmtId="49" fontId="12" fillId="0" borderId="3" xfId="0" applyNumberFormat="1" applyFont="1" applyBorder="1" applyAlignment="1">
      <alignment horizontal="center" vertical="center"/>
    </xf>
    <xf numFmtId="0" fontId="1" fillId="2" borderId="1" xfId="0" applyFont="1" applyFill="1" applyBorder="1" applyAlignment="1">
      <alignment horizontal="center" vertical="center" wrapText="1"/>
    </xf>
    <xf numFmtId="1" fontId="13" fillId="0" borderId="3" xfId="0" applyNumberFormat="1" applyFont="1" applyBorder="1" applyAlignment="1">
      <alignment horizontal="center" vertical="center" wrapText="1"/>
    </xf>
    <xf numFmtId="14" fontId="1" fillId="6" borderId="1" xfId="0" applyNumberFormat="1" applyFont="1" applyFill="1" applyBorder="1" applyAlignment="1">
      <alignment horizontal="center" vertical="center" wrapText="1"/>
    </xf>
    <xf numFmtId="1" fontId="1" fillId="0" borderId="1" xfId="1" applyNumberFormat="1" applyFont="1" applyBorder="1" applyAlignment="1">
      <alignment horizontal="center" vertical="center" wrapText="1"/>
    </xf>
    <xf numFmtId="1" fontId="1" fillId="2" borderId="3" xfId="0" applyNumberFormat="1" applyFont="1" applyFill="1" applyBorder="1" applyAlignment="1">
      <alignment horizontal="center" vertical="center" wrapText="1"/>
    </xf>
    <xf numFmtId="1" fontId="12" fillId="0" borderId="1" xfId="0" applyNumberFormat="1" applyFont="1" applyBorder="1" applyAlignment="1">
      <alignment horizontal="center" vertical="center"/>
    </xf>
    <xf numFmtId="9" fontId="1" fillId="2" borderId="1" xfId="2" applyFont="1" applyFill="1" applyBorder="1" applyAlignment="1">
      <alignment horizontal="center" vertical="center" wrapText="1"/>
    </xf>
    <xf numFmtId="1" fontId="12" fillId="2" borderId="3" xfId="0" applyNumberFormat="1" applyFont="1" applyFill="1" applyBorder="1" applyAlignment="1">
      <alignment horizontal="center" vertical="center" wrapText="1"/>
    </xf>
    <xf numFmtId="1" fontId="12" fillId="0" borderId="3" xfId="1"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 fontId="13" fillId="0" borderId="1" xfId="0" applyNumberFormat="1" applyFont="1" applyBorder="1" applyAlignment="1">
      <alignment vertical="center" wrapText="1"/>
    </xf>
    <xf numFmtId="1" fontId="1" fillId="0" borderId="1" xfId="1" applyNumberFormat="1" applyFont="1" applyBorder="1" applyAlignment="1">
      <alignment horizontal="center" vertical="center"/>
    </xf>
    <xf numFmtId="9" fontId="1" fillId="0" borderId="1" xfId="2" applyFont="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wrapText="1"/>
    </xf>
    <xf numFmtId="14" fontId="1" fillId="0" borderId="1" xfId="0" applyNumberFormat="1" applyFont="1" applyBorder="1" applyAlignment="1">
      <alignment horizontal="center" vertical="center" wrapText="1"/>
    </xf>
    <xf numFmtId="166" fontId="12" fillId="0" borderId="15" xfId="0" applyNumberFormat="1" applyFont="1" applyBorder="1" applyAlignment="1">
      <alignment horizontal="center" vertical="center" wrapText="1"/>
    </xf>
    <xf numFmtId="1" fontId="12" fillId="0" borderId="2" xfId="12" applyNumberFormat="1" applyFont="1" applyFill="1" applyBorder="1" applyAlignment="1">
      <alignment horizontal="center" vertical="center" wrapText="1"/>
    </xf>
    <xf numFmtId="1" fontId="1" fillId="0" borderId="3" xfId="0" applyNumberFormat="1" applyFont="1" applyBorder="1" applyAlignment="1">
      <alignment horizontal="center" vertical="center" wrapText="1"/>
    </xf>
    <xf numFmtId="1" fontId="1" fillId="0" borderId="11" xfId="0" applyNumberFormat="1" applyFont="1" applyBorder="1" applyAlignment="1">
      <alignment horizontal="center" vertical="center"/>
    </xf>
    <xf numFmtId="1" fontId="12" fillId="0" borderId="15" xfId="0" applyNumberFormat="1" applyFont="1" applyBorder="1" applyAlignment="1">
      <alignment horizontal="center" vertical="center" wrapText="1"/>
    </xf>
    <xf numFmtId="0" fontId="1" fillId="0" borderId="2" xfId="0" applyFont="1" applyBorder="1" applyAlignment="1">
      <alignment vertical="center" wrapText="1"/>
    </xf>
    <xf numFmtId="0" fontId="1" fillId="0" borderId="1" xfId="0" applyFont="1" applyBorder="1" applyAlignment="1">
      <alignment horizontal="center" vertical="center"/>
    </xf>
    <xf numFmtId="1"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1" fontId="1" fillId="0" borderId="2" xfId="0" applyNumberFormat="1" applyFont="1" applyBorder="1" applyAlignment="1">
      <alignment vertical="center" wrapText="1"/>
    </xf>
    <xf numFmtId="166" fontId="12" fillId="0" borderId="16" xfId="0" applyNumberFormat="1" applyFont="1" applyBorder="1" applyAlignment="1">
      <alignment horizontal="center" vertical="center" wrapText="1"/>
    </xf>
    <xf numFmtId="0" fontId="12" fillId="0" borderId="2" xfId="0" applyFont="1" applyBorder="1" applyAlignment="1">
      <alignment vertical="center" wrapText="1"/>
    </xf>
    <xf numFmtId="1" fontId="1" fillId="0" borderId="11" xfId="0" applyNumberFormat="1" applyFont="1" applyBorder="1" applyAlignment="1">
      <alignment horizontal="center" vertical="center" wrapText="1"/>
    </xf>
    <xf numFmtId="1" fontId="1" fillId="0" borderId="1" xfId="0" applyNumberFormat="1" applyFont="1" applyBorder="1" applyAlignment="1">
      <alignment vertical="center" wrapText="1"/>
    </xf>
    <xf numFmtId="1" fontId="1" fillId="0" borderId="1" xfId="2" applyNumberFormat="1" applyFont="1" applyFill="1" applyBorder="1" applyAlignment="1">
      <alignment horizontal="center" vertical="center" wrapText="1"/>
    </xf>
    <xf numFmtId="1" fontId="1" fillId="0" borderId="1" xfId="2" applyNumberFormat="1" applyFont="1" applyFill="1" applyBorder="1" applyAlignment="1">
      <alignment vertical="center" wrapText="1"/>
    </xf>
    <xf numFmtId="14" fontId="12" fillId="0" borderId="2" xfId="4" applyNumberFormat="1" applyFont="1" applyFill="1" applyBorder="1" applyAlignment="1">
      <alignment horizontal="center" vertical="center" wrapText="1"/>
    </xf>
    <xf numFmtId="1" fontId="12" fillId="0" borderId="3" xfId="15" applyNumberFormat="1" applyFont="1" applyBorder="1" applyAlignment="1">
      <alignment horizontal="center" vertical="center" wrapText="1"/>
    </xf>
    <xf numFmtId="14" fontId="12" fillId="4" borderId="1" xfId="15" applyNumberFormat="1" applyFont="1" applyFill="1" applyBorder="1" applyAlignment="1">
      <alignment horizontal="center" vertical="center"/>
    </xf>
    <xf numFmtId="1" fontId="1" fillId="0" borderId="3" xfId="0" applyNumberFormat="1" applyFont="1" applyBorder="1" applyAlignment="1">
      <alignment horizontal="center" vertical="center"/>
    </xf>
    <xf numFmtId="166" fontId="12" fillId="0" borderId="1" xfId="0" applyNumberFormat="1" applyFont="1" applyBorder="1" applyAlignment="1">
      <alignment vertical="top" wrapText="1"/>
    </xf>
    <xf numFmtId="1" fontId="12" fillId="0" borderId="3" xfId="0" applyNumberFormat="1" applyFont="1" applyBorder="1" applyAlignment="1">
      <alignment horizontal="center" vertical="center" wrapText="1"/>
    </xf>
    <xf numFmtId="168" fontId="12" fillId="0" borderId="1" xfId="0" applyNumberFormat="1" applyFont="1" applyBorder="1" applyAlignment="1">
      <alignment vertical="center" wrapText="1"/>
    </xf>
    <xf numFmtId="1" fontId="1" fillId="0" borderId="1" xfId="3" applyNumberFormat="1" applyFont="1" applyBorder="1" applyAlignment="1">
      <alignment horizontal="center" vertical="center" wrapText="1"/>
    </xf>
    <xf numFmtId="14" fontId="12" fillId="0" borderId="1" xfId="0" applyNumberFormat="1" applyFont="1" applyBorder="1" applyAlignment="1">
      <alignment vertical="center" wrapText="1"/>
    </xf>
    <xf numFmtId="1" fontId="12" fillId="0" borderId="1" xfId="3" applyNumberFormat="1" applyFont="1" applyBorder="1" applyAlignment="1">
      <alignment horizontal="center" vertical="center" wrapText="1"/>
    </xf>
    <xf numFmtId="14" fontId="12" fillId="0" borderId="1" xfId="4" applyNumberFormat="1" applyFont="1" applyFill="1" applyBorder="1" applyAlignment="1">
      <alignment vertical="center" wrapText="1"/>
    </xf>
    <xf numFmtId="0" fontId="1" fillId="0" borderId="0" xfId="0" applyFont="1"/>
    <xf numFmtId="177" fontId="12" fillId="0" borderId="1" xfId="0" applyNumberFormat="1" applyFont="1" applyBorder="1" applyAlignment="1">
      <alignment horizontal="center" vertical="center" wrapText="1"/>
    </xf>
    <xf numFmtId="0" fontId="12" fillId="0" borderId="1" xfId="0" applyFont="1" applyBorder="1" applyAlignment="1">
      <alignment vertical="top" wrapText="1"/>
    </xf>
    <xf numFmtId="0" fontId="12" fillId="0" borderId="1" xfId="0" applyFont="1" applyBorder="1" applyAlignment="1">
      <alignment wrapText="1"/>
    </xf>
    <xf numFmtId="1" fontId="12" fillId="0" borderId="1" xfId="2" applyNumberFormat="1" applyFont="1" applyBorder="1" applyAlignment="1">
      <alignment horizontal="center" vertical="center" wrapText="1"/>
    </xf>
    <xf numFmtId="0" fontId="12" fillId="0" borderId="1" xfId="0" applyFont="1" applyBorder="1" applyAlignment="1">
      <alignment horizontal="center" vertical="center"/>
    </xf>
    <xf numFmtId="1" fontId="1" fillId="0" borderId="12"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xf numFmtId="166" fontId="1" fillId="0" borderId="9" xfId="0" applyNumberFormat="1" applyFont="1" applyBorder="1" applyAlignment="1">
      <alignment vertical="center" wrapText="1"/>
    </xf>
    <xf numFmtId="166" fontId="1" fillId="0" borderId="9" xfId="0" applyNumberFormat="1" applyFont="1" applyBorder="1" applyAlignment="1">
      <alignment horizontal="center" vertical="center" wrapText="1"/>
    </xf>
    <xf numFmtId="1" fontId="1" fillId="0" borderId="11" xfId="9" applyNumberFormat="1" applyFont="1" applyBorder="1" applyAlignment="1">
      <alignment horizontal="center" vertical="center" wrapText="1"/>
    </xf>
    <xf numFmtId="173" fontId="1" fillId="0" borderId="12" xfId="0" applyNumberFormat="1" applyFont="1" applyBorder="1" applyAlignment="1">
      <alignment horizontal="center" vertical="center" wrapText="1"/>
    </xf>
    <xf numFmtId="9" fontId="1" fillId="0" borderId="9" xfId="2" applyFont="1" applyBorder="1" applyAlignment="1">
      <alignment horizontal="center" vertical="center" wrapText="1"/>
    </xf>
    <xf numFmtId="1" fontId="1" fillId="0" borderId="9" xfId="9" applyNumberFormat="1" applyFont="1" applyBorder="1" applyAlignment="1">
      <alignment horizontal="center" vertical="center" wrapText="1"/>
    </xf>
    <xf numFmtId="0" fontId="1" fillId="0" borderId="9" xfId="0" applyFont="1" applyBorder="1" applyAlignment="1">
      <alignment vertical="center" wrapText="1"/>
    </xf>
    <xf numFmtId="1" fontId="1" fillId="6" borderId="12" xfId="0" applyNumberFormat="1" applyFont="1" applyFill="1" applyBorder="1" applyAlignment="1">
      <alignment horizontal="center" vertical="center" wrapText="1"/>
    </xf>
    <xf numFmtId="171" fontId="1" fillId="0" borderId="9" xfId="0" applyNumberFormat="1" applyFont="1" applyBorder="1" applyAlignment="1">
      <alignment horizontal="center" vertical="center" wrapText="1"/>
    </xf>
    <xf numFmtId="166" fontId="1" fillId="6" borderId="9" xfId="0" applyNumberFormat="1" applyFont="1" applyFill="1" applyBorder="1" applyAlignment="1">
      <alignment vertical="center" wrapText="1"/>
    </xf>
    <xf numFmtId="171" fontId="1" fillId="0" borderId="12" xfId="0" applyNumberFormat="1" applyFont="1" applyBorder="1" applyAlignment="1">
      <alignment horizontal="center" vertical="center" wrapText="1"/>
    </xf>
    <xf numFmtId="1" fontId="1" fillId="0" borderId="11" xfId="9" applyNumberFormat="1" applyFont="1" applyFill="1" applyBorder="1" applyAlignment="1">
      <alignment horizontal="center" vertical="center" wrapText="1"/>
    </xf>
    <xf numFmtId="9" fontId="1" fillId="0" borderId="9" xfId="2" applyFont="1" applyFill="1" applyBorder="1" applyAlignment="1">
      <alignment horizontal="center" vertical="center" wrapText="1"/>
    </xf>
    <xf numFmtId="1" fontId="1" fillId="0" borderId="9" xfId="9" applyNumberFormat="1" applyFont="1" applyFill="1" applyBorder="1" applyAlignment="1">
      <alignment horizontal="center" vertical="center" wrapText="1"/>
    </xf>
    <xf numFmtId="14" fontId="1" fillId="6" borderId="9" xfId="0" applyNumberFormat="1" applyFont="1" applyFill="1" applyBorder="1" applyAlignment="1">
      <alignment horizontal="center" vertical="center" wrapText="1"/>
    </xf>
    <xf numFmtId="0" fontId="1" fillId="8" borderId="9" xfId="0" applyFont="1" applyFill="1" applyBorder="1" applyAlignment="1">
      <alignment vertical="center" wrapText="1"/>
    </xf>
    <xf numFmtId="14" fontId="1" fillId="6" borderId="12" xfId="0" applyNumberFormat="1" applyFont="1" applyFill="1" applyBorder="1" applyAlignment="1">
      <alignment horizontal="center" vertical="center" wrapText="1"/>
    </xf>
    <xf numFmtId="1" fontId="1" fillId="8" borderId="12" xfId="0" applyNumberFormat="1" applyFont="1" applyFill="1" applyBorder="1" applyAlignment="1">
      <alignment horizontal="center" vertical="center" wrapText="1"/>
    </xf>
    <xf numFmtId="0" fontId="1" fillId="6" borderId="9" xfId="0" applyFont="1" applyFill="1" applyBorder="1" applyAlignment="1">
      <alignment vertical="center" wrapText="1"/>
    </xf>
    <xf numFmtId="14" fontId="1" fillId="0" borderId="12" xfId="0" applyNumberFormat="1" applyFont="1" applyBorder="1" applyAlignment="1">
      <alignment horizontal="center" vertical="center" wrapText="1"/>
    </xf>
    <xf numFmtId="0" fontId="1" fillId="6" borderId="9" xfId="0" applyFont="1" applyFill="1" applyBorder="1" applyAlignment="1">
      <alignment horizontal="center" vertical="center" wrapText="1"/>
    </xf>
    <xf numFmtId="1" fontId="1" fillId="8" borderId="11" xfId="9" applyNumberFormat="1" applyFont="1" applyFill="1" applyBorder="1" applyAlignment="1">
      <alignment horizontal="center" vertical="center" wrapText="1"/>
    </xf>
    <xf numFmtId="1" fontId="1" fillId="8" borderId="9" xfId="9" applyNumberFormat="1" applyFont="1" applyFill="1" applyBorder="1" applyAlignment="1">
      <alignment horizontal="center" vertical="center" wrapText="1"/>
    </xf>
    <xf numFmtId="172" fontId="1" fillId="0" borderId="12" xfId="0" applyNumberFormat="1" applyFont="1" applyBorder="1" applyAlignment="1">
      <alignment horizontal="center" vertical="center" wrapText="1"/>
    </xf>
    <xf numFmtId="172" fontId="1" fillId="0" borderId="9" xfId="0" applyNumberFormat="1" applyFont="1" applyBorder="1" applyAlignment="1">
      <alignment horizontal="center" vertical="center" wrapText="1"/>
    </xf>
    <xf numFmtId="1" fontId="1" fillId="6" borderId="11" xfId="9" applyNumberFormat="1" applyFont="1" applyFill="1" applyBorder="1" applyAlignment="1">
      <alignment horizontal="center" vertical="center" wrapText="1"/>
    </xf>
    <xf numFmtId="171" fontId="1" fillId="6" borderId="9"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173" fontId="1" fillId="0" borderId="9" xfId="0" applyNumberFormat="1" applyFont="1" applyBorder="1" applyAlignment="1">
      <alignment horizontal="center" vertical="center" wrapText="1"/>
    </xf>
    <xf numFmtId="1" fontId="1" fillId="0" borderId="13" xfId="0" applyNumberFormat="1" applyFont="1" applyBorder="1" applyAlignment="1">
      <alignment horizontal="center" vertical="center" wrapText="1"/>
    </xf>
    <xf numFmtId="171" fontId="1" fillId="0" borderId="10" xfId="0" applyNumberFormat="1" applyFont="1" applyBorder="1" applyAlignment="1">
      <alignment horizontal="center" vertical="center" wrapText="1"/>
    </xf>
    <xf numFmtId="0" fontId="1" fillId="0" borderId="10" xfId="0" applyFont="1" applyBorder="1" applyAlignment="1">
      <alignment vertical="center" wrapText="1"/>
    </xf>
    <xf numFmtId="173" fontId="1" fillId="0" borderId="13" xfId="0" applyNumberFormat="1" applyFont="1" applyBorder="1" applyAlignment="1">
      <alignment horizontal="center" vertical="center" wrapText="1"/>
    </xf>
    <xf numFmtId="1" fontId="1" fillId="0" borderId="10" xfId="9" applyNumberFormat="1" applyFont="1" applyBorder="1" applyAlignment="1">
      <alignment horizontal="center" vertical="center" wrapText="1"/>
    </xf>
    <xf numFmtId="166" fontId="1" fillId="0" borderId="10" xfId="0" applyNumberFormat="1" applyFont="1" applyBorder="1" applyAlignment="1">
      <alignment vertical="center" wrapText="1"/>
    </xf>
    <xf numFmtId="1" fontId="1" fillId="0" borderId="8"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wrapText="1"/>
    </xf>
    <xf numFmtId="1" fontId="1" fillId="0" borderId="14" xfId="9" applyNumberFormat="1" applyFont="1" applyBorder="1" applyAlignment="1">
      <alignment horizontal="center" vertical="center" wrapText="1"/>
    </xf>
    <xf numFmtId="14" fontId="1" fillId="0" borderId="8" xfId="0" applyNumberFormat="1" applyFont="1" applyBorder="1" applyAlignment="1">
      <alignment horizontal="center" vertical="center" wrapText="1"/>
    </xf>
    <xf numFmtId="1" fontId="1" fillId="0" borderId="4" xfId="9" applyNumberFormat="1" applyFont="1" applyBorder="1" applyAlignment="1">
      <alignment horizontal="center" vertical="center" wrapText="1"/>
    </xf>
    <xf numFmtId="1" fontId="1" fillId="0" borderId="7" xfId="9" applyNumberFormat="1" applyFont="1" applyBorder="1" applyAlignment="1">
      <alignment horizontal="center" vertical="center" wrapText="1"/>
    </xf>
    <xf numFmtId="1" fontId="1" fillId="0" borderId="5" xfId="9"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1" fontId="1" fillId="0" borderId="1" xfId="9" applyNumberFormat="1" applyFont="1" applyBorder="1" applyAlignment="1">
      <alignment horizontal="center" vertical="center" wrapText="1"/>
    </xf>
    <xf numFmtId="14" fontId="12" fillId="4" borderId="1" xfId="0" applyNumberFormat="1" applyFont="1" applyFill="1" applyBorder="1" applyAlignment="1">
      <alignment horizontal="center" vertical="center" wrapText="1"/>
    </xf>
    <xf numFmtId="0" fontId="12" fillId="0" borderId="1" xfId="15" applyFont="1" applyBorder="1" applyAlignment="1">
      <alignment wrapText="1"/>
    </xf>
    <xf numFmtId="0" fontId="1" fillId="0" borderId="0" xfId="0" applyFont="1" applyAlignment="1">
      <alignment wrapText="1"/>
    </xf>
    <xf numFmtId="0" fontId="1" fillId="0" borderId="0" xfId="0" applyFont="1" applyAlignment="1">
      <alignment vertical="center" wrapText="1"/>
    </xf>
    <xf numFmtId="1" fontId="1" fillId="0" borderId="1" xfId="0" applyNumberFormat="1" applyFont="1" applyBorder="1" applyAlignment="1">
      <alignment horizontal="center" vertical="center"/>
    </xf>
    <xf numFmtId="0" fontId="13" fillId="0" borderId="1" xfId="15" applyFont="1" applyBorder="1" applyAlignment="1">
      <alignment wrapText="1"/>
    </xf>
    <xf numFmtId="14" fontId="12" fillId="0" borderId="3" xfId="0" applyNumberFormat="1" applyFont="1" applyBorder="1" applyAlignment="1">
      <alignment horizontal="center" vertical="center" wrapText="1"/>
    </xf>
    <xf numFmtId="0" fontId="13" fillId="2" borderId="0" xfId="0" applyFont="1" applyFill="1" applyAlignment="1">
      <alignment wrapText="1"/>
    </xf>
    <xf numFmtId="1" fontId="12" fillId="2" borderId="3" xfId="0" applyNumberFormat="1" applyFont="1" applyFill="1" applyBorder="1" applyAlignment="1">
      <alignment horizontal="center" vertical="center"/>
    </xf>
    <xf numFmtId="0" fontId="13" fillId="2" borderId="1" xfId="0" applyFont="1" applyFill="1" applyBorder="1" applyAlignment="1">
      <alignment vertical="center" wrapText="1"/>
    </xf>
    <xf numFmtId="166" fontId="12" fillId="2" borderId="1" xfId="0" applyNumberFormat="1" applyFont="1" applyFill="1" applyBorder="1" applyAlignment="1">
      <alignment vertical="center" wrapText="1"/>
    </xf>
    <xf numFmtId="166" fontId="12" fillId="2" borderId="1" xfId="0" applyNumberFormat="1" applyFont="1" applyFill="1" applyBorder="1" applyAlignment="1">
      <alignment horizontal="center" vertical="center" wrapText="1"/>
    </xf>
    <xf numFmtId="1" fontId="12" fillId="2" borderId="15" xfId="0" applyNumberFormat="1" applyFont="1" applyFill="1" applyBorder="1" applyAlignment="1">
      <alignment horizontal="center" vertical="center"/>
    </xf>
    <xf numFmtId="14" fontId="12" fillId="2" borderId="1" xfId="0" applyNumberFormat="1" applyFont="1" applyFill="1" applyBorder="1" applyAlignment="1">
      <alignment horizontal="center" vertical="center"/>
    </xf>
    <xf numFmtId="14" fontId="1" fillId="2" borderId="1" xfId="0" applyNumberFormat="1" applyFont="1" applyFill="1" applyBorder="1" applyAlignment="1">
      <alignment horizontal="center" vertical="center" wrapText="1"/>
    </xf>
    <xf numFmtId="1" fontId="13" fillId="7" borderId="4"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3" fillId="2" borderId="3" xfId="0" applyFont="1" applyFill="1" applyBorder="1" applyAlignment="1">
      <alignment vertical="center" wrapText="1"/>
    </xf>
    <xf numFmtId="14" fontId="1" fillId="2" borderId="2" xfId="0" applyNumberFormat="1" applyFont="1" applyFill="1" applyBorder="1" applyAlignment="1">
      <alignment horizontal="center" vertical="center" wrapText="1"/>
    </xf>
    <xf numFmtId="9" fontId="1" fillId="2" borderId="5" xfId="0" applyNumberFormat="1" applyFont="1" applyFill="1" applyBorder="1" applyAlignment="1">
      <alignment horizontal="center" vertical="center" wrapText="1"/>
    </xf>
    <xf numFmtId="0" fontId="12" fillId="2" borderId="2" xfId="0" applyFont="1" applyFill="1" applyBorder="1" applyAlignment="1">
      <alignment vertical="center" wrapText="1"/>
    </xf>
    <xf numFmtId="9" fontId="1" fillId="2" borderId="1" xfId="2" applyFont="1" applyFill="1" applyBorder="1" applyAlignment="1">
      <alignment horizontal="center" vertical="center"/>
    </xf>
    <xf numFmtId="1" fontId="12" fillId="2" borderId="8" xfId="0" applyNumberFormat="1" applyFont="1" applyFill="1" applyBorder="1" applyAlignment="1">
      <alignment horizontal="center" vertical="center"/>
    </xf>
    <xf numFmtId="14" fontId="12" fillId="0" borderId="4" xfId="0" applyNumberFormat="1" applyFont="1" applyBorder="1" applyAlignment="1">
      <alignment horizontal="center" vertical="center" wrapText="1"/>
    </xf>
    <xf numFmtId="0" fontId="13" fillId="2" borderId="4" xfId="0" applyFont="1" applyFill="1" applyBorder="1" applyAlignment="1">
      <alignment vertical="center" wrapText="1"/>
    </xf>
    <xf numFmtId="166" fontId="12" fillId="0" borderId="4" xfId="0" applyNumberFormat="1" applyFont="1" applyBorder="1" applyAlignment="1">
      <alignment vertical="center" wrapText="1"/>
    </xf>
    <xf numFmtId="166" fontId="12" fillId="2" borderId="4" xfId="0" applyNumberFormat="1" applyFont="1" applyFill="1" applyBorder="1" applyAlignment="1">
      <alignment horizontal="center" vertical="center" wrapText="1"/>
    </xf>
    <xf numFmtId="1" fontId="12" fillId="0" borderId="4" xfId="3" applyNumberFormat="1" applyFont="1" applyFill="1" applyBorder="1" applyAlignment="1">
      <alignment horizontal="center" vertical="center" wrapText="1"/>
    </xf>
    <xf numFmtId="166" fontId="12" fillId="0" borderId="4" xfId="0" applyNumberFormat="1" applyFont="1" applyBorder="1" applyAlignment="1">
      <alignment horizontal="center" vertical="center" wrapText="1"/>
    </xf>
    <xf numFmtId="14" fontId="12" fillId="2" borderId="4" xfId="0" applyNumberFormat="1" applyFont="1" applyFill="1" applyBorder="1" applyAlignment="1">
      <alignment horizontal="center" vertical="center" wrapText="1"/>
    </xf>
    <xf numFmtId="9" fontId="1" fillId="2" borderId="4" xfId="2" applyFont="1" applyFill="1" applyBorder="1" applyAlignment="1">
      <alignment horizontal="center" vertical="center"/>
    </xf>
    <xf numFmtId="1" fontId="12" fillId="2" borderId="4" xfId="2" applyNumberFormat="1" applyFont="1" applyFill="1" applyBorder="1" applyAlignment="1">
      <alignment horizontal="center" vertical="center" wrapText="1"/>
    </xf>
    <xf numFmtId="166" fontId="12" fillId="2" borderId="4" xfId="0" applyNumberFormat="1" applyFont="1" applyFill="1" applyBorder="1" applyAlignment="1">
      <alignment vertical="center" wrapText="1"/>
    </xf>
    <xf numFmtId="1" fontId="13" fillId="0" borderId="2" xfId="0" applyNumberFormat="1" applyFont="1" applyBorder="1" applyAlignment="1">
      <alignment horizontal="center" vertical="center"/>
    </xf>
    <xf numFmtId="0" fontId="13" fillId="0" borderId="2" xfId="0" applyFont="1" applyBorder="1" applyAlignment="1">
      <alignment horizontal="center" vertical="center"/>
    </xf>
    <xf numFmtId="1" fontId="13" fillId="0" borderId="3" xfId="0" applyNumberFormat="1" applyFont="1" applyBorder="1" applyAlignment="1">
      <alignment horizontal="center" vertical="center"/>
    </xf>
    <xf numFmtId="166" fontId="27" fillId="0" borderId="1" xfId="0" applyNumberFormat="1" applyFont="1" applyBorder="1" applyAlignment="1">
      <alignment vertical="center" wrapText="1"/>
    </xf>
    <xf numFmtId="9" fontId="27" fillId="0" borderId="1" xfId="2" applyFont="1" applyFill="1" applyBorder="1" applyAlignment="1">
      <alignment horizontal="center" vertical="center" wrapText="1"/>
    </xf>
    <xf numFmtId="14" fontId="27" fillId="0" borderId="1" xfId="0" applyNumberFormat="1" applyFont="1" applyBorder="1" applyAlignment="1">
      <alignment horizontal="center" vertical="center" wrapText="1"/>
    </xf>
    <xf numFmtId="166" fontId="27" fillId="0" borderId="1" xfId="0" applyNumberFormat="1" applyFont="1" applyBorder="1" applyAlignment="1">
      <alignment horizontal="center" vertical="center" wrapText="1"/>
    </xf>
    <xf numFmtId="9" fontId="27" fillId="0" borderId="1" xfId="2" applyFont="1" applyBorder="1" applyAlignment="1">
      <alignment horizontal="center" vertical="center" wrapText="1"/>
    </xf>
    <xf numFmtId="1" fontId="27" fillId="0" borderId="1" xfId="3" applyNumberFormat="1" applyFont="1" applyBorder="1" applyAlignment="1">
      <alignment horizontal="center" vertical="center" wrapText="1"/>
    </xf>
    <xf numFmtId="0" fontId="28" fillId="0" borderId="1" xfId="0" applyFont="1" applyBorder="1" applyAlignment="1">
      <alignment vertical="center" wrapText="1"/>
    </xf>
    <xf numFmtId="0" fontId="28" fillId="0" borderId="2" xfId="0" applyFont="1" applyBorder="1" applyAlignment="1">
      <alignment vertical="center" wrapText="1"/>
    </xf>
    <xf numFmtId="0" fontId="28" fillId="2" borderId="2" xfId="0" applyFont="1" applyFill="1" applyBorder="1" applyAlignment="1">
      <alignment vertical="center" wrapText="1"/>
    </xf>
    <xf numFmtId="1" fontId="1" fillId="0" borderId="1" xfId="6" applyNumberFormat="1" applyFont="1" applyFill="1" applyBorder="1" applyAlignment="1">
      <alignment horizontal="center" vertical="center" wrapText="1"/>
    </xf>
    <xf numFmtId="1" fontId="1" fillId="0" borderId="4" xfId="6" applyNumberFormat="1" applyFont="1" applyFill="1" applyBorder="1" applyAlignment="1">
      <alignment horizontal="center" vertical="center" wrapText="1"/>
    </xf>
    <xf numFmtId="1" fontId="1" fillId="0" borderId="2" xfId="6" applyNumberFormat="1" applyFont="1" applyFill="1" applyBorder="1" applyAlignment="1">
      <alignment horizontal="center" vertical="center" wrapText="1"/>
    </xf>
    <xf numFmtId="14" fontId="1" fillId="0" borderId="2" xfId="0" applyNumberFormat="1" applyFont="1" applyBorder="1" applyAlignment="1">
      <alignment horizontal="center" vertical="center" wrapText="1"/>
    </xf>
    <xf numFmtId="14" fontId="1" fillId="6" borderId="2" xfId="0" applyNumberFormat="1" applyFont="1" applyFill="1" applyBorder="1" applyAlignment="1">
      <alignment horizontal="center" vertical="center" wrapText="1"/>
    </xf>
    <xf numFmtId="9" fontId="1" fillId="2" borderId="5" xfId="2" applyFont="1" applyFill="1" applyBorder="1" applyAlignment="1">
      <alignment horizontal="center" vertical="center" wrapText="1"/>
    </xf>
    <xf numFmtId="166" fontId="4" fillId="0" borderId="6" xfId="0" applyNumberFormat="1" applyFont="1" applyBorder="1" applyAlignment="1">
      <alignment horizontal="center" vertical="center" wrapText="1"/>
    </xf>
    <xf numFmtId="1" fontId="14" fillId="0" borderId="12" xfId="0" applyNumberFormat="1" applyFont="1" applyBorder="1" applyAlignment="1">
      <alignment horizontal="center" vertical="center"/>
    </xf>
    <xf numFmtId="1" fontId="4" fillId="2" borderId="8" xfId="0" applyNumberFormat="1" applyFont="1" applyFill="1" applyBorder="1" applyAlignment="1">
      <alignment horizontal="center" vertical="center" wrapText="1"/>
    </xf>
    <xf numFmtId="166" fontId="4" fillId="0" borderId="12" xfId="0" applyNumberFormat="1" applyFont="1" applyBorder="1" applyAlignment="1">
      <alignment horizontal="center" vertical="center" wrapText="1"/>
    </xf>
    <xf numFmtId="1" fontId="5" fillId="0" borderId="12" xfId="0" applyNumberFormat="1" applyFont="1" applyBorder="1" applyAlignment="1">
      <alignment horizontal="center" vertical="center"/>
    </xf>
    <xf numFmtId="166" fontId="4" fillId="0" borderId="3" xfId="0" applyNumberFormat="1" applyFont="1" applyBorder="1" applyAlignment="1">
      <alignment horizontal="center" vertical="center" wrapText="1"/>
    </xf>
    <xf numFmtId="1" fontId="4" fillId="0" borderId="12" xfId="1" applyNumberFormat="1" applyFont="1" applyFill="1" applyBorder="1" applyAlignment="1">
      <alignment horizontal="center" vertical="center" wrapText="1"/>
    </xf>
    <xf numFmtId="1" fontId="21" fillId="0" borderId="12" xfId="0" applyNumberFormat="1" applyFont="1" applyBorder="1" applyAlignment="1">
      <alignment horizontal="center" vertical="center"/>
    </xf>
    <xf numFmtId="166" fontId="4" fillId="0" borderId="9" xfId="0" applyNumberFormat="1" applyFont="1" applyBorder="1" applyAlignment="1">
      <alignment horizontal="center" vertical="center" wrapText="1"/>
    </xf>
    <xf numFmtId="166" fontId="4" fillId="0" borderId="8" xfId="0" applyNumberFormat="1" applyFont="1" applyBorder="1" applyAlignment="1">
      <alignment horizontal="center" vertical="center" wrapText="1"/>
    </xf>
    <xf numFmtId="166" fontId="4" fillId="0" borderId="13" xfId="0" applyNumberFormat="1" applyFont="1" applyBorder="1" applyAlignment="1">
      <alignment horizontal="center" vertical="center" wrapText="1"/>
    </xf>
    <xf numFmtId="1" fontId="25" fillId="2" borderId="12" xfId="0" applyNumberFormat="1" applyFont="1" applyFill="1" applyBorder="1" applyAlignment="1">
      <alignment horizontal="center" vertical="center"/>
    </xf>
    <xf numFmtId="1" fontId="4" fillId="2" borderId="12" xfId="0" applyNumberFormat="1" applyFont="1" applyFill="1" applyBorder="1" applyAlignment="1">
      <alignment horizontal="center" vertical="center" wrapText="1"/>
    </xf>
    <xf numFmtId="1" fontId="14" fillId="0" borderId="12" xfId="1" applyNumberFormat="1" applyFont="1" applyBorder="1" applyAlignment="1">
      <alignment horizontal="center" vertical="center"/>
    </xf>
    <xf numFmtId="14" fontId="14" fillId="0" borderId="9" xfId="0" applyNumberFormat="1" applyFont="1" applyBorder="1" applyAlignment="1">
      <alignment horizontal="center" vertical="center"/>
    </xf>
    <xf numFmtId="14" fontId="4" fillId="0" borderId="9" xfId="0" applyNumberFormat="1" applyFont="1" applyBorder="1" applyAlignment="1">
      <alignment horizontal="center" vertical="center" wrapText="1"/>
    </xf>
    <xf numFmtId="171" fontId="5" fillId="6" borderId="1" xfId="0" applyNumberFormat="1" applyFont="1" applyFill="1" applyBorder="1" applyAlignment="1">
      <alignment horizontal="center" vertical="center" wrapText="1"/>
    </xf>
    <xf numFmtId="171" fontId="5" fillId="0" borderId="4" xfId="0" applyNumberFormat="1" applyFont="1" applyBorder="1" applyAlignment="1">
      <alignment horizontal="center" vertical="center" wrapText="1"/>
    </xf>
    <xf numFmtId="14" fontId="5" fillId="6" borderId="1" xfId="0" applyNumberFormat="1" applyFont="1" applyFill="1" applyBorder="1" applyAlignment="1">
      <alignment horizontal="center" vertical="center" wrapText="1"/>
    </xf>
    <xf numFmtId="14" fontId="5" fillId="0" borderId="9" xfId="0" applyNumberFormat="1" applyFont="1" applyBorder="1" applyAlignment="1">
      <alignment horizontal="center" vertical="center"/>
    </xf>
    <xf numFmtId="171" fontId="5" fillId="0" borderId="2" xfId="0" applyNumberFormat="1" applyFont="1" applyBorder="1" applyAlignment="1">
      <alignment horizontal="center" vertical="center" wrapText="1"/>
    </xf>
    <xf numFmtId="14" fontId="4" fillId="2" borderId="9" xfId="0" applyNumberFormat="1" applyFont="1" applyFill="1" applyBorder="1" applyAlignment="1">
      <alignment horizontal="center" vertical="center" wrapText="1"/>
    </xf>
    <xf numFmtId="172" fontId="5" fillId="0" borderId="1" xfId="0" applyNumberFormat="1" applyFont="1" applyBorder="1" applyAlignment="1">
      <alignment horizontal="center" vertical="center" wrapText="1"/>
    </xf>
    <xf numFmtId="0" fontId="14" fillId="0" borderId="9" xfId="0" applyFont="1" applyBorder="1" applyAlignment="1">
      <alignment horizontal="left" vertical="top" wrapText="1"/>
    </xf>
    <xf numFmtId="0" fontId="4" fillId="0" borderId="4" xfId="0" applyFont="1" applyBorder="1" applyAlignment="1">
      <alignment horizontal="left" vertical="top" wrapText="1"/>
    </xf>
    <xf numFmtId="0" fontId="5" fillId="0" borderId="9" xfId="0" applyFont="1" applyBorder="1" applyAlignment="1">
      <alignment horizontal="left" vertical="top" wrapText="1"/>
    </xf>
    <xf numFmtId="0" fontId="5" fillId="0" borderId="4" xfId="0" applyFont="1" applyBorder="1" applyAlignment="1">
      <alignment horizontal="left" vertical="top" wrapText="1"/>
    </xf>
    <xf numFmtId="166" fontId="5" fillId="0" borderId="1" xfId="0" applyNumberFormat="1" applyFont="1" applyBorder="1" applyAlignment="1">
      <alignment horizontal="center" vertical="center" wrapText="1"/>
    </xf>
    <xf numFmtId="166" fontId="5" fillId="0" borderId="2" xfId="0" applyNumberFormat="1" applyFont="1" applyBorder="1" applyAlignment="1">
      <alignment horizontal="center" vertical="center" wrapText="1"/>
    </xf>
    <xf numFmtId="0" fontId="10" fillId="0" borderId="9" xfId="0" applyFont="1" applyBorder="1" applyAlignment="1">
      <alignment horizontal="center" vertical="center" wrapText="1"/>
    </xf>
    <xf numFmtId="166" fontId="4" fillId="2" borderId="9" xfId="0" applyNumberFormat="1" applyFont="1" applyFill="1" applyBorder="1" applyAlignment="1">
      <alignment horizontal="center" vertical="center" wrapText="1"/>
    </xf>
    <xf numFmtId="0" fontId="4" fillId="0" borderId="2" xfId="0" applyFont="1" applyBorder="1" applyAlignment="1">
      <alignment horizontal="center" vertical="center"/>
    </xf>
    <xf numFmtId="14" fontId="5" fillId="0" borderId="6" xfId="0" applyNumberFormat="1" applyFont="1" applyBorder="1" applyAlignment="1">
      <alignment horizontal="center" vertical="center" wrapText="1"/>
    </xf>
    <xf numFmtId="14" fontId="14" fillId="0" borderId="12" xfId="0" applyNumberFormat="1" applyFont="1" applyBorder="1" applyAlignment="1">
      <alignment horizontal="center" vertical="center"/>
    </xf>
    <xf numFmtId="168" fontId="4" fillId="0" borderId="8" xfId="0" applyNumberFormat="1" applyFont="1" applyBorder="1" applyAlignment="1">
      <alignment horizontal="center" vertical="center" wrapText="1"/>
    </xf>
    <xf numFmtId="168" fontId="4" fillId="0" borderId="12" xfId="0" applyNumberFormat="1" applyFont="1" applyBorder="1" applyAlignment="1">
      <alignment horizontal="center" vertical="center" wrapText="1"/>
    </xf>
    <xf numFmtId="14" fontId="4" fillId="0" borderId="12" xfId="0" applyNumberFormat="1" applyFont="1" applyBorder="1" applyAlignment="1">
      <alignment horizontal="center" vertical="center" wrapText="1"/>
    </xf>
    <xf numFmtId="173" fontId="5" fillId="0" borderId="8" xfId="0" applyNumberFormat="1" applyFont="1" applyBorder="1" applyAlignment="1">
      <alignment horizontal="center" vertical="center" wrapText="1"/>
    </xf>
    <xf numFmtId="14" fontId="5" fillId="0" borderId="12" xfId="0" applyNumberFormat="1" applyFont="1" applyBorder="1" applyAlignment="1">
      <alignment horizontal="center" vertical="center"/>
    </xf>
    <xf numFmtId="168" fontId="4" fillId="0" borderId="13" xfId="0" applyNumberFormat="1" applyFont="1" applyBorder="1" applyAlignment="1">
      <alignment horizontal="center" vertical="center" wrapText="1"/>
    </xf>
    <xf numFmtId="14" fontId="10" fillId="0" borderId="12" xfId="0" applyNumberFormat="1" applyFont="1" applyBorder="1" applyAlignment="1">
      <alignment horizontal="center" vertical="center"/>
    </xf>
    <xf numFmtId="14" fontId="14" fillId="6" borderId="12" xfId="0" applyNumberFormat="1" applyFont="1" applyFill="1" applyBorder="1" applyAlignment="1">
      <alignment horizontal="center" vertical="center" wrapText="1"/>
    </xf>
    <xf numFmtId="14" fontId="5" fillId="2" borderId="12" xfId="0" applyNumberFormat="1" applyFont="1" applyFill="1" applyBorder="1" applyAlignment="1">
      <alignment horizontal="center" vertical="center" wrapText="1"/>
    </xf>
    <xf numFmtId="14" fontId="14" fillId="0" borderId="9" xfId="0" applyNumberFormat="1" applyFont="1" applyBorder="1" applyAlignment="1">
      <alignment horizontal="center" vertical="center" wrapText="1"/>
    </xf>
    <xf numFmtId="168" fontId="4" fillId="0" borderId="4" xfId="0" applyNumberFormat="1" applyFont="1" applyBorder="1" applyAlignment="1">
      <alignment horizontal="center" vertical="center" wrapText="1"/>
    </xf>
    <xf numFmtId="168" fontId="4" fillId="0" borderId="9" xfId="0" applyNumberFormat="1" applyFont="1" applyBorder="1" applyAlignment="1">
      <alignment horizontal="center" vertical="center" wrapText="1"/>
    </xf>
    <xf numFmtId="0" fontId="5" fillId="6" borderId="1" xfId="0" applyFont="1" applyFill="1" applyBorder="1" applyAlignment="1">
      <alignment horizontal="center" vertical="center" wrapText="1"/>
    </xf>
    <xf numFmtId="168" fontId="4" fillId="0" borderId="10"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14" fontId="14" fillId="6" borderId="9" xfId="0" applyNumberFormat="1" applyFont="1" applyFill="1" applyBorder="1" applyAlignment="1">
      <alignment horizontal="center" vertical="center" wrapText="1"/>
    </xf>
    <xf numFmtId="14" fontId="5" fillId="2" borderId="9" xfId="0" applyNumberFormat="1" applyFont="1" applyFill="1" applyBorder="1" applyAlignment="1">
      <alignment horizontal="center" vertical="center" wrapText="1"/>
    </xf>
    <xf numFmtId="0" fontId="14" fillId="0" borderId="9" xfId="0" applyFont="1" applyBorder="1" applyAlignment="1">
      <alignment horizontal="center" vertical="center"/>
    </xf>
    <xf numFmtId="0" fontId="15" fillId="2" borderId="9" xfId="0" applyFont="1" applyFill="1" applyBorder="1" applyAlignment="1">
      <alignment horizontal="center" vertical="center" wrapText="1"/>
    </xf>
    <xf numFmtId="0" fontId="5" fillId="0" borderId="5" xfId="2"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5" xfId="2" applyNumberFormat="1" applyFont="1" applyFill="1" applyBorder="1" applyAlignment="1">
      <alignment horizontal="center" vertical="center" wrapText="1"/>
    </xf>
    <xf numFmtId="0" fontId="5" fillId="2" borderId="4" xfId="2" applyNumberFormat="1" applyFont="1" applyFill="1" applyBorder="1" applyAlignment="1">
      <alignment horizontal="center" vertical="center" wrapText="1"/>
    </xf>
    <xf numFmtId="0" fontId="5" fillId="0" borderId="1" xfId="2" applyNumberFormat="1" applyFont="1" applyFill="1" applyBorder="1" applyAlignment="1">
      <alignment horizontal="center" vertical="center" wrapText="1"/>
    </xf>
    <xf numFmtId="0" fontId="5" fillId="0" borderId="5" xfId="0" applyFont="1" applyBorder="1" applyAlignment="1">
      <alignment horizontal="center" vertical="center"/>
    </xf>
    <xf numFmtId="0" fontId="4" fillId="0" borderId="9" xfId="2" applyNumberFormat="1" applyFont="1" applyFill="1" applyBorder="1" applyAlignment="1">
      <alignment horizontal="center" vertical="center" wrapText="1"/>
    </xf>
    <xf numFmtId="0" fontId="4" fillId="0" borderId="9" xfId="2" applyNumberFormat="1" applyFont="1" applyBorder="1" applyAlignment="1">
      <alignment horizontal="center" vertical="center" wrapText="1"/>
    </xf>
    <xf numFmtId="0" fontId="14" fillId="2" borderId="9" xfId="0" applyFont="1" applyFill="1" applyBorder="1" applyAlignment="1">
      <alignment horizontal="center" vertical="center" wrapText="1"/>
    </xf>
    <xf numFmtId="0" fontId="4" fillId="0" borderId="5" xfId="2" applyNumberFormat="1" applyFont="1" applyBorder="1" applyAlignment="1">
      <alignment horizontal="center" vertical="center" wrapText="1"/>
    </xf>
    <xf numFmtId="12" fontId="4" fillId="0" borderId="5" xfId="2"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14" fillId="0" borderId="9" xfId="2" applyNumberFormat="1" applyFont="1" applyFill="1" applyBorder="1" applyAlignment="1">
      <alignment horizontal="center" vertical="center"/>
    </xf>
    <xf numFmtId="0" fontId="15" fillId="2" borderId="1" xfId="2" applyNumberFormat="1" applyFont="1" applyFill="1" applyBorder="1" applyAlignment="1">
      <alignment horizontal="center" vertical="center" wrapText="1"/>
    </xf>
    <xf numFmtId="0" fontId="5" fillId="0" borderId="5" xfId="1" applyNumberFormat="1" applyFont="1" applyBorder="1" applyAlignment="1">
      <alignment horizontal="center" vertical="center" wrapText="1"/>
    </xf>
    <xf numFmtId="0" fontId="10" fillId="7" borderId="9" xfId="0" applyFont="1" applyFill="1" applyBorder="1" applyAlignment="1">
      <alignment horizontal="center" vertical="center" wrapText="1"/>
    </xf>
    <xf numFmtId="0" fontId="5" fillId="0" borderId="2" xfId="2" applyNumberFormat="1" applyFont="1" applyFill="1" applyBorder="1" applyAlignment="1">
      <alignment horizontal="center" vertical="center" wrapText="1"/>
    </xf>
    <xf numFmtId="0" fontId="5" fillId="2" borderId="9" xfId="2" applyNumberFormat="1" applyFont="1" applyFill="1" applyBorder="1" applyAlignment="1">
      <alignment horizontal="center" vertical="center" wrapText="1"/>
    </xf>
    <xf numFmtId="0" fontId="14" fillId="0" borderId="9" xfId="0" applyFont="1" applyBorder="1" applyAlignment="1">
      <alignment horizontal="center" vertical="top" wrapText="1"/>
    </xf>
    <xf numFmtId="0" fontId="5" fillId="0" borderId="4" xfId="0" applyFont="1" applyBorder="1" applyAlignment="1">
      <alignment horizontal="center" vertical="top" wrapText="1"/>
    </xf>
    <xf numFmtId="0" fontId="15" fillId="0" borderId="9" xfId="0" applyFont="1" applyBorder="1" applyAlignment="1">
      <alignment horizontal="center" vertical="top" wrapText="1"/>
    </xf>
    <xf numFmtId="0" fontId="5" fillId="0" borderId="9" xfId="0" applyFont="1" applyBorder="1" applyAlignment="1">
      <alignment horizontal="center" vertical="top" wrapText="1"/>
    </xf>
    <xf numFmtId="166" fontId="4" fillId="0" borderId="9" xfId="0" applyNumberFormat="1" applyFont="1" applyBorder="1" applyAlignment="1">
      <alignment horizontal="center" vertical="top" wrapText="1"/>
    </xf>
    <xf numFmtId="0" fontId="4" fillId="0" borderId="9" xfId="0" applyFont="1" applyBorder="1" applyAlignment="1">
      <alignment horizontal="center" vertical="top" wrapText="1"/>
    </xf>
    <xf numFmtId="0" fontId="22" fillId="0" borderId="9" xfId="0" applyFont="1" applyBorder="1" applyAlignment="1">
      <alignment horizontal="center" vertical="top" wrapText="1"/>
    </xf>
    <xf numFmtId="1" fontId="5" fillId="8" borderId="3" xfId="0" applyNumberFormat="1" applyFont="1" applyFill="1" applyBorder="1" applyAlignment="1">
      <alignment horizontal="center" vertical="center" wrapText="1"/>
    </xf>
    <xf numFmtId="0" fontId="11" fillId="3" borderId="1"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5" fillId="0" borderId="6" xfId="0" applyFont="1" applyBorder="1" applyAlignment="1">
      <alignment horizontal="left" vertical="top" wrapText="1"/>
    </xf>
    <xf numFmtId="0" fontId="10" fillId="2" borderId="1" xfId="0" applyFont="1" applyFill="1" applyBorder="1" applyAlignment="1">
      <alignment horizontal="left" vertical="top" wrapText="1"/>
    </xf>
    <xf numFmtId="0" fontId="5" fillId="0" borderId="1" xfId="0" applyFont="1" applyBorder="1" applyAlignment="1">
      <alignment vertical="top" wrapText="1"/>
    </xf>
    <xf numFmtId="166" fontId="5" fillId="0" borderId="1" xfId="0" applyNumberFormat="1" applyFont="1" applyBorder="1" applyAlignment="1">
      <alignment horizontal="left" vertical="top" wrapText="1"/>
    </xf>
    <xf numFmtId="0" fontId="19" fillId="0" borderId="2" xfId="0" applyFont="1" applyBorder="1" applyAlignment="1">
      <alignment horizontal="left" vertical="top" wrapText="1"/>
    </xf>
    <xf numFmtId="0" fontId="19" fillId="0" borderId="1" xfId="0" applyFont="1" applyBorder="1" applyAlignment="1">
      <alignment horizontal="left" vertical="top" wrapText="1"/>
    </xf>
    <xf numFmtId="166" fontId="5" fillId="0" borderId="2" xfId="0" applyNumberFormat="1" applyFont="1" applyBorder="1" applyAlignment="1">
      <alignment horizontal="left" vertical="top" wrapText="1"/>
    </xf>
    <xf numFmtId="166" fontId="5" fillId="0" borderId="3" xfId="0" applyNumberFormat="1" applyFont="1" applyBorder="1" applyAlignment="1">
      <alignment horizontal="left" vertical="top" wrapText="1"/>
    </xf>
    <xf numFmtId="168" fontId="4"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0" fontId="5" fillId="0" borderId="2" xfId="15" applyFont="1" applyBorder="1" applyAlignment="1">
      <alignment vertical="top" wrapText="1"/>
    </xf>
    <xf numFmtId="0" fontId="17" fillId="0" borderId="2" xfId="0" applyFont="1" applyBorder="1" applyAlignment="1">
      <alignment horizontal="left" vertical="top" wrapText="1"/>
    </xf>
    <xf numFmtId="168" fontId="4" fillId="0" borderId="2" xfId="0" applyNumberFormat="1" applyFont="1" applyBorder="1" applyAlignment="1">
      <alignment horizontal="left" vertical="top" wrapText="1"/>
    </xf>
    <xf numFmtId="14" fontId="4" fillId="0" borderId="1" xfId="0" applyNumberFormat="1" applyFont="1" applyBorder="1" applyAlignment="1">
      <alignment horizontal="left" vertical="top" wrapText="1"/>
    </xf>
    <xf numFmtId="1" fontId="19" fillId="0" borderId="1" xfId="0" applyNumberFormat="1" applyFont="1" applyBorder="1" applyAlignment="1">
      <alignment horizontal="left" vertical="top" wrapText="1"/>
    </xf>
    <xf numFmtId="168" fontId="4" fillId="0" borderId="9" xfId="0" applyNumberFormat="1" applyFont="1" applyBorder="1" applyAlignment="1">
      <alignment horizontal="left" vertical="top" wrapText="1"/>
    </xf>
    <xf numFmtId="0" fontId="10" fillId="0" borderId="9" xfId="0" applyFont="1" applyBorder="1" applyAlignment="1">
      <alignment horizontal="left" vertical="top" wrapText="1"/>
    </xf>
    <xf numFmtId="0" fontId="19" fillId="0" borderId="9" xfId="0" applyFont="1" applyBorder="1" applyAlignment="1">
      <alignment horizontal="left" vertical="top" wrapText="1"/>
    </xf>
    <xf numFmtId="14" fontId="4" fillId="0" borderId="9" xfId="4" applyNumberFormat="1" applyFont="1" applyFill="1" applyBorder="1" applyAlignment="1">
      <alignment horizontal="left" vertical="top" wrapText="1"/>
    </xf>
    <xf numFmtId="166" fontId="4" fillId="0" borderId="9" xfId="0" applyNumberFormat="1" applyFont="1" applyBorder="1" applyAlignment="1">
      <alignment horizontal="left" vertical="top" wrapText="1"/>
    </xf>
    <xf numFmtId="0" fontId="20" fillId="0" borderId="9" xfId="0" applyFont="1" applyBorder="1" applyAlignment="1">
      <alignment horizontal="left" vertical="top" wrapText="1"/>
    </xf>
    <xf numFmtId="0" fontId="10" fillId="2" borderId="9" xfId="0" applyFont="1" applyFill="1" applyBorder="1" applyAlignment="1">
      <alignment horizontal="left" vertical="top" wrapText="1"/>
    </xf>
    <xf numFmtId="0" fontId="21" fillId="0" borderId="10" xfId="0" applyFont="1" applyBorder="1" applyAlignment="1">
      <alignment horizontal="left" vertical="top" wrapText="1"/>
    </xf>
    <xf numFmtId="166" fontId="4" fillId="0" borderId="4" xfId="0" applyNumberFormat="1" applyFont="1" applyBorder="1" applyAlignment="1">
      <alignment horizontal="left" vertical="top" wrapText="1"/>
    </xf>
    <xf numFmtId="0" fontId="21" fillId="0" borderId="4" xfId="0" applyFont="1" applyBorder="1" applyAlignment="1">
      <alignment horizontal="left" vertical="top" wrapText="1"/>
    </xf>
    <xf numFmtId="0" fontId="5" fillId="0" borderId="4" xfId="15" applyFont="1" applyBorder="1" applyAlignment="1">
      <alignment vertical="top" wrapText="1"/>
    </xf>
    <xf numFmtId="166" fontId="4" fillId="2" borderId="1" xfId="0" applyNumberFormat="1" applyFont="1" applyFill="1" applyBorder="1" applyAlignment="1">
      <alignment horizontal="left" vertical="top" wrapText="1"/>
    </xf>
    <xf numFmtId="0" fontId="10" fillId="0" borderId="1" xfId="15" applyFont="1" applyBorder="1" applyAlignment="1">
      <alignment horizontal="left" vertical="top" wrapText="1"/>
    </xf>
    <xf numFmtId="0" fontId="4"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166" fontId="5" fillId="0" borderId="9" xfId="0" applyNumberFormat="1" applyFont="1" applyBorder="1" applyAlignment="1">
      <alignment horizontal="left" vertical="top" wrapText="1"/>
    </xf>
    <xf numFmtId="166" fontId="4" fillId="2" borderId="9" xfId="0" applyNumberFormat="1" applyFont="1" applyFill="1" applyBorder="1" applyAlignment="1">
      <alignment horizontal="left" vertical="top" wrapText="1"/>
    </xf>
    <xf numFmtId="0" fontId="26" fillId="0" borderId="0" xfId="0" applyFont="1" applyAlignment="1">
      <alignment horizontal="left" vertical="top" wrapText="1"/>
    </xf>
    <xf numFmtId="0" fontId="4" fillId="0" borderId="2" xfId="0" applyFont="1" applyBorder="1" applyAlignment="1">
      <alignment horizontal="center" vertical="top" wrapText="1"/>
    </xf>
    <xf numFmtId="14" fontId="2" fillId="0" borderId="0" xfId="0" applyNumberFormat="1" applyFont="1" applyAlignment="1">
      <alignment horizontal="center" vertical="center"/>
    </xf>
    <xf numFmtId="0" fontId="15" fillId="0" borderId="3" xfId="0" applyFont="1" applyBorder="1" applyAlignment="1">
      <alignment vertical="center" wrapText="1"/>
    </xf>
    <xf numFmtId="0" fontId="14" fillId="0" borderId="1" xfId="0" applyFont="1" applyBorder="1" applyAlignment="1">
      <alignment vertical="center" wrapText="1"/>
    </xf>
    <xf numFmtId="166" fontId="18"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12" fontId="14" fillId="2" borderId="1" xfId="0" applyNumberFormat="1" applyFont="1" applyFill="1" applyBorder="1" applyAlignment="1">
      <alignment horizontal="center" vertical="center" wrapText="1"/>
    </xf>
    <xf numFmtId="0" fontId="5" fillId="0" borderId="0" xfId="0" applyFont="1" applyAlignment="1">
      <alignment horizontal="left" vertical="top" wrapText="1"/>
    </xf>
    <xf numFmtId="0" fontId="4" fillId="0" borderId="0" xfId="0" applyFont="1" applyAlignment="1">
      <alignment horizontal="left" vertical="top" wrapText="1"/>
    </xf>
    <xf numFmtId="14" fontId="4" fillId="0" borderId="0" xfId="15" applyNumberFormat="1" applyFont="1" applyAlignment="1">
      <alignment horizontal="center" vertical="center"/>
    </xf>
    <xf numFmtId="1" fontId="10" fillId="0" borderId="3" xfId="0" applyNumberFormat="1" applyFont="1" applyBorder="1" applyAlignment="1">
      <alignment horizontal="center" vertical="center"/>
    </xf>
    <xf numFmtId="166" fontId="4" fillId="0" borderId="15" xfId="0" applyNumberFormat="1" applyFont="1" applyBorder="1" applyAlignment="1">
      <alignment horizontal="center" vertical="center" wrapText="1"/>
    </xf>
    <xf numFmtId="1" fontId="4" fillId="0" borderId="3" xfId="15" applyNumberFormat="1" applyFont="1" applyBorder="1" applyAlignment="1">
      <alignment horizontal="center" vertical="center" wrapText="1"/>
    </xf>
    <xf numFmtId="166" fontId="4" fillId="0" borderId="17" xfId="0" applyNumberFormat="1" applyFont="1" applyBorder="1" applyAlignment="1">
      <alignment horizontal="center" vertical="center" wrapText="1"/>
    </xf>
    <xf numFmtId="1" fontId="25" fillId="2" borderId="3" xfId="0" applyNumberFormat="1" applyFont="1" applyFill="1" applyBorder="1" applyAlignment="1">
      <alignment horizontal="center" vertical="center"/>
    </xf>
    <xf numFmtId="1" fontId="5" fillId="0" borderId="3" xfId="0" applyNumberFormat="1" applyFont="1" applyBorder="1" applyAlignment="1">
      <alignment horizontal="center" vertical="center"/>
    </xf>
    <xf numFmtId="1" fontId="4" fillId="0" borderId="15" xfId="0" applyNumberFormat="1" applyFont="1" applyBorder="1" applyAlignment="1">
      <alignment horizontal="center" vertical="center" wrapText="1"/>
    </xf>
    <xf numFmtId="176" fontId="4" fillId="0" borderId="3" xfId="1" applyNumberFormat="1" applyFont="1" applyFill="1" applyBorder="1" applyAlignment="1">
      <alignment horizontal="center" vertical="center" wrapText="1"/>
    </xf>
    <xf numFmtId="1" fontId="5" fillId="6" borderId="3" xfId="0" applyNumberFormat="1" applyFont="1" applyFill="1" applyBorder="1" applyAlignment="1">
      <alignment horizontal="center" vertical="center" wrapText="1"/>
    </xf>
    <xf numFmtId="1" fontId="19" fillId="0" borderId="3" xfId="0" applyNumberFormat="1" applyFont="1" applyBorder="1" applyAlignment="1">
      <alignment horizontal="center" vertical="center" wrapText="1"/>
    </xf>
    <xf numFmtId="1" fontId="5" fillId="2" borderId="3" xfId="0" applyNumberFormat="1"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1" fontId="4" fillId="0" borderId="3" xfId="1" applyNumberFormat="1" applyFont="1" applyFill="1" applyBorder="1" applyAlignment="1">
      <alignment horizontal="center" vertical="center" wrapText="1"/>
    </xf>
    <xf numFmtId="1" fontId="14" fillId="0" borderId="3" xfId="0" applyNumberFormat="1" applyFont="1" applyBorder="1" applyAlignment="1">
      <alignment horizontal="center" vertical="center"/>
    </xf>
    <xf numFmtId="1" fontId="5" fillId="0" borderId="15" xfId="0" applyNumberFormat="1" applyFont="1" applyBorder="1" applyAlignment="1">
      <alignment horizontal="center" vertical="center" wrapText="1"/>
    </xf>
    <xf numFmtId="1" fontId="5" fillId="6" borderId="15" xfId="0" applyNumberFormat="1" applyFont="1" applyFill="1" applyBorder="1" applyAlignment="1">
      <alignment horizontal="center" vertical="center" wrapText="1"/>
    </xf>
    <xf numFmtId="1" fontId="5" fillId="2" borderId="15" xfId="0" applyNumberFormat="1" applyFont="1" applyFill="1" applyBorder="1" applyAlignment="1">
      <alignment horizontal="center" vertical="center" wrapText="1"/>
    </xf>
    <xf numFmtId="176" fontId="4" fillId="0" borderId="15" xfId="1" applyNumberFormat="1" applyFont="1" applyFill="1" applyBorder="1" applyAlignment="1">
      <alignment horizontal="center" vertical="center" wrapText="1"/>
    </xf>
    <xf numFmtId="1" fontId="5" fillId="0" borderId="15" xfId="0" applyNumberFormat="1" applyFont="1" applyBorder="1" applyAlignment="1">
      <alignment horizontal="center" vertical="center"/>
    </xf>
    <xf numFmtId="49" fontId="18" fillId="0" borderId="3" xfId="0" applyNumberFormat="1" applyFont="1" applyBorder="1" applyAlignment="1">
      <alignment horizontal="center" vertical="center"/>
    </xf>
    <xf numFmtId="1" fontId="10" fillId="0" borderId="12" xfId="0" applyNumberFormat="1" applyFont="1" applyBorder="1" applyAlignment="1">
      <alignment horizontal="center" vertical="center"/>
    </xf>
    <xf numFmtId="176" fontId="26" fillId="0" borderId="15" xfId="1" applyNumberFormat="1" applyFont="1" applyFill="1" applyBorder="1" applyAlignment="1">
      <alignment horizontal="center" vertical="center" wrapText="1"/>
    </xf>
    <xf numFmtId="176" fontId="4" fillId="0" borderId="8" xfId="1" applyNumberFormat="1" applyFont="1" applyFill="1" applyBorder="1" applyAlignment="1">
      <alignment horizontal="center" vertical="center" wrapText="1"/>
    </xf>
    <xf numFmtId="1" fontId="29" fillId="0" borderId="3" xfId="0" applyNumberFormat="1" applyFont="1" applyBorder="1" applyAlignment="1">
      <alignment horizontal="center" vertical="center"/>
    </xf>
    <xf numFmtId="166" fontId="4" fillId="2" borderId="1" xfId="0" applyNumberFormat="1" applyFont="1" applyFill="1" applyBorder="1" applyAlignment="1">
      <alignment horizontal="center" vertical="top" wrapText="1"/>
    </xf>
    <xf numFmtId="0" fontId="5" fillId="0" borderId="1" xfId="0" applyFont="1" applyBorder="1" applyAlignment="1">
      <alignment horizontal="center" vertical="top"/>
    </xf>
    <xf numFmtId="0" fontId="5" fillId="2" borderId="1" xfId="0" applyFont="1" applyFill="1" applyBorder="1" applyAlignment="1">
      <alignment horizontal="center" vertical="top" wrapText="1"/>
    </xf>
    <xf numFmtId="166" fontId="5" fillId="0" borderId="1" xfId="0" applyNumberFormat="1" applyFont="1" applyBorder="1" applyAlignment="1">
      <alignment horizontal="center" vertical="top" wrapText="1"/>
    </xf>
    <xf numFmtId="14" fontId="5" fillId="2" borderId="1" xfId="0" applyNumberFormat="1" applyFont="1" applyFill="1" applyBorder="1" applyAlignment="1">
      <alignment horizontal="center" vertical="top" wrapText="1"/>
    </xf>
    <xf numFmtId="166" fontId="4" fillId="0" borderId="2" xfId="0" applyNumberFormat="1" applyFont="1" applyBorder="1" applyAlignment="1">
      <alignment horizontal="center" vertical="top" wrapText="1"/>
    </xf>
    <xf numFmtId="3" fontId="5" fillId="2" borderId="1" xfId="0" applyNumberFormat="1" applyFont="1" applyFill="1" applyBorder="1" applyAlignment="1">
      <alignment horizontal="center" vertical="top" wrapText="1"/>
    </xf>
    <xf numFmtId="166" fontId="5" fillId="0" borderId="2" xfId="0" applyNumberFormat="1" applyFont="1" applyBorder="1" applyAlignment="1">
      <alignment horizontal="center" vertical="top" wrapText="1"/>
    </xf>
    <xf numFmtId="0" fontId="5" fillId="0" borderId="2" xfId="0" applyFont="1" applyBorder="1" applyAlignment="1">
      <alignment horizontal="center" vertical="top" wrapText="1"/>
    </xf>
    <xf numFmtId="166" fontId="5" fillId="0" borderId="9" xfId="0" applyNumberFormat="1" applyFont="1" applyBorder="1" applyAlignment="1">
      <alignment horizontal="center" vertical="top" wrapText="1"/>
    </xf>
    <xf numFmtId="0" fontId="14" fillId="0" borderId="9" xfId="0" applyFont="1" applyBorder="1" applyAlignment="1">
      <alignment horizontal="center" vertical="top"/>
    </xf>
    <xf numFmtId="0" fontId="5" fillId="2" borderId="9" xfId="0" applyFont="1" applyFill="1" applyBorder="1" applyAlignment="1">
      <alignment horizontal="center" vertical="top" wrapText="1"/>
    </xf>
    <xf numFmtId="0" fontId="0" fillId="0" borderId="9" xfId="0" applyBorder="1" applyAlignment="1">
      <alignment horizontal="center" vertical="top"/>
    </xf>
    <xf numFmtId="0" fontId="5" fillId="0" borderId="10" xfId="0" applyFont="1" applyBorder="1" applyAlignment="1">
      <alignment horizontal="center" vertical="top" wrapText="1"/>
    </xf>
    <xf numFmtId="166" fontId="4" fillId="0" borderId="4" xfId="0" applyNumberFormat="1" applyFont="1" applyBorder="1" applyAlignment="1">
      <alignment horizontal="center" vertical="top" wrapText="1"/>
    </xf>
    <xf numFmtId="0" fontId="4" fillId="0" borderId="6" xfId="0" applyFont="1" applyBorder="1" applyAlignment="1">
      <alignment horizontal="center" vertical="top" wrapText="1"/>
    </xf>
    <xf numFmtId="0" fontId="14" fillId="0" borderId="1" xfId="0" applyFont="1" applyBorder="1" applyAlignment="1">
      <alignment vertical="top" wrapText="1"/>
    </xf>
    <xf numFmtId="3" fontId="10" fillId="0" borderId="1" xfId="0" applyNumberFormat="1" applyFont="1" applyBorder="1" applyAlignment="1">
      <alignment horizontal="center" vertical="center" wrapText="1"/>
    </xf>
    <xf numFmtId="14" fontId="14" fillId="0" borderId="10" xfId="0" applyNumberFormat="1" applyFont="1" applyBorder="1" applyAlignment="1">
      <alignment horizontal="center" vertical="center"/>
    </xf>
    <xf numFmtId="14" fontId="4" fillId="0" borderId="9" xfId="15" applyNumberFormat="1" applyFont="1" applyBorder="1" applyAlignment="1">
      <alignment horizontal="center" vertical="center"/>
    </xf>
    <xf numFmtId="14" fontId="14" fillId="0" borderId="4" xfId="0" applyNumberFormat="1" applyFont="1" applyBorder="1" applyAlignment="1">
      <alignment horizontal="center" vertical="center"/>
    </xf>
    <xf numFmtId="1" fontId="10" fillId="0" borderId="4" xfId="0" applyNumberFormat="1" applyFont="1" applyBorder="1" applyAlignment="1">
      <alignment horizontal="center" vertical="center" wrapText="1"/>
    </xf>
    <xf numFmtId="1" fontId="10" fillId="0" borderId="2" xfId="0" applyNumberFormat="1" applyFont="1" applyBorder="1" applyAlignment="1">
      <alignment horizontal="center"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14"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10" fillId="0" borderId="1" xfId="0" applyNumberFormat="1" applyFont="1" applyBorder="1" applyAlignment="1">
      <alignment horizontal="center" vertical="center"/>
    </xf>
    <xf numFmtId="14" fontId="4" fillId="0" borderId="4"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0" borderId="2" xfId="0" applyFont="1" applyBorder="1" applyAlignment="1">
      <alignment horizontal="left" vertical="center" wrapText="1"/>
    </xf>
    <xf numFmtId="14" fontId="10" fillId="0" borderId="4" xfId="0" applyNumberFormat="1" applyFont="1" applyBorder="1" applyAlignment="1">
      <alignment horizontal="center" vertical="center"/>
    </xf>
    <xf numFmtId="14" fontId="10" fillId="0" borderId="2" xfId="0" applyNumberFormat="1" applyFont="1" applyBorder="1" applyAlignment="1">
      <alignment horizontal="center" vertical="center"/>
    </xf>
    <xf numFmtId="1" fontId="10" fillId="0" borderId="4" xfId="0" applyNumberFormat="1" applyFont="1" applyBorder="1" applyAlignment="1">
      <alignment horizontal="center" vertical="center"/>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10" fontId="10" fillId="7" borderId="4" xfId="0" applyNumberFormat="1" applyFont="1" applyFill="1" applyBorder="1" applyAlignment="1">
      <alignment horizontal="center" vertical="center" wrapText="1"/>
    </xf>
    <xf numFmtId="10" fontId="10" fillId="7" borderId="2"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1" fontId="10" fillId="0" borderId="6" xfId="0" applyNumberFormat="1" applyFont="1" applyBorder="1" applyAlignment="1">
      <alignment horizontal="center" vertical="center"/>
    </xf>
    <xf numFmtId="1" fontId="10" fillId="0" borderId="2" xfId="0" applyNumberFormat="1" applyFont="1" applyBorder="1" applyAlignment="1">
      <alignment horizontal="center" vertical="center"/>
    </xf>
    <xf numFmtId="14" fontId="10" fillId="0" borderId="1" xfId="0" applyNumberFormat="1" applyFont="1" applyBorder="1" applyAlignment="1">
      <alignment horizontal="center" vertical="center"/>
    </xf>
    <xf numFmtId="0" fontId="1" fillId="0" borderId="1" xfId="0" applyFont="1" applyBorder="1" applyAlignment="1">
      <alignment horizontal="center" vertical="center"/>
    </xf>
    <xf numFmtId="1" fontId="13" fillId="0" borderId="17" xfId="0" applyNumberFormat="1" applyFont="1" applyBorder="1" applyAlignment="1">
      <alignment horizontal="center" vertical="center"/>
    </xf>
    <xf numFmtId="1" fontId="13" fillId="0" borderId="15" xfId="0" applyNumberFormat="1" applyFont="1" applyBorder="1" applyAlignment="1">
      <alignment horizontal="center" vertical="center"/>
    </xf>
    <xf numFmtId="0" fontId="12" fillId="0" borderId="6" xfId="0" applyFont="1" applyBorder="1" applyAlignment="1">
      <alignment vertical="center" wrapText="1"/>
    </xf>
    <xf numFmtId="0" fontId="12" fillId="0" borderId="2" xfId="0" applyFont="1" applyBorder="1" applyAlignment="1">
      <alignment vertical="center" wrapText="1"/>
    </xf>
    <xf numFmtId="1" fontId="13" fillId="0" borderId="3" xfId="0" applyNumberFormat="1" applyFont="1" applyBorder="1" applyAlignment="1">
      <alignment horizontal="center" vertical="center"/>
    </xf>
    <xf numFmtId="14" fontId="12" fillId="0" borderId="4"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0" fontId="13" fillId="0" borderId="4" xfId="0" applyFont="1" applyBorder="1" applyAlignment="1">
      <alignment vertical="center" wrapText="1"/>
    </xf>
    <xf numFmtId="0" fontId="13" fillId="0" borderId="2" xfId="0" applyFont="1" applyBorder="1" applyAlignment="1">
      <alignment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14" fontId="13" fillId="0" borderId="4" xfId="0" applyNumberFormat="1" applyFont="1" applyBorder="1" applyAlignment="1">
      <alignment horizontal="center" vertical="center"/>
    </xf>
    <xf numFmtId="14" fontId="13" fillId="0" borderId="2" xfId="0" applyNumberFormat="1" applyFont="1" applyBorder="1" applyAlignment="1">
      <alignment horizontal="center" vertical="center"/>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10" fontId="13" fillId="7" borderId="4" xfId="0" applyNumberFormat="1" applyFont="1" applyFill="1" applyBorder="1" applyAlignment="1">
      <alignment horizontal="center" vertical="center" wrapText="1"/>
    </xf>
    <xf numFmtId="10" fontId="13" fillId="7" borderId="2" xfId="0" applyNumberFormat="1" applyFont="1" applyFill="1" applyBorder="1" applyAlignment="1">
      <alignment horizontal="center" vertical="center" wrapText="1"/>
    </xf>
    <xf numFmtId="1" fontId="13" fillId="0" borderId="4" xfId="0" applyNumberFormat="1" applyFont="1" applyBorder="1" applyAlignment="1">
      <alignment horizontal="center" vertical="center" wrapText="1"/>
    </xf>
    <xf numFmtId="1" fontId="13" fillId="0" borderId="2" xfId="0" applyNumberFormat="1" applyFont="1" applyBorder="1" applyAlignment="1">
      <alignment horizontal="center" vertical="center" wrapText="1"/>
    </xf>
    <xf numFmtId="0" fontId="12" fillId="0" borderId="4" xfId="0" applyFont="1" applyBorder="1" applyAlignment="1">
      <alignment vertical="center" wrapText="1"/>
    </xf>
    <xf numFmtId="0" fontId="13" fillId="0" borderId="6" xfId="0" applyFont="1" applyBorder="1" applyAlignment="1">
      <alignment horizontal="center" vertical="center" wrapText="1"/>
    </xf>
    <xf numFmtId="14" fontId="13" fillId="0" borderId="6" xfId="0" applyNumberFormat="1" applyFont="1" applyBorder="1" applyAlignment="1">
      <alignment horizontal="center" vertical="center"/>
    </xf>
    <xf numFmtId="14" fontId="12" fillId="0" borderId="6" xfId="0" applyNumberFormat="1" applyFont="1" applyBorder="1" applyAlignment="1">
      <alignment horizontal="center" vertical="center" wrapText="1"/>
    </xf>
    <xf numFmtId="9" fontId="12" fillId="0" borderId="6" xfId="0" applyNumberFormat="1" applyFont="1" applyBorder="1" applyAlignment="1">
      <alignment horizontal="center" vertical="center" wrapText="1"/>
    </xf>
    <xf numFmtId="9" fontId="12" fillId="0" borderId="2" xfId="0" applyNumberFormat="1" applyFont="1" applyBorder="1" applyAlignment="1">
      <alignment horizontal="center" vertical="center" wrapText="1"/>
    </xf>
    <xf numFmtId="1" fontId="12" fillId="0" borderId="6" xfId="0" applyNumberFormat="1" applyFont="1" applyBorder="1" applyAlignment="1">
      <alignment horizontal="center" vertical="center" wrapText="1"/>
    </xf>
    <xf numFmtId="1" fontId="12" fillId="0" borderId="2" xfId="0" applyNumberFormat="1" applyFont="1" applyBorder="1" applyAlignment="1">
      <alignment horizontal="center" vertical="center" wrapText="1"/>
    </xf>
    <xf numFmtId="0" fontId="13" fillId="0" borderId="6" xfId="0" applyFont="1" applyBorder="1" applyAlignment="1">
      <alignment vertical="center" wrapText="1"/>
    </xf>
  </cellXfs>
  <cellStyles count="19">
    <cellStyle name="Millares" xfId="1" builtinId="3"/>
    <cellStyle name="Millares [0]" xfId="4" builtinId="6"/>
    <cellStyle name="Millares [0] 2" xfId="5" xr:uid="{23A4554F-632E-424B-9213-944C807455AA}"/>
    <cellStyle name="Millares 2" xfId="11" xr:uid="{BB36E715-8670-4C24-973B-F9DD25D340FF}"/>
    <cellStyle name="Millares 3" xfId="10" xr:uid="{AED84ED0-7658-475E-BCDE-A0CD98F67CB3}"/>
    <cellStyle name="Millares 4" xfId="13" xr:uid="{DAD6BB95-68C0-4A4D-8808-9EDB461787C8}"/>
    <cellStyle name="Millares 5" xfId="14" xr:uid="{45E91AEA-BE16-4C2E-B4F6-413040B7FA07}"/>
    <cellStyle name="Moneda" xfId="3" builtinId="4"/>
    <cellStyle name="Moneda [0]" xfId="9" builtinId="7"/>
    <cellStyle name="Moneda [0] 2" xfId="7" xr:uid="{73768B1A-35DE-43ED-AF10-41A9DF07614E}"/>
    <cellStyle name="Moneda [0] 3" xfId="12" xr:uid="{CC73553A-5623-414F-94ED-37C3A98653E8}"/>
    <cellStyle name="Moneda [0] 4" xfId="17" xr:uid="{65193679-1868-4DD5-AC9B-A355D837E22E}"/>
    <cellStyle name="Moneda 2" xfId="6" xr:uid="{C1D631FB-CE0F-49E5-B84A-93C99F9C5E51}"/>
    <cellStyle name="Moneda 3" xfId="8" xr:uid="{C11C2B7D-C2F3-4078-8674-6FBF355524E5}"/>
    <cellStyle name="Moneda 4" xfId="16" xr:uid="{93A3875A-BB3E-4DE5-9E53-4F99E6758B13}"/>
    <cellStyle name="Moneda 5" xfId="18" xr:uid="{CB82F9A8-678E-4801-8BA7-517C12B7F29D}"/>
    <cellStyle name="Normal" xfId="0" builtinId="0"/>
    <cellStyle name="Normal 2" xfId="15" xr:uid="{AE42965C-BC91-4637-A566-3E41B9B989F2}"/>
    <cellStyle name="Porcentaje" xfId="2" builtinId="5"/>
  </cellStyles>
  <dxfs count="21">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FCCCC"/>
        </patternFill>
      </fill>
    </dxf>
    <dxf>
      <font>
        <color theme="4"/>
      </font>
      <fill>
        <patternFill>
          <bgColor theme="8" tint="0.79998168889431442"/>
        </patternFill>
      </fill>
    </dxf>
    <dxf>
      <font>
        <color rgb="FF7030A0"/>
      </font>
      <fill>
        <patternFill>
          <bgColor theme="4" tint="0.79998168889431442"/>
        </patternFill>
      </fill>
    </dxf>
    <dxf>
      <font>
        <color auto="1"/>
      </font>
      <fill>
        <patternFill>
          <bgColor theme="0" tint="-0.14996795556505021"/>
        </patternFill>
      </fill>
    </dxf>
    <dxf>
      <font>
        <color theme="9"/>
      </font>
      <fill>
        <patternFill>
          <bgColor theme="9" tint="0.59996337778862885"/>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FCCCC"/>
        </patternFill>
      </fill>
    </dxf>
    <dxf>
      <font>
        <color theme="4"/>
      </font>
      <fill>
        <patternFill>
          <bgColor theme="8" tint="0.79998168889431442"/>
        </patternFill>
      </fill>
    </dxf>
    <dxf>
      <font>
        <color rgb="FF7030A0"/>
      </font>
      <fill>
        <patternFill>
          <bgColor theme="4" tint="0.79998168889431442"/>
        </patternFill>
      </fill>
    </dxf>
    <dxf>
      <font>
        <color auto="1"/>
      </font>
      <fill>
        <patternFill>
          <bgColor theme="0" tint="-0.14996795556505021"/>
        </patternFill>
      </fill>
    </dxf>
    <dxf>
      <font>
        <color theme="9"/>
      </font>
      <fill>
        <patternFill>
          <bgColor theme="9" tint="0.59996337778862885"/>
        </patternFill>
      </fill>
    </dxf>
    <dxf>
      <font>
        <color auto="1"/>
      </font>
      <fill>
        <patternFill>
          <bgColor theme="8" tint="0.79998168889431442"/>
        </patternFill>
      </fill>
    </dxf>
  </dxfs>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0\3%20PRIVADA\MARIZ%20REPORTE%20-%20PLANEACION\2%20SEUIMIENTO%20SPI%202023%20SEP%205.xlsx" TargetMode="External"/><Relationship Id="rId1" Type="http://schemas.openxmlformats.org/officeDocument/2006/relationships/externalLinkPath" Target="file:///D:\0\3%20PRIVADA\MARIZ%20REPORTE%20-%20PLANEACION\2%20SEUIMIENTO%20SPI%202023%20SEP%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LTURA "/>
      <sheetName val="actual "/>
      <sheetName val="APRO SEPT "/>
      <sheetName val="TODOS"/>
      <sheetName val="Hoja1"/>
      <sheetName val="Hoja2"/>
    </sheetNames>
    <sheetDataSet>
      <sheetData sheetId="0" refreshError="1">
        <row r="5">
          <cell r="C5" t="str">
            <v>APOYO A LA CULTURA INMATERIAL ASOCIADAS A LA MÚSICA, FESTIVALES Y, EXPRESIONES ARTÍSTICAS, CONTEMPLADAS EN LA ORDENANZA 344 DE 2022 DEL DEPARTAMENTO DE BOLÍVAR</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U117"/>
  <sheetViews>
    <sheetView topLeftCell="A76" zoomScale="110" zoomScaleNormal="110" workbookViewId="0">
      <selection activeCell="D11" sqref="D11"/>
    </sheetView>
  </sheetViews>
  <sheetFormatPr baseColWidth="10" defaultRowHeight="10.5"/>
  <cols>
    <col min="1" max="1" width="6.125" style="15" bestFit="1" customWidth="1"/>
    <col min="2" max="2" width="17.25" style="15" customWidth="1"/>
    <col min="3" max="3" width="12.5" style="15" customWidth="1"/>
    <col min="4" max="4" width="37.375" style="21" customWidth="1"/>
    <col min="5" max="5" width="37" style="15" customWidth="1"/>
    <col min="6" max="6" width="17.125" style="15" customWidth="1"/>
    <col min="7" max="7" width="20.25" style="15" customWidth="1"/>
    <col min="8" max="8" width="26.375" style="15" bestFit="1" customWidth="1"/>
    <col min="9" max="9" width="13" style="15" bestFit="1" customWidth="1"/>
    <col min="10" max="10" width="14.25" style="17" customWidth="1"/>
    <col min="11" max="11" width="13" style="18" bestFit="1" customWidth="1"/>
    <col min="12" max="12" width="20.75" style="15" bestFit="1" customWidth="1"/>
    <col min="13" max="13" width="33.625" style="21" customWidth="1"/>
    <col min="14" max="16384" width="11" style="15"/>
  </cols>
  <sheetData>
    <row r="2" spans="1:983">
      <c r="D2" s="20" t="s">
        <v>16</v>
      </c>
      <c r="E2" s="16"/>
    </row>
    <row r="3" spans="1:983">
      <c r="D3" s="20" t="s">
        <v>15</v>
      </c>
      <c r="E3" s="16"/>
    </row>
    <row r="4" spans="1:983">
      <c r="D4" s="20" t="s">
        <v>13</v>
      </c>
      <c r="E4" s="16"/>
    </row>
    <row r="5" spans="1:983">
      <c r="D5" s="20" t="s">
        <v>14</v>
      </c>
      <c r="E5" s="16"/>
    </row>
    <row r="6" spans="1:983" ht="16.5" customHeight="1"/>
    <row r="7" spans="1:983" ht="45.75" customHeight="1">
      <c r="A7" s="10" t="s">
        <v>0</v>
      </c>
      <c r="B7" s="10" t="s">
        <v>3</v>
      </c>
      <c r="C7" s="10" t="s">
        <v>12</v>
      </c>
      <c r="D7" s="22" t="s">
        <v>2</v>
      </c>
      <c r="E7" s="10" t="s">
        <v>4</v>
      </c>
      <c r="F7" s="10" t="s">
        <v>11</v>
      </c>
      <c r="G7" s="10" t="s">
        <v>5</v>
      </c>
      <c r="H7" s="10" t="s">
        <v>6</v>
      </c>
      <c r="I7" s="10" t="s">
        <v>7</v>
      </c>
      <c r="J7" s="10" t="s">
        <v>8</v>
      </c>
      <c r="K7" s="11" t="s">
        <v>9</v>
      </c>
      <c r="L7" s="10" t="s">
        <v>10</v>
      </c>
      <c r="M7" s="22" t="s">
        <v>1</v>
      </c>
    </row>
    <row r="8" spans="1:983" s="49" customFormat="1" ht="40.5" customHeight="1">
      <c r="A8" s="49">
        <v>1</v>
      </c>
      <c r="B8" s="7">
        <v>2017130000282</v>
      </c>
      <c r="C8" s="8">
        <v>43089</v>
      </c>
      <c r="D8" s="13" t="s">
        <v>17</v>
      </c>
      <c r="E8" s="45" t="s">
        <v>32</v>
      </c>
      <c r="F8" s="49" t="s">
        <v>89</v>
      </c>
      <c r="G8" s="12">
        <v>81307982240</v>
      </c>
      <c r="H8" s="45" t="s">
        <v>18</v>
      </c>
      <c r="I8" s="48">
        <v>43103</v>
      </c>
      <c r="J8" s="48">
        <v>45046</v>
      </c>
      <c r="K8" s="1" t="s">
        <v>325</v>
      </c>
      <c r="L8" s="2">
        <v>72088362327</v>
      </c>
      <c r="M8" s="27"/>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row>
    <row r="9" spans="1:983" s="49" customFormat="1" ht="39" customHeight="1">
      <c r="A9" s="49">
        <v>2</v>
      </c>
      <c r="B9" s="49">
        <v>2017130000257</v>
      </c>
      <c r="C9" s="53">
        <v>43049</v>
      </c>
      <c r="D9" s="3" t="s">
        <v>28</v>
      </c>
      <c r="E9" s="45" t="s">
        <v>33</v>
      </c>
      <c r="F9" s="49" t="s">
        <v>89</v>
      </c>
      <c r="G9" s="4">
        <v>65751521064</v>
      </c>
      <c r="H9" s="45" t="s">
        <v>19</v>
      </c>
      <c r="I9" s="48" t="s">
        <v>20</v>
      </c>
      <c r="J9" s="48">
        <v>45058</v>
      </c>
      <c r="K9" s="1" t="s">
        <v>324</v>
      </c>
      <c r="L9" s="49">
        <v>6615248453</v>
      </c>
      <c r="M9" s="27"/>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c r="KO9" s="58"/>
      <c r="KP9" s="58"/>
      <c r="KQ9" s="58"/>
      <c r="KR9" s="58"/>
      <c r="KS9" s="58"/>
      <c r="KT9" s="58"/>
      <c r="KU9" s="58"/>
      <c r="KV9" s="58"/>
      <c r="KW9" s="58"/>
      <c r="KX9" s="58"/>
      <c r="KY9" s="58"/>
      <c r="KZ9" s="58"/>
      <c r="LA9" s="58"/>
      <c r="LB9" s="58"/>
      <c r="LC9" s="58"/>
      <c r="LD9" s="58"/>
      <c r="LE9" s="58"/>
      <c r="LF9" s="58"/>
      <c r="LG9" s="58"/>
      <c r="LH9" s="58"/>
      <c r="LI9" s="58"/>
      <c r="LJ9" s="58"/>
      <c r="LK9" s="58"/>
      <c r="LL9" s="58"/>
      <c r="LM9" s="58"/>
      <c r="LN9" s="58"/>
      <c r="LO9" s="58"/>
      <c r="LP9" s="58"/>
      <c r="LQ9" s="58"/>
      <c r="LR9" s="58"/>
      <c r="LS9" s="58"/>
      <c r="LT9" s="58"/>
      <c r="LU9" s="58"/>
      <c r="LV9" s="58"/>
      <c r="LW9" s="58"/>
      <c r="LX9" s="58"/>
      <c r="LY9" s="58"/>
      <c r="LZ9" s="58"/>
      <c r="MA9" s="58"/>
      <c r="MB9" s="58"/>
      <c r="MC9" s="58"/>
      <c r="MD9" s="58"/>
      <c r="ME9" s="58"/>
      <c r="MF9" s="58"/>
      <c r="MG9" s="58"/>
      <c r="MH9" s="58"/>
      <c r="MI9" s="58"/>
      <c r="MJ9" s="58"/>
      <c r="MK9" s="58"/>
      <c r="ML9" s="58"/>
      <c r="MM9" s="58"/>
      <c r="MN9" s="58"/>
      <c r="MO9" s="58"/>
      <c r="MP9" s="58"/>
      <c r="MQ9" s="58"/>
      <c r="MR9" s="58"/>
      <c r="MS9" s="58"/>
      <c r="MT9" s="58"/>
      <c r="MU9" s="58"/>
      <c r="MV9" s="58"/>
      <c r="MW9" s="58"/>
      <c r="MX9" s="58"/>
      <c r="MY9" s="58"/>
      <c r="MZ9" s="58"/>
      <c r="NA9" s="58"/>
      <c r="NB9" s="58"/>
      <c r="NC9" s="58"/>
      <c r="ND9" s="58"/>
      <c r="NE9" s="58"/>
      <c r="NF9" s="58"/>
      <c r="NG9" s="58"/>
      <c r="NH9" s="58"/>
      <c r="NI9" s="58"/>
      <c r="NJ9" s="58"/>
      <c r="NK9" s="58"/>
      <c r="NL9" s="58"/>
      <c r="NM9" s="58"/>
      <c r="NN9" s="58"/>
      <c r="NO9" s="58"/>
      <c r="NP9" s="58"/>
      <c r="NQ9" s="58"/>
      <c r="NR9" s="58"/>
      <c r="NS9" s="58"/>
      <c r="NT9" s="58"/>
      <c r="NU9" s="58"/>
      <c r="NV9" s="58"/>
      <c r="NW9" s="58"/>
      <c r="NX9" s="58"/>
      <c r="NY9" s="58"/>
      <c r="NZ9" s="58"/>
      <c r="OA9" s="58"/>
      <c r="OB9" s="58"/>
      <c r="OC9" s="58"/>
      <c r="OD9" s="58"/>
      <c r="OE9" s="58"/>
      <c r="OF9" s="58"/>
      <c r="OG9" s="58"/>
      <c r="OH9" s="58"/>
      <c r="OI9" s="58"/>
      <c r="OJ9" s="58"/>
      <c r="OK9" s="58"/>
      <c r="OL9" s="58"/>
      <c r="OM9" s="58"/>
      <c r="ON9" s="58"/>
      <c r="OO9" s="58"/>
      <c r="OP9" s="58"/>
      <c r="OQ9" s="58"/>
      <c r="OR9" s="58"/>
      <c r="OS9" s="58"/>
      <c r="OT9" s="58"/>
      <c r="OU9" s="58"/>
      <c r="OV9" s="58"/>
      <c r="OW9" s="58"/>
      <c r="OX9" s="58"/>
      <c r="OY9" s="58"/>
      <c r="OZ9" s="58"/>
      <c r="PA9" s="58"/>
      <c r="PB9" s="58"/>
      <c r="PC9" s="58"/>
      <c r="PD9" s="58"/>
      <c r="PE9" s="58"/>
      <c r="PF9" s="58"/>
      <c r="PG9" s="58"/>
      <c r="PH9" s="58"/>
      <c r="PI9" s="58"/>
      <c r="PJ9" s="58"/>
      <c r="PK9" s="58"/>
      <c r="PL9" s="58"/>
      <c r="PM9" s="58"/>
      <c r="PN9" s="58"/>
      <c r="PO9" s="58"/>
      <c r="PP9" s="58"/>
      <c r="PQ9" s="58"/>
      <c r="PR9" s="58"/>
      <c r="PS9" s="58"/>
      <c r="PT9" s="58"/>
      <c r="PU9" s="58"/>
      <c r="PV9" s="58"/>
      <c r="PW9" s="58"/>
      <c r="PX9" s="58"/>
      <c r="PY9" s="58"/>
      <c r="PZ9" s="58"/>
      <c r="QA9" s="58"/>
      <c r="QB9" s="58"/>
      <c r="QC9" s="58"/>
      <c r="QD9" s="58"/>
      <c r="QE9" s="58"/>
      <c r="QF9" s="58"/>
      <c r="QG9" s="58"/>
      <c r="QH9" s="58"/>
      <c r="QI9" s="58"/>
      <c r="QJ9" s="58"/>
      <c r="QK9" s="58"/>
      <c r="QL9" s="58"/>
      <c r="QM9" s="58"/>
      <c r="QN9" s="58"/>
      <c r="QO9" s="58"/>
      <c r="QP9" s="58"/>
      <c r="QQ9" s="58"/>
      <c r="QR9" s="58"/>
      <c r="QS9" s="58"/>
      <c r="QT9" s="58"/>
      <c r="QU9" s="58"/>
      <c r="QV9" s="58"/>
      <c r="QW9" s="58"/>
      <c r="QX9" s="58"/>
      <c r="QY9" s="58"/>
      <c r="QZ9" s="58"/>
      <c r="RA9" s="58"/>
      <c r="RB9" s="58"/>
      <c r="RC9" s="58"/>
      <c r="RD9" s="58"/>
      <c r="RE9" s="58"/>
      <c r="RF9" s="58"/>
      <c r="RG9" s="58"/>
      <c r="RH9" s="58"/>
      <c r="RI9" s="58"/>
      <c r="RJ9" s="58"/>
      <c r="RK9" s="58"/>
      <c r="RL9" s="58"/>
      <c r="RM9" s="58"/>
      <c r="RN9" s="58"/>
      <c r="RO9" s="58"/>
      <c r="RP9" s="58"/>
      <c r="RQ9" s="58"/>
      <c r="RR9" s="58"/>
      <c r="RS9" s="58"/>
      <c r="RT9" s="58"/>
      <c r="RU9" s="58"/>
      <c r="RV9" s="58"/>
      <c r="RW9" s="58"/>
      <c r="RX9" s="58"/>
      <c r="RY9" s="58"/>
      <c r="RZ9" s="58"/>
      <c r="SA9" s="58"/>
      <c r="SB9" s="58"/>
      <c r="SC9" s="58"/>
      <c r="SD9" s="58"/>
      <c r="SE9" s="58"/>
      <c r="SF9" s="58"/>
      <c r="SG9" s="58"/>
      <c r="SH9" s="58"/>
      <c r="SI9" s="58"/>
      <c r="SJ9" s="58"/>
      <c r="SK9" s="58"/>
      <c r="SL9" s="58"/>
      <c r="SM9" s="58"/>
      <c r="SN9" s="58"/>
      <c r="SO9" s="58"/>
      <c r="SP9" s="58"/>
      <c r="SQ9" s="58"/>
      <c r="SR9" s="58"/>
      <c r="SS9" s="58"/>
      <c r="ST9" s="58"/>
      <c r="SU9" s="58"/>
      <c r="SV9" s="58"/>
      <c r="SW9" s="58"/>
      <c r="SX9" s="58"/>
      <c r="SY9" s="58"/>
      <c r="SZ9" s="58"/>
      <c r="TA9" s="58"/>
      <c r="TB9" s="58"/>
      <c r="TC9" s="58"/>
      <c r="TD9" s="58"/>
      <c r="TE9" s="58"/>
      <c r="TF9" s="58"/>
      <c r="TG9" s="58"/>
      <c r="TH9" s="58"/>
      <c r="TI9" s="58"/>
      <c r="TJ9" s="58"/>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c r="YB9" s="58"/>
      <c r="YC9" s="58"/>
      <c r="YD9" s="58"/>
      <c r="YE9" s="58"/>
      <c r="YF9" s="58"/>
      <c r="YG9" s="58"/>
      <c r="YH9" s="58"/>
      <c r="YI9" s="58"/>
      <c r="YJ9" s="58"/>
      <c r="YK9" s="58"/>
      <c r="YL9" s="58"/>
      <c r="YM9" s="58"/>
      <c r="YN9" s="58"/>
      <c r="YO9" s="58"/>
      <c r="YP9" s="58"/>
      <c r="YQ9" s="58"/>
      <c r="YR9" s="58"/>
      <c r="YS9" s="58"/>
      <c r="YT9" s="58"/>
      <c r="YU9" s="58"/>
      <c r="YV9" s="58"/>
      <c r="YW9" s="58"/>
      <c r="YX9" s="58"/>
      <c r="YY9" s="58"/>
      <c r="YZ9" s="58"/>
      <c r="ZA9" s="58"/>
      <c r="ZB9" s="58"/>
      <c r="ZC9" s="58"/>
      <c r="ZD9" s="58"/>
      <c r="ZE9" s="58"/>
      <c r="ZF9" s="58"/>
      <c r="ZG9" s="58"/>
      <c r="ZH9" s="58"/>
      <c r="ZI9" s="58"/>
      <c r="ZJ9" s="58"/>
      <c r="ZK9" s="58"/>
      <c r="ZL9" s="58"/>
      <c r="ZM9" s="58"/>
      <c r="ZN9" s="58"/>
      <c r="ZO9" s="58"/>
      <c r="ZP9" s="58"/>
      <c r="ZQ9" s="58"/>
      <c r="ZR9" s="58"/>
      <c r="ZS9" s="58"/>
      <c r="ZT9" s="58"/>
      <c r="ZU9" s="58"/>
      <c r="ZV9" s="58"/>
      <c r="ZW9" s="58"/>
      <c r="ZX9" s="58"/>
      <c r="ZY9" s="58"/>
      <c r="ZZ9" s="58"/>
      <c r="AAA9" s="58"/>
      <c r="AAB9" s="58"/>
      <c r="AAC9" s="58"/>
      <c r="AAD9" s="58"/>
      <c r="AAE9" s="58"/>
      <c r="AAF9" s="58"/>
      <c r="AAG9" s="58"/>
      <c r="AAH9" s="58"/>
      <c r="AAI9" s="58"/>
      <c r="AAJ9" s="58"/>
      <c r="AAK9" s="58"/>
      <c r="AAL9" s="58"/>
      <c r="AAM9" s="58"/>
      <c r="AAN9" s="58"/>
      <c r="AAO9" s="58"/>
      <c r="AAP9" s="58"/>
      <c r="AAQ9" s="58"/>
      <c r="AAR9" s="58"/>
      <c r="AAS9" s="58"/>
      <c r="AAT9" s="58"/>
      <c r="AAU9" s="58"/>
      <c r="AAV9" s="58"/>
      <c r="AAW9" s="58"/>
      <c r="AAX9" s="58"/>
      <c r="AAY9" s="58"/>
      <c r="AAZ9" s="58"/>
      <c r="ABA9" s="58"/>
      <c r="ABB9" s="58"/>
      <c r="ABC9" s="58"/>
      <c r="ABD9" s="58"/>
      <c r="ABE9" s="58"/>
      <c r="ABF9" s="58"/>
      <c r="ABG9" s="58"/>
      <c r="ABH9" s="58"/>
      <c r="ABI9" s="58"/>
      <c r="ABJ9" s="58"/>
      <c r="ABK9" s="58"/>
      <c r="ABL9" s="58"/>
      <c r="ABM9" s="58"/>
      <c r="ABN9" s="58"/>
      <c r="ABO9" s="58"/>
      <c r="ABP9" s="58"/>
      <c r="ABQ9" s="58"/>
      <c r="ABR9" s="58"/>
      <c r="ABS9" s="58"/>
      <c r="ABT9" s="58"/>
      <c r="ABU9" s="58"/>
      <c r="ABV9" s="58"/>
      <c r="ABW9" s="58"/>
      <c r="ABX9" s="58"/>
      <c r="ABY9" s="58"/>
      <c r="ABZ9" s="58"/>
      <c r="ACA9" s="58"/>
      <c r="ACB9" s="58"/>
      <c r="ACC9" s="58"/>
      <c r="ACD9" s="58"/>
      <c r="ACE9" s="58"/>
      <c r="ACF9" s="58"/>
      <c r="ACG9" s="58"/>
      <c r="ACH9" s="58"/>
      <c r="ACI9" s="58"/>
      <c r="ACJ9" s="58"/>
      <c r="ACK9" s="58"/>
      <c r="ACL9" s="58"/>
      <c r="ACM9" s="58"/>
      <c r="ACN9" s="58"/>
      <c r="ACO9" s="58"/>
      <c r="ACP9" s="58"/>
      <c r="ACQ9" s="58"/>
      <c r="ACR9" s="58"/>
      <c r="ACS9" s="58"/>
      <c r="ACT9" s="58"/>
      <c r="ACU9" s="58"/>
      <c r="ACV9" s="58"/>
      <c r="ACW9" s="58"/>
      <c r="ACX9" s="58"/>
      <c r="ACY9" s="58"/>
      <c r="ACZ9" s="58"/>
      <c r="ADA9" s="58"/>
      <c r="ADB9" s="58"/>
      <c r="ADC9" s="58"/>
      <c r="ADD9" s="58"/>
      <c r="ADE9" s="58"/>
      <c r="ADF9" s="58"/>
      <c r="ADG9" s="58"/>
      <c r="ADH9" s="58"/>
      <c r="ADI9" s="58"/>
      <c r="ADJ9" s="58"/>
      <c r="ADK9" s="58"/>
      <c r="ADL9" s="58"/>
      <c r="ADM9" s="58"/>
      <c r="ADN9" s="58"/>
      <c r="ADO9" s="58"/>
      <c r="ADP9" s="58"/>
      <c r="ADQ9" s="58"/>
      <c r="ADR9" s="58"/>
      <c r="ADS9" s="58"/>
      <c r="ADT9" s="58"/>
      <c r="ADU9" s="58"/>
      <c r="ADV9" s="58"/>
      <c r="ADW9" s="58"/>
      <c r="ADX9" s="58"/>
      <c r="ADY9" s="58"/>
      <c r="ADZ9" s="58"/>
      <c r="AEA9" s="58"/>
      <c r="AEB9" s="58"/>
      <c r="AEC9" s="58"/>
      <c r="AED9" s="58"/>
      <c r="AEE9" s="58"/>
      <c r="AEF9" s="58"/>
      <c r="AEG9" s="58"/>
      <c r="AEH9" s="58"/>
      <c r="AEI9" s="58"/>
      <c r="AEJ9" s="58"/>
      <c r="AEK9" s="58"/>
      <c r="AEL9" s="58"/>
      <c r="AEM9" s="58"/>
      <c r="AEN9" s="58"/>
      <c r="AEO9" s="58"/>
      <c r="AEP9" s="58"/>
      <c r="AEQ9" s="58"/>
      <c r="AER9" s="58"/>
      <c r="AES9" s="58"/>
      <c r="AET9" s="58"/>
      <c r="AEU9" s="58"/>
      <c r="AEV9" s="58"/>
      <c r="AEW9" s="58"/>
      <c r="AEX9" s="58"/>
      <c r="AEY9" s="58"/>
      <c r="AEZ9" s="58"/>
      <c r="AFA9" s="58"/>
      <c r="AFB9" s="58"/>
      <c r="AFC9" s="58"/>
      <c r="AFD9" s="58"/>
      <c r="AFE9" s="58"/>
      <c r="AFF9" s="58"/>
      <c r="AFG9" s="58"/>
      <c r="AFH9" s="58"/>
      <c r="AFI9" s="58"/>
      <c r="AFJ9" s="58"/>
      <c r="AFK9" s="58"/>
      <c r="AFL9" s="58"/>
      <c r="AFM9" s="58"/>
      <c r="AFN9" s="58"/>
      <c r="AFO9" s="58"/>
      <c r="AFP9" s="58"/>
      <c r="AFQ9" s="58"/>
      <c r="AFR9" s="58"/>
      <c r="AFS9" s="58"/>
      <c r="AFT9" s="58"/>
      <c r="AFU9" s="58"/>
      <c r="AFV9" s="58"/>
      <c r="AFW9" s="58"/>
      <c r="AFX9" s="58"/>
      <c r="AFY9" s="58"/>
      <c r="AFZ9" s="58"/>
      <c r="AGA9" s="58"/>
      <c r="AGB9" s="58"/>
      <c r="AGC9" s="58"/>
      <c r="AGD9" s="58"/>
      <c r="AGE9" s="58"/>
      <c r="AGF9" s="58"/>
      <c r="AGG9" s="58"/>
      <c r="AGH9" s="58"/>
      <c r="AGI9" s="58"/>
      <c r="AGJ9" s="58"/>
      <c r="AGK9" s="58"/>
      <c r="AGL9" s="58"/>
      <c r="AGM9" s="58"/>
      <c r="AGN9" s="58"/>
      <c r="AGO9" s="58"/>
      <c r="AGP9" s="58"/>
      <c r="AGQ9" s="58"/>
      <c r="AGR9" s="58"/>
      <c r="AGS9" s="58"/>
      <c r="AGT9" s="58"/>
      <c r="AGU9" s="58"/>
      <c r="AGV9" s="58"/>
      <c r="AGW9" s="58"/>
      <c r="AGX9" s="58"/>
      <c r="AGY9" s="58"/>
      <c r="AGZ9" s="58"/>
      <c r="AHA9" s="58"/>
      <c r="AHB9" s="58"/>
      <c r="AHC9" s="58"/>
      <c r="AHD9" s="58"/>
      <c r="AHE9" s="58"/>
      <c r="AHF9" s="58"/>
      <c r="AHG9" s="58"/>
      <c r="AHH9" s="58"/>
      <c r="AHI9" s="58"/>
      <c r="AHJ9" s="58"/>
      <c r="AHK9" s="58"/>
      <c r="AHL9" s="58"/>
      <c r="AHM9" s="58"/>
      <c r="AHN9" s="58"/>
      <c r="AHO9" s="58"/>
      <c r="AHP9" s="58"/>
      <c r="AHQ9" s="58"/>
      <c r="AHR9" s="58"/>
      <c r="AHS9" s="58"/>
      <c r="AHT9" s="58"/>
      <c r="AHU9" s="58"/>
      <c r="AHV9" s="58"/>
      <c r="AHW9" s="58"/>
      <c r="AHX9" s="58"/>
      <c r="AHY9" s="58"/>
      <c r="AHZ9" s="58"/>
      <c r="AIA9" s="58"/>
      <c r="AIB9" s="58"/>
      <c r="AIC9" s="58"/>
      <c r="AID9" s="58"/>
      <c r="AIE9" s="58"/>
      <c r="AIF9" s="58"/>
      <c r="AIG9" s="58"/>
      <c r="AIH9" s="58"/>
      <c r="AII9" s="58"/>
      <c r="AIJ9" s="58"/>
      <c r="AIK9" s="58"/>
      <c r="AIL9" s="58"/>
      <c r="AIM9" s="58"/>
      <c r="AIN9" s="58"/>
      <c r="AIO9" s="58"/>
      <c r="AIP9" s="58"/>
      <c r="AIQ9" s="58"/>
      <c r="AIR9" s="58"/>
      <c r="AIS9" s="58"/>
      <c r="AIT9" s="58"/>
      <c r="AIU9" s="58"/>
      <c r="AIV9" s="58"/>
      <c r="AIW9" s="58"/>
      <c r="AIX9" s="58"/>
      <c r="AIY9" s="58"/>
      <c r="AIZ9" s="58"/>
      <c r="AJA9" s="58"/>
      <c r="AJB9" s="58"/>
      <c r="AJC9" s="58"/>
      <c r="AJD9" s="58"/>
      <c r="AJE9" s="58"/>
      <c r="AJF9" s="58"/>
      <c r="AJG9" s="58"/>
      <c r="AJH9" s="58"/>
      <c r="AJI9" s="58"/>
      <c r="AJJ9" s="58"/>
      <c r="AJK9" s="58"/>
      <c r="AJL9" s="58"/>
      <c r="AJM9" s="58"/>
      <c r="AJN9" s="58"/>
      <c r="AJO9" s="58"/>
      <c r="AJP9" s="58"/>
      <c r="AJQ9" s="58"/>
      <c r="AJR9" s="58"/>
      <c r="AJS9" s="58"/>
      <c r="AJT9" s="58"/>
      <c r="AJU9" s="58"/>
      <c r="AJV9" s="58"/>
      <c r="AJW9" s="58"/>
      <c r="AJX9" s="58"/>
      <c r="AJY9" s="58"/>
      <c r="AJZ9" s="58"/>
      <c r="AKA9" s="58"/>
      <c r="AKB9" s="58"/>
      <c r="AKC9" s="58"/>
      <c r="AKD9" s="58"/>
      <c r="AKE9" s="58"/>
      <c r="AKF9" s="58"/>
      <c r="AKG9" s="58"/>
      <c r="AKH9" s="58"/>
      <c r="AKI9" s="58"/>
      <c r="AKJ9" s="58"/>
      <c r="AKK9" s="58"/>
      <c r="AKL9" s="58"/>
      <c r="AKM9" s="58"/>
      <c r="AKN9" s="58"/>
      <c r="AKO9" s="58"/>
      <c r="AKP9" s="58"/>
      <c r="AKQ9" s="58"/>
      <c r="AKR9" s="58"/>
      <c r="AKS9" s="58"/>
      <c r="AKT9" s="58"/>
      <c r="AKU9" s="58"/>
    </row>
    <row r="10" spans="1:983" s="49" customFormat="1" ht="38.25" customHeight="1">
      <c r="A10" s="49">
        <v>3</v>
      </c>
      <c r="B10" s="49">
        <v>2017130000257</v>
      </c>
      <c r="C10" s="8">
        <v>43049</v>
      </c>
      <c r="D10" s="13" t="s">
        <v>22</v>
      </c>
      <c r="E10" s="45" t="s">
        <v>34</v>
      </c>
      <c r="F10" s="49" t="s">
        <v>89</v>
      </c>
      <c r="G10" s="49">
        <v>22486028888</v>
      </c>
      <c r="H10" s="45" t="s">
        <v>21</v>
      </c>
      <c r="I10" s="48">
        <v>44685</v>
      </c>
      <c r="J10" s="48">
        <v>45380</v>
      </c>
      <c r="K10" s="5" t="s">
        <v>323</v>
      </c>
      <c r="L10" s="49">
        <v>1107939139</v>
      </c>
      <c r="M10" s="27"/>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c r="JR10" s="58"/>
      <c r="JS10" s="58"/>
      <c r="JT10" s="58"/>
      <c r="JU10" s="58"/>
      <c r="JV10" s="58"/>
      <c r="JW10" s="58"/>
      <c r="JX10" s="58"/>
      <c r="JY10" s="58"/>
      <c r="JZ10" s="58"/>
      <c r="KA10" s="58"/>
      <c r="KB10" s="58"/>
      <c r="KC10" s="58"/>
      <c r="KD10" s="58"/>
      <c r="KE10" s="58"/>
      <c r="KF10" s="58"/>
      <c r="KG10" s="58"/>
      <c r="KH10" s="58"/>
      <c r="KI10" s="58"/>
      <c r="KJ10" s="58"/>
      <c r="KK10" s="58"/>
      <c r="KL10" s="58"/>
      <c r="KM10" s="58"/>
      <c r="KN10" s="58"/>
      <c r="KO10" s="58"/>
      <c r="KP10" s="58"/>
      <c r="KQ10" s="58"/>
      <c r="KR10" s="58"/>
      <c r="KS10" s="58"/>
      <c r="KT10" s="58"/>
      <c r="KU10" s="58"/>
      <c r="KV10" s="58"/>
      <c r="KW10" s="58"/>
      <c r="KX10" s="58"/>
      <c r="KY10" s="58"/>
      <c r="KZ10" s="58"/>
      <c r="LA10" s="58"/>
      <c r="LB10" s="58"/>
      <c r="LC10" s="58"/>
      <c r="LD10" s="58"/>
      <c r="LE10" s="58"/>
      <c r="LF10" s="58"/>
      <c r="LG10" s="58"/>
      <c r="LH10" s="58"/>
      <c r="LI10" s="58"/>
      <c r="LJ10" s="58"/>
      <c r="LK10" s="58"/>
      <c r="LL10" s="58"/>
      <c r="LM10" s="58"/>
      <c r="LN10" s="58"/>
      <c r="LO10" s="58"/>
      <c r="LP10" s="58"/>
      <c r="LQ10" s="58"/>
      <c r="LR10" s="58"/>
      <c r="LS10" s="58"/>
      <c r="LT10" s="58"/>
      <c r="LU10" s="58"/>
      <c r="LV10" s="58"/>
      <c r="LW10" s="58"/>
      <c r="LX10" s="58"/>
      <c r="LY10" s="58"/>
      <c r="LZ10" s="58"/>
      <c r="MA10" s="58"/>
      <c r="MB10" s="58"/>
      <c r="MC10" s="58"/>
      <c r="MD10" s="58"/>
      <c r="ME10" s="58"/>
      <c r="MF10" s="58"/>
      <c r="MG10" s="58"/>
      <c r="MH10" s="58"/>
      <c r="MI10" s="58"/>
      <c r="MJ10" s="58"/>
      <c r="MK10" s="58"/>
      <c r="ML10" s="58"/>
      <c r="MM10" s="58"/>
      <c r="MN10" s="58"/>
      <c r="MO10" s="58"/>
      <c r="MP10" s="58"/>
      <c r="MQ10" s="58"/>
      <c r="MR10" s="58"/>
      <c r="MS10" s="58"/>
      <c r="MT10" s="58"/>
      <c r="MU10" s="58"/>
      <c r="MV10" s="58"/>
      <c r="MW10" s="58"/>
      <c r="MX10" s="58"/>
      <c r="MY10" s="58"/>
      <c r="MZ10" s="58"/>
      <c r="NA10" s="58"/>
      <c r="NB10" s="58"/>
      <c r="NC10" s="58"/>
      <c r="ND10" s="58"/>
      <c r="NE10" s="58"/>
      <c r="NF10" s="58"/>
      <c r="NG10" s="58"/>
      <c r="NH10" s="58"/>
      <c r="NI10" s="58"/>
      <c r="NJ10" s="58"/>
      <c r="NK10" s="58"/>
      <c r="NL10" s="58"/>
      <c r="NM10" s="58"/>
      <c r="NN10" s="58"/>
      <c r="NO10" s="58"/>
      <c r="NP10" s="58"/>
      <c r="NQ10" s="58"/>
      <c r="NR10" s="58"/>
      <c r="NS10" s="58"/>
      <c r="NT10" s="58"/>
      <c r="NU10" s="58"/>
      <c r="NV10" s="58"/>
      <c r="NW10" s="58"/>
      <c r="NX10" s="58"/>
      <c r="NY10" s="58"/>
      <c r="NZ10" s="58"/>
      <c r="OA10" s="58"/>
      <c r="OB10" s="58"/>
      <c r="OC10" s="58"/>
      <c r="OD10" s="58"/>
      <c r="OE10" s="58"/>
      <c r="OF10" s="58"/>
      <c r="OG10" s="58"/>
      <c r="OH10" s="58"/>
      <c r="OI10" s="58"/>
      <c r="OJ10" s="58"/>
      <c r="OK10" s="58"/>
      <c r="OL10" s="58"/>
      <c r="OM10" s="58"/>
      <c r="ON10" s="58"/>
      <c r="OO10" s="58"/>
      <c r="OP10" s="58"/>
      <c r="OQ10" s="58"/>
      <c r="OR10" s="58"/>
      <c r="OS10" s="58"/>
      <c r="OT10" s="58"/>
      <c r="OU10" s="58"/>
      <c r="OV10" s="58"/>
      <c r="OW10" s="58"/>
      <c r="OX10" s="58"/>
      <c r="OY10" s="58"/>
      <c r="OZ10" s="58"/>
      <c r="PA10" s="58"/>
      <c r="PB10" s="58"/>
      <c r="PC10" s="58"/>
      <c r="PD10" s="58"/>
      <c r="PE10" s="58"/>
      <c r="PF10" s="58"/>
      <c r="PG10" s="58"/>
      <c r="PH10" s="58"/>
      <c r="PI10" s="58"/>
      <c r="PJ10" s="58"/>
      <c r="PK10" s="58"/>
      <c r="PL10" s="58"/>
      <c r="PM10" s="58"/>
      <c r="PN10" s="58"/>
      <c r="PO10" s="58"/>
      <c r="PP10" s="58"/>
      <c r="PQ10" s="58"/>
      <c r="PR10" s="58"/>
      <c r="PS10" s="58"/>
      <c r="PT10" s="58"/>
      <c r="PU10" s="58"/>
      <c r="PV10" s="58"/>
      <c r="PW10" s="58"/>
      <c r="PX10" s="58"/>
      <c r="PY10" s="58"/>
      <c r="PZ10" s="58"/>
      <c r="QA10" s="58"/>
      <c r="QB10" s="58"/>
      <c r="QC10" s="58"/>
      <c r="QD10" s="58"/>
      <c r="QE10" s="58"/>
      <c r="QF10" s="58"/>
      <c r="QG10" s="58"/>
      <c r="QH10" s="58"/>
      <c r="QI10" s="58"/>
      <c r="QJ10" s="58"/>
      <c r="QK10" s="58"/>
      <c r="QL10" s="58"/>
      <c r="QM10" s="58"/>
      <c r="QN10" s="58"/>
      <c r="QO10" s="58"/>
      <c r="QP10" s="58"/>
      <c r="QQ10" s="58"/>
      <c r="QR10" s="58"/>
      <c r="QS10" s="58"/>
      <c r="QT10" s="58"/>
      <c r="QU10" s="58"/>
      <c r="QV10" s="58"/>
      <c r="QW10" s="58"/>
      <c r="QX10" s="58"/>
      <c r="QY10" s="58"/>
      <c r="QZ10" s="58"/>
      <c r="RA10" s="58"/>
      <c r="RB10" s="58"/>
      <c r="RC10" s="58"/>
      <c r="RD10" s="58"/>
      <c r="RE10" s="58"/>
      <c r="RF10" s="58"/>
      <c r="RG10" s="58"/>
      <c r="RH10" s="58"/>
      <c r="RI10" s="58"/>
      <c r="RJ10" s="58"/>
      <c r="RK10" s="58"/>
      <c r="RL10" s="58"/>
      <c r="RM10" s="58"/>
      <c r="RN10" s="58"/>
      <c r="RO10" s="58"/>
      <c r="RP10" s="58"/>
      <c r="RQ10" s="58"/>
      <c r="RR10" s="58"/>
      <c r="RS10" s="58"/>
      <c r="RT10" s="58"/>
      <c r="RU10" s="58"/>
      <c r="RV10" s="58"/>
      <c r="RW10" s="58"/>
      <c r="RX10" s="58"/>
      <c r="RY10" s="58"/>
      <c r="RZ10" s="58"/>
      <c r="SA10" s="58"/>
      <c r="SB10" s="58"/>
      <c r="SC10" s="58"/>
      <c r="SD10" s="58"/>
      <c r="SE10" s="58"/>
      <c r="SF10" s="58"/>
      <c r="SG10" s="58"/>
      <c r="SH10" s="58"/>
      <c r="SI10" s="58"/>
      <c r="SJ10" s="58"/>
      <c r="SK10" s="58"/>
      <c r="SL10" s="58"/>
      <c r="SM10" s="58"/>
      <c r="SN10" s="58"/>
      <c r="SO10" s="58"/>
      <c r="SP10" s="58"/>
      <c r="SQ10" s="58"/>
      <c r="SR10" s="58"/>
      <c r="SS10" s="58"/>
      <c r="ST10" s="58"/>
      <c r="SU10" s="58"/>
      <c r="SV10" s="58"/>
      <c r="SW10" s="58"/>
      <c r="SX10" s="58"/>
      <c r="SY10" s="58"/>
      <c r="SZ10" s="58"/>
      <c r="TA10" s="58"/>
      <c r="TB10" s="58"/>
      <c r="TC10" s="58"/>
      <c r="TD10" s="58"/>
      <c r="TE10" s="58"/>
      <c r="TF10" s="58"/>
      <c r="TG10" s="58"/>
      <c r="TH10" s="58"/>
      <c r="TI10" s="58"/>
      <c r="TJ10" s="58"/>
      <c r="TK10" s="58"/>
      <c r="TL10" s="58"/>
      <c r="TM10" s="58"/>
      <c r="TN10" s="58"/>
      <c r="TO10" s="58"/>
      <c r="TP10" s="58"/>
      <c r="TQ10" s="58"/>
      <c r="TR10" s="58"/>
      <c r="TS10" s="58"/>
      <c r="TT10" s="58"/>
      <c r="TU10" s="58"/>
      <c r="TV10" s="58"/>
      <c r="TW10" s="58"/>
      <c r="TX10" s="58"/>
      <c r="TY10" s="58"/>
      <c r="TZ10" s="58"/>
      <c r="UA10" s="58"/>
      <c r="UB10" s="58"/>
      <c r="UC10" s="58"/>
      <c r="UD10" s="58"/>
      <c r="UE10" s="58"/>
      <c r="UF10" s="58"/>
      <c r="UG10" s="58"/>
      <c r="UH10" s="58"/>
      <c r="UI10" s="58"/>
      <c r="UJ10" s="58"/>
      <c r="UK10" s="58"/>
      <c r="UL10" s="58"/>
      <c r="UM10" s="58"/>
      <c r="UN10" s="58"/>
      <c r="UO10" s="58"/>
      <c r="UP10" s="58"/>
      <c r="UQ10" s="58"/>
      <c r="UR10" s="58"/>
      <c r="US10" s="58"/>
      <c r="UT10" s="58"/>
      <c r="UU10" s="58"/>
      <c r="UV10" s="58"/>
      <c r="UW10" s="58"/>
      <c r="UX10" s="58"/>
      <c r="UY10" s="58"/>
      <c r="UZ10" s="58"/>
      <c r="VA10" s="58"/>
      <c r="VB10" s="58"/>
      <c r="VC10" s="58"/>
      <c r="VD10" s="58"/>
      <c r="VE10" s="58"/>
      <c r="VF10" s="58"/>
      <c r="VG10" s="58"/>
      <c r="VH10" s="58"/>
      <c r="VI10" s="58"/>
      <c r="VJ10" s="58"/>
      <c r="VK10" s="58"/>
      <c r="VL10" s="58"/>
      <c r="VM10" s="58"/>
      <c r="VN10" s="58"/>
      <c r="VO10" s="58"/>
      <c r="VP10" s="58"/>
      <c r="VQ10" s="58"/>
      <c r="VR10" s="58"/>
      <c r="VS10" s="58"/>
      <c r="VT10" s="58"/>
      <c r="VU10" s="58"/>
      <c r="VV10" s="58"/>
      <c r="VW10" s="58"/>
      <c r="VX10" s="58"/>
      <c r="VY10" s="58"/>
      <c r="VZ10" s="58"/>
      <c r="WA10" s="58"/>
      <c r="WB10" s="58"/>
      <c r="WC10" s="58"/>
      <c r="WD10" s="58"/>
      <c r="WE10" s="58"/>
      <c r="WF10" s="58"/>
      <c r="WG10" s="58"/>
      <c r="WH10" s="58"/>
      <c r="WI10" s="58"/>
      <c r="WJ10" s="58"/>
      <c r="WK10" s="58"/>
      <c r="WL10" s="58"/>
      <c r="WM10" s="58"/>
      <c r="WN10" s="58"/>
      <c r="WO10" s="58"/>
      <c r="WP10" s="58"/>
      <c r="WQ10" s="58"/>
      <c r="WR10" s="58"/>
      <c r="WS10" s="58"/>
      <c r="WT10" s="58"/>
      <c r="WU10" s="58"/>
      <c r="WV10" s="58"/>
      <c r="WW10" s="58"/>
      <c r="WX10" s="58"/>
      <c r="WY10" s="58"/>
      <c r="WZ10" s="58"/>
      <c r="XA10" s="58"/>
      <c r="XB10" s="58"/>
      <c r="XC10" s="58"/>
      <c r="XD10" s="58"/>
      <c r="XE10" s="58"/>
      <c r="XF10" s="58"/>
      <c r="XG10" s="58"/>
      <c r="XH10" s="58"/>
      <c r="XI10" s="58"/>
      <c r="XJ10" s="58"/>
      <c r="XK10" s="58"/>
      <c r="XL10" s="58"/>
      <c r="XM10" s="58"/>
      <c r="XN10" s="58"/>
      <c r="XO10" s="58"/>
      <c r="XP10" s="58"/>
      <c r="XQ10" s="58"/>
      <c r="XR10" s="58"/>
      <c r="XS10" s="58"/>
      <c r="XT10" s="58"/>
      <c r="XU10" s="58"/>
      <c r="XV10" s="58"/>
      <c r="XW10" s="58"/>
      <c r="XX10" s="58"/>
      <c r="XY10" s="58"/>
      <c r="XZ10" s="58"/>
      <c r="YA10" s="58"/>
      <c r="YB10" s="58"/>
      <c r="YC10" s="58"/>
      <c r="YD10" s="58"/>
      <c r="YE10" s="58"/>
      <c r="YF10" s="58"/>
      <c r="YG10" s="58"/>
      <c r="YH10" s="58"/>
      <c r="YI10" s="58"/>
      <c r="YJ10" s="58"/>
      <c r="YK10" s="58"/>
      <c r="YL10" s="58"/>
      <c r="YM10" s="58"/>
      <c r="YN10" s="58"/>
      <c r="YO10" s="58"/>
      <c r="YP10" s="58"/>
      <c r="YQ10" s="58"/>
      <c r="YR10" s="58"/>
      <c r="YS10" s="58"/>
      <c r="YT10" s="58"/>
      <c r="YU10" s="58"/>
      <c r="YV10" s="58"/>
      <c r="YW10" s="58"/>
      <c r="YX10" s="58"/>
      <c r="YY10" s="58"/>
      <c r="YZ10" s="58"/>
      <c r="ZA10" s="58"/>
      <c r="ZB10" s="58"/>
      <c r="ZC10" s="58"/>
      <c r="ZD10" s="58"/>
      <c r="ZE10" s="58"/>
      <c r="ZF10" s="58"/>
      <c r="ZG10" s="58"/>
      <c r="ZH10" s="58"/>
      <c r="ZI10" s="58"/>
      <c r="ZJ10" s="58"/>
      <c r="ZK10" s="58"/>
      <c r="ZL10" s="58"/>
      <c r="ZM10" s="58"/>
      <c r="ZN10" s="58"/>
      <c r="ZO10" s="58"/>
      <c r="ZP10" s="58"/>
      <c r="ZQ10" s="58"/>
      <c r="ZR10" s="58"/>
      <c r="ZS10" s="58"/>
      <c r="ZT10" s="58"/>
      <c r="ZU10" s="58"/>
      <c r="ZV10" s="58"/>
      <c r="ZW10" s="58"/>
      <c r="ZX10" s="58"/>
      <c r="ZY10" s="58"/>
      <c r="ZZ10" s="58"/>
      <c r="AAA10" s="58"/>
      <c r="AAB10" s="58"/>
      <c r="AAC10" s="58"/>
      <c r="AAD10" s="58"/>
      <c r="AAE10" s="58"/>
      <c r="AAF10" s="58"/>
      <c r="AAG10" s="58"/>
      <c r="AAH10" s="58"/>
      <c r="AAI10" s="58"/>
      <c r="AAJ10" s="58"/>
      <c r="AAK10" s="58"/>
      <c r="AAL10" s="58"/>
      <c r="AAM10" s="58"/>
      <c r="AAN10" s="58"/>
      <c r="AAO10" s="58"/>
      <c r="AAP10" s="58"/>
      <c r="AAQ10" s="58"/>
      <c r="AAR10" s="58"/>
      <c r="AAS10" s="58"/>
      <c r="AAT10" s="58"/>
      <c r="AAU10" s="58"/>
      <c r="AAV10" s="58"/>
      <c r="AAW10" s="58"/>
      <c r="AAX10" s="58"/>
      <c r="AAY10" s="58"/>
      <c r="AAZ10" s="58"/>
      <c r="ABA10" s="58"/>
      <c r="ABB10" s="58"/>
      <c r="ABC10" s="58"/>
      <c r="ABD10" s="58"/>
      <c r="ABE10" s="58"/>
      <c r="ABF10" s="58"/>
      <c r="ABG10" s="58"/>
      <c r="ABH10" s="58"/>
      <c r="ABI10" s="58"/>
      <c r="ABJ10" s="58"/>
      <c r="ABK10" s="58"/>
      <c r="ABL10" s="58"/>
      <c r="ABM10" s="58"/>
      <c r="ABN10" s="58"/>
      <c r="ABO10" s="58"/>
      <c r="ABP10" s="58"/>
      <c r="ABQ10" s="58"/>
      <c r="ABR10" s="58"/>
      <c r="ABS10" s="58"/>
      <c r="ABT10" s="58"/>
      <c r="ABU10" s="58"/>
      <c r="ABV10" s="58"/>
      <c r="ABW10" s="58"/>
      <c r="ABX10" s="58"/>
      <c r="ABY10" s="58"/>
      <c r="ABZ10" s="58"/>
      <c r="ACA10" s="58"/>
      <c r="ACB10" s="58"/>
      <c r="ACC10" s="58"/>
      <c r="ACD10" s="58"/>
      <c r="ACE10" s="58"/>
      <c r="ACF10" s="58"/>
      <c r="ACG10" s="58"/>
      <c r="ACH10" s="58"/>
      <c r="ACI10" s="58"/>
      <c r="ACJ10" s="58"/>
      <c r="ACK10" s="58"/>
      <c r="ACL10" s="58"/>
      <c r="ACM10" s="58"/>
      <c r="ACN10" s="58"/>
      <c r="ACO10" s="58"/>
      <c r="ACP10" s="58"/>
      <c r="ACQ10" s="58"/>
      <c r="ACR10" s="58"/>
      <c r="ACS10" s="58"/>
      <c r="ACT10" s="58"/>
      <c r="ACU10" s="58"/>
      <c r="ACV10" s="58"/>
      <c r="ACW10" s="58"/>
      <c r="ACX10" s="58"/>
      <c r="ACY10" s="58"/>
      <c r="ACZ10" s="58"/>
      <c r="ADA10" s="58"/>
      <c r="ADB10" s="58"/>
      <c r="ADC10" s="58"/>
      <c r="ADD10" s="58"/>
      <c r="ADE10" s="58"/>
      <c r="ADF10" s="58"/>
      <c r="ADG10" s="58"/>
      <c r="ADH10" s="58"/>
      <c r="ADI10" s="58"/>
      <c r="ADJ10" s="58"/>
      <c r="ADK10" s="58"/>
      <c r="ADL10" s="58"/>
      <c r="ADM10" s="58"/>
      <c r="ADN10" s="58"/>
      <c r="ADO10" s="58"/>
      <c r="ADP10" s="58"/>
      <c r="ADQ10" s="58"/>
      <c r="ADR10" s="58"/>
      <c r="ADS10" s="58"/>
      <c r="ADT10" s="58"/>
      <c r="ADU10" s="58"/>
      <c r="ADV10" s="58"/>
      <c r="ADW10" s="58"/>
      <c r="ADX10" s="58"/>
      <c r="ADY10" s="58"/>
      <c r="ADZ10" s="58"/>
      <c r="AEA10" s="58"/>
      <c r="AEB10" s="58"/>
      <c r="AEC10" s="58"/>
      <c r="AED10" s="58"/>
      <c r="AEE10" s="58"/>
      <c r="AEF10" s="58"/>
      <c r="AEG10" s="58"/>
      <c r="AEH10" s="58"/>
      <c r="AEI10" s="58"/>
      <c r="AEJ10" s="58"/>
      <c r="AEK10" s="58"/>
      <c r="AEL10" s="58"/>
      <c r="AEM10" s="58"/>
      <c r="AEN10" s="58"/>
      <c r="AEO10" s="58"/>
      <c r="AEP10" s="58"/>
      <c r="AEQ10" s="58"/>
      <c r="AER10" s="58"/>
      <c r="AES10" s="58"/>
      <c r="AET10" s="58"/>
      <c r="AEU10" s="58"/>
      <c r="AEV10" s="58"/>
      <c r="AEW10" s="58"/>
      <c r="AEX10" s="58"/>
      <c r="AEY10" s="58"/>
      <c r="AEZ10" s="58"/>
      <c r="AFA10" s="58"/>
      <c r="AFB10" s="58"/>
      <c r="AFC10" s="58"/>
      <c r="AFD10" s="58"/>
      <c r="AFE10" s="58"/>
      <c r="AFF10" s="58"/>
      <c r="AFG10" s="58"/>
      <c r="AFH10" s="58"/>
      <c r="AFI10" s="58"/>
      <c r="AFJ10" s="58"/>
      <c r="AFK10" s="58"/>
      <c r="AFL10" s="58"/>
      <c r="AFM10" s="58"/>
      <c r="AFN10" s="58"/>
      <c r="AFO10" s="58"/>
      <c r="AFP10" s="58"/>
      <c r="AFQ10" s="58"/>
      <c r="AFR10" s="58"/>
      <c r="AFS10" s="58"/>
      <c r="AFT10" s="58"/>
      <c r="AFU10" s="58"/>
      <c r="AFV10" s="58"/>
      <c r="AFW10" s="58"/>
      <c r="AFX10" s="58"/>
      <c r="AFY10" s="58"/>
      <c r="AFZ10" s="58"/>
      <c r="AGA10" s="58"/>
      <c r="AGB10" s="58"/>
      <c r="AGC10" s="58"/>
      <c r="AGD10" s="58"/>
      <c r="AGE10" s="58"/>
      <c r="AGF10" s="58"/>
      <c r="AGG10" s="58"/>
      <c r="AGH10" s="58"/>
      <c r="AGI10" s="58"/>
      <c r="AGJ10" s="58"/>
      <c r="AGK10" s="58"/>
      <c r="AGL10" s="58"/>
      <c r="AGM10" s="58"/>
      <c r="AGN10" s="58"/>
      <c r="AGO10" s="58"/>
      <c r="AGP10" s="58"/>
      <c r="AGQ10" s="58"/>
      <c r="AGR10" s="58"/>
      <c r="AGS10" s="58"/>
      <c r="AGT10" s="58"/>
      <c r="AGU10" s="58"/>
      <c r="AGV10" s="58"/>
      <c r="AGW10" s="58"/>
      <c r="AGX10" s="58"/>
      <c r="AGY10" s="58"/>
      <c r="AGZ10" s="58"/>
      <c r="AHA10" s="58"/>
      <c r="AHB10" s="58"/>
      <c r="AHC10" s="58"/>
      <c r="AHD10" s="58"/>
      <c r="AHE10" s="58"/>
      <c r="AHF10" s="58"/>
      <c r="AHG10" s="58"/>
      <c r="AHH10" s="58"/>
      <c r="AHI10" s="58"/>
      <c r="AHJ10" s="58"/>
      <c r="AHK10" s="58"/>
      <c r="AHL10" s="58"/>
      <c r="AHM10" s="58"/>
      <c r="AHN10" s="58"/>
      <c r="AHO10" s="58"/>
      <c r="AHP10" s="58"/>
      <c r="AHQ10" s="58"/>
      <c r="AHR10" s="58"/>
      <c r="AHS10" s="58"/>
      <c r="AHT10" s="58"/>
      <c r="AHU10" s="58"/>
      <c r="AHV10" s="58"/>
      <c r="AHW10" s="58"/>
      <c r="AHX10" s="58"/>
      <c r="AHY10" s="58"/>
      <c r="AHZ10" s="58"/>
      <c r="AIA10" s="58"/>
      <c r="AIB10" s="58"/>
      <c r="AIC10" s="58"/>
      <c r="AID10" s="58"/>
      <c r="AIE10" s="58"/>
      <c r="AIF10" s="58"/>
      <c r="AIG10" s="58"/>
      <c r="AIH10" s="58"/>
      <c r="AII10" s="58"/>
      <c r="AIJ10" s="58"/>
      <c r="AIK10" s="58"/>
      <c r="AIL10" s="58"/>
      <c r="AIM10" s="58"/>
      <c r="AIN10" s="58"/>
      <c r="AIO10" s="58"/>
      <c r="AIP10" s="58"/>
      <c r="AIQ10" s="58"/>
      <c r="AIR10" s="58"/>
      <c r="AIS10" s="58"/>
      <c r="AIT10" s="58"/>
      <c r="AIU10" s="58"/>
      <c r="AIV10" s="58"/>
      <c r="AIW10" s="58"/>
      <c r="AIX10" s="58"/>
      <c r="AIY10" s="58"/>
      <c r="AIZ10" s="58"/>
      <c r="AJA10" s="58"/>
      <c r="AJB10" s="58"/>
      <c r="AJC10" s="58"/>
      <c r="AJD10" s="58"/>
      <c r="AJE10" s="58"/>
      <c r="AJF10" s="58"/>
      <c r="AJG10" s="58"/>
      <c r="AJH10" s="58"/>
      <c r="AJI10" s="58"/>
      <c r="AJJ10" s="58"/>
      <c r="AJK10" s="58"/>
      <c r="AJL10" s="58"/>
      <c r="AJM10" s="58"/>
      <c r="AJN10" s="58"/>
      <c r="AJO10" s="58"/>
      <c r="AJP10" s="58"/>
      <c r="AJQ10" s="58"/>
      <c r="AJR10" s="58"/>
      <c r="AJS10" s="58"/>
      <c r="AJT10" s="58"/>
      <c r="AJU10" s="58"/>
      <c r="AJV10" s="58"/>
      <c r="AJW10" s="58"/>
      <c r="AJX10" s="58"/>
      <c r="AJY10" s="58"/>
      <c r="AJZ10" s="58"/>
      <c r="AKA10" s="58"/>
      <c r="AKB10" s="58"/>
      <c r="AKC10" s="58"/>
      <c r="AKD10" s="58"/>
      <c r="AKE10" s="58"/>
      <c r="AKF10" s="58"/>
      <c r="AKG10" s="58"/>
      <c r="AKH10" s="58"/>
      <c r="AKI10" s="58"/>
      <c r="AKJ10" s="58"/>
      <c r="AKK10" s="58"/>
      <c r="AKL10" s="58"/>
      <c r="AKM10" s="58"/>
      <c r="AKN10" s="58"/>
      <c r="AKO10" s="58"/>
      <c r="AKP10" s="58"/>
      <c r="AKQ10" s="58"/>
      <c r="AKR10" s="58"/>
      <c r="AKS10" s="58"/>
      <c r="AKT10" s="58"/>
      <c r="AKU10" s="58"/>
    </row>
    <row r="11" spans="1:983" s="49" customFormat="1" ht="41.25" customHeight="1">
      <c r="A11" s="49">
        <v>4</v>
      </c>
      <c r="B11" s="49">
        <v>2021002130168</v>
      </c>
      <c r="C11" s="8">
        <v>44113</v>
      </c>
      <c r="D11" s="13" t="s">
        <v>23</v>
      </c>
      <c r="E11" s="45" t="s">
        <v>35</v>
      </c>
      <c r="F11" s="49" t="s">
        <v>89</v>
      </c>
      <c r="G11" s="12">
        <v>27659683442</v>
      </c>
      <c r="H11" s="45" t="s">
        <v>21</v>
      </c>
      <c r="I11" s="48">
        <v>44600</v>
      </c>
      <c r="J11" s="48">
        <v>45543</v>
      </c>
      <c r="K11" s="5" t="s">
        <v>322</v>
      </c>
      <c r="L11" s="24">
        <v>1978812650.7</v>
      </c>
      <c r="M11" s="27"/>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c r="JE11" s="58"/>
      <c r="JF11" s="58"/>
      <c r="JG11" s="58"/>
      <c r="JH11" s="58"/>
      <c r="JI11" s="58"/>
      <c r="JJ11" s="58"/>
      <c r="JK11" s="58"/>
      <c r="JL11" s="58"/>
      <c r="JM11" s="58"/>
      <c r="JN11" s="58"/>
      <c r="JO11" s="58"/>
      <c r="JP11" s="58"/>
      <c r="JQ11" s="58"/>
      <c r="JR11" s="58"/>
      <c r="JS11" s="58"/>
      <c r="JT11" s="58"/>
      <c r="JU11" s="58"/>
      <c r="JV11" s="58"/>
      <c r="JW11" s="58"/>
      <c r="JX11" s="58"/>
      <c r="JY11" s="58"/>
      <c r="JZ11" s="58"/>
      <c r="KA11" s="58"/>
      <c r="KB11" s="58"/>
      <c r="KC11" s="58"/>
      <c r="KD11" s="58"/>
      <c r="KE11" s="58"/>
      <c r="KF11" s="58"/>
      <c r="KG11" s="58"/>
      <c r="KH11" s="58"/>
      <c r="KI11" s="58"/>
      <c r="KJ11" s="58"/>
      <c r="KK11" s="58"/>
      <c r="KL11" s="58"/>
      <c r="KM11" s="58"/>
      <c r="KN11" s="58"/>
      <c r="KO11" s="58"/>
      <c r="KP11" s="58"/>
      <c r="KQ11" s="58"/>
      <c r="KR11" s="58"/>
      <c r="KS11" s="58"/>
      <c r="KT11" s="58"/>
      <c r="KU11" s="58"/>
      <c r="KV11" s="58"/>
      <c r="KW11" s="58"/>
      <c r="KX11" s="58"/>
      <c r="KY11" s="58"/>
      <c r="KZ11" s="58"/>
      <c r="LA11" s="58"/>
      <c r="LB11" s="58"/>
      <c r="LC11" s="58"/>
      <c r="LD11" s="58"/>
      <c r="LE11" s="58"/>
      <c r="LF11" s="58"/>
      <c r="LG11" s="58"/>
      <c r="LH11" s="58"/>
      <c r="LI11" s="58"/>
      <c r="LJ11" s="58"/>
      <c r="LK11" s="58"/>
      <c r="LL11" s="58"/>
      <c r="LM11" s="58"/>
      <c r="LN11" s="58"/>
      <c r="LO11" s="58"/>
      <c r="LP11" s="58"/>
      <c r="LQ11" s="58"/>
      <c r="LR11" s="58"/>
      <c r="LS11" s="58"/>
      <c r="LT11" s="58"/>
      <c r="LU11" s="58"/>
      <c r="LV11" s="58"/>
      <c r="LW11" s="58"/>
      <c r="LX11" s="58"/>
      <c r="LY11" s="58"/>
      <c r="LZ11" s="58"/>
      <c r="MA11" s="58"/>
      <c r="MB11" s="58"/>
      <c r="MC11" s="58"/>
      <c r="MD11" s="58"/>
      <c r="ME11" s="58"/>
      <c r="MF11" s="58"/>
      <c r="MG11" s="58"/>
      <c r="MH11" s="58"/>
      <c r="MI11" s="58"/>
      <c r="MJ11" s="58"/>
      <c r="MK11" s="58"/>
      <c r="ML11" s="58"/>
      <c r="MM11" s="58"/>
      <c r="MN11" s="58"/>
      <c r="MO11" s="58"/>
      <c r="MP11" s="58"/>
      <c r="MQ11" s="58"/>
      <c r="MR11" s="58"/>
      <c r="MS11" s="58"/>
      <c r="MT11" s="58"/>
      <c r="MU11" s="58"/>
      <c r="MV11" s="58"/>
      <c r="MW11" s="58"/>
      <c r="MX11" s="58"/>
      <c r="MY11" s="58"/>
      <c r="MZ11" s="58"/>
      <c r="NA11" s="58"/>
      <c r="NB11" s="58"/>
      <c r="NC11" s="58"/>
      <c r="ND11" s="58"/>
      <c r="NE11" s="58"/>
      <c r="NF11" s="58"/>
      <c r="NG11" s="58"/>
      <c r="NH11" s="58"/>
      <c r="NI11" s="58"/>
      <c r="NJ11" s="58"/>
      <c r="NK11" s="58"/>
      <c r="NL11" s="58"/>
      <c r="NM11" s="58"/>
      <c r="NN11" s="58"/>
      <c r="NO11" s="58"/>
      <c r="NP11" s="58"/>
      <c r="NQ11" s="58"/>
      <c r="NR11" s="58"/>
      <c r="NS11" s="58"/>
      <c r="NT11" s="58"/>
      <c r="NU11" s="58"/>
      <c r="NV11" s="58"/>
      <c r="NW11" s="58"/>
      <c r="NX11" s="58"/>
      <c r="NY11" s="58"/>
      <c r="NZ11" s="58"/>
      <c r="OA11" s="58"/>
      <c r="OB11" s="58"/>
      <c r="OC11" s="58"/>
      <c r="OD11" s="58"/>
      <c r="OE11" s="58"/>
      <c r="OF11" s="58"/>
      <c r="OG11" s="58"/>
      <c r="OH11" s="58"/>
      <c r="OI11" s="58"/>
      <c r="OJ11" s="58"/>
      <c r="OK11" s="58"/>
      <c r="OL11" s="58"/>
      <c r="OM11" s="58"/>
      <c r="ON11" s="58"/>
      <c r="OO11" s="58"/>
      <c r="OP11" s="58"/>
      <c r="OQ11" s="58"/>
      <c r="OR11" s="58"/>
      <c r="OS11" s="58"/>
      <c r="OT11" s="58"/>
      <c r="OU11" s="58"/>
      <c r="OV11" s="58"/>
      <c r="OW11" s="58"/>
      <c r="OX11" s="58"/>
      <c r="OY11" s="58"/>
      <c r="OZ11" s="58"/>
      <c r="PA11" s="58"/>
      <c r="PB11" s="58"/>
      <c r="PC11" s="58"/>
      <c r="PD11" s="58"/>
      <c r="PE11" s="58"/>
      <c r="PF11" s="58"/>
      <c r="PG11" s="58"/>
      <c r="PH11" s="58"/>
      <c r="PI11" s="58"/>
      <c r="PJ11" s="58"/>
      <c r="PK11" s="58"/>
      <c r="PL11" s="58"/>
      <c r="PM11" s="58"/>
      <c r="PN11" s="58"/>
      <c r="PO11" s="58"/>
      <c r="PP11" s="58"/>
      <c r="PQ11" s="58"/>
      <c r="PR11" s="58"/>
      <c r="PS11" s="58"/>
      <c r="PT11" s="58"/>
      <c r="PU11" s="58"/>
      <c r="PV11" s="58"/>
      <c r="PW11" s="58"/>
      <c r="PX11" s="58"/>
      <c r="PY11" s="58"/>
      <c r="PZ11" s="58"/>
      <c r="QA11" s="58"/>
      <c r="QB11" s="58"/>
      <c r="QC11" s="58"/>
      <c r="QD11" s="58"/>
      <c r="QE11" s="58"/>
      <c r="QF11" s="58"/>
      <c r="QG11" s="58"/>
      <c r="QH11" s="58"/>
      <c r="QI11" s="58"/>
      <c r="QJ11" s="58"/>
      <c r="QK11" s="58"/>
      <c r="QL11" s="58"/>
      <c r="QM11" s="58"/>
      <c r="QN11" s="58"/>
      <c r="QO11" s="58"/>
      <c r="QP11" s="58"/>
      <c r="QQ11" s="58"/>
      <c r="QR11" s="58"/>
      <c r="QS11" s="58"/>
      <c r="QT11" s="58"/>
      <c r="QU11" s="58"/>
      <c r="QV11" s="58"/>
      <c r="QW11" s="58"/>
      <c r="QX11" s="58"/>
      <c r="QY11" s="58"/>
      <c r="QZ11" s="58"/>
      <c r="RA11" s="58"/>
      <c r="RB11" s="58"/>
      <c r="RC11" s="58"/>
      <c r="RD11" s="58"/>
      <c r="RE11" s="58"/>
      <c r="RF11" s="58"/>
      <c r="RG11" s="58"/>
      <c r="RH11" s="58"/>
      <c r="RI11" s="58"/>
      <c r="RJ11" s="58"/>
      <c r="RK11" s="58"/>
      <c r="RL11" s="58"/>
      <c r="RM11" s="58"/>
      <c r="RN11" s="58"/>
      <c r="RO11" s="58"/>
      <c r="RP11" s="58"/>
      <c r="RQ11" s="58"/>
      <c r="RR11" s="58"/>
      <c r="RS11" s="58"/>
      <c r="RT11" s="58"/>
      <c r="RU11" s="58"/>
      <c r="RV11" s="58"/>
      <c r="RW11" s="58"/>
      <c r="RX11" s="58"/>
      <c r="RY11" s="58"/>
      <c r="RZ11" s="58"/>
      <c r="SA11" s="58"/>
      <c r="SB11" s="58"/>
      <c r="SC11" s="58"/>
      <c r="SD11" s="58"/>
      <c r="SE11" s="58"/>
      <c r="SF11" s="58"/>
      <c r="SG11" s="58"/>
      <c r="SH11" s="58"/>
      <c r="SI11" s="58"/>
      <c r="SJ11" s="58"/>
      <c r="SK11" s="58"/>
      <c r="SL11" s="58"/>
      <c r="SM11" s="58"/>
      <c r="SN11" s="58"/>
      <c r="SO11" s="58"/>
      <c r="SP11" s="58"/>
      <c r="SQ11" s="58"/>
      <c r="SR11" s="58"/>
      <c r="SS11" s="58"/>
      <c r="ST11" s="58"/>
      <c r="SU11" s="58"/>
      <c r="SV11" s="58"/>
      <c r="SW11" s="58"/>
      <c r="SX11" s="58"/>
      <c r="SY11" s="58"/>
      <c r="SZ11" s="58"/>
      <c r="TA11" s="58"/>
      <c r="TB11" s="58"/>
      <c r="TC11" s="58"/>
      <c r="TD11" s="58"/>
      <c r="TE11" s="58"/>
      <c r="TF11" s="58"/>
      <c r="TG11" s="58"/>
      <c r="TH11" s="58"/>
      <c r="TI11" s="58"/>
      <c r="TJ11" s="58"/>
      <c r="TK11" s="58"/>
      <c r="TL11" s="58"/>
      <c r="TM11" s="58"/>
      <c r="TN11" s="58"/>
      <c r="TO11" s="58"/>
      <c r="TP11" s="58"/>
      <c r="TQ11" s="58"/>
      <c r="TR11" s="58"/>
      <c r="TS11" s="58"/>
      <c r="TT11" s="58"/>
      <c r="TU11" s="58"/>
      <c r="TV11" s="58"/>
      <c r="TW11" s="58"/>
      <c r="TX11" s="58"/>
      <c r="TY11" s="58"/>
      <c r="TZ11" s="58"/>
      <c r="UA11" s="58"/>
      <c r="UB11" s="58"/>
      <c r="UC11" s="58"/>
      <c r="UD11" s="58"/>
      <c r="UE11" s="58"/>
      <c r="UF11" s="58"/>
      <c r="UG11" s="58"/>
      <c r="UH11" s="58"/>
      <c r="UI11" s="58"/>
      <c r="UJ11" s="58"/>
      <c r="UK11" s="58"/>
      <c r="UL11" s="58"/>
      <c r="UM11" s="58"/>
      <c r="UN11" s="58"/>
      <c r="UO11" s="58"/>
      <c r="UP11" s="58"/>
      <c r="UQ11" s="58"/>
      <c r="UR11" s="58"/>
      <c r="US11" s="58"/>
      <c r="UT11" s="58"/>
      <c r="UU11" s="58"/>
      <c r="UV11" s="58"/>
      <c r="UW11" s="58"/>
      <c r="UX11" s="58"/>
      <c r="UY11" s="58"/>
      <c r="UZ11" s="58"/>
      <c r="VA11" s="58"/>
      <c r="VB11" s="58"/>
      <c r="VC11" s="58"/>
      <c r="VD11" s="58"/>
      <c r="VE11" s="58"/>
      <c r="VF11" s="58"/>
      <c r="VG11" s="58"/>
      <c r="VH11" s="58"/>
      <c r="VI11" s="58"/>
      <c r="VJ11" s="58"/>
      <c r="VK11" s="58"/>
      <c r="VL11" s="58"/>
      <c r="VM11" s="58"/>
      <c r="VN11" s="58"/>
      <c r="VO11" s="58"/>
      <c r="VP11" s="58"/>
      <c r="VQ11" s="58"/>
      <c r="VR11" s="58"/>
      <c r="VS11" s="58"/>
      <c r="VT11" s="58"/>
      <c r="VU11" s="58"/>
      <c r="VV11" s="58"/>
      <c r="VW11" s="58"/>
      <c r="VX11" s="58"/>
      <c r="VY11" s="58"/>
      <c r="VZ11" s="58"/>
      <c r="WA11" s="58"/>
      <c r="WB11" s="58"/>
      <c r="WC11" s="58"/>
      <c r="WD11" s="58"/>
      <c r="WE11" s="58"/>
      <c r="WF11" s="58"/>
      <c r="WG11" s="58"/>
      <c r="WH11" s="58"/>
      <c r="WI11" s="58"/>
      <c r="WJ11" s="58"/>
      <c r="WK11" s="58"/>
      <c r="WL11" s="58"/>
      <c r="WM11" s="58"/>
      <c r="WN11" s="58"/>
      <c r="WO11" s="58"/>
      <c r="WP11" s="58"/>
      <c r="WQ11" s="58"/>
      <c r="WR11" s="58"/>
      <c r="WS11" s="58"/>
      <c r="WT11" s="58"/>
      <c r="WU11" s="58"/>
      <c r="WV11" s="58"/>
      <c r="WW11" s="58"/>
      <c r="WX11" s="58"/>
      <c r="WY11" s="58"/>
      <c r="WZ11" s="58"/>
      <c r="XA11" s="58"/>
      <c r="XB11" s="58"/>
      <c r="XC11" s="58"/>
      <c r="XD11" s="58"/>
      <c r="XE11" s="58"/>
      <c r="XF11" s="58"/>
      <c r="XG11" s="58"/>
      <c r="XH11" s="58"/>
      <c r="XI11" s="58"/>
      <c r="XJ11" s="58"/>
      <c r="XK11" s="58"/>
      <c r="XL11" s="58"/>
      <c r="XM11" s="58"/>
      <c r="XN11" s="58"/>
      <c r="XO11" s="58"/>
      <c r="XP11" s="58"/>
      <c r="XQ11" s="58"/>
      <c r="XR11" s="58"/>
      <c r="XS11" s="58"/>
      <c r="XT11" s="58"/>
      <c r="XU11" s="58"/>
      <c r="XV11" s="58"/>
      <c r="XW11" s="58"/>
      <c r="XX11" s="58"/>
      <c r="XY11" s="58"/>
      <c r="XZ11" s="58"/>
      <c r="YA11" s="58"/>
      <c r="YB11" s="58"/>
      <c r="YC11" s="58"/>
      <c r="YD11" s="58"/>
      <c r="YE11" s="58"/>
      <c r="YF11" s="58"/>
      <c r="YG11" s="58"/>
      <c r="YH11" s="58"/>
      <c r="YI11" s="58"/>
      <c r="YJ11" s="58"/>
      <c r="YK11" s="58"/>
      <c r="YL11" s="58"/>
      <c r="YM11" s="58"/>
      <c r="YN11" s="58"/>
      <c r="YO11" s="58"/>
      <c r="YP11" s="58"/>
      <c r="YQ11" s="58"/>
      <c r="YR11" s="58"/>
      <c r="YS11" s="58"/>
      <c r="YT11" s="58"/>
      <c r="YU11" s="58"/>
      <c r="YV11" s="58"/>
      <c r="YW11" s="58"/>
      <c r="YX11" s="58"/>
      <c r="YY11" s="58"/>
      <c r="YZ11" s="58"/>
      <c r="ZA11" s="58"/>
      <c r="ZB11" s="58"/>
      <c r="ZC11" s="58"/>
      <c r="ZD11" s="58"/>
      <c r="ZE11" s="58"/>
      <c r="ZF11" s="58"/>
      <c r="ZG11" s="58"/>
      <c r="ZH11" s="58"/>
      <c r="ZI11" s="58"/>
      <c r="ZJ11" s="58"/>
      <c r="ZK11" s="58"/>
      <c r="ZL11" s="58"/>
      <c r="ZM11" s="58"/>
      <c r="ZN11" s="58"/>
      <c r="ZO11" s="58"/>
      <c r="ZP11" s="58"/>
      <c r="ZQ11" s="58"/>
      <c r="ZR11" s="58"/>
      <c r="ZS11" s="58"/>
      <c r="ZT11" s="58"/>
      <c r="ZU11" s="58"/>
      <c r="ZV11" s="58"/>
      <c r="ZW11" s="58"/>
      <c r="ZX11" s="58"/>
      <c r="ZY11" s="58"/>
      <c r="ZZ11" s="58"/>
      <c r="AAA11" s="58"/>
      <c r="AAB11" s="58"/>
      <c r="AAC11" s="58"/>
      <c r="AAD11" s="58"/>
      <c r="AAE11" s="58"/>
      <c r="AAF11" s="58"/>
      <c r="AAG11" s="58"/>
      <c r="AAH11" s="58"/>
      <c r="AAI11" s="58"/>
      <c r="AAJ11" s="58"/>
      <c r="AAK11" s="58"/>
      <c r="AAL11" s="58"/>
      <c r="AAM11" s="58"/>
      <c r="AAN11" s="58"/>
      <c r="AAO11" s="58"/>
      <c r="AAP11" s="58"/>
      <c r="AAQ11" s="58"/>
      <c r="AAR11" s="58"/>
      <c r="AAS11" s="58"/>
      <c r="AAT11" s="58"/>
      <c r="AAU11" s="58"/>
      <c r="AAV11" s="58"/>
      <c r="AAW11" s="58"/>
      <c r="AAX11" s="58"/>
      <c r="AAY11" s="58"/>
      <c r="AAZ11" s="58"/>
      <c r="ABA11" s="58"/>
      <c r="ABB11" s="58"/>
      <c r="ABC11" s="58"/>
      <c r="ABD11" s="58"/>
      <c r="ABE11" s="58"/>
      <c r="ABF11" s="58"/>
      <c r="ABG11" s="58"/>
      <c r="ABH11" s="58"/>
      <c r="ABI11" s="58"/>
      <c r="ABJ11" s="58"/>
      <c r="ABK11" s="58"/>
      <c r="ABL11" s="58"/>
      <c r="ABM11" s="58"/>
      <c r="ABN11" s="58"/>
      <c r="ABO11" s="58"/>
      <c r="ABP11" s="58"/>
      <c r="ABQ11" s="58"/>
      <c r="ABR11" s="58"/>
      <c r="ABS11" s="58"/>
      <c r="ABT11" s="58"/>
      <c r="ABU11" s="58"/>
      <c r="ABV11" s="58"/>
      <c r="ABW11" s="58"/>
      <c r="ABX11" s="58"/>
      <c r="ABY11" s="58"/>
      <c r="ABZ11" s="58"/>
      <c r="ACA11" s="58"/>
      <c r="ACB11" s="58"/>
      <c r="ACC11" s="58"/>
      <c r="ACD11" s="58"/>
      <c r="ACE11" s="58"/>
      <c r="ACF11" s="58"/>
      <c r="ACG11" s="58"/>
      <c r="ACH11" s="58"/>
      <c r="ACI11" s="58"/>
      <c r="ACJ11" s="58"/>
      <c r="ACK11" s="58"/>
      <c r="ACL11" s="58"/>
      <c r="ACM11" s="58"/>
      <c r="ACN11" s="58"/>
      <c r="ACO11" s="58"/>
      <c r="ACP11" s="58"/>
      <c r="ACQ11" s="58"/>
      <c r="ACR11" s="58"/>
      <c r="ACS11" s="58"/>
      <c r="ACT11" s="58"/>
      <c r="ACU11" s="58"/>
      <c r="ACV11" s="58"/>
      <c r="ACW11" s="58"/>
      <c r="ACX11" s="58"/>
      <c r="ACY11" s="58"/>
      <c r="ACZ11" s="58"/>
      <c r="ADA11" s="58"/>
      <c r="ADB11" s="58"/>
      <c r="ADC11" s="58"/>
      <c r="ADD11" s="58"/>
      <c r="ADE11" s="58"/>
      <c r="ADF11" s="58"/>
      <c r="ADG11" s="58"/>
      <c r="ADH11" s="58"/>
      <c r="ADI11" s="58"/>
      <c r="ADJ11" s="58"/>
      <c r="ADK11" s="58"/>
      <c r="ADL11" s="58"/>
      <c r="ADM11" s="58"/>
      <c r="ADN11" s="58"/>
      <c r="ADO11" s="58"/>
      <c r="ADP11" s="58"/>
      <c r="ADQ11" s="58"/>
      <c r="ADR11" s="58"/>
      <c r="ADS11" s="58"/>
      <c r="ADT11" s="58"/>
      <c r="ADU11" s="58"/>
      <c r="ADV11" s="58"/>
      <c r="ADW11" s="58"/>
      <c r="ADX11" s="58"/>
      <c r="ADY11" s="58"/>
      <c r="ADZ11" s="58"/>
      <c r="AEA11" s="58"/>
      <c r="AEB11" s="58"/>
      <c r="AEC11" s="58"/>
      <c r="AED11" s="58"/>
      <c r="AEE11" s="58"/>
      <c r="AEF11" s="58"/>
      <c r="AEG11" s="58"/>
      <c r="AEH11" s="58"/>
      <c r="AEI11" s="58"/>
      <c r="AEJ11" s="58"/>
      <c r="AEK11" s="58"/>
      <c r="AEL11" s="58"/>
      <c r="AEM11" s="58"/>
      <c r="AEN11" s="58"/>
      <c r="AEO11" s="58"/>
      <c r="AEP11" s="58"/>
      <c r="AEQ11" s="58"/>
      <c r="AER11" s="58"/>
      <c r="AES11" s="58"/>
      <c r="AET11" s="58"/>
      <c r="AEU11" s="58"/>
      <c r="AEV11" s="58"/>
      <c r="AEW11" s="58"/>
      <c r="AEX11" s="58"/>
      <c r="AEY11" s="58"/>
      <c r="AEZ11" s="58"/>
      <c r="AFA11" s="58"/>
      <c r="AFB11" s="58"/>
      <c r="AFC11" s="58"/>
      <c r="AFD11" s="58"/>
      <c r="AFE11" s="58"/>
      <c r="AFF11" s="58"/>
      <c r="AFG11" s="58"/>
      <c r="AFH11" s="58"/>
      <c r="AFI11" s="58"/>
      <c r="AFJ11" s="58"/>
      <c r="AFK11" s="58"/>
      <c r="AFL11" s="58"/>
      <c r="AFM11" s="58"/>
      <c r="AFN11" s="58"/>
      <c r="AFO11" s="58"/>
      <c r="AFP11" s="58"/>
      <c r="AFQ11" s="58"/>
      <c r="AFR11" s="58"/>
      <c r="AFS11" s="58"/>
      <c r="AFT11" s="58"/>
      <c r="AFU11" s="58"/>
      <c r="AFV11" s="58"/>
      <c r="AFW11" s="58"/>
      <c r="AFX11" s="58"/>
      <c r="AFY11" s="58"/>
      <c r="AFZ11" s="58"/>
      <c r="AGA11" s="58"/>
      <c r="AGB11" s="58"/>
      <c r="AGC11" s="58"/>
      <c r="AGD11" s="58"/>
      <c r="AGE11" s="58"/>
      <c r="AGF11" s="58"/>
      <c r="AGG11" s="58"/>
      <c r="AGH11" s="58"/>
      <c r="AGI11" s="58"/>
      <c r="AGJ11" s="58"/>
      <c r="AGK11" s="58"/>
      <c r="AGL11" s="58"/>
      <c r="AGM11" s="58"/>
      <c r="AGN11" s="58"/>
      <c r="AGO11" s="58"/>
      <c r="AGP11" s="58"/>
      <c r="AGQ11" s="58"/>
      <c r="AGR11" s="58"/>
      <c r="AGS11" s="58"/>
      <c r="AGT11" s="58"/>
      <c r="AGU11" s="58"/>
      <c r="AGV11" s="58"/>
      <c r="AGW11" s="58"/>
      <c r="AGX11" s="58"/>
      <c r="AGY11" s="58"/>
      <c r="AGZ11" s="58"/>
      <c r="AHA11" s="58"/>
      <c r="AHB11" s="58"/>
      <c r="AHC11" s="58"/>
      <c r="AHD11" s="58"/>
      <c r="AHE11" s="58"/>
      <c r="AHF11" s="58"/>
      <c r="AHG11" s="58"/>
      <c r="AHH11" s="58"/>
      <c r="AHI11" s="58"/>
      <c r="AHJ11" s="58"/>
      <c r="AHK11" s="58"/>
      <c r="AHL11" s="58"/>
      <c r="AHM11" s="58"/>
      <c r="AHN11" s="58"/>
      <c r="AHO11" s="58"/>
      <c r="AHP11" s="58"/>
      <c r="AHQ11" s="58"/>
      <c r="AHR11" s="58"/>
      <c r="AHS11" s="58"/>
      <c r="AHT11" s="58"/>
      <c r="AHU11" s="58"/>
      <c r="AHV11" s="58"/>
      <c r="AHW11" s="58"/>
      <c r="AHX11" s="58"/>
      <c r="AHY11" s="58"/>
      <c r="AHZ11" s="58"/>
      <c r="AIA11" s="58"/>
      <c r="AIB11" s="58"/>
      <c r="AIC11" s="58"/>
      <c r="AID11" s="58"/>
      <c r="AIE11" s="58"/>
      <c r="AIF11" s="58"/>
      <c r="AIG11" s="58"/>
      <c r="AIH11" s="58"/>
      <c r="AII11" s="58"/>
      <c r="AIJ11" s="58"/>
      <c r="AIK11" s="58"/>
      <c r="AIL11" s="58"/>
      <c r="AIM11" s="58"/>
      <c r="AIN11" s="58"/>
      <c r="AIO11" s="58"/>
      <c r="AIP11" s="58"/>
      <c r="AIQ11" s="58"/>
      <c r="AIR11" s="58"/>
      <c r="AIS11" s="58"/>
      <c r="AIT11" s="58"/>
      <c r="AIU11" s="58"/>
      <c r="AIV11" s="58"/>
      <c r="AIW11" s="58"/>
      <c r="AIX11" s="58"/>
      <c r="AIY11" s="58"/>
      <c r="AIZ11" s="58"/>
      <c r="AJA11" s="58"/>
      <c r="AJB11" s="58"/>
      <c r="AJC11" s="58"/>
      <c r="AJD11" s="58"/>
      <c r="AJE11" s="58"/>
      <c r="AJF11" s="58"/>
      <c r="AJG11" s="58"/>
      <c r="AJH11" s="58"/>
      <c r="AJI11" s="58"/>
      <c r="AJJ11" s="58"/>
      <c r="AJK11" s="58"/>
      <c r="AJL11" s="58"/>
      <c r="AJM11" s="58"/>
      <c r="AJN11" s="58"/>
      <c r="AJO11" s="58"/>
      <c r="AJP11" s="58"/>
      <c r="AJQ11" s="58"/>
      <c r="AJR11" s="58"/>
      <c r="AJS11" s="58"/>
      <c r="AJT11" s="58"/>
      <c r="AJU11" s="58"/>
      <c r="AJV11" s="58"/>
      <c r="AJW11" s="58"/>
      <c r="AJX11" s="58"/>
      <c r="AJY11" s="58"/>
      <c r="AJZ11" s="58"/>
      <c r="AKA11" s="58"/>
      <c r="AKB11" s="58"/>
      <c r="AKC11" s="58"/>
      <c r="AKD11" s="58"/>
      <c r="AKE11" s="58"/>
      <c r="AKF11" s="58"/>
      <c r="AKG11" s="58"/>
      <c r="AKH11" s="58"/>
      <c r="AKI11" s="58"/>
      <c r="AKJ11" s="58"/>
      <c r="AKK11" s="58"/>
      <c r="AKL11" s="58"/>
      <c r="AKM11" s="58"/>
      <c r="AKN11" s="58"/>
      <c r="AKO11" s="58"/>
      <c r="AKP11" s="58"/>
      <c r="AKQ11" s="58"/>
      <c r="AKR11" s="58"/>
      <c r="AKS11" s="58"/>
      <c r="AKT11" s="58"/>
      <c r="AKU11" s="58"/>
    </row>
    <row r="12" spans="1:983" ht="41.25" customHeight="1">
      <c r="A12" s="45">
        <v>5</v>
      </c>
      <c r="B12" s="49">
        <v>2021002130167</v>
      </c>
      <c r="C12" s="14">
        <v>44133</v>
      </c>
      <c r="D12" s="13" t="s">
        <v>27</v>
      </c>
      <c r="E12" s="45" t="s">
        <v>36</v>
      </c>
      <c r="F12" s="49" t="s">
        <v>89</v>
      </c>
      <c r="G12" s="12">
        <v>25172851776</v>
      </c>
      <c r="H12" s="45" t="s">
        <v>21</v>
      </c>
      <c r="I12" s="53">
        <v>44589</v>
      </c>
      <c r="J12" s="53">
        <v>45166</v>
      </c>
      <c r="K12" s="6" t="s">
        <v>321</v>
      </c>
      <c r="L12" s="24">
        <v>1501564696.3099999</v>
      </c>
      <c r="M12" s="27" t="s">
        <v>39</v>
      </c>
    </row>
    <row r="13" spans="1:983" ht="43.5" customHeight="1">
      <c r="A13" s="9">
        <v>6</v>
      </c>
      <c r="B13" s="49">
        <v>2021002130222</v>
      </c>
      <c r="C13" s="14">
        <v>44362</v>
      </c>
      <c r="D13" s="13" t="s">
        <v>24</v>
      </c>
      <c r="E13" s="45" t="s">
        <v>29</v>
      </c>
      <c r="F13" s="49" t="s">
        <v>89</v>
      </c>
      <c r="G13" s="12">
        <v>1033598157</v>
      </c>
      <c r="H13" s="45" t="s">
        <v>37</v>
      </c>
      <c r="I13" s="48">
        <v>44753</v>
      </c>
      <c r="J13" s="48">
        <v>45147</v>
      </c>
      <c r="K13" s="6" t="s">
        <v>320</v>
      </c>
      <c r="L13" s="24">
        <v>267057628.0800001</v>
      </c>
      <c r="M13" s="23"/>
    </row>
    <row r="14" spans="1:983" ht="52.5" customHeight="1">
      <c r="A14" s="45">
        <v>7</v>
      </c>
      <c r="B14" s="49">
        <v>2021002130445</v>
      </c>
      <c r="C14" s="14">
        <v>44559</v>
      </c>
      <c r="D14" s="13" t="s">
        <v>25</v>
      </c>
      <c r="E14" s="45" t="s">
        <v>30</v>
      </c>
      <c r="F14" s="49" t="s">
        <v>89</v>
      </c>
      <c r="G14" s="12">
        <v>6140118973</v>
      </c>
      <c r="H14" s="45" t="s">
        <v>37</v>
      </c>
      <c r="I14" s="48">
        <v>44964</v>
      </c>
      <c r="J14" s="48">
        <v>45267</v>
      </c>
      <c r="K14" s="6" t="s">
        <v>319</v>
      </c>
      <c r="L14" s="24">
        <v>0</v>
      </c>
      <c r="M14" s="13"/>
    </row>
    <row r="15" spans="1:983" ht="49.5" customHeight="1">
      <c r="A15" s="9">
        <v>8</v>
      </c>
      <c r="B15" s="49">
        <v>2020013010101</v>
      </c>
      <c r="C15" s="14">
        <v>43854</v>
      </c>
      <c r="D15" s="13" t="s">
        <v>26</v>
      </c>
      <c r="E15" s="45" t="s">
        <v>31</v>
      </c>
      <c r="F15" s="49" t="s">
        <v>89</v>
      </c>
      <c r="G15" s="12">
        <v>7153702708</v>
      </c>
      <c r="H15" s="45" t="s">
        <v>38</v>
      </c>
      <c r="I15" s="48">
        <v>45029</v>
      </c>
      <c r="J15" s="48">
        <v>45304</v>
      </c>
      <c r="K15" s="33">
        <v>0</v>
      </c>
      <c r="L15" s="24">
        <v>0</v>
      </c>
      <c r="M15" s="126"/>
    </row>
    <row r="16" spans="1:983" ht="48" customHeight="1">
      <c r="A16" s="9">
        <v>9</v>
      </c>
      <c r="B16" s="49">
        <v>2022002130074</v>
      </c>
      <c r="C16" s="53">
        <v>44924</v>
      </c>
      <c r="D16" s="26" t="s">
        <v>40</v>
      </c>
      <c r="E16" s="27" t="s">
        <v>43</v>
      </c>
      <c r="F16" s="47" t="s">
        <v>46</v>
      </c>
      <c r="G16" s="4">
        <v>448866144</v>
      </c>
      <c r="H16" s="47" t="s">
        <v>47</v>
      </c>
      <c r="I16" s="53">
        <v>44971</v>
      </c>
      <c r="J16" s="53">
        <v>45291</v>
      </c>
      <c r="K16" s="50">
        <v>0.1</v>
      </c>
      <c r="L16" s="30"/>
      <c r="M16" s="27" t="s">
        <v>48</v>
      </c>
    </row>
    <row r="17" spans="1:13" ht="48.75" customHeight="1">
      <c r="A17" s="47">
        <v>10</v>
      </c>
      <c r="B17" s="59">
        <v>2022002130075</v>
      </c>
      <c r="C17" s="53">
        <v>44924</v>
      </c>
      <c r="D17" s="25" t="s">
        <v>41</v>
      </c>
      <c r="E17" s="57" t="s">
        <v>44</v>
      </c>
      <c r="F17" s="47" t="s">
        <v>46</v>
      </c>
      <c r="G17" s="4">
        <v>897732289</v>
      </c>
      <c r="H17" s="47" t="s">
        <v>47</v>
      </c>
      <c r="I17" s="53">
        <v>44971</v>
      </c>
      <c r="J17" s="53">
        <v>45291</v>
      </c>
      <c r="K17" s="50">
        <v>0.2</v>
      </c>
      <c r="L17" s="29"/>
      <c r="M17" s="27" t="s">
        <v>48</v>
      </c>
    </row>
    <row r="18" spans="1:13" ht="44.25" customHeight="1">
      <c r="A18" s="9">
        <v>11</v>
      </c>
      <c r="B18" s="49">
        <v>2022002130086</v>
      </c>
      <c r="C18" s="53">
        <v>44924</v>
      </c>
      <c r="D18" s="26" t="s">
        <v>42</v>
      </c>
      <c r="E18" s="27" t="s">
        <v>45</v>
      </c>
      <c r="F18" s="47" t="s">
        <v>46</v>
      </c>
      <c r="G18" s="7">
        <v>3902284713</v>
      </c>
      <c r="H18" s="47" t="s">
        <v>47</v>
      </c>
      <c r="I18" s="53">
        <v>44944</v>
      </c>
      <c r="J18" s="53">
        <v>45291</v>
      </c>
      <c r="K18" s="50">
        <v>0.18</v>
      </c>
      <c r="L18" s="31"/>
      <c r="M18" s="27" t="s">
        <v>48</v>
      </c>
    </row>
    <row r="19" spans="1:13" ht="42">
      <c r="A19" s="9">
        <v>12</v>
      </c>
      <c r="B19" s="49">
        <v>2023002130003</v>
      </c>
      <c r="C19" s="53">
        <v>44999</v>
      </c>
      <c r="D19" s="133" t="s">
        <v>49</v>
      </c>
      <c r="E19" s="32" t="s">
        <v>54</v>
      </c>
      <c r="F19" s="19" t="s">
        <v>59</v>
      </c>
      <c r="G19" s="4">
        <v>5120263605</v>
      </c>
      <c r="H19" s="47" t="s">
        <v>47</v>
      </c>
      <c r="I19" s="53">
        <v>44999</v>
      </c>
      <c r="J19" s="53">
        <v>45291</v>
      </c>
      <c r="K19" s="56">
        <v>0.17</v>
      </c>
      <c r="L19" s="19">
        <v>921647449</v>
      </c>
      <c r="M19" s="27" t="s">
        <v>60</v>
      </c>
    </row>
    <row r="20" spans="1:13" ht="52.5">
      <c r="A20" s="47">
        <v>13</v>
      </c>
      <c r="B20" s="49">
        <v>2023002130026</v>
      </c>
      <c r="C20" s="53">
        <v>44999</v>
      </c>
      <c r="D20" s="133" t="s">
        <v>50</v>
      </c>
      <c r="E20" s="32" t="s">
        <v>55</v>
      </c>
      <c r="F20" s="19" t="s">
        <v>59</v>
      </c>
      <c r="G20" s="4">
        <v>9467153578</v>
      </c>
      <c r="H20" s="47" t="s">
        <v>47</v>
      </c>
      <c r="I20" s="53">
        <v>44999</v>
      </c>
      <c r="J20" s="53">
        <v>45291</v>
      </c>
      <c r="K20" s="56">
        <v>0.19</v>
      </c>
      <c r="L20" s="19">
        <v>757372286</v>
      </c>
      <c r="M20" s="27" t="s">
        <v>60</v>
      </c>
    </row>
    <row r="21" spans="1:13" ht="42">
      <c r="A21" s="9">
        <v>14</v>
      </c>
      <c r="B21" s="49">
        <v>2023002130033</v>
      </c>
      <c r="C21" s="53">
        <v>45019</v>
      </c>
      <c r="D21" s="133" t="s">
        <v>51</v>
      </c>
      <c r="E21" s="32" t="s">
        <v>56</v>
      </c>
      <c r="F21" s="19" t="s">
        <v>59</v>
      </c>
      <c r="G21" s="4">
        <v>2184457820</v>
      </c>
      <c r="H21" s="47" t="s">
        <v>47</v>
      </c>
      <c r="I21" s="53">
        <v>45019</v>
      </c>
      <c r="J21" s="53">
        <v>45291</v>
      </c>
      <c r="K21" s="33">
        <v>0</v>
      </c>
      <c r="L21" s="19">
        <v>0</v>
      </c>
      <c r="M21" s="27" t="s">
        <v>61</v>
      </c>
    </row>
    <row r="22" spans="1:13" ht="63">
      <c r="A22" s="9">
        <v>15</v>
      </c>
      <c r="B22" s="49">
        <v>2023002130037</v>
      </c>
      <c r="C22" s="53">
        <v>45019</v>
      </c>
      <c r="D22" s="133" t="s">
        <v>52</v>
      </c>
      <c r="E22" s="32" t="s">
        <v>57</v>
      </c>
      <c r="F22" s="19" t="s">
        <v>59</v>
      </c>
      <c r="G22" s="4">
        <v>263982500</v>
      </c>
      <c r="H22" s="47" t="s">
        <v>47</v>
      </c>
      <c r="I22" s="53">
        <v>45019</v>
      </c>
      <c r="J22" s="53">
        <v>45291</v>
      </c>
      <c r="K22" s="33">
        <v>0</v>
      </c>
      <c r="L22" s="19">
        <v>0</v>
      </c>
      <c r="M22" s="27" t="s">
        <v>61</v>
      </c>
    </row>
    <row r="23" spans="1:13" ht="42">
      <c r="A23" s="47">
        <v>16</v>
      </c>
      <c r="B23" s="49">
        <v>2023002130035</v>
      </c>
      <c r="C23" s="53">
        <v>44977</v>
      </c>
      <c r="D23" s="133" t="s">
        <v>53</v>
      </c>
      <c r="E23" s="32" t="s">
        <v>58</v>
      </c>
      <c r="F23" s="19" t="s">
        <v>59</v>
      </c>
      <c r="G23" s="4">
        <v>2639828452</v>
      </c>
      <c r="H23" s="47" t="s">
        <v>47</v>
      </c>
      <c r="I23" s="53">
        <v>44977</v>
      </c>
      <c r="J23" s="53">
        <v>45291</v>
      </c>
      <c r="K23" s="50">
        <v>0</v>
      </c>
      <c r="L23" s="19">
        <v>0</v>
      </c>
      <c r="M23" s="27" t="s">
        <v>61</v>
      </c>
    </row>
    <row r="24" spans="1:13" ht="42">
      <c r="A24" s="9">
        <v>17</v>
      </c>
      <c r="B24" s="49">
        <v>2022002130177</v>
      </c>
      <c r="C24" s="53">
        <v>44921</v>
      </c>
      <c r="D24" s="27" t="s">
        <v>62</v>
      </c>
      <c r="E24" s="27" t="s">
        <v>65</v>
      </c>
      <c r="F24" s="19" t="s">
        <v>68</v>
      </c>
      <c r="G24" s="4">
        <v>498400000</v>
      </c>
      <c r="H24" s="47" t="s">
        <v>47</v>
      </c>
      <c r="I24" s="53">
        <v>44946</v>
      </c>
      <c r="J24" s="53">
        <v>45251</v>
      </c>
      <c r="K24" s="50">
        <v>0.3</v>
      </c>
      <c r="L24" s="4">
        <v>430300000</v>
      </c>
      <c r="M24" s="23"/>
    </row>
    <row r="25" spans="1:13" ht="31.5">
      <c r="A25" s="9">
        <v>18</v>
      </c>
      <c r="B25" s="59">
        <v>2022002130178</v>
      </c>
      <c r="C25" s="53">
        <v>44923</v>
      </c>
      <c r="D25" s="27" t="s">
        <v>63</v>
      </c>
      <c r="E25" s="57" t="s">
        <v>66</v>
      </c>
      <c r="F25" s="19" t="s">
        <v>68</v>
      </c>
      <c r="G25" s="4">
        <v>300000000</v>
      </c>
      <c r="H25" s="47" t="s">
        <v>47</v>
      </c>
      <c r="I25" s="53">
        <v>44946</v>
      </c>
      <c r="J25" s="53">
        <v>45251</v>
      </c>
      <c r="K25" s="56">
        <v>0</v>
      </c>
      <c r="L25" s="19">
        <v>0</v>
      </c>
      <c r="M25" s="23"/>
    </row>
    <row r="26" spans="1:13" ht="52.5">
      <c r="A26" s="47">
        <v>19</v>
      </c>
      <c r="B26" s="49">
        <v>2022002130176</v>
      </c>
      <c r="C26" s="53">
        <v>45286</v>
      </c>
      <c r="D26" s="27" t="s">
        <v>64</v>
      </c>
      <c r="E26" s="27" t="s">
        <v>67</v>
      </c>
      <c r="F26" s="19" t="s">
        <v>68</v>
      </c>
      <c r="G26" s="4">
        <v>5200000000</v>
      </c>
      <c r="H26" s="47" t="s">
        <v>47</v>
      </c>
      <c r="I26" s="53">
        <v>44946</v>
      </c>
      <c r="J26" s="53">
        <v>45252</v>
      </c>
      <c r="K26" s="34">
        <v>0</v>
      </c>
      <c r="L26" s="19">
        <v>0</v>
      </c>
      <c r="M26" s="23"/>
    </row>
    <row r="27" spans="1:13" ht="52.5">
      <c r="A27" s="9">
        <v>20</v>
      </c>
      <c r="B27" s="49">
        <v>2023002130021</v>
      </c>
      <c r="C27" s="53">
        <v>44945</v>
      </c>
      <c r="D27" s="27" t="s">
        <v>69</v>
      </c>
      <c r="E27" s="27" t="s">
        <v>74</v>
      </c>
      <c r="F27" s="19" t="s">
        <v>79</v>
      </c>
      <c r="G27" s="4">
        <v>916015459218</v>
      </c>
      <c r="H27" s="49" t="s">
        <v>80</v>
      </c>
      <c r="I27" s="36" t="s">
        <v>82</v>
      </c>
      <c r="J27" s="36">
        <v>45291</v>
      </c>
      <c r="K27" s="38">
        <v>0.16600000000000001</v>
      </c>
      <c r="L27" s="39">
        <v>152433278126</v>
      </c>
      <c r="M27" s="41"/>
    </row>
    <row r="28" spans="1:13" ht="49.5" customHeight="1">
      <c r="A28" s="9">
        <v>21</v>
      </c>
      <c r="B28" s="49">
        <v>2022002130121</v>
      </c>
      <c r="C28" s="53">
        <v>44916</v>
      </c>
      <c r="D28" s="27" t="s">
        <v>70</v>
      </c>
      <c r="E28" s="27" t="s">
        <v>75</v>
      </c>
      <c r="F28" s="19" t="s">
        <v>79</v>
      </c>
      <c r="G28" s="4">
        <v>4922922756.8900003</v>
      </c>
      <c r="H28" s="49" t="s">
        <v>80</v>
      </c>
      <c r="I28" s="36">
        <v>44977</v>
      </c>
      <c r="J28" s="36">
        <v>45275</v>
      </c>
      <c r="K28" s="38">
        <v>0.2</v>
      </c>
      <c r="L28" s="39">
        <v>68000000</v>
      </c>
      <c r="M28" s="41" t="s">
        <v>83</v>
      </c>
    </row>
    <row r="29" spans="1:13" ht="129" customHeight="1">
      <c r="A29" s="47">
        <v>22</v>
      </c>
      <c r="B29" s="49">
        <v>2021002130292</v>
      </c>
      <c r="C29" s="53">
        <v>44559</v>
      </c>
      <c r="D29" s="27" t="s">
        <v>71</v>
      </c>
      <c r="E29" s="41" t="s">
        <v>76</v>
      </c>
      <c r="F29" s="19" t="s">
        <v>79</v>
      </c>
      <c r="G29" s="35">
        <v>13402544082</v>
      </c>
      <c r="H29" s="49" t="s">
        <v>80</v>
      </c>
      <c r="I29" s="37">
        <v>44670</v>
      </c>
      <c r="J29" s="37">
        <v>45092</v>
      </c>
      <c r="K29" s="50">
        <v>0.78</v>
      </c>
      <c r="L29" s="40">
        <f>5472406510+1239075178</f>
        <v>6711481688</v>
      </c>
      <c r="M29" s="43" t="s">
        <v>84</v>
      </c>
    </row>
    <row r="30" spans="1:13" ht="63" customHeight="1">
      <c r="A30" s="9">
        <v>23</v>
      </c>
      <c r="B30" s="49">
        <v>2022002130098</v>
      </c>
      <c r="C30" s="53">
        <v>44904</v>
      </c>
      <c r="D30" s="27" t="s">
        <v>72</v>
      </c>
      <c r="E30" s="27" t="s">
        <v>77</v>
      </c>
      <c r="F30" s="19" t="s">
        <v>79</v>
      </c>
      <c r="G30" s="4">
        <v>2602548479</v>
      </c>
      <c r="H30" s="49" t="s">
        <v>80</v>
      </c>
      <c r="I30" s="52">
        <v>44991</v>
      </c>
      <c r="J30" s="52">
        <v>45214</v>
      </c>
      <c r="K30" s="51">
        <v>0.17</v>
      </c>
      <c r="L30" s="28">
        <v>0</v>
      </c>
      <c r="M30" s="43" t="s">
        <v>85</v>
      </c>
    </row>
    <row r="31" spans="1:13" ht="52.5" customHeight="1">
      <c r="A31" s="9">
        <v>24</v>
      </c>
      <c r="B31" s="49">
        <v>2022002130175</v>
      </c>
      <c r="C31" s="53">
        <v>44930</v>
      </c>
      <c r="D31" s="27" t="s">
        <v>73</v>
      </c>
      <c r="E31" s="42" t="s">
        <v>78</v>
      </c>
      <c r="F31" s="19" t="s">
        <v>79</v>
      </c>
      <c r="G31" s="4">
        <v>43950844871</v>
      </c>
      <c r="H31" s="49" t="s">
        <v>81</v>
      </c>
      <c r="I31" s="36">
        <v>44977</v>
      </c>
      <c r="J31" s="36">
        <v>45076</v>
      </c>
      <c r="K31" s="60">
        <v>0.45</v>
      </c>
      <c r="L31" s="35">
        <v>5321355901.8000002</v>
      </c>
      <c r="M31" s="41" t="s">
        <v>86</v>
      </c>
    </row>
    <row r="32" spans="1:13" ht="42">
      <c r="A32" s="47">
        <v>25</v>
      </c>
      <c r="B32" s="49">
        <v>20201301012551</v>
      </c>
      <c r="C32" s="53">
        <v>44692</v>
      </c>
      <c r="D32" s="27" t="s">
        <v>87</v>
      </c>
      <c r="E32" s="42" t="s">
        <v>88</v>
      </c>
      <c r="F32" s="19" t="s">
        <v>89</v>
      </c>
      <c r="G32" s="4">
        <v>5263705098.8699999</v>
      </c>
      <c r="H32" s="47" t="s">
        <v>47</v>
      </c>
      <c r="I32" s="55" t="s">
        <v>90</v>
      </c>
      <c r="J32" s="55" t="s">
        <v>91</v>
      </c>
      <c r="K32" s="34">
        <v>0</v>
      </c>
      <c r="L32" s="55">
        <v>0</v>
      </c>
      <c r="M32" s="93" t="s">
        <v>92</v>
      </c>
    </row>
    <row r="33" spans="1:15" ht="42">
      <c r="A33" s="9">
        <v>26</v>
      </c>
      <c r="B33" s="49">
        <v>2022002130122</v>
      </c>
      <c r="C33" s="53">
        <v>44865</v>
      </c>
      <c r="D33" s="27" t="s">
        <v>93</v>
      </c>
      <c r="E33" s="27" t="s">
        <v>94</v>
      </c>
      <c r="F33" s="19" t="s">
        <v>96</v>
      </c>
      <c r="G33" s="4">
        <v>12982166871</v>
      </c>
      <c r="H33" s="49" t="s">
        <v>80</v>
      </c>
      <c r="I33" s="53">
        <v>44927</v>
      </c>
      <c r="J33" s="53">
        <v>45290</v>
      </c>
      <c r="K33" s="56">
        <v>0.21</v>
      </c>
      <c r="L33" s="4">
        <v>2781892900.9285717</v>
      </c>
      <c r="M33" s="27" t="s">
        <v>98</v>
      </c>
    </row>
    <row r="34" spans="1:15" ht="42">
      <c r="A34" s="9">
        <v>27</v>
      </c>
      <c r="B34" s="49">
        <v>2021002130207</v>
      </c>
      <c r="C34" s="53">
        <v>44343</v>
      </c>
      <c r="D34" s="27" t="s">
        <v>95</v>
      </c>
      <c r="E34" s="27" t="s">
        <v>95</v>
      </c>
      <c r="F34" s="19" t="s">
        <v>96</v>
      </c>
      <c r="G34" s="4">
        <v>512000000</v>
      </c>
      <c r="H34" s="49" t="s">
        <v>97</v>
      </c>
      <c r="I34" s="8" t="s">
        <v>99</v>
      </c>
      <c r="J34" s="8">
        <v>45290</v>
      </c>
      <c r="K34" s="34">
        <v>0</v>
      </c>
      <c r="L34" s="7">
        <v>0</v>
      </c>
      <c r="M34" s="93" t="s">
        <v>100</v>
      </c>
    </row>
    <row r="35" spans="1:15" ht="42">
      <c r="A35" s="47">
        <v>28</v>
      </c>
      <c r="B35" s="61">
        <v>2020002130077</v>
      </c>
      <c r="C35" s="62">
        <v>43900</v>
      </c>
      <c r="D35" s="63" t="s">
        <v>101</v>
      </c>
      <c r="E35" s="64" t="s">
        <v>102</v>
      </c>
      <c r="F35" s="45" t="s">
        <v>114</v>
      </c>
      <c r="G35" s="61">
        <v>2165810358</v>
      </c>
      <c r="H35" s="47" t="s">
        <v>47</v>
      </c>
      <c r="I35" s="67">
        <v>44659</v>
      </c>
      <c r="J35" s="67">
        <v>45290</v>
      </c>
      <c r="K35" s="56">
        <v>0</v>
      </c>
      <c r="L35" s="69">
        <v>0</v>
      </c>
      <c r="M35" s="3" t="s">
        <v>117</v>
      </c>
    </row>
    <row r="36" spans="1:15" ht="31.5">
      <c r="A36" s="9">
        <v>29</v>
      </c>
      <c r="B36" s="65">
        <v>2017000020101</v>
      </c>
      <c r="C36" s="62">
        <v>43924</v>
      </c>
      <c r="D36" s="63" t="s">
        <v>103</v>
      </c>
      <c r="E36" s="64" t="s">
        <v>104</v>
      </c>
      <c r="F36" s="45" t="s">
        <v>114</v>
      </c>
      <c r="G36" s="61">
        <v>3452967664</v>
      </c>
      <c r="H36" s="47" t="s">
        <v>115</v>
      </c>
      <c r="I36" s="67">
        <v>44659</v>
      </c>
      <c r="J36" s="67">
        <v>45290</v>
      </c>
      <c r="K36" s="56">
        <v>0.31</v>
      </c>
      <c r="L36" s="69">
        <f>240671443</f>
        <v>240671443</v>
      </c>
      <c r="M36" s="3" t="s">
        <v>117</v>
      </c>
    </row>
    <row r="37" spans="1:15" ht="31.5">
      <c r="A37" s="9">
        <v>30</v>
      </c>
      <c r="B37" s="65">
        <v>2019130000182</v>
      </c>
      <c r="C37" s="62">
        <v>44377</v>
      </c>
      <c r="D37" s="63" t="s">
        <v>105</v>
      </c>
      <c r="E37" s="64" t="s">
        <v>105</v>
      </c>
      <c r="F37" s="45" t="s">
        <v>114</v>
      </c>
      <c r="G37" s="61">
        <v>4598444442</v>
      </c>
      <c r="H37" s="47" t="s">
        <v>47</v>
      </c>
      <c r="I37" s="67">
        <v>44698</v>
      </c>
      <c r="J37" s="67">
        <v>45077</v>
      </c>
      <c r="K37" s="56">
        <v>0.01</v>
      </c>
      <c r="L37" s="69">
        <v>0</v>
      </c>
      <c r="M37" s="3" t="s">
        <v>118</v>
      </c>
    </row>
    <row r="38" spans="1:15" ht="52.5">
      <c r="A38" s="47">
        <v>31</v>
      </c>
      <c r="B38" s="65">
        <v>2019000020078</v>
      </c>
      <c r="C38" s="62">
        <v>44264</v>
      </c>
      <c r="D38" s="63" t="s">
        <v>106</v>
      </c>
      <c r="E38" s="64" t="s">
        <v>106</v>
      </c>
      <c r="F38" s="45" t="s">
        <v>114</v>
      </c>
      <c r="G38" s="61">
        <v>1480683245.0799999</v>
      </c>
      <c r="H38" s="47" t="s">
        <v>47</v>
      </c>
      <c r="I38" s="67">
        <v>44659</v>
      </c>
      <c r="J38" s="67">
        <v>45290</v>
      </c>
      <c r="K38" s="56">
        <v>0.16</v>
      </c>
      <c r="L38" s="69">
        <v>0</v>
      </c>
      <c r="M38" s="3" t="s">
        <v>117</v>
      </c>
    </row>
    <row r="39" spans="1:15" ht="52.5">
      <c r="A39" s="9">
        <v>32</v>
      </c>
      <c r="B39" s="65">
        <v>2021002130144</v>
      </c>
      <c r="C39" s="62">
        <v>44264</v>
      </c>
      <c r="D39" s="64" t="s">
        <v>107</v>
      </c>
      <c r="E39" s="64" t="s">
        <v>108</v>
      </c>
      <c r="F39" s="45" t="s">
        <v>114</v>
      </c>
      <c r="G39" s="66">
        <v>926603146</v>
      </c>
      <c r="H39" s="47" t="s">
        <v>116</v>
      </c>
      <c r="I39" s="67">
        <v>44659</v>
      </c>
      <c r="J39" s="67">
        <v>45290</v>
      </c>
      <c r="K39" s="56">
        <v>0.12</v>
      </c>
      <c r="L39" s="69">
        <v>0</v>
      </c>
      <c r="M39" s="3" t="s">
        <v>119</v>
      </c>
    </row>
    <row r="40" spans="1:15" ht="52.5">
      <c r="A40" s="9">
        <v>33</v>
      </c>
      <c r="B40" s="65">
        <v>2021002130144</v>
      </c>
      <c r="C40" s="62">
        <v>44264</v>
      </c>
      <c r="D40" s="64" t="s">
        <v>107</v>
      </c>
      <c r="E40" s="64" t="s">
        <v>109</v>
      </c>
      <c r="F40" s="45" t="s">
        <v>114</v>
      </c>
      <c r="G40" s="66">
        <v>872855014</v>
      </c>
      <c r="H40" s="47" t="s">
        <v>116</v>
      </c>
      <c r="I40" s="67">
        <v>44659</v>
      </c>
      <c r="J40" s="68" t="s">
        <v>136</v>
      </c>
      <c r="K40" s="56">
        <v>0</v>
      </c>
      <c r="L40" s="74">
        <v>0</v>
      </c>
      <c r="M40" s="3" t="s">
        <v>117</v>
      </c>
    </row>
    <row r="41" spans="1:15" ht="52.5">
      <c r="A41" s="47">
        <v>34</v>
      </c>
      <c r="B41" s="65">
        <v>2021002130144</v>
      </c>
      <c r="C41" s="62">
        <v>44264</v>
      </c>
      <c r="D41" s="64" t="s">
        <v>107</v>
      </c>
      <c r="E41" s="64" t="s">
        <v>110</v>
      </c>
      <c r="F41" s="45" t="s">
        <v>114</v>
      </c>
      <c r="G41" s="66">
        <v>799709197</v>
      </c>
      <c r="H41" s="47" t="s">
        <v>116</v>
      </c>
      <c r="I41" s="67">
        <v>44659</v>
      </c>
      <c r="J41" s="68" t="s">
        <v>136</v>
      </c>
      <c r="K41" s="56">
        <v>0.31</v>
      </c>
      <c r="L41" s="74">
        <v>240671443</v>
      </c>
      <c r="M41" s="3" t="s">
        <v>117</v>
      </c>
    </row>
    <row r="42" spans="1:15" ht="52.5">
      <c r="A42" s="9">
        <v>35</v>
      </c>
      <c r="B42" s="65">
        <v>2021002130144</v>
      </c>
      <c r="C42" s="62">
        <v>44264</v>
      </c>
      <c r="D42" s="64" t="s">
        <v>107</v>
      </c>
      <c r="E42" s="64" t="s">
        <v>111</v>
      </c>
      <c r="F42" s="45" t="s">
        <v>114</v>
      </c>
      <c r="G42" s="66">
        <v>846061105</v>
      </c>
      <c r="H42" s="47" t="s">
        <v>116</v>
      </c>
      <c r="I42" s="67">
        <v>44698</v>
      </c>
      <c r="J42" s="67">
        <v>45077</v>
      </c>
      <c r="K42" s="56">
        <v>0.01</v>
      </c>
      <c r="L42" s="74">
        <v>0</v>
      </c>
      <c r="M42" s="3" t="s">
        <v>118</v>
      </c>
    </row>
    <row r="43" spans="1:15" ht="52.5">
      <c r="A43" s="9">
        <v>36</v>
      </c>
      <c r="B43" s="65">
        <v>2021002130144</v>
      </c>
      <c r="C43" s="62">
        <v>44264</v>
      </c>
      <c r="D43" s="64" t="s">
        <v>107</v>
      </c>
      <c r="E43" s="64" t="s">
        <v>112</v>
      </c>
      <c r="F43" s="45" t="s">
        <v>114</v>
      </c>
      <c r="G43" s="66">
        <v>830436229.84000003</v>
      </c>
      <c r="H43" s="47" t="s">
        <v>116</v>
      </c>
      <c r="I43" s="67">
        <v>44659</v>
      </c>
      <c r="J43" s="68" t="s">
        <v>136</v>
      </c>
      <c r="K43" s="56">
        <v>0.16</v>
      </c>
      <c r="L43" s="74">
        <v>0</v>
      </c>
      <c r="M43" s="3" t="s">
        <v>117</v>
      </c>
    </row>
    <row r="44" spans="1:15" ht="52.5">
      <c r="A44" s="47">
        <v>37</v>
      </c>
      <c r="B44" s="65">
        <v>2021002130144</v>
      </c>
      <c r="C44" s="62">
        <v>44264</v>
      </c>
      <c r="D44" s="64" t="s">
        <v>107</v>
      </c>
      <c r="E44" s="64" t="s">
        <v>113</v>
      </c>
      <c r="F44" s="45" t="s">
        <v>114</v>
      </c>
      <c r="G44" s="66">
        <v>791778540.13999999</v>
      </c>
      <c r="H44" s="47" t="s">
        <v>116</v>
      </c>
      <c r="I44" s="67">
        <v>44659</v>
      </c>
      <c r="J44" s="68" t="s">
        <v>136</v>
      </c>
      <c r="K44" s="56">
        <v>0.12</v>
      </c>
      <c r="L44" s="74">
        <v>0</v>
      </c>
      <c r="M44" s="3" t="s">
        <v>119</v>
      </c>
    </row>
    <row r="45" spans="1:15" ht="52.5">
      <c r="A45" s="9">
        <v>38</v>
      </c>
      <c r="B45" s="49">
        <v>2022002130169</v>
      </c>
      <c r="C45" s="53">
        <v>44945</v>
      </c>
      <c r="D45" s="27" t="s">
        <v>128</v>
      </c>
      <c r="E45" s="27" t="s">
        <v>129</v>
      </c>
      <c r="F45" s="19" t="s">
        <v>130</v>
      </c>
      <c r="G45" s="4">
        <v>249900000</v>
      </c>
      <c r="H45" s="49" t="s">
        <v>131</v>
      </c>
      <c r="I45" s="53">
        <v>44967</v>
      </c>
      <c r="J45" s="53">
        <v>45290</v>
      </c>
      <c r="K45" s="56">
        <v>0.4</v>
      </c>
      <c r="L45" s="134">
        <v>0.4</v>
      </c>
      <c r="M45" s="27" t="s">
        <v>133</v>
      </c>
      <c r="N45" s="58"/>
      <c r="O45" s="58"/>
    </row>
    <row r="46" spans="1:15" ht="84">
      <c r="A46" s="9">
        <v>39</v>
      </c>
      <c r="B46" s="131" t="s">
        <v>120</v>
      </c>
      <c r="C46" s="53">
        <v>44945</v>
      </c>
      <c r="D46" s="70" t="s">
        <v>121</v>
      </c>
      <c r="E46" s="27" t="s">
        <v>122</v>
      </c>
      <c r="F46" s="19" t="s">
        <v>130</v>
      </c>
      <c r="G46" s="4">
        <v>876000000</v>
      </c>
      <c r="H46" s="49" t="s">
        <v>132</v>
      </c>
      <c r="I46" s="53">
        <v>45017</v>
      </c>
      <c r="J46" s="53">
        <v>45290</v>
      </c>
      <c r="K46" s="56">
        <v>0</v>
      </c>
      <c r="L46" s="74">
        <v>0</v>
      </c>
      <c r="M46" s="27"/>
      <c r="N46" s="58"/>
      <c r="O46" s="58"/>
    </row>
    <row r="47" spans="1:15" ht="42">
      <c r="A47" s="47">
        <v>40</v>
      </c>
      <c r="B47" s="49">
        <v>2022002130171</v>
      </c>
      <c r="C47" s="71">
        <v>44945</v>
      </c>
      <c r="D47" s="27" t="s">
        <v>123</v>
      </c>
      <c r="E47" s="72" t="s">
        <v>124</v>
      </c>
      <c r="F47" s="19" t="s">
        <v>130</v>
      </c>
      <c r="G47" s="73">
        <v>3319250000</v>
      </c>
      <c r="H47" s="49" t="s">
        <v>132</v>
      </c>
      <c r="I47" s="53">
        <v>45001</v>
      </c>
      <c r="J47" s="53">
        <v>45275</v>
      </c>
      <c r="K47" s="56">
        <v>0.1</v>
      </c>
      <c r="L47" s="74">
        <v>0</v>
      </c>
      <c r="M47" s="27" t="s">
        <v>134</v>
      </c>
      <c r="N47" s="58"/>
      <c r="O47" s="58"/>
    </row>
    <row r="48" spans="1:15" ht="31.5">
      <c r="A48" s="9">
        <v>41</v>
      </c>
      <c r="B48" s="49">
        <v>2022002130167</v>
      </c>
      <c r="C48" s="71">
        <v>44939</v>
      </c>
      <c r="D48" s="79" t="s">
        <v>125</v>
      </c>
      <c r="E48" s="72" t="s">
        <v>126</v>
      </c>
      <c r="F48" s="19" t="s">
        <v>130</v>
      </c>
      <c r="G48" s="73">
        <v>393900000</v>
      </c>
      <c r="H48" s="49" t="s">
        <v>132</v>
      </c>
      <c r="I48" s="84"/>
      <c r="J48" s="85"/>
      <c r="K48" s="85"/>
      <c r="L48" s="85"/>
      <c r="M48" s="27" t="s">
        <v>135</v>
      </c>
      <c r="N48" s="58"/>
      <c r="O48" s="58"/>
    </row>
    <row r="49" spans="1:290" ht="31.5">
      <c r="A49" s="83">
        <v>42</v>
      </c>
      <c r="B49" s="78">
        <v>2022002130166</v>
      </c>
      <c r="C49" s="80">
        <v>44939</v>
      </c>
      <c r="D49" s="100" t="s">
        <v>127</v>
      </c>
      <c r="E49" s="81" t="s">
        <v>127</v>
      </c>
      <c r="F49" s="82" t="s">
        <v>130</v>
      </c>
      <c r="G49" s="86">
        <v>399850000</v>
      </c>
      <c r="H49" s="45" t="s">
        <v>47</v>
      </c>
      <c r="I49" s="53">
        <v>45002</v>
      </c>
      <c r="J49" s="53">
        <v>45276</v>
      </c>
      <c r="K49" s="50">
        <v>0.1</v>
      </c>
      <c r="L49" s="74">
        <v>0</v>
      </c>
      <c r="M49" s="27" t="s">
        <v>134</v>
      </c>
      <c r="N49" s="128"/>
      <c r="O49" s="128"/>
    </row>
    <row r="50" spans="1:290" s="49" customFormat="1" ht="40.5" customHeight="1">
      <c r="A50" s="582">
        <v>43</v>
      </c>
      <c r="B50" s="588">
        <v>2016000000000</v>
      </c>
      <c r="C50" s="585">
        <v>42724</v>
      </c>
      <c r="D50" s="600" t="s">
        <v>137</v>
      </c>
      <c r="E50" s="600" t="s">
        <v>137</v>
      </c>
      <c r="F50" s="583" t="s">
        <v>170</v>
      </c>
      <c r="G50" s="77">
        <v>628797251</v>
      </c>
      <c r="H50" s="75" t="s">
        <v>138</v>
      </c>
      <c r="I50" s="603">
        <v>43342</v>
      </c>
      <c r="J50" s="585">
        <v>44650</v>
      </c>
      <c r="K50" s="586">
        <v>1</v>
      </c>
      <c r="L50" s="587">
        <v>771876957</v>
      </c>
      <c r="M50" s="581" t="s">
        <v>139</v>
      </c>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58"/>
      <c r="FV50" s="58"/>
      <c r="FW50" s="58"/>
      <c r="FX50" s="58"/>
      <c r="FY50" s="58"/>
      <c r="FZ50" s="58"/>
      <c r="GA50" s="58"/>
      <c r="GB50" s="58"/>
      <c r="GC50" s="58"/>
      <c r="GD50" s="58"/>
      <c r="GE50" s="58"/>
      <c r="GF50" s="58"/>
      <c r="GG50" s="58"/>
      <c r="GH50" s="58"/>
      <c r="GI50" s="58"/>
      <c r="GJ50" s="58"/>
      <c r="GK50" s="58"/>
      <c r="GL50" s="58"/>
      <c r="GM50" s="58"/>
      <c r="GN50" s="58"/>
      <c r="GO50" s="58"/>
      <c r="GP50" s="58"/>
      <c r="GQ50" s="58"/>
      <c r="GR50" s="58"/>
      <c r="GS50" s="58"/>
      <c r="GT50" s="58"/>
      <c r="GU50" s="58"/>
      <c r="GV50" s="58"/>
      <c r="GW50" s="58"/>
      <c r="GX50" s="58"/>
      <c r="GY50" s="58"/>
      <c r="GZ50" s="58"/>
      <c r="HA50" s="58"/>
      <c r="HB50" s="58"/>
      <c r="HC50" s="58"/>
      <c r="HD50" s="58"/>
      <c r="HE50" s="58"/>
      <c r="HF50" s="58"/>
      <c r="HG50" s="58"/>
      <c r="HH50" s="58"/>
      <c r="HI50" s="58"/>
      <c r="HJ50" s="58"/>
      <c r="HK50" s="58"/>
      <c r="HL50" s="58"/>
      <c r="HM50" s="58"/>
      <c r="HN50" s="58"/>
      <c r="HO50" s="58"/>
      <c r="HP50" s="58"/>
      <c r="HQ50" s="58"/>
      <c r="HR50" s="58"/>
      <c r="HS50" s="58"/>
      <c r="HT50" s="58"/>
      <c r="HU50" s="58"/>
      <c r="HV50" s="58"/>
      <c r="HW50" s="58"/>
      <c r="HX50" s="58"/>
      <c r="HY50" s="58"/>
      <c r="HZ50" s="58"/>
      <c r="IA50" s="58"/>
      <c r="IB50" s="58"/>
      <c r="IC50" s="58"/>
      <c r="ID50" s="58"/>
      <c r="IE50" s="58"/>
      <c r="IF50" s="58"/>
      <c r="IG50" s="58"/>
      <c r="IH50" s="58"/>
      <c r="II50" s="58"/>
      <c r="IJ50" s="58"/>
      <c r="IK50" s="58"/>
      <c r="IL50" s="58"/>
      <c r="IM50" s="58"/>
      <c r="IN50" s="58"/>
      <c r="IO50" s="58"/>
      <c r="IP50" s="58"/>
      <c r="IQ50" s="58"/>
      <c r="IR50" s="58"/>
      <c r="IS50" s="58"/>
      <c r="IT50" s="58"/>
      <c r="IU50" s="58"/>
      <c r="IV50" s="58"/>
      <c r="IW50" s="58"/>
      <c r="IX50" s="58"/>
      <c r="IY50" s="58"/>
      <c r="IZ50" s="58"/>
      <c r="JA50" s="58"/>
      <c r="JB50" s="58"/>
      <c r="JC50" s="58"/>
      <c r="JD50" s="58"/>
      <c r="JE50" s="58"/>
      <c r="JF50" s="58"/>
      <c r="JG50" s="58"/>
      <c r="JH50" s="58"/>
      <c r="JI50" s="58"/>
      <c r="JJ50" s="58"/>
      <c r="JK50" s="58"/>
      <c r="JL50" s="58"/>
      <c r="JM50" s="58"/>
      <c r="JN50" s="58"/>
      <c r="JO50" s="58"/>
      <c r="JP50" s="58"/>
      <c r="JQ50" s="58"/>
      <c r="JR50" s="58"/>
      <c r="JS50" s="58"/>
      <c r="JT50" s="58"/>
      <c r="JU50" s="58"/>
      <c r="JV50" s="58"/>
      <c r="JW50" s="58"/>
      <c r="JX50" s="58"/>
      <c r="JY50" s="58"/>
      <c r="JZ50" s="58"/>
      <c r="KA50" s="58"/>
      <c r="KB50" s="58"/>
      <c r="KC50" s="58"/>
      <c r="KD50" s="58"/>
    </row>
    <row r="51" spans="1:290" s="49" customFormat="1" ht="24" customHeight="1">
      <c r="A51" s="582"/>
      <c r="B51" s="595"/>
      <c r="C51" s="585"/>
      <c r="D51" s="600"/>
      <c r="E51" s="600"/>
      <c r="F51" s="584"/>
      <c r="G51" s="77">
        <v>288563773</v>
      </c>
      <c r="H51" s="75" t="s">
        <v>140</v>
      </c>
      <c r="I51" s="603"/>
      <c r="J51" s="585"/>
      <c r="K51" s="586"/>
      <c r="L51" s="587"/>
      <c r="M51" s="581"/>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c r="GF51" s="58"/>
      <c r="GG51" s="58"/>
      <c r="GH51" s="58"/>
      <c r="GI51" s="58"/>
      <c r="GJ51" s="58"/>
      <c r="GK51" s="58"/>
      <c r="GL51" s="58"/>
      <c r="GM51" s="58"/>
      <c r="GN51" s="58"/>
      <c r="GO51" s="58"/>
      <c r="GP51" s="58"/>
      <c r="GQ51" s="58"/>
      <c r="GR51" s="58"/>
      <c r="GS51" s="58"/>
      <c r="GT51" s="58"/>
      <c r="GU51" s="58"/>
      <c r="GV51" s="58"/>
      <c r="GW51" s="58"/>
      <c r="GX51" s="58"/>
      <c r="GY51" s="58"/>
      <c r="GZ51" s="58"/>
      <c r="HA51" s="58"/>
      <c r="HB51" s="58"/>
      <c r="HC51" s="58"/>
      <c r="HD51" s="58"/>
      <c r="HE51" s="58"/>
      <c r="HF51" s="58"/>
      <c r="HG51" s="58"/>
      <c r="HH51" s="58"/>
      <c r="HI51" s="58"/>
      <c r="HJ51" s="58"/>
      <c r="HK51" s="58"/>
      <c r="HL51" s="58"/>
      <c r="HM51" s="58"/>
      <c r="HN51" s="58"/>
      <c r="HO51" s="58"/>
      <c r="HP51" s="58"/>
      <c r="HQ51" s="58"/>
      <c r="HR51" s="58"/>
      <c r="HS51" s="58"/>
      <c r="HT51" s="58"/>
      <c r="HU51" s="58"/>
      <c r="HV51" s="58"/>
      <c r="HW51" s="58"/>
      <c r="HX51" s="58"/>
      <c r="HY51" s="58"/>
      <c r="HZ51" s="58"/>
      <c r="IA51" s="58"/>
      <c r="IB51" s="58"/>
      <c r="IC51" s="58"/>
      <c r="ID51" s="58"/>
      <c r="IE51" s="58"/>
      <c r="IF51" s="58"/>
      <c r="IG51" s="58"/>
      <c r="IH51" s="58"/>
      <c r="II51" s="58"/>
      <c r="IJ51" s="58"/>
      <c r="IK51" s="58"/>
      <c r="IL51" s="58"/>
      <c r="IM51" s="58"/>
      <c r="IN51" s="58"/>
      <c r="IO51" s="58"/>
      <c r="IP51" s="58"/>
      <c r="IQ51" s="58"/>
      <c r="IR51" s="58"/>
      <c r="IS51" s="58"/>
      <c r="IT51" s="58"/>
      <c r="IU51" s="58"/>
      <c r="IV51" s="58"/>
      <c r="IW51" s="58"/>
      <c r="IX51" s="58"/>
      <c r="IY51" s="58"/>
      <c r="IZ51" s="58"/>
      <c r="JA51" s="58"/>
      <c r="JB51" s="58"/>
      <c r="JC51" s="58"/>
      <c r="JD51" s="58"/>
      <c r="JE51" s="58"/>
      <c r="JF51" s="58"/>
      <c r="JG51" s="58"/>
      <c r="JH51" s="58"/>
      <c r="JI51" s="58"/>
      <c r="JJ51" s="58"/>
      <c r="JK51" s="58"/>
      <c r="JL51" s="58"/>
      <c r="JM51" s="58"/>
      <c r="JN51" s="58"/>
      <c r="JO51" s="58"/>
      <c r="JP51" s="58"/>
      <c r="JQ51" s="58"/>
      <c r="JR51" s="58"/>
      <c r="JS51" s="58"/>
      <c r="JT51" s="58"/>
      <c r="JU51" s="58"/>
      <c r="JV51" s="58"/>
      <c r="JW51" s="58"/>
      <c r="JX51" s="58"/>
      <c r="JY51" s="58"/>
      <c r="JZ51" s="58"/>
      <c r="KA51" s="58"/>
      <c r="KB51" s="58"/>
      <c r="KC51" s="58"/>
      <c r="KD51" s="58"/>
    </row>
    <row r="52" spans="1:290" s="128" customFormat="1" ht="31.5" customHeight="1">
      <c r="A52" s="583">
        <v>44</v>
      </c>
      <c r="B52" s="588">
        <v>2016000000000</v>
      </c>
      <c r="C52" s="589">
        <v>42724</v>
      </c>
      <c r="D52" s="591" t="s">
        <v>141</v>
      </c>
      <c r="E52" s="591" t="s">
        <v>141</v>
      </c>
      <c r="F52" s="583" t="s">
        <v>170</v>
      </c>
      <c r="G52" s="77">
        <v>5775288979</v>
      </c>
      <c r="H52" s="76" t="s">
        <v>142</v>
      </c>
      <c r="I52" s="593">
        <v>43063</v>
      </c>
      <c r="J52" s="596" t="s">
        <v>143</v>
      </c>
      <c r="K52" s="598">
        <v>0.92649999999999999</v>
      </c>
      <c r="L52" s="577">
        <v>5006209107</v>
      </c>
      <c r="M52" s="579" t="s">
        <v>144</v>
      </c>
    </row>
    <row r="53" spans="1:290" s="128" customFormat="1" ht="33.75" customHeight="1">
      <c r="A53" s="584"/>
      <c r="B53" s="588"/>
      <c r="C53" s="590"/>
      <c r="D53" s="592"/>
      <c r="E53" s="592"/>
      <c r="F53" s="584"/>
      <c r="G53" s="77">
        <v>1448308259</v>
      </c>
      <c r="H53" s="76" t="s">
        <v>145</v>
      </c>
      <c r="I53" s="594"/>
      <c r="J53" s="597"/>
      <c r="K53" s="599"/>
      <c r="L53" s="578"/>
      <c r="M53" s="580"/>
    </row>
    <row r="54" spans="1:290" s="128" customFormat="1" ht="37.5" customHeight="1">
      <c r="A54" s="583">
        <v>45</v>
      </c>
      <c r="B54" s="601">
        <v>20220021300146</v>
      </c>
      <c r="C54" s="53">
        <v>44909</v>
      </c>
      <c r="D54" s="79" t="s">
        <v>146</v>
      </c>
      <c r="E54" s="79" t="s">
        <v>147</v>
      </c>
      <c r="F54" s="583" t="s">
        <v>170</v>
      </c>
      <c r="G54" s="77">
        <v>1098825000</v>
      </c>
      <c r="H54" s="76" t="s">
        <v>148</v>
      </c>
      <c r="I54" s="87">
        <v>44964</v>
      </c>
      <c r="J54" s="88">
        <v>45285</v>
      </c>
      <c r="K54" s="89">
        <v>0.2</v>
      </c>
      <c r="L54" s="90">
        <f>K54*G54</f>
        <v>219765000</v>
      </c>
      <c r="M54" s="3" t="s">
        <v>149</v>
      </c>
    </row>
    <row r="55" spans="1:290" s="128" customFormat="1" ht="57.75" customHeight="1">
      <c r="A55" s="584"/>
      <c r="B55" s="602">
        <v>20230021300019</v>
      </c>
      <c r="C55" s="53">
        <v>44951</v>
      </c>
      <c r="D55" s="79" t="s">
        <v>150</v>
      </c>
      <c r="E55" s="79" t="s">
        <v>150</v>
      </c>
      <c r="F55" s="584"/>
      <c r="G55" s="77">
        <v>170000000</v>
      </c>
      <c r="H55" s="76" t="s">
        <v>148</v>
      </c>
      <c r="I55" s="87">
        <v>45005</v>
      </c>
      <c r="J55" s="88">
        <v>45255</v>
      </c>
      <c r="K55" s="89">
        <v>0.15</v>
      </c>
      <c r="L55" s="90">
        <f>K55*G55</f>
        <v>25500000</v>
      </c>
      <c r="M55" s="3" t="s">
        <v>149</v>
      </c>
    </row>
    <row r="56" spans="1:290" ht="42">
      <c r="A56" s="47">
        <v>46</v>
      </c>
      <c r="B56" s="49">
        <v>2021002130296</v>
      </c>
      <c r="C56" s="53">
        <v>44446</v>
      </c>
      <c r="D56" s="3" t="s">
        <v>151</v>
      </c>
      <c r="E56" s="13" t="s">
        <v>152</v>
      </c>
      <c r="F56" s="19" t="s">
        <v>169</v>
      </c>
      <c r="G56" s="97">
        <v>428571428</v>
      </c>
      <c r="H56" s="45" t="s">
        <v>171</v>
      </c>
      <c r="I56" s="48">
        <v>44819</v>
      </c>
      <c r="J56" s="48">
        <v>45107</v>
      </c>
      <c r="K56" s="98">
        <v>0.5</v>
      </c>
      <c r="L56" s="99">
        <v>150000000</v>
      </c>
      <c r="M56" s="13" t="s">
        <v>173</v>
      </c>
    </row>
    <row r="57" spans="1:290" ht="42">
      <c r="A57" s="9">
        <v>47</v>
      </c>
      <c r="B57" s="49">
        <v>2021002130294</v>
      </c>
      <c r="C57" s="53">
        <v>44449</v>
      </c>
      <c r="D57" s="93" t="s">
        <v>153</v>
      </c>
      <c r="E57" s="27" t="s">
        <v>154</v>
      </c>
      <c r="F57" s="19" t="s">
        <v>169</v>
      </c>
      <c r="G57" s="69">
        <v>200000000</v>
      </c>
      <c r="H57" s="49" t="s">
        <v>47</v>
      </c>
      <c r="I57" s="53">
        <v>44854</v>
      </c>
      <c r="J57" s="53">
        <v>44977</v>
      </c>
      <c r="K57" s="34">
        <v>0.25</v>
      </c>
      <c r="L57" s="7">
        <v>36268991.659999996</v>
      </c>
      <c r="M57" s="27" t="s">
        <v>174</v>
      </c>
    </row>
    <row r="58" spans="1:290" ht="52.5">
      <c r="A58" s="9">
        <v>48</v>
      </c>
      <c r="B58" s="49">
        <v>2022002130084</v>
      </c>
      <c r="C58" s="53">
        <v>44845</v>
      </c>
      <c r="D58" s="27" t="s">
        <v>155</v>
      </c>
      <c r="E58" s="27" t="s">
        <v>156</v>
      </c>
      <c r="F58" s="19" t="s">
        <v>169</v>
      </c>
      <c r="G58" s="69">
        <v>200000000</v>
      </c>
      <c r="H58" s="49" t="s">
        <v>47</v>
      </c>
      <c r="I58" s="53" t="s">
        <v>175</v>
      </c>
      <c r="J58" s="53" t="s">
        <v>175</v>
      </c>
      <c r="K58" s="56">
        <v>0</v>
      </c>
      <c r="L58" s="69">
        <v>0</v>
      </c>
      <c r="M58" s="27" t="s">
        <v>176</v>
      </c>
    </row>
    <row r="59" spans="1:290" ht="73.5">
      <c r="A59" s="47">
        <v>49</v>
      </c>
      <c r="B59" s="49">
        <v>2022002130089</v>
      </c>
      <c r="C59" s="53">
        <v>44860</v>
      </c>
      <c r="D59" s="94" t="s">
        <v>157</v>
      </c>
      <c r="E59" s="94" t="s">
        <v>158</v>
      </c>
      <c r="F59" s="19" t="s">
        <v>169</v>
      </c>
      <c r="G59" s="96">
        <v>142991000</v>
      </c>
      <c r="H59" s="49" t="s">
        <v>47</v>
      </c>
      <c r="I59" s="53" t="s">
        <v>175</v>
      </c>
      <c r="J59" s="53" t="s">
        <v>175</v>
      </c>
      <c r="K59" s="56">
        <v>0</v>
      </c>
      <c r="L59" s="69">
        <v>0</v>
      </c>
      <c r="M59" s="27" t="s">
        <v>176</v>
      </c>
    </row>
    <row r="60" spans="1:290" ht="42">
      <c r="A60" s="9">
        <v>50</v>
      </c>
      <c r="B60" s="49">
        <v>2022002130080</v>
      </c>
      <c r="C60" s="53">
        <v>44841</v>
      </c>
      <c r="D60" s="95" t="s">
        <v>159</v>
      </c>
      <c r="E60" s="94" t="s">
        <v>160</v>
      </c>
      <c r="F60" s="19" t="s">
        <v>169</v>
      </c>
      <c r="G60" s="96">
        <v>200000000</v>
      </c>
      <c r="H60" s="49" t="s">
        <v>47</v>
      </c>
      <c r="I60" s="53" t="s">
        <v>175</v>
      </c>
      <c r="J60" s="53" t="s">
        <v>175</v>
      </c>
      <c r="K60" s="56">
        <v>0</v>
      </c>
      <c r="L60" s="69">
        <v>0</v>
      </c>
      <c r="M60" s="27" t="s">
        <v>177</v>
      </c>
    </row>
    <row r="61" spans="1:290" ht="63">
      <c r="A61" s="9">
        <v>51</v>
      </c>
      <c r="B61" s="49">
        <v>2022002130076</v>
      </c>
      <c r="C61" s="53">
        <v>44837</v>
      </c>
      <c r="D61" s="3" t="s">
        <v>161</v>
      </c>
      <c r="E61" s="13" t="s">
        <v>162</v>
      </c>
      <c r="F61" s="19" t="s">
        <v>169</v>
      </c>
      <c r="G61" s="97">
        <v>500000000</v>
      </c>
      <c r="H61" s="45" t="s">
        <v>47</v>
      </c>
      <c r="I61" s="48">
        <v>45015</v>
      </c>
      <c r="J61" s="48">
        <v>45260</v>
      </c>
      <c r="K61" s="98">
        <v>0</v>
      </c>
      <c r="L61" s="99">
        <v>0</v>
      </c>
      <c r="M61" s="13" t="s">
        <v>178</v>
      </c>
    </row>
    <row r="62" spans="1:290" ht="31.5">
      <c r="A62" s="47">
        <v>52</v>
      </c>
      <c r="B62" s="91">
        <v>2022002130073</v>
      </c>
      <c r="C62" s="44">
        <v>44833</v>
      </c>
      <c r="D62" s="94" t="s">
        <v>163</v>
      </c>
      <c r="E62" s="94" t="s">
        <v>164</v>
      </c>
      <c r="F62" s="19" t="s">
        <v>169</v>
      </c>
      <c r="G62" s="96">
        <v>428571428</v>
      </c>
      <c r="H62" s="46" t="s">
        <v>171</v>
      </c>
      <c r="I62" s="54" t="s">
        <v>175</v>
      </c>
      <c r="J62" s="129" t="s">
        <v>175</v>
      </c>
      <c r="K62" s="132">
        <v>0</v>
      </c>
      <c r="L62" s="97">
        <v>0</v>
      </c>
      <c r="M62" s="130" t="s">
        <v>176</v>
      </c>
    </row>
    <row r="63" spans="1:290" ht="63">
      <c r="A63" s="9">
        <v>53</v>
      </c>
      <c r="B63" s="55">
        <v>2022002130072</v>
      </c>
      <c r="C63" s="44">
        <v>44833</v>
      </c>
      <c r="D63" s="95" t="s">
        <v>165</v>
      </c>
      <c r="E63" s="94" t="s">
        <v>166</v>
      </c>
      <c r="F63" s="19" t="s">
        <v>169</v>
      </c>
      <c r="G63" s="96">
        <v>500000000</v>
      </c>
      <c r="H63" s="49" t="s">
        <v>47</v>
      </c>
      <c r="I63" s="53" t="s">
        <v>175</v>
      </c>
      <c r="J63" s="53" t="s">
        <v>175</v>
      </c>
      <c r="K63" s="56">
        <v>0</v>
      </c>
      <c r="L63" s="69">
        <v>0</v>
      </c>
      <c r="M63" s="27" t="s">
        <v>176</v>
      </c>
    </row>
    <row r="64" spans="1:290" ht="45.75" customHeight="1">
      <c r="A64" s="9">
        <v>54</v>
      </c>
      <c r="B64" s="92">
        <v>2022002130049</v>
      </c>
      <c r="C64" s="44">
        <v>44740</v>
      </c>
      <c r="D64" s="94" t="s">
        <v>167</v>
      </c>
      <c r="E64" s="94" t="s">
        <v>168</v>
      </c>
      <c r="F64" s="19" t="s">
        <v>169</v>
      </c>
      <c r="G64" s="96">
        <v>4250000000</v>
      </c>
      <c r="H64" s="49" t="s">
        <v>172</v>
      </c>
      <c r="I64" s="53" t="s">
        <v>175</v>
      </c>
      <c r="J64" s="53" t="s">
        <v>175</v>
      </c>
      <c r="K64" s="56">
        <v>0</v>
      </c>
      <c r="L64" s="69">
        <v>0</v>
      </c>
      <c r="M64" s="27" t="s">
        <v>176</v>
      </c>
    </row>
    <row r="65" spans="1:13" ht="63">
      <c r="A65" s="47">
        <v>55</v>
      </c>
      <c r="B65" s="106">
        <v>2022002130125</v>
      </c>
      <c r="C65" s="116">
        <v>44909</v>
      </c>
      <c r="D65" s="101" t="s">
        <v>180</v>
      </c>
      <c r="E65" s="101" t="s">
        <v>217</v>
      </c>
      <c r="F65" s="19" t="s">
        <v>254</v>
      </c>
      <c r="G65" s="107">
        <v>1650000000</v>
      </c>
      <c r="H65" s="106" t="s">
        <v>255</v>
      </c>
      <c r="I65" s="115">
        <v>44927</v>
      </c>
      <c r="J65" s="116">
        <v>45291</v>
      </c>
      <c r="K65" s="121">
        <f>L65/G65</f>
        <v>0.48109090909090907</v>
      </c>
      <c r="L65" s="107">
        <v>793800000</v>
      </c>
      <c r="M65" s="101" t="s">
        <v>292</v>
      </c>
    </row>
    <row r="66" spans="1:13" ht="52.5">
      <c r="A66" s="9">
        <v>56</v>
      </c>
      <c r="B66" s="107">
        <v>2022002130180</v>
      </c>
      <c r="C66" s="116">
        <v>44950</v>
      </c>
      <c r="D66" s="102" t="s">
        <v>181</v>
      </c>
      <c r="E66" s="101" t="s">
        <v>218</v>
      </c>
      <c r="F66" s="19" t="s">
        <v>254</v>
      </c>
      <c r="G66" s="107">
        <v>500000000</v>
      </c>
      <c r="H66" s="106" t="s">
        <v>256</v>
      </c>
      <c r="I66" s="115">
        <v>44927</v>
      </c>
      <c r="J66" s="116">
        <v>45291</v>
      </c>
      <c r="K66" s="122">
        <v>0</v>
      </c>
      <c r="L66" s="107">
        <v>0</v>
      </c>
      <c r="M66" s="101" t="s">
        <v>293</v>
      </c>
    </row>
    <row r="67" spans="1:13" ht="52.5">
      <c r="A67" s="9">
        <v>57</v>
      </c>
      <c r="B67" s="108">
        <v>2022002130114</v>
      </c>
      <c r="C67" s="117">
        <v>44922</v>
      </c>
      <c r="D67" s="103" t="s">
        <v>182</v>
      </c>
      <c r="E67" s="101" t="s">
        <v>219</v>
      </c>
      <c r="F67" s="19" t="s">
        <v>254</v>
      </c>
      <c r="G67" s="107">
        <v>800000000</v>
      </c>
      <c r="H67" s="106" t="s">
        <v>257</v>
      </c>
      <c r="I67" s="117">
        <v>44927</v>
      </c>
      <c r="J67" s="117">
        <v>45291</v>
      </c>
      <c r="K67" s="114" t="s">
        <v>294</v>
      </c>
      <c r="L67" s="107">
        <v>249200800</v>
      </c>
      <c r="M67" s="101" t="s">
        <v>295</v>
      </c>
    </row>
    <row r="68" spans="1:13" ht="52.5">
      <c r="A68" s="47">
        <v>58</v>
      </c>
      <c r="B68" s="108">
        <v>2022002130105</v>
      </c>
      <c r="C68" s="117">
        <v>44921</v>
      </c>
      <c r="D68" s="103" t="s">
        <v>183</v>
      </c>
      <c r="E68" s="110" t="s">
        <v>220</v>
      </c>
      <c r="F68" s="19" t="s">
        <v>254</v>
      </c>
      <c r="G68" s="107">
        <v>750000000000</v>
      </c>
      <c r="H68" s="106" t="s">
        <v>258</v>
      </c>
      <c r="I68" s="117">
        <v>44927</v>
      </c>
      <c r="J68" s="117">
        <v>45291</v>
      </c>
      <c r="K68" s="114" t="s">
        <v>296</v>
      </c>
      <c r="L68" s="107">
        <v>452600000</v>
      </c>
      <c r="M68" s="101" t="s">
        <v>297</v>
      </c>
    </row>
    <row r="69" spans="1:13" ht="63">
      <c r="A69" s="9">
        <v>59</v>
      </c>
      <c r="B69" s="108">
        <v>2022002130139</v>
      </c>
      <c r="C69" s="118" t="s">
        <v>179</v>
      </c>
      <c r="D69" s="104" t="s">
        <v>184</v>
      </c>
      <c r="E69" s="102" t="s">
        <v>221</v>
      </c>
      <c r="F69" s="19" t="s">
        <v>254</v>
      </c>
      <c r="G69" s="107">
        <v>1902511116</v>
      </c>
      <c r="H69" s="112" t="s">
        <v>259</v>
      </c>
      <c r="I69" s="118">
        <v>44927</v>
      </c>
      <c r="J69" s="117">
        <v>45291</v>
      </c>
      <c r="K69" s="123">
        <f>L69/G69</f>
        <v>0.45330436587052247</v>
      </c>
      <c r="L69" s="107">
        <v>862416595</v>
      </c>
      <c r="M69" s="101" t="s">
        <v>295</v>
      </c>
    </row>
    <row r="70" spans="1:13" ht="42">
      <c r="A70" s="9">
        <v>60</v>
      </c>
      <c r="B70" s="109">
        <v>2022002130100</v>
      </c>
      <c r="C70" s="118">
        <v>45286</v>
      </c>
      <c r="D70" s="102" t="s">
        <v>185</v>
      </c>
      <c r="E70" s="102" t="s">
        <v>222</v>
      </c>
      <c r="F70" s="19" t="s">
        <v>254</v>
      </c>
      <c r="G70" s="107">
        <v>1460013000</v>
      </c>
      <c r="H70" s="113" t="s">
        <v>260</v>
      </c>
      <c r="I70" s="118">
        <v>44927</v>
      </c>
      <c r="J70" s="118">
        <v>45291</v>
      </c>
      <c r="K70" s="123">
        <f>L70/G70</f>
        <v>0.61163352175631314</v>
      </c>
      <c r="L70" s="107">
        <v>892992893</v>
      </c>
      <c r="M70" s="101" t="s">
        <v>298</v>
      </c>
    </row>
    <row r="71" spans="1:13" ht="52.5">
      <c r="A71" s="47">
        <v>61</v>
      </c>
      <c r="B71" s="108">
        <v>2022002130102</v>
      </c>
      <c r="C71" s="116">
        <v>44907</v>
      </c>
      <c r="D71" s="105" t="s">
        <v>186</v>
      </c>
      <c r="E71" s="102" t="s">
        <v>223</v>
      </c>
      <c r="F71" s="19" t="s">
        <v>254</v>
      </c>
      <c r="G71" s="107">
        <v>850000000</v>
      </c>
      <c r="H71" s="114" t="s">
        <v>261</v>
      </c>
      <c r="I71" s="116">
        <v>44927</v>
      </c>
      <c r="J71" s="116">
        <v>45291</v>
      </c>
      <c r="K71" s="123">
        <f>L71/G71</f>
        <v>0.62084705882352942</v>
      </c>
      <c r="L71" s="107">
        <v>527720000</v>
      </c>
      <c r="M71" s="102" t="s">
        <v>299</v>
      </c>
    </row>
    <row r="72" spans="1:13" ht="84">
      <c r="A72" s="9">
        <v>62</v>
      </c>
      <c r="B72" s="109">
        <v>2022002130108</v>
      </c>
      <c r="C72" s="116">
        <v>44921</v>
      </c>
      <c r="D72" s="102" t="s">
        <v>187</v>
      </c>
      <c r="E72" s="102" t="s">
        <v>224</v>
      </c>
      <c r="F72" s="19" t="s">
        <v>254</v>
      </c>
      <c r="G72" s="107">
        <v>1104986000</v>
      </c>
      <c r="H72" s="114" t="s">
        <v>262</v>
      </c>
      <c r="I72" s="118">
        <v>44927</v>
      </c>
      <c r="J72" s="119" t="s">
        <v>291</v>
      </c>
      <c r="K72" s="123">
        <f>L72/G72</f>
        <v>0.50263405011466211</v>
      </c>
      <c r="L72" s="107">
        <v>555403588.5</v>
      </c>
      <c r="M72" s="102" t="s">
        <v>300</v>
      </c>
    </row>
    <row r="73" spans="1:13" ht="63">
      <c r="A73" s="9">
        <v>63</v>
      </c>
      <c r="B73" s="107">
        <v>2022002130110</v>
      </c>
      <c r="C73" s="116">
        <v>44921</v>
      </c>
      <c r="D73" s="102" t="s">
        <v>188</v>
      </c>
      <c r="E73" s="102" t="s">
        <v>225</v>
      </c>
      <c r="F73" s="19" t="s">
        <v>254</v>
      </c>
      <c r="G73" s="109">
        <v>534600000</v>
      </c>
      <c r="H73" s="114" t="s">
        <v>263</v>
      </c>
      <c r="I73" s="118">
        <v>44927</v>
      </c>
      <c r="J73" s="119" t="s">
        <v>291</v>
      </c>
      <c r="K73" s="124" t="s">
        <v>301</v>
      </c>
      <c r="L73" s="109">
        <v>136800000</v>
      </c>
      <c r="M73" s="102" t="s">
        <v>300</v>
      </c>
    </row>
    <row r="74" spans="1:13" ht="126">
      <c r="A74" s="47">
        <v>64</v>
      </c>
      <c r="B74" s="107">
        <v>2022002130101</v>
      </c>
      <c r="C74" s="117">
        <v>44921</v>
      </c>
      <c r="D74" s="102" t="s">
        <v>189</v>
      </c>
      <c r="E74" s="102" t="s">
        <v>226</v>
      </c>
      <c r="F74" s="19" t="s">
        <v>254</v>
      </c>
      <c r="G74" s="109">
        <v>392700000</v>
      </c>
      <c r="H74" s="114" t="s">
        <v>264</v>
      </c>
      <c r="I74" s="117">
        <v>44927</v>
      </c>
      <c r="J74" s="117">
        <v>45291</v>
      </c>
      <c r="K74" s="122">
        <f>L74/G74</f>
        <v>0.479755538579068</v>
      </c>
      <c r="L74" s="107">
        <v>188400000</v>
      </c>
      <c r="M74" s="102" t="s">
        <v>300</v>
      </c>
    </row>
    <row r="75" spans="1:13" ht="52.5">
      <c r="A75" s="9">
        <v>65</v>
      </c>
      <c r="B75" s="107">
        <v>2022022130104</v>
      </c>
      <c r="C75" s="117">
        <v>44921</v>
      </c>
      <c r="D75" s="102" t="s">
        <v>190</v>
      </c>
      <c r="E75" s="102" t="s">
        <v>227</v>
      </c>
      <c r="F75" s="19" t="s">
        <v>254</v>
      </c>
      <c r="G75" s="109">
        <v>1150000000</v>
      </c>
      <c r="H75" s="114" t="s">
        <v>265</v>
      </c>
      <c r="I75" s="117">
        <v>44927</v>
      </c>
      <c r="J75" s="117">
        <v>45291</v>
      </c>
      <c r="K75" s="122">
        <f>L75/G75</f>
        <v>0.64086956521739136</v>
      </c>
      <c r="L75" s="107">
        <v>737000000</v>
      </c>
      <c r="M75" s="102" t="s">
        <v>300</v>
      </c>
    </row>
    <row r="76" spans="1:13" ht="52.5">
      <c r="A76" s="9">
        <v>66</v>
      </c>
      <c r="B76" s="107">
        <v>2022002130107</v>
      </c>
      <c r="C76" s="117">
        <v>44907</v>
      </c>
      <c r="D76" s="102" t="s">
        <v>191</v>
      </c>
      <c r="E76" s="102" t="s">
        <v>228</v>
      </c>
      <c r="F76" s="19" t="s">
        <v>254</v>
      </c>
      <c r="G76" s="109">
        <v>1472388041</v>
      </c>
      <c r="H76" s="114" t="s">
        <v>266</v>
      </c>
      <c r="I76" s="117">
        <v>44927</v>
      </c>
      <c r="J76" s="117">
        <v>45291</v>
      </c>
      <c r="K76" s="125">
        <f>L76/G76</f>
        <v>0.49075381005488622</v>
      </c>
      <c r="L76" s="107">
        <v>722580041</v>
      </c>
      <c r="M76" s="102" t="s">
        <v>299</v>
      </c>
    </row>
    <row r="77" spans="1:13" ht="42">
      <c r="A77" s="47">
        <v>67</v>
      </c>
      <c r="B77" s="107">
        <v>2022002130106</v>
      </c>
      <c r="C77" s="117">
        <v>44918</v>
      </c>
      <c r="D77" s="102" t="s">
        <v>192</v>
      </c>
      <c r="E77" s="102" t="s">
        <v>229</v>
      </c>
      <c r="F77" s="19" t="s">
        <v>254</v>
      </c>
      <c r="G77" s="109">
        <v>2814371882</v>
      </c>
      <c r="H77" s="114" t="s">
        <v>267</v>
      </c>
      <c r="I77" s="117">
        <v>44927</v>
      </c>
      <c r="J77" s="117">
        <v>45291</v>
      </c>
      <c r="K77" s="122">
        <f>L77/G77</f>
        <v>0.37702877106842841</v>
      </c>
      <c r="L77" s="107">
        <v>1061099172</v>
      </c>
      <c r="M77" s="102" t="s">
        <v>302</v>
      </c>
    </row>
    <row r="78" spans="1:13" ht="63">
      <c r="A78" s="9">
        <v>68</v>
      </c>
      <c r="B78" s="107">
        <v>2022002130126</v>
      </c>
      <c r="C78" s="117">
        <v>44909</v>
      </c>
      <c r="D78" s="102" t="s">
        <v>193</v>
      </c>
      <c r="E78" s="102" t="s">
        <v>230</v>
      </c>
      <c r="F78" s="19" t="s">
        <v>254</v>
      </c>
      <c r="G78" s="107">
        <v>1540000000</v>
      </c>
      <c r="H78" s="114" t="s">
        <v>318</v>
      </c>
      <c r="I78" s="117">
        <v>44927</v>
      </c>
      <c r="J78" s="117">
        <v>45291</v>
      </c>
      <c r="K78" s="122">
        <v>0.31</v>
      </c>
      <c r="L78" s="107">
        <v>383400000</v>
      </c>
      <c r="M78" s="102" t="s">
        <v>303</v>
      </c>
    </row>
    <row r="79" spans="1:13" ht="73.5">
      <c r="A79" s="9">
        <v>69</v>
      </c>
      <c r="B79" s="107">
        <v>2022002130116</v>
      </c>
      <c r="C79" s="117">
        <v>45274</v>
      </c>
      <c r="D79" s="102" t="s">
        <v>194</v>
      </c>
      <c r="E79" s="102" t="s">
        <v>231</v>
      </c>
      <c r="F79" s="19" t="s">
        <v>254</v>
      </c>
      <c r="G79" s="107">
        <v>1430336000</v>
      </c>
      <c r="H79" s="114" t="s">
        <v>268</v>
      </c>
      <c r="I79" s="115">
        <v>44927</v>
      </c>
      <c r="J79" s="117">
        <v>45291</v>
      </c>
      <c r="K79" s="114" t="s">
        <v>304</v>
      </c>
      <c r="L79" s="107">
        <v>890000000</v>
      </c>
      <c r="M79" s="102" t="s">
        <v>292</v>
      </c>
    </row>
    <row r="80" spans="1:13" ht="52.5">
      <c r="A80" s="47">
        <v>70</v>
      </c>
      <c r="B80" s="107">
        <v>2022002130140</v>
      </c>
      <c r="C80" s="117">
        <v>44924</v>
      </c>
      <c r="D80" s="102" t="s">
        <v>195</v>
      </c>
      <c r="E80" s="102" t="s">
        <v>232</v>
      </c>
      <c r="F80" s="19" t="s">
        <v>254</v>
      </c>
      <c r="G80" s="107">
        <v>1299045000</v>
      </c>
      <c r="H80" s="114" t="s">
        <v>269</v>
      </c>
      <c r="I80" s="120">
        <v>44927</v>
      </c>
      <c r="J80" s="120">
        <v>45291</v>
      </c>
      <c r="K80" s="122">
        <f>L80/G80</f>
        <v>0.74516279266692065</v>
      </c>
      <c r="L80" s="107">
        <v>968000000</v>
      </c>
      <c r="M80" s="102" t="s">
        <v>305</v>
      </c>
    </row>
    <row r="81" spans="1:13" ht="63">
      <c r="A81" s="9">
        <v>71</v>
      </c>
      <c r="B81" s="107">
        <v>2022002130113</v>
      </c>
      <c r="C81" s="117">
        <v>44922</v>
      </c>
      <c r="D81" s="105" t="s">
        <v>196</v>
      </c>
      <c r="E81" s="102" t="s">
        <v>233</v>
      </c>
      <c r="F81" s="19" t="s">
        <v>254</v>
      </c>
      <c r="G81" s="111">
        <v>2228691364</v>
      </c>
      <c r="H81" s="114" t="s">
        <v>270</v>
      </c>
      <c r="I81" s="120">
        <v>44927</v>
      </c>
      <c r="J81" s="117">
        <v>45291</v>
      </c>
      <c r="K81" s="114" t="s">
        <v>306</v>
      </c>
      <c r="L81" s="107">
        <v>1538200000</v>
      </c>
      <c r="M81" s="102" t="s">
        <v>307</v>
      </c>
    </row>
    <row r="82" spans="1:13" ht="52.5">
      <c r="A82" s="9">
        <v>72</v>
      </c>
      <c r="B82" s="107">
        <v>2022002130112</v>
      </c>
      <c r="C82" s="127">
        <v>44922</v>
      </c>
      <c r="D82" s="105" t="s">
        <v>197</v>
      </c>
      <c r="E82" s="102" t="s">
        <v>234</v>
      </c>
      <c r="F82" s="19" t="s">
        <v>254</v>
      </c>
      <c r="G82" s="111">
        <v>1300000000</v>
      </c>
      <c r="H82" s="114" t="s">
        <v>271</v>
      </c>
      <c r="I82" s="117">
        <v>44927</v>
      </c>
      <c r="J82" s="117">
        <v>45291</v>
      </c>
      <c r="K82" s="114" t="s">
        <v>308</v>
      </c>
      <c r="L82" s="107">
        <v>772370959</v>
      </c>
      <c r="M82" s="102" t="s">
        <v>305</v>
      </c>
    </row>
    <row r="83" spans="1:13" ht="73.5">
      <c r="A83" s="47">
        <v>73</v>
      </c>
      <c r="B83" s="107">
        <v>2022002130118</v>
      </c>
      <c r="C83" s="127">
        <v>44922</v>
      </c>
      <c r="D83" s="105" t="s">
        <v>198</v>
      </c>
      <c r="E83" s="102" t="s">
        <v>235</v>
      </c>
      <c r="F83" s="19" t="s">
        <v>254</v>
      </c>
      <c r="G83" s="111">
        <v>4147731772</v>
      </c>
      <c r="H83" s="114" t="s">
        <v>272</v>
      </c>
      <c r="I83" s="117">
        <v>44927</v>
      </c>
      <c r="J83" s="117">
        <v>45291</v>
      </c>
      <c r="K83" s="114" t="s">
        <v>309</v>
      </c>
      <c r="L83" s="107">
        <v>1059321286</v>
      </c>
      <c r="M83" s="102" t="s">
        <v>310</v>
      </c>
    </row>
    <row r="84" spans="1:13" ht="136.5">
      <c r="A84" s="9">
        <v>74</v>
      </c>
      <c r="B84" s="107">
        <v>2022002130143</v>
      </c>
      <c r="C84" s="117">
        <v>44915</v>
      </c>
      <c r="D84" s="102" t="s">
        <v>199</v>
      </c>
      <c r="E84" s="102" t="s">
        <v>236</v>
      </c>
      <c r="F84" s="19" t="s">
        <v>254</v>
      </c>
      <c r="G84" s="107">
        <v>948435462</v>
      </c>
      <c r="H84" s="114" t="s">
        <v>273</v>
      </c>
      <c r="I84" s="117">
        <v>44927</v>
      </c>
      <c r="J84" s="117">
        <v>45291</v>
      </c>
      <c r="K84" s="122">
        <f>L84/G84</f>
        <v>0.17333809899233818</v>
      </c>
      <c r="L84" s="107">
        <v>164400000</v>
      </c>
      <c r="M84" s="102" t="s">
        <v>311</v>
      </c>
    </row>
    <row r="85" spans="1:13" ht="63">
      <c r="A85" s="9">
        <v>75</v>
      </c>
      <c r="B85" s="107">
        <v>2022002130130</v>
      </c>
      <c r="C85" s="117">
        <v>44909</v>
      </c>
      <c r="D85" s="102" t="s">
        <v>200</v>
      </c>
      <c r="E85" s="102" t="s">
        <v>237</v>
      </c>
      <c r="F85" s="19" t="s">
        <v>254</v>
      </c>
      <c r="G85" s="107">
        <v>200000000</v>
      </c>
      <c r="H85" s="114" t="s">
        <v>274</v>
      </c>
      <c r="I85" s="117">
        <v>44927</v>
      </c>
      <c r="J85" s="117">
        <v>45291</v>
      </c>
      <c r="K85" s="122">
        <f>L85/G85</f>
        <v>0.501</v>
      </c>
      <c r="L85" s="107">
        <v>100200000</v>
      </c>
      <c r="M85" s="102" t="s">
        <v>311</v>
      </c>
    </row>
    <row r="86" spans="1:13" ht="84">
      <c r="A86" s="47">
        <v>76</v>
      </c>
      <c r="B86" s="107">
        <v>2022002130115</v>
      </c>
      <c r="C86" s="117">
        <v>44917</v>
      </c>
      <c r="D86" s="102" t="s">
        <v>201</v>
      </c>
      <c r="E86" s="102" t="s">
        <v>238</v>
      </c>
      <c r="F86" s="19" t="s">
        <v>254</v>
      </c>
      <c r="G86" s="107">
        <v>1102506000</v>
      </c>
      <c r="H86" s="114" t="s">
        <v>275</v>
      </c>
      <c r="I86" s="115">
        <v>44927</v>
      </c>
      <c r="J86" s="117">
        <v>45291</v>
      </c>
      <c r="K86" s="114" t="s">
        <v>312</v>
      </c>
      <c r="L86" s="107">
        <v>546186000</v>
      </c>
      <c r="M86" s="102" t="s">
        <v>311</v>
      </c>
    </row>
    <row r="87" spans="1:13" ht="52.5">
      <c r="A87" s="9">
        <v>77</v>
      </c>
      <c r="B87" s="107">
        <v>2022002130111</v>
      </c>
      <c r="C87" s="117">
        <v>44917</v>
      </c>
      <c r="D87" s="102" t="s">
        <v>202</v>
      </c>
      <c r="E87" s="102" t="s">
        <v>239</v>
      </c>
      <c r="F87" s="19" t="s">
        <v>254</v>
      </c>
      <c r="G87" s="107">
        <v>633809000</v>
      </c>
      <c r="H87" s="114" t="s">
        <v>276</v>
      </c>
      <c r="I87" s="115">
        <v>44927</v>
      </c>
      <c r="J87" s="117">
        <v>45291</v>
      </c>
      <c r="K87" s="114" t="s">
        <v>313</v>
      </c>
      <c r="L87" s="107">
        <v>414009000</v>
      </c>
      <c r="M87" s="102" t="s">
        <v>314</v>
      </c>
    </row>
    <row r="88" spans="1:13" ht="63">
      <c r="A88" s="9">
        <v>78</v>
      </c>
      <c r="B88" s="107">
        <v>2022002130120</v>
      </c>
      <c r="C88" s="117">
        <v>44921</v>
      </c>
      <c r="D88" s="102" t="s">
        <v>203</v>
      </c>
      <c r="E88" s="102" t="s">
        <v>240</v>
      </c>
      <c r="F88" s="19" t="s">
        <v>254</v>
      </c>
      <c r="G88" s="107">
        <v>1645044707</v>
      </c>
      <c r="H88" s="114" t="s">
        <v>277</v>
      </c>
      <c r="I88" s="115">
        <v>44927</v>
      </c>
      <c r="J88" s="117">
        <v>45291</v>
      </c>
      <c r="K88" s="121" t="s">
        <v>315</v>
      </c>
      <c r="L88" s="107">
        <v>435600000</v>
      </c>
      <c r="M88" s="102" t="s">
        <v>311</v>
      </c>
    </row>
    <row r="89" spans="1:13" ht="42">
      <c r="A89" s="47">
        <v>79</v>
      </c>
      <c r="B89" s="107">
        <v>2022002130117</v>
      </c>
      <c r="C89" s="117">
        <v>44908</v>
      </c>
      <c r="D89" s="102" t="s">
        <v>204</v>
      </c>
      <c r="E89" s="102" t="s">
        <v>241</v>
      </c>
      <c r="F89" s="19" t="s">
        <v>254</v>
      </c>
      <c r="G89" s="107">
        <v>1011572142</v>
      </c>
      <c r="H89" s="114" t="s">
        <v>278</v>
      </c>
      <c r="I89" s="115">
        <v>44927</v>
      </c>
      <c r="J89" s="117">
        <v>45291</v>
      </c>
      <c r="K89" s="121" t="s">
        <v>316</v>
      </c>
      <c r="L89" s="107">
        <v>751400000</v>
      </c>
      <c r="M89" s="102" t="s">
        <v>317</v>
      </c>
    </row>
    <row r="90" spans="1:13" ht="136.5">
      <c r="A90" s="9">
        <v>80</v>
      </c>
      <c r="B90" s="107">
        <v>2022002130128</v>
      </c>
      <c r="C90" s="117">
        <v>44909</v>
      </c>
      <c r="D90" s="102" t="s">
        <v>205</v>
      </c>
      <c r="E90" s="102" t="s">
        <v>242</v>
      </c>
      <c r="F90" s="19" t="s">
        <v>254</v>
      </c>
      <c r="G90" s="107">
        <v>700000000</v>
      </c>
      <c r="H90" s="114" t="s">
        <v>279</v>
      </c>
      <c r="I90" s="115">
        <v>44927</v>
      </c>
      <c r="J90" s="117">
        <v>45291</v>
      </c>
      <c r="K90" s="122">
        <f>L90/G90</f>
        <v>0.75457142857142856</v>
      </c>
      <c r="L90" s="107">
        <v>528200000</v>
      </c>
      <c r="M90" s="102" t="s">
        <v>317</v>
      </c>
    </row>
    <row r="91" spans="1:13" ht="168">
      <c r="A91" s="9">
        <v>81</v>
      </c>
      <c r="B91" s="107">
        <v>2022002130119</v>
      </c>
      <c r="C91" s="117">
        <v>44909</v>
      </c>
      <c r="D91" s="102" t="s">
        <v>206</v>
      </c>
      <c r="E91" s="102" t="s">
        <v>243</v>
      </c>
      <c r="F91" s="19" t="s">
        <v>254</v>
      </c>
      <c r="G91" s="107">
        <v>2163650025</v>
      </c>
      <c r="H91" s="114" t="s">
        <v>280</v>
      </c>
      <c r="I91" s="115">
        <v>44927</v>
      </c>
      <c r="J91" s="117">
        <v>45291</v>
      </c>
      <c r="K91" s="122">
        <f>L91/G91</f>
        <v>0.14527260479660983</v>
      </c>
      <c r="L91" s="107">
        <v>314319075</v>
      </c>
      <c r="M91" s="102" t="s">
        <v>311</v>
      </c>
    </row>
    <row r="92" spans="1:13" ht="63">
      <c r="A92" s="47">
        <v>82</v>
      </c>
      <c r="B92" s="107">
        <v>2022002130129</v>
      </c>
      <c r="C92" s="117">
        <v>44909</v>
      </c>
      <c r="D92" s="102" t="s">
        <v>207</v>
      </c>
      <c r="E92" s="102" t="s">
        <v>244</v>
      </c>
      <c r="F92" s="19" t="s">
        <v>254</v>
      </c>
      <c r="G92" s="107">
        <v>200000000</v>
      </c>
      <c r="H92" s="114" t="s">
        <v>281</v>
      </c>
      <c r="I92" s="115">
        <v>44927</v>
      </c>
      <c r="J92" s="117">
        <v>45291</v>
      </c>
      <c r="K92" s="122">
        <f>L92/G92</f>
        <v>0.34499999999999997</v>
      </c>
      <c r="L92" s="107">
        <v>69000000</v>
      </c>
      <c r="M92" s="102" t="s">
        <v>311</v>
      </c>
    </row>
    <row r="93" spans="1:13" ht="409.5">
      <c r="A93" s="9">
        <v>83</v>
      </c>
      <c r="B93" s="107">
        <v>2022002130127</v>
      </c>
      <c r="C93" s="117">
        <v>44921</v>
      </c>
      <c r="D93" s="102" t="s">
        <v>208</v>
      </c>
      <c r="E93" s="102" t="s">
        <v>245</v>
      </c>
      <c r="F93" s="19" t="s">
        <v>254</v>
      </c>
      <c r="G93" s="107">
        <v>22373709</v>
      </c>
      <c r="H93" s="114" t="s">
        <v>282</v>
      </c>
      <c r="I93" s="115">
        <v>44927</v>
      </c>
      <c r="J93" s="117">
        <v>45291</v>
      </c>
      <c r="K93" s="122">
        <f>L93/G93</f>
        <v>0</v>
      </c>
      <c r="L93" s="107">
        <v>0</v>
      </c>
      <c r="M93" s="101" t="s">
        <v>298</v>
      </c>
    </row>
    <row r="94" spans="1:13" ht="73.5">
      <c r="A94" s="9">
        <v>84</v>
      </c>
      <c r="B94" s="107">
        <v>2022002130142</v>
      </c>
      <c r="C94" s="117">
        <v>44917</v>
      </c>
      <c r="D94" s="102" t="s">
        <v>209</v>
      </c>
      <c r="E94" s="102" t="s">
        <v>246</v>
      </c>
      <c r="F94" s="19" t="s">
        <v>254</v>
      </c>
      <c r="G94" s="107">
        <v>681000000</v>
      </c>
      <c r="H94" s="114" t="s">
        <v>283</v>
      </c>
      <c r="I94" s="115">
        <v>44927</v>
      </c>
      <c r="J94" s="117">
        <v>45291</v>
      </c>
      <c r="K94" s="122">
        <v>0.28000000000000003</v>
      </c>
      <c r="L94" s="107">
        <v>189000000</v>
      </c>
      <c r="M94" s="101" t="s">
        <v>298</v>
      </c>
    </row>
    <row r="95" spans="1:13" ht="73.5">
      <c r="A95" s="47">
        <v>85</v>
      </c>
      <c r="B95" s="107">
        <v>2022002130138</v>
      </c>
      <c r="C95" s="117">
        <v>44917</v>
      </c>
      <c r="D95" s="102" t="s">
        <v>210</v>
      </c>
      <c r="E95" s="102" t="s">
        <v>247</v>
      </c>
      <c r="F95" s="19" t="s">
        <v>254</v>
      </c>
      <c r="G95" s="107">
        <v>1093117132</v>
      </c>
      <c r="H95" s="114" t="s">
        <v>284</v>
      </c>
      <c r="I95" s="115">
        <v>44927</v>
      </c>
      <c r="J95" s="117">
        <v>45291</v>
      </c>
      <c r="K95" s="122">
        <v>0.4</v>
      </c>
      <c r="L95" s="107">
        <v>437400000</v>
      </c>
      <c r="M95" s="101" t="s">
        <v>298</v>
      </c>
    </row>
    <row r="96" spans="1:13" ht="147">
      <c r="A96" s="9">
        <v>86</v>
      </c>
      <c r="B96" s="107">
        <v>2022002130136</v>
      </c>
      <c r="C96" s="117">
        <v>44908</v>
      </c>
      <c r="D96" s="102" t="s">
        <v>211</v>
      </c>
      <c r="E96" s="102" t="s">
        <v>248</v>
      </c>
      <c r="F96" s="19" t="s">
        <v>254</v>
      </c>
      <c r="G96" s="107">
        <v>498354598</v>
      </c>
      <c r="H96" s="114" t="s">
        <v>285</v>
      </c>
      <c r="I96" s="115">
        <v>44927</v>
      </c>
      <c r="J96" s="117">
        <v>45291</v>
      </c>
      <c r="K96" s="122">
        <v>0.48</v>
      </c>
      <c r="L96" s="107">
        <v>239400000</v>
      </c>
      <c r="M96" s="101" t="s">
        <v>298</v>
      </c>
    </row>
    <row r="97" spans="1:13" ht="409.5">
      <c r="A97" s="9">
        <v>87</v>
      </c>
      <c r="B97" s="107">
        <v>2022002130137</v>
      </c>
      <c r="C97" s="115">
        <v>44605</v>
      </c>
      <c r="D97" s="102" t="s">
        <v>212</v>
      </c>
      <c r="E97" s="102" t="s">
        <v>249</v>
      </c>
      <c r="F97" s="19" t="s">
        <v>254</v>
      </c>
      <c r="G97" s="107">
        <v>65202755845</v>
      </c>
      <c r="H97" s="114" t="s">
        <v>286</v>
      </c>
      <c r="I97" s="115">
        <v>44927</v>
      </c>
      <c r="J97" s="117">
        <v>45291</v>
      </c>
      <c r="K97" s="122">
        <v>0</v>
      </c>
      <c r="L97" s="107">
        <v>0</v>
      </c>
      <c r="M97" s="101" t="s">
        <v>298</v>
      </c>
    </row>
    <row r="98" spans="1:13" ht="399">
      <c r="A98" s="47">
        <v>88</v>
      </c>
      <c r="B98" s="107">
        <v>2022002130135</v>
      </c>
      <c r="C98" s="114"/>
      <c r="D98" s="102" t="s">
        <v>213</v>
      </c>
      <c r="E98" s="102" t="s">
        <v>250</v>
      </c>
      <c r="F98" s="19" t="s">
        <v>254</v>
      </c>
      <c r="G98" s="107">
        <v>12463058252</v>
      </c>
      <c r="H98" s="114" t="s">
        <v>287</v>
      </c>
      <c r="I98" s="115">
        <v>44927</v>
      </c>
      <c r="J98" s="117">
        <v>45291</v>
      </c>
      <c r="K98" s="122">
        <v>0.14000000000000001</v>
      </c>
      <c r="L98" s="107">
        <v>1714846605</v>
      </c>
      <c r="M98" s="101" t="s">
        <v>298</v>
      </c>
    </row>
    <row r="99" spans="1:13" ht="84">
      <c r="A99" s="9">
        <v>89</v>
      </c>
      <c r="B99" s="107">
        <v>2022002130141</v>
      </c>
      <c r="C99" s="117">
        <v>44909</v>
      </c>
      <c r="D99" s="102" t="s">
        <v>214</v>
      </c>
      <c r="E99" s="102" t="s">
        <v>251</v>
      </c>
      <c r="F99" s="19" t="s">
        <v>254</v>
      </c>
      <c r="G99" s="107">
        <v>3150000000</v>
      </c>
      <c r="H99" s="114" t="s">
        <v>288</v>
      </c>
      <c r="I99" s="115">
        <v>44927</v>
      </c>
      <c r="J99" s="117">
        <v>45291</v>
      </c>
      <c r="K99" s="122">
        <f>L99/G99</f>
        <v>0.26895238095238094</v>
      </c>
      <c r="L99" s="107">
        <v>847200000</v>
      </c>
      <c r="M99" s="101" t="s">
        <v>298</v>
      </c>
    </row>
    <row r="100" spans="1:13" ht="94.5">
      <c r="A100" s="83">
        <v>90</v>
      </c>
      <c r="B100" s="135">
        <v>2022002130103</v>
      </c>
      <c r="C100" s="136">
        <v>44907</v>
      </c>
      <c r="D100" s="137" t="s">
        <v>215</v>
      </c>
      <c r="E100" s="137" t="s">
        <v>252</v>
      </c>
      <c r="F100" s="82" t="s">
        <v>254</v>
      </c>
      <c r="G100" s="135">
        <v>1009000000</v>
      </c>
      <c r="H100" s="138" t="s">
        <v>289</v>
      </c>
      <c r="I100" s="139">
        <v>44927</v>
      </c>
      <c r="J100" s="136">
        <v>45291</v>
      </c>
      <c r="K100" s="140">
        <f>L100/G100</f>
        <v>0.29791873141724479</v>
      </c>
      <c r="L100" s="135">
        <v>300600000</v>
      </c>
      <c r="M100" s="141" t="s">
        <v>298</v>
      </c>
    </row>
    <row r="101" spans="1:13" ht="63">
      <c r="A101" s="47">
        <v>91</v>
      </c>
      <c r="B101" s="12">
        <v>2022002130109</v>
      </c>
      <c r="C101" s="145">
        <v>44922</v>
      </c>
      <c r="D101" s="13" t="s">
        <v>216</v>
      </c>
      <c r="E101" s="13" t="s">
        <v>253</v>
      </c>
      <c r="F101" s="19" t="s">
        <v>254</v>
      </c>
      <c r="G101" s="12">
        <v>2600000000</v>
      </c>
      <c r="H101" s="45" t="s">
        <v>290</v>
      </c>
      <c r="I101" s="146">
        <v>44927</v>
      </c>
      <c r="J101" s="145">
        <v>45291</v>
      </c>
      <c r="K101" s="147">
        <f>L101/G101</f>
        <v>0.35007692307692306</v>
      </c>
      <c r="L101" s="12">
        <v>910200000</v>
      </c>
      <c r="M101" s="148" t="s">
        <v>298</v>
      </c>
    </row>
    <row r="102" spans="1:13">
      <c r="A102" s="142"/>
      <c r="B102" s="143"/>
      <c r="C102" s="143"/>
    </row>
    <row r="103" spans="1:13">
      <c r="A103" s="142"/>
    </row>
    <row r="104" spans="1:13">
      <c r="A104" s="144"/>
    </row>
    <row r="105" spans="1:13">
      <c r="A105" s="142"/>
    </row>
    <row r="106" spans="1:13">
      <c r="A106" s="142"/>
    </row>
    <row r="107" spans="1:13">
      <c r="A107" s="144"/>
    </row>
    <row r="108" spans="1:13">
      <c r="A108" s="142"/>
    </row>
    <row r="109" spans="1:13">
      <c r="A109" s="142"/>
    </row>
    <row r="110" spans="1:13">
      <c r="A110" s="144"/>
    </row>
    <row r="111" spans="1:13">
      <c r="A111" s="142"/>
    </row>
    <row r="112" spans="1:13">
      <c r="A112" s="142"/>
    </row>
    <row r="113" spans="1:1">
      <c r="A113" s="144"/>
    </row>
    <row r="114" spans="1:1">
      <c r="A114" s="142"/>
    </row>
    <row r="115" spans="1:1">
      <c r="A115" s="142"/>
    </row>
    <row r="116" spans="1:1">
      <c r="A116" s="144"/>
    </row>
    <row r="117" spans="1:1">
      <c r="A117" s="142"/>
    </row>
  </sheetData>
  <mergeCells count="25">
    <mergeCell ref="A54:A55"/>
    <mergeCell ref="F54:F55"/>
    <mergeCell ref="J52:J53"/>
    <mergeCell ref="K52:K53"/>
    <mergeCell ref="C50:C51"/>
    <mergeCell ref="D50:D51"/>
    <mergeCell ref="E50:E51"/>
    <mergeCell ref="F50:F51"/>
    <mergeCell ref="B54:B55"/>
    <mergeCell ref="I50:I51"/>
    <mergeCell ref="L52:L53"/>
    <mergeCell ref="M52:M53"/>
    <mergeCell ref="M50:M51"/>
    <mergeCell ref="A50:A51"/>
    <mergeCell ref="A52:A53"/>
    <mergeCell ref="J50:J51"/>
    <mergeCell ref="K50:K51"/>
    <mergeCell ref="L50:L51"/>
    <mergeCell ref="B52:B53"/>
    <mergeCell ref="C52:C53"/>
    <mergeCell ref="D52:D53"/>
    <mergeCell ref="E52:E53"/>
    <mergeCell ref="F52:F53"/>
    <mergeCell ref="I52:I53"/>
    <mergeCell ref="B50:B51"/>
  </mergeCells>
  <conditionalFormatting sqref="D39:E44">
    <cfRule type="expression" dxfId="20" priority="8">
      <formula>"Y(A4:DA4)"</formula>
    </cfRule>
  </conditionalFormatting>
  <conditionalFormatting sqref="G39:G44">
    <cfRule type="containsText" dxfId="19" priority="2" operator="containsText" text="EN EJECUCIÓN">
      <formula>NOT(ISERROR(SEARCH("EN EJECUCIÓN",G39)))</formula>
    </cfRule>
    <cfRule type="containsText" dxfId="18" priority="3" operator="containsText" text="EN PROCESO DE SELECCIÓN">
      <formula>NOT(ISERROR(SEARCH("EN PROCESO DE SELECCIÓN",G39)))</formula>
    </cfRule>
    <cfRule type="containsText" dxfId="17" priority="4" operator="containsText" text="LIQUIDADO">
      <formula>NOT(ISERROR(SEARCH("LIQUIDADO",G39)))</formula>
    </cfRule>
    <cfRule type="containsText" dxfId="16" priority="5" operator="containsText" text="TERMINADO">
      <formula>NOT(ISERROR(SEARCH("TERMINADO",G39)))</formula>
    </cfRule>
    <cfRule type="containsText" dxfId="15" priority="6" operator="containsText" text="SUSPENDIDO">
      <formula>NOT(ISERROR(SEARCH("SUSPENDIDO",G39)))</formula>
    </cfRule>
    <cfRule type="expression" dxfId="14" priority="7">
      <formula>"Y(A4:DA4)"</formula>
    </cfRule>
  </conditionalFormatting>
  <conditionalFormatting sqref="H39:H44">
    <cfRule type="expression" dxfId="13" priority="1">
      <formula>"Y(A4:DA4)"</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E8694-FDA7-494C-8AD7-56E8544F8C34}">
  <dimension ref="A2:AKU142"/>
  <sheetViews>
    <sheetView topLeftCell="A31" zoomScale="80" zoomScaleNormal="80" workbookViewId="0">
      <selection activeCell="E109" sqref="E109"/>
    </sheetView>
  </sheetViews>
  <sheetFormatPr baseColWidth="10" defaultRowHeight="15"/>
  <cols>
    <col min="1" max="1" width="6.125" style="246" bestFit="1" customWidth="1"/>
    <col min="2" max="2" width="17.25" style="246" customWidth="1"/>
    <col min="3" max="3" width="12.5" style="246" customWidth="1"/>
    <col min="4" max="4" width="37.375" style="250" customWidth="1"/>
    <col min="5" max="5" width="37" style="250" customWidth="1"/>
    <col min="6" max="6" width="23.625" style="246" customWidth="1"/>
    <col min="7" max="7" width="20.25" style="247" customWidth="1"/>
    <col min="8" max="8" width="26.375" style="246" bestFit="1" customWidth="1"/>
    <col min="9" max="9" width="13.125" style="246" bestFit="1" customWidth="1"/>
    <col min="10" max="10" width="14.25" style="248" customWidth="1"/>
    <col min="11" max="11" width="13.125" style="249" bestFit="1" customWidth="1"/>
    <col min="12" max="12" width="22" style="246" bestFit="1" customWidth="1"/>
    <col min="13" max="13" width="33.625" style="250" customWidth="1"/>
    <col min="14" max="16384" width="11" style="246"/>
  </cols>
  <sheetData>
    <row r="2" spans="1:983">
      <c r="D2" s="163" t="s">
        <v>576</v>
      </c>
      <c r="E2" s="163"/>
    </row>
    <row r="3" spans="1:983">
      <c r="D3" s="163" t="s">
        <v>15</v>
      </c>
      <c r="E3" s="163"/>
    </row>
    <row r="4" spans="1:983">
      <c r="D4" s="163" t="s">
        <v>13</v>
      </c>
      <c r="E4" s="163"/>
    </row>
    <row r="5" spans="1:983">
      <c r="D5" s="163" t="s">
        <v>14</v>
      </c>
      <c r="E5" s="163"/>
    </row>
    <row r="6" spans="1:983" ht="16.5" customHeight="1"/>
    <row r="7" spans="1:983" ht="45.75" customHeight="1">
      <c r="A7" s="166" t="s">
        <v>0</v>
      </c>
      <c r="B7" s="251" t="s">
        <v>3</v>
      </c>
      <c r="C7" s="166" t="s">
        <v>12</v>
      </c>
      <c r="D7" s="167" t="s">
        <v>2</v>
      </c>
      <c r="E7" s="167" t="s">
        <v>4</v>
      </c>
      <c r="F7" s="166" t="s">
        <v>11</v>
      </c>
      <c r="G7" s="252" t="s">
        <v>5</v>
      </c>
      <c r="H7" s="166" t="s">
        <v>6</v>
      </c>
      <c r="I7" s="166" t="s">
        <v>7</v>
      </c>
      <c r="J7" s="166" t="s">
        <v>8</v>
      </c>
      <c r="K7" s="168" t="s">
        <v>9</v>
      </c>
      <c r="L7" s="166" t="s">
        <v>10</v>
      </c>
      <c r="M7" s="167" t="s">
        <v>1</v>
      </c>
    </row>
    <row r="8" spans="1:983" s="151" customFormat="1" ht="55.5" customHeight="1">
      <c r="A8" s="151">
        <v>1</v>
      </c>
      <c r="B8" s="253">
        <v>2022002130169</v>
      </c>
      <c r="C8" s="152">
        <v>44945</v>
      </c>
      <c r="D8" s="157" t="s">
        <v>128</v>
      </c>
      <c r="E8" s="157" t="s">
        <v>129</v>
      </c>
      <c r="F8" s="151" t="s">
        <v>341</v>
      </c>
      <c r="G8" s="158">
        <v>249900000</v>
      </c>
      <c r="H8" s="151" t="s">
        <v>131</v>
      </c>
      <c r="I8" s="152">
        <v>44967</v>
      </c>
      <c r="J8" s="152">
        <v>45290</v>
      </c>
      <c r="K8" s="154">
        <v>0.4</v>
      </c>
      <c r="L8" s="193">
        <v>200000000</v>
      </c>
      <c r="M8" s="157" t="s">
        <v>133</v>
      </c>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69"/>
      <c r="BF8" s="169"/>
      <c r="BG8" s="169"/>
      <c r="BH8" s="169"/>
      <c r="BI8" s="169"/>
      <c r="BJ8" s="169"/>
      <c r="BK8" s="169"/>
      <c r="BL8" s="169"/>
      <c r="BM8" s="169"/>
      <c r="BN8" s="169"/>
      <c r="BO8" s="169"/>
      <c r="BP8" s="169"/>
      <c r="BQ8" s="169"/>
      <c r="BR8" s="169"/>
      <c r="BS8" s="169"/>
      <c r="BT8" s="169"/>
      <c r="BU8" s="169"/>
      <c r="BV8" s="169"/>
      <c r="BW8" s="169"/>
      <c r="BX8" s="169"/>
      <c r="BY8" s="169"/>
      <c r="BZ8" s="169"/>
      <c r="CA8" s="169"/>
      <c r="CB8" s="169"/>
      <c r="CC8" s="169"/>
      <c r="CD8" s="169"/>
      <c r="CE8" s="169"/>
      <c r="CF8" s="169"/>
      <c r="CG8" s="169"/>
      <c r="CH8" s="169"/>
      <c r="CI8" s="169"/>
      <c r="CJ8" s="169"/>
      <c r="CK8" s="169"/>
      <c r="CL8" s="169"/>
      <c r="CM8" s="169"/>
      <c r="CN8" s="169"/>
      <c r="CO8" s="169"/>
      <c r="CP8" s="169"/>
      <c r="CQ8" s="169"/>
      <c r="CR8" s="169"/>
      <c r="CS8" s="169"/>
      <c r="CT8" s="169"/>
      <c r="CU8" s="169"/>
      <c r="CV8" s="169"/>
      <c r="CW8" s="169"/>
      <c r="CX8" s="169"/>
      <c r="CY8" s="169"/>
      <c r="CZ8" s="169"/>
      <c r="DA8" s="169"/>
      <c r="DB8" s="169"/>
      <c r="DC8" s="169"/>
      <c r="DD8" s="169"/>
      <c r="DE8" s="169"/>
      <c r="DF8" s="169"/>
      <c r="DG8" s="169"/>
      <c r="DH8" s="169"/>
      <c r="DI8" s="169"/>
      <c r="DJ8" s="169"/>
      <c r="DK8" s="169"/>
      <c r="DL8" s="169"/>
      <c r="DM8" s="169"/>
      <c r="DN8" s="169"/>
      <c r="DO8" s="169"/>
      <c r="DP8" s="169"/>
      <c r="DQ8" s="169"/>
      <c r="DR8" s="169"/>
      <c r="DS8" s="169"/>
      <c r="DT8" s="169"/>
      <c r="DU8" s="169"/>
      <c r="DV8" s="169"/>
      <c r="DW8" s="169"/>
      <c r="DX8" s="169"/>
      <c r="DY8" s="169"/>
      <c r="DZ8" s="169"/>
      <c r="EA8" s="169"/>
      <c r="EB8" s="169"/>
      <c r="EC8" s="169"/>
      <c r="ED8" s="169"/>
      <c r="EE8" s="169"/>
      <c r="EF8" s="169"/>
      <c r="EG8" s="169"/>
      <c r="EH8" s="169"/>
      <c r="EI8" s="169"/>
      <c r="EJ8" s="169"/>
      <c r="EK8" s="169"/>
      <c r="EL8" s="169"/>
      <c r="EM8" s="169"/>
      <c r="EN8" s="169"/>
      <c r="EO8" s="169"/>
      <c r="EP8" s="169"/>
      <c r="EQ8" s="169"/>
      <c r="ER8" s="169"/>
      <c r="ES8" s="169"/>
      <c r="ET8" s="169"/>
      <c r="EU8" s="169"/>
      <c r="EV8" s="169"/>
      <c r="EW8" s="169"/>
      <c r="EX8" s="169"/>
      <c r="EY8" s="169"/>
      <c r="EZ8" s="169"/>
      <c r="FA8" s="169"/>
      <c r="FB8" s="169"/>
      <c r="FC8" s="169"/>
      <c r="FD8" s="169"/>
      <c r="FE8" s="169"/>
      <c r="FF8" s="169"/>
      <c r="FG8" s="169"/>
      <c r="FH8" s="169"/>
      <c r="FI8" s="169"/>
      <c r="FJ8" s="169"/>
      <c r="FK8" s="169"/>
      <c r="FL8" s="169"/>
      <c r="FM8" s="169"/>
      <c r="FN8" s="169"/>
      <c r="FO8" s="169"/>
      <c r="FP8" s="169"/>
      <c r="FQ8" s="169"/>
      <c r="FR8" s="169"/>
      <c r="FS8" s="169"/>
      <c r="FT8" s="169"/>
      <c r="FU8" s="169"/>
      <c r="FV8" s="169"/>
      <c r="FW8" s="169"/>
      <c r="FX8" s="169"/>
      <c r="FY8" s="169"/>
      <c r="FZ8" s="169"/>
      <c r="GA8" s="169"/>
      <c r="GB8" s="169"/>
      <c r="GC8" s="169"/>
      <c r="GD8" s="169"/>
      <c r="GE8" s="169"/>
      <c r="GF8" s="169"/>
      <c r="GG8" s="169"/>
      <c r="GH8" s="169"/>
      <c r="GI8" s="169"/>
      <c r="GJ8" s="169"/>
      <c r="GK8" s="169"/>
      <c r="GL8" s="169"/>
      <c r="GM8" s="169"/>
      <c r="GN8" s="169"/>
      <c r="GO8" s="169"/>
      <c r="GP8" s="169"/>
      <c r="GQ8" s="169"/>
      <c r="GR8" s="169"/>
      <c r="GS8" s="169"/>
      <c r="GT8" s="169"/>
      <c r="GU8" s="169"/>
      <c r="GV8" s="169"/>
      <c r="GW8" s="169"/>
      <c r="GX8" s="169"/>
      <c r="GY8" s="169"/>
      <c r="GZ8" s="169"/>
      <c r="HA8" s="169"/>
      <c r="HB8" s="169"/>
      <c r="HC8" s="169"/>
      <c r="HD8" s="169"/>
      <c r="HE8" s="169"/>
      <c r="HF8" s="169"/>
      <c r="HG8" s="169"/>
      <c r="HH8" s="169"/>
      <c r="HI8" s="169"/>
      <c r="HJ8" s="169"/>
      <c r="HK8" s="169"/>
      <c r="HL8" s="169"/>
      <c r="HM8" s="169"/>
      <c r="HN8" s="169"/>
      <c r="HO8" s="169"/>
      <c r="HP8" s="169"/>
      <c r="HQ8" s="169"/>
      <c r="HR8" s="169"/>
      <c r="HS8" s="169"/>
      <c r="HT8" s="169"/>
      <c r="HU8" s="169"/>
      <c r="HV8" s="169"/>
      <c r="HW8" s="169"/>
      <c r="HX8" s="169"/>
      <c r="HY8" s="169"/>
      <c r="HZ8" s="169"/>
      <c r="IA8" s="169"/>
      <c r="IB8" s="169"/>
      <c r="IC8" s="169"/>
      <c r="ID8" s="169"/>
      <c r="IE8" s="169"/>
      <c r="IF8" s="169"/>
      <c r="IG8" s="169"/>
      <c r="IH8" s="169"/>
      <c r="II8" s="169"/>
      <c r="IJ8" s="169"/>
      <c r="IK8" s="169"/>
      <c r="IL8" s="169"/>
      <c r="IM8" s="169"/>
      <c r="IN8" s="169"/>
      <c r="IO8" s="169"/>
      <c r="IP8" s="169"/>
      <c r="IQ8" s="169"/>
      <c r="IR8" s="169"/>
      <c r="IS8" s="169"/>
      <c r="IT8" s="169"/>
      <c r="IU8" s="169"/>
      <c r="IV8" s="169"/>
      <c r="IW8" s="169"/>
      <c r="IX8" s="169"/>
      <c r="IY8" s="169"/>
      <c r="IZ8" s="169"/>
      <c r="JA8" s="169"/>
      <c r="JB8" s="169"/>
      <c r="JC8" s="169"/>
      <c r="JD8" s="169"/>
      <c r="JE8" s="169"/>
      <c r="JF8" s="169"/>
      <c r="JG8" s="169"/>
      <c r="JH8" s="169"/>
      <c r="JI8" s="169"/>
      <c r="JJ8" s="169"/>
      <c r="JK8" s="169"/>
      <c r="JL8" s="169"/>
      <c r="JM8" s="169"/>
      <c r="JN8" s="169"/>
      <c r="JO8" s="169"/>
      <c r="JP8" s="169"/>
      <c r="JQ8" s="169"/>
      <c r="JR8" s="169"/>
      <c r="JS8" s="169"/>
      <c r="JT8" s="169"/>
      <c r="JU8" s="169"/>
      <c r="JV8" s="169"/>
      <c r="JW8" s="169"/>
      <c r="JX8" s="169"/>
      <c r="JY8" s="169"/>
      <c r="JZ8" s="169"/>
      <c r="KA8" s="169"/>
      <c r="KB8" s="169"/>
      <c r="KC8" s="169"/>
      <c r="KD8" s="169"/>
      <c r="KE8" s="169"/>
      <c r="KF8" s="169"/>
      <c r="KG8" s="169"/>
      <c r="KH8" s="169"/>
      <c r="KI8" s="169"/>
      <c r="KJ8" s="169"/>
      <c r="KK8" s="169"/>
      <c r="KL8" s="169"/>
      <c r="KM8" s="169"/>
      <c r="KN8" s="169"/>
      <c r="KO8" s="169"/>
      <c r="KP8" s="169"/>
      <c r="KQ8" s="169"/>
      <c r="KR8" s="169"/>
      <c r="KS8" s="169"/>
      <c r="KT8" s="169"/>
      <c r="KU8" s="169"/>
      <c r="KV8" s="169"/>
      <c r="KW8" s="169"/>
      <c r="KX8" s="169"/>
      <c r="KY8" s="169"/>
      <c r="KZ8" s="169"/>
      <c r="LA8" s="169"/>
      <c r="LB8" s="169"/>
      <c r="LC8" s="169"/>
      <c r="LD8" s="169"/>
      <c r="LE8" s="169"/>
      <c r="LF8" s="169"/>
      <c r="LG8" s="169"/>
      <c r="LH8" s="169"/>
      <c r="LI8" s="169"/>
      <c r="LJ8" s="169"/>
      <c r="LK8" s="169"/>
      <c r="LL8" s="169"/>
      <c r="LM8" s="169"/>
      <c r="LN8" s="169"/>
      <c r="LO8" s="169"/>
      <c r="LP8" s="169"/>
      <c r="LQ8" s="169"/>
      <c r="LR8" s="169"/>
      <c r="LS8" s="169"/>
      <c r="LT8" s="169"/>
      <c r="LU8" s="169"/>
      <c r="LV8" s="169"/>
      <c r="LW8" s="169"/>
      <c r="LX8" s="169"/>
      <c r="LY8" s="169"/>
      <c r="LZ8" s="169"/>
      <c r="MA8" s="169"/>
      <c r="MB8" s="169"/>
      <c r="MC8" s="169"/>
      <c r="MD8" s="169"/>
      <c r="ME8" s="169"/>
      <c r="MF8" s="169"/>
      <c r="MG8" s="169"/>
      <c r="MH8" s="169"/>
      <c r="MI8" s="169"/>
      <c r="MJ8" s="169"/>
      <c r="MK8" s="169"/>
      <c r="ML8" s="169"/>
      <c r="MM8" s="169"/>
      <c r="MN8" s="169"/>
      <c r="MO8" s="169"/>
      <c r="MP8" s="169"/>
      <c r="MQ8" s="169"/>
      <c r="MR8" s="169"/>
      <c r="MS8" s="169"/>
      <c r="MT8" s="169"/>
      <c r="MU8" s="169"/>
      <c r="MV8" s="169"/>
      <c r="MW8" s="169"/>
      <c r="MX8" s="169"/>
      <c r="MY8" s="169"/>
      <c r="MZ8" s="169"/>
      <c r="NA8" s="169"/>
      <c r="NB8" s="169"/>
      <c r="NC8" s="169"/>
      <c r="ND8" s="169"/>
      <c r="NE8" s="169"/>
      <c r="NF8" s="169"/>
      <c r="NG8" s="169"/>
      <c r="NH8" s="169"/>
      <c r="NI8" s="169"/>
      <c r="NJ8" s="169"/>
      <c r="NK8" s="169"/>
      <c r="NL8" s="169"/>
      <c r="NM8" s="169"/>
      <c r="NN8" s="169"/>
      <c r="NO8" s="169"/>
      <c r="NP8" s="169"/>
      <c r="NQ8" s="169"/>
      <c r="NR8" s="169"/>
      <c r="NS8" s="169"/>
      <c r="NT8" s="169"/>
      <c r="NU8" s="169"/>
      <c r="NV8" s="169"/>
      <c r="NW8" s="169"/>
      <c r="NX8" s="169"/>
      <c r="NY8" s="169"/>
      <c r="NZ8" s="169"/>
      <c r="OA8" s="169"/>
      <c r="OB8" s="169"/>
      <c r="OC8" s="169"/>
      <c r="OD8" s="169"/>
      <c r="OE8" s="169"/>
      <c r="OF8" s="169"/>
      <c r="OG8" s="169"/>
      <c r="OH8" s="169"/>
      <c r="OI8" s="169"/>
      <c r="OJ8" s="169"/>
      <c r="OK8" s="169"/>
      <c r="OL8" s="169"/>
      <c r="OM8" s="169"/>
      <c r="ON8" s="169"/>
      <c r="OO8" s="169"/>
      <c r="OP8" s="169"/>
      <c r="OQ8" s="169"/>
      <c r="OR8" s="169"/>
      <c r="OS8" s="169"/>
      <c r="OT8" s="169"/>
      <c r="OU8" s="169"/>
      <c r="OV8" s="169"/>
      <c r="OW8" s="169"/>
      <c r="OX8" s="169"/>
      <c r="OY8" s="169"/>
      <c r="OZ8" s="169"/>
      <c r="PA8" s="169"/>
      <c r="PB8" s="169"/>
      <c r="PC8" s="169"/>
      <c r="PD8" s="169"/>
      <c r="PE8" s="169"/>
      <c r="PF8" s="169"/>
      <c r="PG8" s="169"/>
      <c r="PH8" s="169"/>
      <c r="PI8" s="169"/>
      <c r="PJ8" s="169"/>
      <c r="PK8" s="169"/>
      <c r="PL8" s="169"/>
      <c r="PM8" s="169"/>
      <c r="PN8" s="169"/>
      <c r="PO8" s="169"/>
      <c r="PP8" s="169"/>
      <c r="PQ8" s="169"/>
      <c r="PR8" s="169"/>
      <c r="PS8" s="169"/>
      <c r="PT8" s="169"/>
      <c r="PU8" s="169"/>
      <c r="PV8" s="169"/>
      <c r="PW8" s="169"/>
      <c r="PX8" s="169"/>
      <c r="PY8" s="169"/>
      <c r="PZ8" s="169"/>
      <c r="QA8" s="169"/>
      <c r="QB8" s="169"/>
      <c r="QC8" s="169"/>
      <c r="QD8" s="169"/>
      <c r="QE8" s="169"/>
      <c r="QF8" s="169"/>
      <c r="QG8" s="169"/>
      <c r="QH8" s="169"/>
      <c r="QI8" s="169"/>
      <c r="QJ8" s="169"/>
      <c r="QK8" s="169"/>
      <c r="QL8" s="169"/>
      <c r="QM8" s="169"/>
      <c r="QN8" s="169"/>
      <c r="QO8" s="169"/>
      <c r="QP8" s="169"/>
      <c r="QQ8" s="169"/>
      <c r="QR8" s="169"/>
      <c r="QS8" s="169"/>
      <c r="QT8" s="169"/>
      <c r="QU8" s="169"/>
      <c r="QV8" s="169"/>
      <c r="QW8" s="169"/>
      <c r="QX8" s="169"/>
      <c r="QY8" s="169"/>
      <c r="QZ8" s="169"/>
      <c r="RA8" s="169"/>
      <c r="RB8" s="169"/>
      <c r="RC8" s="169"/>
      <c r="RD8" s="169"/>
      <c r="RE8" s="169"/>
      <c r="RF8" s="169"/>
      <c r="RG8" s="169"/>
      <c r="RH8" s="169"/>
      <c r="RI8" s="169"/>
      <c r="RJ8" s="169"/>
      <c r="RK8" s="169"/>
      <c r="RL8" s="169"/>
      <c r="RM8" s="169"/>
      <c r="RN8" s="169"/>
      <c r="RO8" s="169"/>
      <c r="RP8" s="169"/>
      <c r="RQ8" s="169"/>
      <c r="RR8" s="169"/>
      <c r="RS8" s="169"/>
      <c r="RT8" s="169"/>
      <c r="RU8" s="169"/>
      <c r="RV8" s="169"/>
      <c r="RW8" s="169"/>
      <c r="RX8" s="169"/>
      <c r="RY8" s="169"/>
      <c r="RZ8" s="169"/>
      <c r="SA8" s="169"/>
      <c r="SB8" s="169"/>
      <c r="SC8" s="169"/>
      <c r="SD8" s="169"/>
      <c r="SE8" s="169"/>
      <c r="SF8" s="169"/>
      <c r="SG8" s="169"/>
      <c r="SH8" s="169"/>
      <c r="SI8" s="169"/>
      <c r="SJ8" s="169"/>
      <c r="SK8" s="169"/>
      <c r="SL8" s="169"/>
      <c r="SM8" s="169"/>
      <c r="SN8" s="169"/>
      <c r="SO8" s="169"/>
      <c r="SP8" s="169"/>
      <c r="SQ8" s="169"/>
      <c r="SR8" s="169"/>
      <c r="SS8" s="169"/>
      <c r="ST8" s="169"/>
      <c r="SU8" s="169"/>
      <c r="SV8" s="169"/>
      <c r="SW8" s="169"/>
      <c r="SX8" s="169"/>
      <c r="SY8" s="169"/>
      <c r="SZ8" s="169"/>
      <c r="TA8" s="169"/>
      <c r="TB8" s="169"/>
      <c r="TC8" s="169"/>
      <c r="TD8" s="169"/>
      <c r="TE8" s="169"/>
      <c r="TF8" s="169"/>
      <c r="TG8" s="169"/>
      <c r="TH8" s="169"/>
      <c r="TI8" s="169"/>
      <c r="TJ8" s="169"/>
      <c r="TK8" s="169"/>
      <c r="TL8" s="169"/>
      <c r="TM8" s="169"/>
      <c r="TN8" s="169"/>
      <c r="TO8" s="169"/>
      <c r="TP8" s="169"/>
      <c r="TQ8" s="169"/>
      <c r="TR8" s="169"/>
      <c r="TS8" s="169"/>
      <c r="TT8" s="169"/>
      <c r="TU8" s="169"/>
      <c r="TV8" s="169"/>
      <c r="TW8" s="169"/>
      <c r="TX8" s="169"/>
      <c r="TY8" s="169"/>
      <c r="TZ8" s="169"/>
      <c r="UA8" s="169"/>
      <c r="UB8" s="169"/>
      <c r="UC8" s="169"/>
      <c r="UD8" s="169"/>
      <c r="UE8" s="169"/>
      <c r="UF8" s="169"/>
      <c r="UG8" s="169"/>
      <c r="UH8" s="169"/>
      <c r="UI8" s="169"/>
      <c r="UJ8" s="169"/>
      <c r="UK8" s="169"/>
      <c r="UL8" s="169"/>
      <c r="UM8" s="169"/>
      <c r="UN8" s="169"/>
      <c r="UO8" s="169"/>
      <c r="UP8" s="169"/>
      <c r="UQ8" s="169"/>
      <c r="UR8" s="169"/>
      <c r="US8" s="169"/>
      <c r="UT8" s="169"/>
      <c r="UU8" s="169"/>
      <c r="UV8" s="169"/>
      <c r="UW8" s="169"/>
      <c r="UX8" s="169"/>
      <c r="UY8" s="169"/>
      <c r="UZ8" s="169"/>
      <c r="VA8" s="169"/>
      <c r="VB8" s="169"/>
      <c r="VC8" s="169"/>
      <c r="VD8" s="169"/>
      <c r="VE8" s="169"/>
      <c r="VF8" s="169"/>
      <c r="VG8" s="169"/>
      <c r="VH8" s="169"/>
      <c r="VI8" s="169"/>
      <c r="VJ8" s="169"/>
      <c r="VK8" s="169"/>
      <c r="VL8" s="169"/>
      <c r="VM8" s="169"/>
      <c r="VN8" s="169"/>
      <c r="VO8" s="169"/>
      <c r="VP8" s="169"/>
      <c r="VQ8" s="169"/>
      <c r="VR8" s="169"/>
      <c r="VS8" s="169"/>
      <c r="VT8" s="169"/>
      <c r="VU8" s="169"/>
      <c r="VV8" s="169"/>
      <c r="VW8" s="169"/>
      <c r="VX8" s="169"/>
      <c r="VY8" s="169"/>
      <c r="VZ8" s="169"/>
      <c r="WA8" s="169"/>
      <c r="WB8" s="169"/>
      <c r="WC8" s="169"/>
      <c r="WD8" s="169"/>
      <c r="WE8" s="169"/>
      <c r="WF8" s="169"/>
      <c r="WG8" s="169"/>
      <c r="WH8" s="169"/>
      <c r="WI8" s="169"/>
      <c r="WJ8" s="169"/>
      <c r="WK8" s="169"/>
      <c r="WL8" s="169"/>
      <c r="WM8" s="169"/>
      <c r="WN8" s="169"/>
      <c r="WO8" s="169"/>
      <c r="WP8" s="169"/>
      <c r="WQ8" s="169"/>
      <c r="WR8" s="169"/>
      <c r="WS8" s="169"/>
      <c r="WT8" s="169"/>
      <c r="WU8" s="169"/>
      <c r="WV8" s="169"/>
      <c r="WW8" s="169"/>
      <c r="WX8" s="169"/>
      <c r="WY8" s="169"/>
      <c r="WZ8" s="169"/>
      <c r="XA8" s="169"/>
      <c r="XB8" s="169"/>
      <c r="XC8" s="169"/>
      <c r="XD8" s="169"/>
      <c r="XE8" s="169"/>
      <c r="XF8" s="169"/>
      <c r="XG8" s="169"/>
      <c r="XH8" s="169"/>
      <c r="XI8" s="169"/>
      <c r="XJ8" s="169"/>
      <c r="XK8" s="169"/>
      <c r="XL8" s="169"/>
      <c r="XM8" s="169"/>
      <c r="XN8" s="169"/>
      <c r="XO8" s="169"/>
      <c r="XP8" s="169"/>
      <c r="XQ8" s="169"/>
      <c r="XR8" s="169"/>
      <c r="XS8" s="169"/>
      <c r="XT8" s="169"/>
      <c r="XU8" s="169"/>
      <c r="XV8" s="169"/>
      <c r="XW8" s="169"/>
      <c r="XX8" s="169"/>
      <c r="XY8" s="169"/>
      <c r="XZ8" s="169"/>
      <c r="YA8" s="169"/>
      <c r="YB8" s="169"/>
      <c r="YC8" s="169"/>
      <c r="YD8" s="169"/>
      <c r="YE8" s="169"/>
      <c r="YF8" s="169"/>
      <c r="YG8" s="169"/>
      <c r="YH8" s="169"/>
      <c r="YI8" s="169"/>
      <c r="YJ8" s="169"/>
      <c r="YK8" s="169"/>
      <c r="YL8" s="169"/>
      <c r="YM8" s="169"/>
      <c r="YN8" s="169"/>
      <c r="YO8" s="169"/>
      <c r="YP8" s="169"/>
      <c r="YQ8" s="169"/>
      <c r="YR8" s="169"/>
      <c r="YS8" s="169"/>
      <c r="YT8" s="169"/>
      <c r="YU8" s="169"/>
      <c r="YV8" s="169"/>
      <c r="YW8" s="169"/>
      <c r="YX8" s="169"/>
      <c r="YY8" s="169"/>
      <c r="YZ8" s="169"/>
      <c r="ZA8" s="169"/>
      <c r="ZB8" s="169"/>
      <c r="ZC8" s="169"/>
      <c r="ZD8" s="169"/>
      <c r="ZE8" s="169"/>
      <c r="ZF8" s="169"/>
      <c r="ZG8" s="169"/>
      <c r="ZH8" s="169"/>
      <c r="ZI8" s="169"/>
      <c r="ZJ8" s="169"/>
      <c r="ZK8" s="169"/>
      <c r="ZL8" s="169"/>
      <c r="ZM8" s="169"/>
      <c r="ZN8" s="169"/>
      <c r="ZO8" s="169"/>
      <c r="ZP8" s="169"/>
      <c r="ZQ8" s="169"/>
      <c r="ZR8" s="169"/>
      <c r="ZS8" s="169"/>
      <c r="ZT8" s="169"/>
      <c r="ZU8" s="169"/>
      <c r="ZV8" s="169"/>
      <c r="ZW8" s="169"/>
      <c r="ZX8" s="169"/>
      <c r="ZY8" s="169"/>
      <c r="ZZ8" s="169"/>
      <c r="AAA8" s="169"/>
      <c r="AAB8" s="169"/>
      <c r="AAC8" s="169"/>
      <c r="AAD8" s="169"/>
      <c r="AAE8" s="169"/>
      <c r="AAF8" s="169"/>
      <c r="AAG8" s="169"/>
      <c r="AAH8" s="169"/>
      <c r="AAI8" s="169"/>
      <c r="AAJ8" s="169"/>
      <c r="AAK8" s="169"/>
      <c r="AAL8" s="169"/>
      <c r="AAM8" s="169"/>
      <c r="AAN8" s="169"/>
      <c r="AAO8" s="169"/>
      <c r="AAP8" s="169"/>
      <c r="AAQ8" s="169"/>
      <c r="AAR8" s="169"/>
      <c r="AAS8" s="169"/>
      <c r="AAT8" s="169"/>
      <c r="AAU8" s="169"/>
      <c r="AAV8" s="169"/>
      <c r="AAW8" s="169"/>
      <c r="AAX8" s="169"/>
      <c r="AAY8" s="169"/>
      <c r="AAZ8" s="169"/>
      <c r="ABA8" s="169"/>
      <c r="ABB8" s="169"/>
      <c r="ABC8" s="169"/>
      <c r="ABD8" s="169"/>
      <c r="ABE8" s="169"/>
      <c r="ABF8" s="169"/>
      <c r="ABG8" s="169"/>
      <c r="ABH8" s="169"/>
      <c r="ABI8" s="169"/>
      <c r="ABJ8" s="169"/>
      <c r="ABK8" s="169"/>
      <c r="ABL8" s="169"/>
      <c r="ABM8" s="169"/>
      <c r="ABN8" s="169"/>
      <c r="ABO8" s="169"/>
      <c r="ABP8" s="169"/>
      <c r="ABQ8" s="169"/>
      <c r="ABR8" s="169"/>
      <c r="ABS8" s="169"/>
      <c r="ABT8" s="169"/>
      <c r="ABU8" s="169"/>
      <c r="ABV8" s="169"/>
      <c r="ABW8" s="169"/>
      <c r="ABX8" s="169"/>
      <c r="ABY8" s="169"/>
      <c r="ABZ8" s="169"/>
      <c r="ACA8" s="169"/>
      <c r="ACB8" s="169"/>
      <c r="ACC8" s="169"/>
      <c r="ACD8" s="169"/>
      <c r="ACE8" s="169"/>
      <c r="ACF8" s="169"/>
      <c r="ACG8" s="169"/>
      <c r="ACH8" s="169"/>
      <c r="ACI8" s="169"/>
      <c r="ACJ8" s="169"/>
      <c r="ACK8" s="169"/>
      <c r="ACL8" s="169"/>
      <c r="ACM8" s="169"/>
      <c r="ACN8" s="169"/>
      <c r="ACO8" s="169"/>
      <c r="ACP8" s="169"/>
      <c r="ACQ8" s="169"/>
      <c r="ACR8" s="169"/>
      <c r="ACS8" s="169"/>
      <c r="ACT8" s="169"/>
      <c r="ACU8" s="169"/>
      <c r="ACV8" s="169"/>
      <c r="ACW8" s="169"/>
      <c r="ACX8" s="169"/>
      <c r="ACY8" s="169"/>
      <c r="ACZ8" s="169"/>
      <c r="ADA8" s="169"/>
      <c r="ADB8" s="169"/>
      <c r="ADC8" s="169"/>
      <c r="ADD8" s="169"/>
      <c r="ADE8" s="169"/>
      <c r="ADF8" s="169"/>
      <c r="ADG8" s="169"/>
      <c r="ADH8" s="169"/>
      <c r="ADI8" s="169"/>
      <c r="ADJ8" s="169"/>
      <c r="ADK8" s="169"/>
      <c r="ADL8" s="169"/>
      <c r="ADM8" s="169"/>
      <c r="ADN8" s="169"/>
      <c r="ADO8" s="169"/>
      <c r="ADP8" s="169"/>
      <c r="ADQ8" s="169"/>
      <c r="ADR8" s="169"/>
      <c r="ADS8" s="169"/>
      <c r="ADT8" s="169"/>
      <c r="ADU8" s="169"/>
      <c r="ADV8" s="169"/>
      <c r="ADW8" s="169"/>
      <c r="ADX8" s="169"/>
      <c r="ADY8" s="169"/>
      <c r="ADZ8" s="169"/>
      <c r="AEA8" s="169"/>
      <c r="AEB8" s="169"/>
      <c r="AEC8" s="169"/>
      <c r="AED8" s="169"/>
      <c r="AEE8" s="169"/>
      <c r="AEF8" s="169"/>
      <c r="AEG8" s="169"/>
      <c r="AEH8" s="169"/>
      <c r="AEI8" s="169"/>
      <c r="AEJ8" s="169"/>
      <c r="AEK8" s="169"/>
      <c r="AEL8" s="169"/>
      <c r="AEM8" s="169"/>
      <c r="AEN8" s="169"/>
      <c r="AEO8" s="169"/>
      <c r="AEP8" s="169"/>
      <c r="AEQ8" s="169"/>
      <c r="AER8" s="169"/>
      <c r="AES8" s="169"/>
      <c r="AET8" s="169"/>
      <c r="AEU8" s="169"/>
      <c r="AEV8" s="169"/>
      <c r="AEW8" s="169"/>
      <c r="AEX8" s="169"/>
      <c r="AEY8" s="169"/>
      <c r="AEZ8" s="169"/>
      <c r="AFA8" s="169"/>
      <c r="AFB8" s="169"/>
      <c r="AFC8" s="169"/>
      <c r="AFD8" s="169"/>
      <c r="AFE8" s="169"/>
      <c r="AFF8" s="169"/>
      <c r="AFG8" s="169"/>
      <c r="AFH8" s="169"/>
      <c r="AFI8" s="169"/>
      <c r="AFJ8" s="169"/>
      <c r="AFK8" s="169"/>
      <c r="AFL8" s="169"/>
      <c r="AFM8" s="169"/>
      <c r="AFN8" s="169"/>
      <c r="AFO8" s="169"/>
      <c r="AFP8" s="169"/>
      <c r="AFQ8" s="169"/>
      <c r="AFR8" s="169"/>
      <c r="AFS8" s="169"/>
      <c r="AFT8" s="169"/>
      <c r="AFU8" s="169"/>
      <c r="AFV8" s="169"/>
      <c r="AFW8" s="169"/>
      <c r="AFX8" s="169"/>
      <c r="AFY8" s="169"/>
      <c r="AFZ8" s="169"/>
      <c r="AGA8" s="169"/>
      <c r="AGB8" s="169"/>
      <c r="AGC8" s="169"/>
      <c r="AGD8" s="169"/>
      <c r="AGE8" s="169"/>
      <c r="AGF8" s="169"/>
      <c r="AGG8" s="169"/>
      <c r="AGH8" s="169"/>
      <c r="AGI8" s="169"/>
      <c r="AGJ8" s="169"/>
      <c r="AGK8" s="169"/>
      <c r="AGL8" s="169"/>
      <c r="AGM8" s="169"/>
      <c r="AGN8" s="169"/>
      <c r="AGO8" s="169"/>
      <c r="AGP8" s="169"/>
      <c r="AGQ8" s="169"/>
      <c r="AGR8" s="169"/>
      <c r="AGS8" s="169"/>
      <c r="AGT8" s="169"/>
      <c r="AGU8" s="169"/>
      <c r="AGV8" s="169"/>
      <c r="AGW8" s="169"/>
      <c r="AGX8" s="169"/>
      <c r="AGY8" s="169"/>
      <c r="AGZ8" s="169"/>
      <c r="AHA8" s="169"/>
      <c r="AHB8" s="169"/>
      <c r="AHC8" s="169"/>
      <c r="AHD8" s="169"/>
      <c r="AHE8" s="169"/>
      <c r="AHF8" s="169"/>
      <c r="AHG8" s="169"/>
      <c r="AHH8" s="169"/>
      <c r="AHI8" s="169"/>
      <c r="AHJ8" s="169"/>
      <c r="AHK8" s="169"/>
      <c r="AHL8" s="169"/>
      <c r="AHM8" s="169"/>
      <c r="AHN8" s="169"/>
      <c r="AHO8" s="169"/>
      <c r="AHP8" s="169"/>
      <c r="AHQ8" s="169"/>
      <c r="AHR8" s="169"/>
      <c r="AHS8" s="169"/>
      <c r="AHT8" s="169"/>
      <c r="AHU8" s="169"/>
      <c r="AHV8" s="169"/>
      <c r="AHW8" s="169"/>
      <c r="AHX8" s="169"/>
      <c r="AHY8" s="169"/>
      <c r="AHZ8" s="169"/>
      <c r="AIA8" s="169"/>
      <c r="AIB8" s="169"/>
      <c r="AIC8" s="169"/>
      <c r="AID8" s="169"/>
      <c r="AIE8" s="169"/>
      <c r="AIF8" s="169"/>
      <c r="AIG8" s="169"/>
      <c r="AIH8" s="169"/>
      <c r="AII8" s="169"/>
      <c r="AIJ8" s="169"/>
      <c r="AIK8" s="169"/>
      <c r="AIL8" s="169"/>
      <c r="AIM8" s="169"/>
      <c r="AIN8" s="169"/>
      <c r="AIO8" s="169"/>
      <c r="AIP8" s="169"/>
      <c r="AIQ8" s="169"/>
      <c r="AIR8" s="169"/>
      <c r="AIS8" s="169"/>
      <c r="AIT8" s="169"/>
      <c r="AIU8" s="169"/>
      <c r="AIV8" s="169"/>
      <c r="AIW8" s="169"/>
      <c r="AIX8" s="169"/>
      <c r="AIY8" s="169"/>
      <c r="AIZ8" s="169"/>
      <c r="AJA8" s="169"/>
      <c r="AJB8" s="169"/>
      <c r="AJC8" s="169"/>
      <c r="AJD8" s="169"/>
      <c r="AJE8" s="169"/>
      <c r="AJF8" s="169"/>
      <c r="AJG8" s="169"/>
      <c r="AJH8" s="169"/>
      <c r="AJI8" s="169"/>
      <c r="AJJ8" s="169"/>
      <c r="AJK8" s="169"/>
      <c r="AJL8" s="169"/>
      <c r="AJM8" s="169"/>
      <c r="AJN8" s="169"/>
      <c r="AJO8" s="169"/>
      <c r="AJP8" s="169"/>
      <c r="AJQ8" s="169"/>
      <c r="AJR8" s="169"/>
      <c r="AJS8" s="169"/>
      <c r="AJT8" s="169"/>
      <c r="AJU8" s="169"/>
      <c r="AJV8" s="169"/>
      <c r="AJW8" s="169"/>
      <c r="AJX8" s="169"/>
      <c r="AJY8" s="169"/>
      <c r="AJZ8" s="169"/>
      <c r="AKA8" s="169"/>
      <c r="AKB8" s="169"/>
      <c r="AKC8" s="169"/>
      <c r="AKD8" s="169"/>
      <c r="AKE8" s="169"/>
      <c r="AKF8" s="169"/>
      <c r="AKG8" s="169"/>
      <c r="AKH8" s="169"/>
      <c r="AKI8" s="169"/>
      <c r="AKJ8" s="169"/>
      <c r="AKK8" s="169"/>
      <c r="AKL8" s="169"/>
      <c r="AKM8" s="169"/>
      <c r="AKN8" s="169"/>
      <c r="AKO8" s="169"/>
      <c r="AKP8" s="169"/>
      <c r="AKQ8" s="169"/>
      <c r="AKR8" s="169"/>
      <c r="AKS8" s="169"/>
      <c r="AKT8" s="169"/>
      <c r="AKU8" s="169"/>
    </row>
    <row r="9" spans="1:983" s="151" customFormat="1" ht="53.25" customHeight="1">
      <c r="A9" s="151">
        <v>2</v>
      </c>
      <c r="B9" s="253">
        <v>2022002130167</v>
      </c>
      <c r="C9" s="152">
        <v>44939</v>
      </c>
      <c r="D9" s="181" t="s">
        <v>125</v>
      </c>
      <c r="E9" s="157" t="s">
        <v>126</v>
      </c>
      <c r="F9" s="151" t="s">
        <v>341</v>
      </c>
      <c r="G9" s="185">
        <v>393900000</v>
      </c>
      <c r="H9" s="151" t="s">
        <v>132</v>
      </c>
      <c r="I9" s="152">
        <v>44974</v>
      </c>
      <c r="K9" s="154" t="s">
        <v>326</v>
      </c>
      <c r="L9" s="193">
        <v>0</v>
      </c>
      <c r="M9" s="157" t="s">
        <v>135</v>
      </c>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69"/>
      <c r="DD9" s="169"/>
      <c r="DE9" s="169"/>
      <c r="DF9" s="169"/>
      <c r="DG9" s="169"/>
      <c r="DH9" s="169"/>
      <c r="DI9" s="169"/>
      <c r="DJ9" s="169"/>
      <c r="DK9" s="169"/>
      <c r="DL9" s="169"/>
      <c r="DM9" s="169"/>
      <c r="DN9" s="169"/>
      <c r="DO9" s="169"/>
      <c r="DP9" s="169"/>
      <c r="DQ9" s="169"/>
      <c r="DR9" s="169"/>
      <c r="DS9" s="169"/>
      <c r="DT9" s="169"/>
      <c r="DU9" s="169"/>
      <c r="DV9" s="169"/>
      <c r="DW9" s="169"/>
      <c r="DX9" s="169"/>
      <c r="DY9" s="169"/>
      <c r="DZ9" s="169"/>
      <c r="EA9" s="169"/>
      <c r="EB9" s="169"/>
      <c r="EC9" s="169"/>
      <c r="ED9" s="169"/>
      <c r="EE9" s="169"/>
      <c r="EF9" s="169"/>
      <c r="EG9" s="169"/>
      <c r="EH9" s="169"/>
      <c r="EI9" s="169"/>
      <c r="EJ9" s="169"/>
      <c r="EK9" s="169"/>
      <c r="EL9" s="169"/>
      <c r="EM9" s="169"/>
      <c r="EN9" s="169"/>
      <c r="EO9" s="169"/>
      <c r="EP9" s="169"/>
      <c r="EQ9" s="169"/>
      <c r="ER9" s="169"/>
      <c r="ES9" s="169"/>
      <c r="ET9" s="169"/>
      <c r="EU9" s="169"/>
      <c r="EV9" s="169"/>
      <c r="EW9" s="169"/>
      <c r="EX9" s="169"/>
      <c r="EY9" s="169"/>
      <c r="EZ9" s="169"/>
      <c r="FA9" s="169"/>
      <c r="FB9" s="169"/>
      <c r="FC9" s="169"/>
      <c r="FD9" s="169"/>
      <c r="FE9" s="169"/>
      <c r="FF9" s="169"/>
      <c r="FG9" s="169"/>
      <c r="FH9" s="169"/>
      <c r="FI9" s="169"/>
      <c r="FJ9" s="169"/>
      <c r="FK9" s="169"/>
      <c r="FL9" s="169"/>
      <c r="FM9" s="169"/>
      <c r="FN9" s="169"/>
      <c r="FO9" s="169"/>
      <c r="FP9" s="169"/>
      <c r="FQ9" s="169"/>
      <c r="FR9" s="169"/>
      <c r="FS9" s="169"/>
      <c r="FT9" s="169"/>
      <c r="FU9" s="169"/>
      <c r="FV9" s="169"/>
      <c r="FW9" s="169"/>
      <c r="FX9" s="169"/>
      <c r="FY9" s="169"/>
      <c r="FZ9" s="169"/>
      <c r="GA9" s="169"/>
      <c r="GB9" s="169"/>
      <c r="GC9" s="169"/>
      <c r="GD9" s="169"/>
      <c r="GE9" s="169"/>
      <c r="GF9" s="169"/>
      <c r="GG9" s="169"/>
      <c r="GH9" s="169"/>
      <c r="GI9" s="169"/>
      <c r="GJ9" s="169"/>
      <c r="GK9" s="169"/>
      <c r="GL9" s="169"/>
      <c r="GM9" s="169"/>
      <c r="GN9" s="169"/>
      <c r="GO9" s="169"/>
      <c r="GP9" s="169"/>
      <c r="GQ9" s="169"/>
      <c r="GR9" s="169"/>
      <c r="GS9" s="169"/>
      <c r="GT9" s="169"/>
      <c r="GU9" s="169"/>
      <c r="GV9" s="169"/>
      <c r="GW9" s="169"/>
      <c r="GX9" s="169"/>
      <c r="GY9" s="169"/>
      <c r="GZ9" s="169"/>
      <c r="HA9" s="169"/>
      <c r="HB9" s="169"/>
      <c r="HC9" s="169"/>
      <c r="HD9" s="169"/>
      <c r="HE9" s="169"/>
      <c r="HF9" s="169"/>
      <c r="HG9" s="169"/>
      <c r="HH9" s="169"/>
      <c r="HI9" s="169"/>
      <c r="HJ9" s="169"/>
      <c r="HK9" s="169"/>
      <c r="HL9" s="169"/>
      <c r="HM9" s="169"/>
      <c r="HN9" s="169"/>
      <c r="HO9" s="169"/>
      <c r="HP9" s="169"/>
      <c r="HQ9" s="169"/>
      <c r="HR9" s="169"/>
      <c r="HS9" s="169"/>
      <c r="HT9" s="169"/>
      <c r="HU9" s="169"/>
      <c r="HV9" s="169"/>
      <c r="HW9" s="169"/>
      <c r="HX9" s="169"/>
      <c r="HY9" s="169"/>
      <c r="HZ9" s="169"/>
      <c r="IA9" s="169"/>
      <c r="IB9" s="169"/>
      <c r="IC9" s="169"/>
      <c r="ID9" s="169"/>
      <c r="IE9" s="169"/>
      <c r="IF9" s="169"/>
      <c r="IG9" s="169"/>
      <c r="IH9" s="169"/>
      <c r="II9" s="169"/>
      <c r="IJ9" s="169"/>
      <c r="IK9" s="169"/>
      <c r="IL9" s="169"/>
      <c r="IM9" s="169"/>
      <c r="IN9" s="169"/>
      <c r="IO9" s="169"/>
      <c r="IP9" s="169"/>
      <c r="IQ9" s="169"/>
      <c r="IR9" s="169"/>
      <c r="IS9" s="169"/>
      <c r="IT9" s="169"/>
      <c r="IU9" s="169"/>
      <c r="IV9" s="169"/>
      <c r="IW9" s="169"/>
      <c r="IX9" s="169"/>
      <c r="IY9" s="169"/>
      <c r="IZ9" s="169"/>
      <c r="JA9" s="169"/>
      <c r="JB9" s="169"/>
      <c r="JC9" s="169"/>
      <c r="JD9" s="169"/>
      <c r="JE9" s="169"/>
      <c r="JF9" s="169"/>
      <c r="JG9" s="169"/>
      <c r="JH9" s="169"/>
      <c r="JI9" s="169"/>
      <c r="JJ9" s="169"/>
      <c r="JK9" s="169"/>
      <c r="JL9" s="169"/>
      <c r="JM9" s="169"/>
      <c r="JN9" s="169"/>
      <c r="JO9" s="169"/>
      <c r="JP9" s="169"/>
      <c r="JQ9" s="169"/>
      <c r="JR9" s="169"/>
      <c r="JS9" s="169"/>
      <c r="JT9" s="169"/>
      <c r="JU9" s="169"/>
      <c r="JV9" s="169"/>
      <c r="JW9" s="169"/>
      <c r="JX9" s="169"/>
      <c r="JY9" s="169"/>
      <c r="JZ9" s="169"/>
      <c r="KA9" s="169"/>
      <c r="KB9" s="169"/>
      <c r="KC9" s="169"/>
      <c r="KD9" s="169"/>
      <c r="KE9" s="169"/>
      <c r="KF9" s="169"/>
      <c r="KG9" s="169"/>
      <c r="KH9" s="169"/>
      <c r="KI9" s="169"/>
      <c r="KJ9" s="169"/>
      <c r="KK9" s="169"/>
      <c r="KL9" s="169"/>
      <c r="KM9" s="169"/>
      <c r="KN9" s="169"/>
      <c r="KO9" s="169"/>
      <c r="KP9" s="169"/>
      <c r="KQ9" s="169"/>
      <c r="KR9" s="169"/>
      <c r="KS9" s="169"/>
      <c r="KT9" s="169"/>
      <c r="KU9" s="169"/>
      <c r="KV9" s="169"/>
      <c r="KW9" s="169"/>
      <c r="KX9" s="169"/>
      <c r="KY9" s="169"/>
      <c r="KZ9" s="169"/>
      <c r="LA9" s="169"/>
      <c r="LB9" s="169"/>
      <c r="LC9" s="169"/>
      <c r="LD9" s="169"/>
      <c r="LE9" s="169"/>
      <c r="LF9" s="169"/>
      <c r="LG9" s="169"/>
      <c r="LH9" s="169"/>
      <c r="LI9" s="169"/>
      <c r="LJ9" s="169"/>
      <c r="LK9" s="169"/>
      <c r="LL9" s="169"/>
      <c r="LM9" s="169"/>
      <c r="LN9" s="169"/>
      <c r="LO9" s="169"/>
      <c r="LP9" s="169"/>
      <c r="LQ9" s="169"/>
      <c r="LR9" s="169"/>
      <c r="LS9" s="169"/>
      <c r="LT9" s="169"/>
      <c r="LU9" s="169"/>
      <c r="LV9" s="169"/>
      <c r="LW9" s="169"/>
      <c r="LX9" s="169"/>
      <c r="LY9" s="169"/>
      <c r="LZ9" s="169"/>
      <c r="MA9" s="169"/>
      <c r="MB9" s="169"/>
      <c r="MC9" s="169"/>
      <c r="MD9" s="169"/>
      <c r="ME9" s="169"/>
      <c r="MF9" s="169"/>
      <c r="MG9" s="169"/>
      <c r="MH9" s="169"/>
      <c r="MI9" s="169"/>
      <c r="MJ9" s="169"/>
      <c r="MK9" s="169"/>
      <c r="ML9" s="169"/>
      <c r="MM9" s="169"/>
      <c r="MN9" s="169"/>
      <c r="MO9" s="169"/>
      <c r="MP9" s="169"/>
      <c r="MQ9" s="169"/>
      <c r="MR9" s="169"/>
      <c r="MS9" s="169"/>
      <c r="MT9" s="169"/>
      <c r="MU9" s="169"/>
      <c r="MV9" s="169"/>
      <c r="MW9" s="169"/>
      <c r="MX9" s="169"/>
      <c r="MY9" s="169"/>
      <c r="MZ9" s="169"/>
      <c r="NA9" s="169"/>
      <c r="NB9" s="169"/>
      <c r="NC9" s="169"/>
      <c r="ND9" s="169"/>
      <c r="NE9" s="169"/>
      <c r="NF9" s="169"/>
      <c r="NG9" s="169"/>
      <c r="NH9" s="169"/>
      <c r="NI9" s="169"/>
      <c r="NJ9" s="169"/>
      <c r="NK9" s="169"/>
      <c r="NL9" s="169"/>
      <c r="NM9" s="169"/>
      <c r="NN9" s="169"/>
      <c r="NO9" s="169"/>
      <c r="NP9" s="169"/>
      <c r="NQ9" s="169"/>
      <c r="NR9" s="169"/>
      <c r="NS9" s="169"/>
      <c r="NT9" s="169"/>
      <c r="NU9" s="169"/>
      <c r="NV9" s="169"/>
      <c r="NW9" s="169"/>
      <c r="NX9" s="169"/>
      <c r="NY9" s="169"/>
      <c r="NZ9" s="169"/>
      <c r="OA9" s="169"/>
      <c r="OB9" s="169"/>
      <c r="OC9" s="169"/>
      <c r="OD9" s="169"/>
      <c r="OE9" s="169"/>
      <c r="OF9" s="169"/>
      <c r="OG9" s="169"/>
      <c r="OH9" s="169"/>
      <c r="OI9" s="169"/>
      <c r="OJ9" s="169"/>
      <c r="OK9" s="169"/>
      <c r="OL9" s="169"/>
      <c r="OM9" s="169"/>
      <c r="ON9" s="169"/>
      <c r="OO9" s="169"/>
      <c r="OP9" s="169"/>
      <c r="OQ9" s="169"/>
      <c r="OR9" s="169"/>
      <c r="OS9" s="169"/>
      <c r="OT9" s="169"/>
      <c r="OU9" s="169"/>
      <c r="OV9" s="169"/>
      <c r="OW9" s="169"/>
      <c r="OX9" s="169"/>
      <c r="OY9" s="169"/>
      <c r="OZ9" s="169"/>
      <c r="PA9" s="169"/>
      <c r="PB9" s="169"/>
      <c r="PC9" s="169"/>
      <c r="PD9" s="169"/>
      <c r="PE9" s="169"/>
      <c r="PF9" s="169"/>
      <c r="PG9" s="169"/>
      <c r="PH9" s="169"/>
      <c r="PI9" s="169"/>
      <c r="PJ9" s="169"/>
      <c r="PK9" s="169"/>
      <c r="PL9" s="169"/>
      <c r="PM9" s="169"/>
      <c r="PN9" s="169"/>
      <c r="PO9" s="169"/>
      <c r="PP9" s="169"/>
      <c r="PQ9" s="169"/>
      <c r="PR9" s="169"/>
      <c r="PS9" s="169"/>
      <c r="PT9" s="169"/>
      <c r="PU9" s="169"/>
      <c r="PV9" s="169"/>
      <c r="PW9" s="169"/>
      <c r="PX9" s="169"/>
      <c r="PY9" s="169"/>
      <c r="PZ9" s="169"/>
      <c r="QA9" s="169"/>
      <c r="QB9" s="169"/>
      <c r="QC9" s="169"/>
      <c r="QD9" s="169"/>
      <c r="QE9" s="169"/>
      <c r="QF9" s="169"/>
      <c r="QG9" s="169"/>
      <c r="QH9" s="169"/>
      <c r="QI9" s="169"/>
      <c r="QJ9" s="169"/>
      <c r="QK9" s="169"/>
      <c r="QL9" s="169"/>
      <c r="QM9" s="169"/>
      <c r="QN9" s="169"/>
      <c r="QO9" s="169"/>
      <c r="QP9" s="169"/>
      <c r="QQ9" s="169"/>
      <c r="QR9" s="169"/>
      <c r="QS9" s="169"/>
      <c r="QT9" s="169"/>
      <c r="QU9" s="169"/>
      <c r="QV9" s="169"/>
      <c r="QW9" s="169"/>
      <c r="QX9" s="169"/>
      <c r="QY9" s="169"/>
      <c r="QZ9" s="169"/>
      <c r="RA9" s="169"/>
      <c r="RB9" s="169"/>
      <c r="RC9" s="169"/>
      <c r="RD9" s="169"/>
      <c r="RE9" s="169"/>
      <c r="RF9" s="169"/>
      <c r="RG9" s="169"/>
      <c r="RH9" s="169"/>
      <c r="RI9" s="169"/>
      <c r="RJ9" s="169"/>
      <c r="RK9" s="169"/>
      <c r="RL9" s="169"/>
      <c r="RM9" s="169"/>
      <c r="RN9" s="169"/>
      <c r="RO9" s="169"/>
      <c r="RP9" s="169"/>
      <c r="RQ9" s="169"/>
      <c r="RR9" s="169"/>
      <c r="RS9" s="169"/>
      <c r="RT9" s="169"/>
      <c r="RU9" s="169"/>
      <c r="RV9" s="169"/>
      <c r="RW9" s="169"/>
      <c r="RX9" s="169"/>
      <c r="RY9" s="169"/>
      <c r="RZ9" s="169"/>
      <c r="SA9" s="169"/>
      <c r="SB9" s="169"/>
      <c r="SC9" s="169"/>
      <c r="SD9" s="169"/>
      <c r="SE9" s="169"/>
      <c r="SF9" s="169"/>
      <c r="SG9" s="169"/>
      <c r="SH9" s="169"/>
      <c r="SI9" s="169"/>
      <c r="SJ9" s="169"/>
      <c r="SK9" s="169"/>
      <c r="SL9" s="169"/>
      <c r="SM9" s="169"/>
      <c r="SN9" s="169"/>
      <c r="SO9" s="169"/>
      <c r="SP9" s="169"/>
      <c r="SQ9" s="169"/>
      <c r="SR9" s="169"/>
      <c r="SS9" s="169"/>
      <c r="ST9" s="169"/>
      <c r="SU9" s="169"/>
      <c r="SV9" s="169"/>
      <c r="SW9" s="169"/>
      <c r="SX9" s="169"/>
      <c r="SY9" s="169"/>
      <c r="SZ9" s="169"/>
      <c r="TA9" s="169"/>
      <c r="TB9" s="169"/>
      <c r="TC9" s="169"/>
      <c r="TD9" s="169"/>
      <c r="TE9" s="169"/>
      <c r="TF9" s="169"/>
      <c r="TG9" s="169"/>
      <c r="TH9" s="169"/>
      <c r="TI9" s="169"/>
      <c r="TJ9" s="169"/>
      <c r="TK9" s="169"/>
      <c r="TL9" s="169"/>
      <c r="TM9" s="169"/>
      <c r="TN9" s="169"/>
      <c r="TO9" s="169"/>
      <c r="TP9" s="169"/>
      <c r="TQ9" s="169"/>
      <c r="TR9" s="169"/>
      <c r="TS9" s="169"/>
      <c r="TT9" s="169"/>
      <c r="TU9" s="169"/>
      <c r="TV9" s="169"/>
      <c r="TW9" s="169"/>
      <c r="TX9" s="169"/>
      <c r="TY9" s="169"/>
      <c r="TZ9" s="169"/>
      <c r="UA9" s="169"/>
      <c r="UB9" s="169"/>
      <c r="UC9" s="169"/>
      <c r="UD9" s="169"/>
      <c r="UE9" s="169"/>
      <c r="UF9" s="169"/>
      <c r="UG9" s="169"/>
      <c r="UH9" s="169"/>
      <c r="UI9" s="169"/>
      <c r="UJ9" s="169"/>
      <c r="UK9" s="169"/>
      <c r="UL9" s="169"/>
      <c r="UM9" s="169"/>
      <c r="UN9" s="169"/>
      <c r="UO9" s="169"/>
      <c r="UP9" s="169"/>
      <c r="UQ9" s="169"/>
      <c r="UR9" s="169"/>
      <c r="US9" s="169"/>
      <c r="UT9" s="169"/>
      <c r="UU9" s="169"/>
      <c r="UV9" s="169"/>
      <c r="UW9" s="169"/>
      <c r="UX9" s="169"/>
      <c r="UY9" s="169"/>
      <c r="UZ9" s="169"/>
      <c r="VA9" s="169"/>
      <c r="VB9" s="169"/>
      <c r="VC9" s="169"/>
      <c r="VD9" s="169"/>
      <c r="VE9" s="169"/>
      <c r="VF9" s="169"/>
      <c r="VG9" s="169"/>
      <c r="VH9" s="169"/>
      <c r="VI9" s="169"/>
      <c r="VJ9" s="169"/>
      <c r="VK9" s="169"/>
      <c r="VL9" s="169"/>
      <c r="VM9" s="169"/>
      <c r="VN9" s="169"/>
      <c r="VO9" s="169"/>
      <c r="VP9" s="169"/>
      <c r="VQ9" s="169"/>
      <c r="VR9" s="169"/>
      <c r="VS9" s="169"/>
      <c r="VT9" s="169"/>
      <c r="VU9" s="169"/>
      <c r="VV9" s="169"/>
      <c r="VW9" s="169"/>
      <c r="VX9" s="169"/>
      <c r="VY9" s="169"/>
      <c r="VZ9" s="169"/>
      <c r="WA9" s="169"/>
      <c r="WB9" s="169"/>
      <c r="WC9" s="169"/>
      <c r="WD9" s="169"/>
      <c r="WE9" s="169"/>
      <c r="WF9" s="169"/>
      <c r="WG9" s="169"/>
      <c r="WH9" s="169"/>
      <c r="WI9" s="169"/>
      <c r="WJ9" s="169"/>
      <c r="WK9" s="169"/>
      <c r="WL9" s="169"/>
      <c r="WM9" s="169"/>
      <c r="WN9" s="169"/>
      <c r="WO9" s="169"/>
      <c r="WP9" s="169"/>
      <c r="WQ9" s="169"/>
      <c r="WR9" s="169"/>
      <c r="WS9" s="169"/>
      <c r="WT9" s="169"/>
      <c r="WU9" s="169"/>
      <c r="WV9" s="169"/>
      <c r="WW9" s="169"/>
      <c r="WX9" s="169"/>
      <c r="WY9" s="169"/>
      <c r="WZ9" s="169"/>
      <c r="XA9" s="169"/>
      <c r="XB9" s="169"/>
      <c r="XC9" s="169"/>
      <c r="XD9" s="169"/>
      <c r="XE9" s="169"/>
      <c r="XF9" s="169"/>
      <c r="XG9" s="169"/>
      <c r="XH9" s="169"/>
      <c r="XI9" s="169"/>
      <c r="XJ9" s="169"/>
      <c r="XK9" s="169"/>
      <c r="XL9" s="169"/>
      <c r="XM9" s="169"/>
      <c r="XN9" s="169"/>
      <c r="XO9" s="169"/>
      <c r="XP9" s="169"/>
      <c r="XQ9" s="169"/>
      <c r="XR9" s="169"/>
      <c r="XS9" s="169"/>
      <c r="XT9" s="169"/>
      <c r="XU9" s="169"/>
      <c r="XV9" s="169"/>
      <c r="XW9" s="169"/>
      <c r="XX9" s="169"/>
      <c r="XY9" s="169"/>
      <c r="XZ9" s="169"/>
      <c r="YA9" s="169"/>
      <c r="YB9" s="169"/>
      <c r="YC9" s="169"/>
      <c r="YD9" s="169"/>
      <c r="YE9" s="169"/>
      <c r="YF9" s="169"/>
      <c r="YG9" s="169"/>
      <c r="YH9" s="169"/>
      <c r="YI9" s="169"/>
      <c r="YJ9" s="169"/>
      <c r="YK9" s="169"/>
      <c r="YL9" s="169"/>
      <c r="YM9" s="169"/>
      <c r="YN9" s="169"/>
      <c r="YO9" s="169"/>
      <c r="YP9" s="169"/>
      <c r="YQ9" s="169"/>
      <c r="YR9" s="169"/>
      <c r="YS9" s="169"/>
      <c r="YT9" s="169"/>
      <c r="YU9" s="169"/>
      <c r="YV9" s="169"/>
      <c r="YW9" s="169"/>
      <c r="YX9" s="169"/>
      <c r="YY9" s="169"/>
      <c r="YZ9" s="169"/>
      <c r="ZA9" s="169"/>
      <c r="ZB9" s="169"/>
      <c r="ZC9" s="169"/>
      <c r="ZD9" s="169"/>
      <c r="ZE9" s="169"/>
      <c r="ZF9" s="169"/>
      <c r="ZG9" s="169"/>
      <c r="ZH9" s="169"/>
      <c r="ZI9" s="169"/>
      <c r="ZJ9" s="169"/>
      <c r="ZK9" s="169"/>
      <c r="ZL9" s="169"/>
      <c r="ZM9" s="169"/>
      <c r="ZN9" s="169"/>
      <c r="ZO9" s="169"/>
      <c r="ZP9" s="169"/>
      <c r="ZQ9" s="169"/>
      <c r="ZR9" s="169"/>
      <c r="ZS9" s="169"/>
      <c r="ZT9" s="169"/>
      <c r="ZU9" s="169"/>
      <c r="ZV9" s="169"/>
      <c r="ZW9" s="169"/>
      <c r="ZX9" s="169"/>
      <c r="ZY9" s="169"/>
      <c r="ZZ9" s="169"/>
      <c r="AAA9" s="169"/>
      <c r="AAB9" s="169"/>
      <c r="AAC9" s="169"/>
      <c r="AAD9" s="169"/>
      <c r="AAE9" s="169"/>
      <c r="AAF9" s="169"/>
      <c r="AAG9" s="169"/>
      <c r="AAH9" s="169"/>
      <c r="AAI9" s="169"/>
      <c r="AAJ9" s="169"/>
      <c r="AAK9" s="169"/>
      <c r="AAL9" s="169"/>
      <c r="AAM9" s="169"/>
      <c r="AAN9" s="169"/>
      <c r="AAO9" s="169"/>
      <c r="AAP9" s="169"/>
      <c r="AAQ9" s="169"/>
      <c r="AAR9" s="169"/>
      <c r="AAS9" s="169"/>
      <c r="AAT9" s="169"/>
      <c r="AAU9" s="169"/>
      <c r="AAV9" s="169"/>
      <c r="AAW9" s="169"/>
      <c r="AAX9" s="169"/>
      <c r="AAY9" s="169"/>
      <c r="AAZ9" s="169"/>
      <c r="ABA9" s="169"/>
      <c r="ABB9" s="169"/>
      <c r="ABC9" s="169"/>
      <c r="ABD9" s="169"/>
      <c r="ABE9" s="169"/>
      <c r="ABF9" s="169"/>
      <c r="ABG9" s="169"/>
      <c r="ABH9" s="169"/>
      <c r="ABI9" s="169"/>
      <c r="ABJ9" s="169"/>
      <c r="ABK9" s="169"/>
      <c r="ABL9" s="169"/>
      <c r="ABM9" s="169"/>
      <c r="ABN9" s="169"/>
      <c r="ABO9" s="169"/>
      <c r="ABP9" s="169"/>
      <c r="ABQ9" s="169"/>
      <c r="ABR9" s="169"/>
      <c r="ABS9" s="169"/>
      <c r="ABT9" s="169"/>
      <c r="ABU9" s="169"/>
      <c r="ABV9" s="169"/>
      <c r="ABW9" s="169"/>
      <c r="ABX9" s="169"/>
      <c r="ABY9" s="169"/>
      <c r="ABZ9" s="169"/>
      <c r="ACA9" s="169"/>
      <c r="ACB9" s="169"/>
      <c r="ACC9" s="169"/>
      <c r="ACD9" s="169"/>
      <c r="ACE9" s="169"/>
      <c r="ACF9" s="169"/>
      <c r="ACG9" s="169"/>
      <c r="ACH9" s="169"/>
      <c r="ACI9" s="169"/>
      <c r="ACJ9" s="169"/>
      <c r="ACK9" s="169"/>
      <c r="ACL9" s="169"/>
      <c r="ACM9" s="169"/>
      <c r="ACN9" s="169"/>
      <c r="ACO9" s="169"/>
      <c r="ACP9" s="169"/>
      <c r="ACQ9" s="169"/>
      <c r="ACR9" s="169"/>
      <c r="ACS9" s="169"/>
      <c r="ACT9" s="169"/>
      <c r="ACU9" s="169"/>
      <c r="ACV9" s="169"/>
      <c r="ACW9" s="169"/>
      <c r="ACX9" s="169"/>
      <c r="ACY9" s="169"/>
      <c r="ACZ9" s="169"/>
      <c r="ADA9" s="169"/>
      <c r="ADB9" s="169"/>
      <c r="ADC9" s="169"/>
      <c r="ADD9" s="169"/>
      <c r="ADE9" s="169"/>
      <c r="ADF9" s="169"/>
      <c r="ADG9" s="169"/>
      <c r="ADH9" s="169"/>
      <c r="ADI9" s="169"/>
      <c r="ADJ9" s="169"/>
      <c r="ADK9" s="169"/>
      <c r="ADL9" s="169"/>
      <c r="ADM9" s="169"/>
      <c r="ADN9" s="169"/>
      <c r="ADO9" s="169"/>
      <c r="ADP9" s="169"/>
      <c r="ADQ9" s="169"/>
      <c r="ADR9" s="169"/>
      <c r="ADS9" s="169"/>
      <c r="ADT9" s="169"/>
      <c r="ADU9" s="169"/>
      <c r="ADV9" s="169"/>
      <c r="ADW9" s="169"/>
      <c r="ADX9" s="169"/>
      <c r="ADY9" s="169"/>
      <c r="ADZ9" s="169"/>
      <c r="AEA9" s="169"/>
      <c r="AEB9" s="169"/>
      <c r="AEC9" s="169"/>
      <c r="AED9" s="169"/>
      <c r="AEE9" s="169"/>
      <c r="AEF9" s="169"/>
      <c r="AEG9" s="169"/>
      <c r="AEH9" s="169"/>
      <c r="AEI9" s="169"/>
      <c r="AEJ9" s="169"/>
      <c r="AEK9" s="169"/>
      <c r="AEL9" s="169"/>
      <c r="AEM9" s="169"/>
      <c r="AEN9" s="169"/>
      <c r="AEO9" s="169"/>
      <c r="AEP9" s="169"/>
      <c r="AEQ9" s="169"/>
      <c r="AER9" s="169"/>
      <c r="AES9" s="169"/>
      <c r="AET9" s="169"/>
      <c r="AEU9" s="169"/>
      <c r="AEV9" s="169"/>
      <c r="AEW9" s="169"/>
      <c r="AEX9" s="169"/>
      <c r="AEY9" s="169"/>
      <c r="AEZ9" s="169"/>
      <c r="AFA9" s="169"/>
      <c r="AFB9" s="169"/>
      <c r="AFC9" s="169"/>
      <c r="AFD9" s="169"/>
      <c r="AFE9" s="169"/>
      <c r="AFF9" s="169"/>
      <c r="AFG9" s="169"/>
      <c r="AFH9" s="169"/>
      <c r="AFI9" s="169"/>
      <c r="AFJ9" s="169"/>
      <c r="AFK9" s="169"/>
      <c r="AFL9" s="169"/>
      <c r="AFM9" s="169"/>
      <c r="AFN9" s="169"/>
      <c r="AFO9" s="169"/>
      <c r="AFP9" s="169"/>
      <c r="AFQ9" s="169"/>
      <c r="AFR9" s="169"/>
      <c r="AFS9" s="169"/>
      <c r="AFT9" s="169"/>
      <c r="AFU9" s="169"/>
      <c r="AFV9" s="169"/>
      <c r="AFW9" s="169"/>
      <c r="AFX9" s="169"/>
      <c r="AFY9" s="169"/>
      <c r="AFZ9" s="169"/>
      <c r="AGA9" s="169"/>
      <c r="AGB9" s="169"/>
      <c r="AGC9" s="169"/>
      <c r="AGD9" s="169"/>
      <c r="AGE9" s="169"/>
      <c r="AGF9" s="169"/>
      <c r="AGG9" s="169"/>
      <c r="AGH9" s="169"/>
      <c r="AGI9" s="169"/>
      <c r="AGJ9" s="169"/>
      <c r="AGK9" s="169"/>
      <c r="AGL9" s="169"/>
      <c r="AGM9" s="169"/>
      <c r="AGN9" s="169"/>
      <c r="AGO9" s="169"/>
      <c r="AGP9" s="169"/>
      <c r="AGQ9" s="169"/>
      <c r="AGR9" s="169"/>
      <c r="AGS9" s="169"/>
      <c r="AGT9" s="169"/>
      <c r="AGU9" s="169"/>
      <c r="AGV9" s="169"/>
      <c r="AGW9" s="169"/>
      <c r="AGX9" s="169"/>
      <c r="AGY9" s="169"/>
      <c r="AGZ9" s="169"/>
      <c r="AHA9" s="169"/>
      <c r="AHB9" s="169"/>
      <c r="AHC9" s="169"/>
      <c r="AHD9" s="169"/>
      <c r="AHE9" s="169"/>
      <c r="AHF9" s="169"/>
      <c r="AHG9" s="169"/>
      <c r="AHH9" s="169"/>
      <c r="AHI9" s="169"/>
      <c r="AHJ9" s="169"/>
      <c r="AHK9" s="169"/>
      <c r="AHL9" s="169"/>
      <c r="AHM9" s="169"/>
      <c r="AHN9" s="169"/>
      <c r="AHO9" s="169"/>
      <c r="AHP9" s="169"/>
      <c r="AHQ9" s="169"/>
      <c r="AHR9" s="169"/>
      <c r="AHS9" s="169"/>
      <c r="AHT9" s="169"/>
      <c r="AHU9" s="169"/>
      <c r="AHV9" s="169"/>
      <c r="AHW9" s="169"/>
      <c r="AHX9" s="169"/>
      <c r="AHY9" s="169"/>
      <c r="AHZ9" s="169"/>
      <c r="AIA9" s="169"/>
      <c r="AIB9" s="169"/>
      <c r="AIC9" s="169"/>
      <c r="AID9" s="169"/>
      <c r="AIE9" s="169"/>
      <c r="AIF9" s="169"/>
      <c r="AIG9" s="169"/>
      <c r="AIH9" s="169"/>
      <c r="AII9" s="169"/>
      <c r="AIJ9" s="169"/>
      <c r="AIK9" s="169"/>
      <c r="AIL9" s="169"/>
      <c r="AIM9" s="169"/>
      <c r="AIN9" s="169"/>
      <c r="AIO9" s="169"/>
      <c r="AIP9" s="169"/>
      <c r="AIQ9" s="169"/>
      <c r="AIR9" s="169"/>
      <c r="AIS9" s="169"/>
      <c r="AIT9" s="169"/>
      <c r="AIU9" s="169"/>
      <c r="AIV9" s="169"/>
      <c r="AIW9" s="169"/>
      <c r="AIX9" s="169"/>
      <c r="AIY9" s="169"/>
      <c r="AIZ9" s="169"/>
      <c r="AJA9" s="169"/>
      <c r="AJB9" s="169"/>
      <c r="AJC9" s="169"/>
      <c r="AJD9" s="169"/>
      <c r="AJE9" s="169"/>
      <c r="AJF9" s="169"/>
      <c r="AJG9" s="169"/>
      <c r="AJH9" s="169"/>
      <c r="AJI9" s="169"/>
      <c r="AJJ9" s="169"/>
      <c r="AJK9" s="169"/>
      <c r="AJL9" s="169"/>
      <c r="AJM9" s="169"/>
      <c r="AJN9" s="169"/>
      <c r="AJO9" s="169"/>
      <c r="AJP9" s="169"/>
      <c r="AJQ9" s="169"/>
      <c r="AJR9" s="169"/>
      <c r="AJS9" s="169"/>
      <c r="AJT9" s="169"/>
      <c r="AJU9" s="169"/>
      <c r="AJV9" s="169"/>
      <c r="AJW9" s="169"/>
      <c r="AJX9" s="169"/>
      <c r="AJY9" s="169"/>
      <c r="AJZ9" s="169"/>
      <c r="AKA9" s="169"/>
      <c r="AKB9" s="169"/>
      <c r="AKC9" s="169"/>
      <c r="AKD9" s="169"/>
      <c r="AKE9" s="169"/>
      <c r="AKF9" s="169"/>
      <c r="AKG9" s="169"/>
      <c r="AKH9" s="169"/>
      <c r="AKI9" s="169"/>
      <c r="AKJ9" s="169"/>
      <c r="AKK9" s="169"/>
      <c r="AKL9" s="169"/>
      <c r="AKM9" s="169"/>
      <c r="AKN9" s="169"/>
      <c r="AKO9" s="169"/>
      <c r="AKP9" s="169"/>
      <c r="AKQ9" s="169"/>
      <c r="AKR9" s="169"/>
      <c r="AKS9" s="169"/>
      <c r="AKT9" s="169"/>
      <c r="AKU9" s="169"/>
    </row>
    <row r="10" spans="1:983" s="151" customFormat="1" ht="48" customHeight="1">
      <c r="A10" s="151">
        <v>3</v>
      </c>
      <c r="B10" s="253">
        <v>2022002130171</v>
      </c>
      <c r="C10" s="152">
        <v>44945</v>
      </c>
      <c r="D10" s="157" t="s">
        <v>123</v>
      </c>
      <c r="E10" s="157" t="s">
        <v>124</v>
      </c>
      <c r="F10" s="151" t="s">
        <v>341</v>
      </c>
      <c r="G10" s="185">
        <v>3319250000</v>
      </c>
      <c r="H10" s="151" t="s">
        <v>132</v>
      </c>
      <c r="I10" s="152">
        <v>45001</v>
      </c>
      <c r="J10" s="152">
        <v>45275</v>
      </c>
      <c r="K10" s="154">
        <v>0.1</v>
      </c>
      <c r="L10" s="193">
        <v>750000000</v>
      </c>
      <c r="M10" s="157" t="s">
        <v>134</v>
      </c>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c r="BC10" s="169"/>
      <c r="BD10" s="169"/>
      <c r="BE10" s="169"/>
      <c r="BF10" s="169"/>
      <c r="BG10" s="169"/>
      <c r="BH10" s="169"/>
      <c r="BI10" s="169"/>
      <c r="BJ10" s="169"/>
      <c r="BK10" s="169"/>
      <c r="BL10" s="169"/>
      <c r="BM10" s="169"/>
      <c r="BN10" s="169"/>
      <c r="BO10" s="169"/>
      <c r="BP10" s="169"/>
      <c r="BQ10" s="169"/>
      <c r="BR10" s="169"/>
      <c r="BS10" s="169"/>
      <c r="BT10" s="169"/>
      <c r="BU10" s="169"/>
      <c r="BV10" s="169"/>
      <c r="BW10" s="169"/>
      <c r="BX10" s="169"/>
      <c r="BY10" s="169"/>
      <c r="BZ10" s="169"/>
      <c r="CA10" s="169"/>
      <c r="CB10" s="169"/>
      <c r="CC10" s="169"/>
      <c r="CD10" s="169"/>
      <c r="CE10" s="169"/>
      <c r="CF10" s="169"/>
      <c r="CG10" s="169"/>
      <c r="CH10" s="169"/>
      <c r="CI10" s="169"/>
      <c r="CJ10" s="169"/>
      <c r="CK10" s="169"/>
      <c r="CL10" s="169"/>
      <c r="CM10" s="169"/>
      <c r="CN10" s="169"/>
      <c r="CO10" s="169"/>
      <c r="CP10" s="169"/>
      <c r="CQ10" s="169"/>
      <c r="CR10" s="169"/>
      <c r="CS10" s="169"/>
      <c r="CT10" s="169"/>
      <c r="CU10" s="169"/>
      <c r="CV10" s="169"/>
      <c r="CW10" s="169"/>
      <c r="CX10" s="169"/>
      <c r="CY10" s="169"/>
      <c r="CZ10" s="169"/>
      <c r="DA10" s="169"/>
      <c r="DB10" s="169"/>
      <c r="DC10" s="169"/>
      <c r="DD10" s="169"/>
      <c r="DE10" s="169"/>
      <c r="DF10" s="169"/>
      <c r="DG10" s="169"/>
      <c r="DH10" s="169"/>
      <c r="DI10" s="169"/>
      <c r="DJ10" s="169"/>
      <c r="DK10" s="169"/>
      <c r="DL10" s="169"/>
      <c r="DM10" s="169"/>
      <c r="DN10" s="169"/>
      <c r="DO10" s="169"/>
      <c r="DP10" s="169"/>
      <c r="DQ10" s="169"/>
      <c r="DR10" s="169"/>
      <c r="DS10" s="169"/>
      <c r="DT10" s="169"/>
      <c r="DU10" s="169"/>
      <c r="DV10" s="169"/>
      <c r="DW10" s="169"/>
      <c r="DX10" s="169"/>
      <c r="DY10" s="169"/>
      <c r="DZ10" s="169"/>
      <c r="EA10" s="169"/>
      <c r="EB10" s="169"/>
      <c r="EC10" s="169"/>
      <c r="ED10" s="169"/>
      <c r="EE10" s="169"/>
      <c r="EF10" s="169"/>
      <c r="EG10" s="169"/>
      <c r="EH10" s="169"/>
      <c r="EI10" s="169"/>
      <c r="EJ10" s="169"/>
      <c r="EK10" s="169"/>
      <c r="EL10" s="169"/>
      <c r="EM10" s="169"/>
      <c r="EN10" s="169"/>
      <c r="EO10" s="169"/>
      <c r="EP10" s="169"/>
      <c r="EQ10" s="169"/>
      <c r="ER10" s="169"/>
      <c r="ES10" s="169"/>
      <c r="ET10" s="169"/>
      <c r="EU10" s="169"/>
      <c r="EV10" s="169"/>
      <c r="EW10" s="169"/>
      <c r="EX10" s="169"/>
      <c r="EY10" s="169"/>
      <c r="EZ10" s="169"/>
      <c r="FA10" s="169"/>
      <c r="FB10" s="169"/>
      <c r="FC10" s="169"/>
      <c r="FD10" s="169"/>
      <c r="FE10" s="169"/>
      <c r="FF10" s="169"/>
      <c r="FG10" s="169"/>
      <c r="FH10" s="169"/>
      <c r="FI10" s="169"/>
      <c r="FJ10" s="169"/>
      <c r="FK10" s="169"/>
      <c r="FL10" s="169"/>
      <c r="FM10" s="169"/>
      <c r="FN10" s="169"/>
      <c r="FO10" s="169"/>
      <c r="FP10" s="169"/>
      <c r="FQ10" s="169"/>
      <c r="FR10" s="169"/>
      <c r="FS10" s="169"/>
      <c r="FT10" s="169"/>
      <c r="FU10" s="169"/>
      <c r="FV10" s="169"/>
      <c r="FW10" s="169"/>
      <c r="FX10" s="169"/>
      <c r="FY10" s="169"/>
      <c r="FZ10" s="169"/>
      <c r="GA10" s="169"/>
      <c r="GB10" s="169"/>
      <c r="GC10" s="169"/>
      <c r="GD10" s="169"/>
      <c r="GE10" s="169"/>
      <c r="GF10" s="169"/>
      <c r="GG10" s="169"/>
      <c r="GH10" s="169"/>
      <c r="GI10" s="169"/>
      <c r="GJ10" s="169"/>
      <c r="GK10" s="169"/>
      <c r="GL10" s="169"/>
      <c r="GM10" s="169"/>
      <c r="GN10" s="169"/>
      <c r="GO10" s="169"/>
      <c r="GP10" s="169"/>
      <c r="GQ10" s="169"/>
      <c r="GR10" s="169"/>
      <c r="GS10" s="169"/>
      <c r="GT10" s="169"/>
      <c r="GU10" s="169"/>
      <c r="GV10" s="169"/>
      <c r="GW10" s="169"/>
      <c r="GX10" s="169"/>
      <c r="GY10" s="169"/>
      <c r="GZ10" s="169"/>
      <c r="HA10" s="169"/>
      <c r="HB10" s="169"/>
      <c r="HC10" s="169"/>
      <c r="HD10" s="169"/>
      <c r="HE10" s="169"/>
      <c r="HF10" s="169"/>
      <c r="HG10" s="169"/>
      <c r="HH10" s="169"/>
      <c r="HI10" s="169"/>
      <c r="HJ10" s="169"/>
      <c r="HK10" s="169"/>
      <c r="HL10" s="169"/>
      <c r="HM10" s="169"/>
      <c r="HN10" s="169"/>
      <c r="HO10" s="169"/>
      <c r="HP10" s="169"/>
      <c r="HQ10" s="169"/>
      <c r="HR10" s="169"/>
      <c r="HS10" s="169"/>
      <c r="HT10" s="169"/>
      <c r="HU10" s="169"/>
      <c r="HV10" s="169"/>
      <c r="HW10" s="169"/>
      <c r="HX10" s="169"/>
      <c r="HY10" s="169"/>
      <c r="HZ10" s="169"/>
      <c r="IA10" s="169"/>
      <c r="IB10" s="169"/>
      <c r="IC10" s="169"/>
      <c r="ID10" s="169"/>
      <c r="IE10" s="169"/>
      <c r="IF10" s="169"/>
      <c r="IG10" s="169"/>
      <c r="IH10" s="169"/>
      <c r="II10" s="169"/>
      <c r="IJ10" s="169"/>
      <c r="IK10" s="169"/>
      <c r="IL10" s="169"/>
      <c r="IM10" s="169"/>
      <c r="IN10" s="169"/>
      <c r="IO10" s="169"/>
      <c r="IP10" s="169"/>
      <c r="IQ10" s="169"/>
      <c r="IR10" s="169"/>
      <c r="IS10" s="169"/>
      <c r="IT10" s="169"/>
      <c r="IU10" s="169"/>
      <c r="IV10" s="169"/>
      <c r="IW10" s="169"/>
      <c r="IX10" s="169"/>
      <c r="IY10" s="169"/>
      <c r="IZ10" s="169"/>
      <c r="JA10" s="169"/>
      <c r="JB10" s="169"/>
      <c r="JC10" s="169"/>
      <c r="JD10" s="169"/>
      <c r="JE10" s="169"/>
      <c r="JF10" s="169"/>
      <c r="JG10" s="169"/>
      <c r="JH10" s="169"/>
      <c r="JI10" s="169"/>
      <c r="JJ10" s="169"/>
      <c r="JK10" s="169"/>
      <c r="JL10" s="169"/>
      <c r="JM10" s="169"/>
      <c r="JN10" s="169"/>
      <c r="JO10" s="169"/>
      <c r="JP10" s="169"/>
      <c r="JQ10" s="169"/>
      <c r="JR10" s="169"/>
      <c r="JS10" s="169"/>
      <c r="JT10" s="169"/>
      <c r="JU10" s="169"/>
      <c r="JV10" s="169"/>
      <c r="JW10" s="169"/>
      <c r="JX10" s="169"/>
      <c r="JY10" s="169"/>
      <c r="JZ10" s="169"/>
      <c r="KA10" s="169"/>
      <c r="KB10" s="169"/>
      <c r="KC10" s="169"/>
      <c r="KD10" s="169"/>
      <c r="KE10" s="169"/>
      <c r="KF10" s="169"/>
      <c r="KG10" s="169"/>
      <c r="KH10" s="169"/>
      <c r="KI10" s="169"/>
      <c r="KJ10" s="169"/>
      <c r="KK10" s="169"/>
      <c r="KL10" s="169"/>
      <c r="KM10" s="169"/>
      <c r="KN10" s="169"/>
      <c r="KO10" s="169"/>
      <c r="KP10" s="169"/>
      <c r="KQ10" s="169"/>
      <c r="KR10" s="169"/>
      <c r="KS10" s="169"/>
      <c r="KT10" s="169"/>
      <c r="KU10" s="169"/>
      <c r="KV10" s="169"/>
      <c r="KW10" s="169"/>
      <c r="KX10" s="169"/>
      <c r="KY10" s="169"/>
      <c r="KZ10" s="169"/>
      <c r="LA10" s="169"/>
      <c r="LB10" s="169"/>
      <c r="LC10" s="169"/>
      <c r="LD10" s="169"/>
      <c r="LE10" s="169"/>
      <c r="LF10" s="169"/>
      <c r="LG10" s="169"/>
      <c r="LH10" s="169"/>
      <c r="LI10" s="169"/>
      <c r="LJ10" s="169"/>
      <c r="LK10" s="169"/>
      <c r="LL10" s="169"/>
      <c r="LM10" s="169"/>
      <c r="LN10" s="169"/>
      <c r="LO10" s="169"/>
      <c r="LP10" s="169"/>
      <c r="LQ10" s="169"/>
      <c r="LR10" s="169"/>
      <c r="LS10" s="169"/>
      <c r="LT10" s="169"/>
      <c r="LU10" s="169"/>
      <c r="LV10" s="169"/>
      <c r="LW10" s="169"/>
      <c r="LX10" s="169"/>
      <c r="LY10" s="169"/>
      <c r="LZ10" s="169"/>
      <c r="MA10" s="169"/>
      <c r="MB10" s="169"/>
      <c r="MC10" s="169"/>
      <c r="MD10" s="169"/>
      <c r="ME10" s="169"/>
      <c r="MF10" s="169"/>
      <c r="MG10" s="169"/>
      <c r="MH10" s="169"/>
      <c r="MI10" s="169"/>
      <c r="MJ10" s="169"/>
      <c r="MK10" s="169"/>
      <c r="ML10" s="169"/>
      <c r="MM10" s="169"/>
      <c r="MN10" s="169"/>
      <c r="MO10" s="169"/>
      <c r="MP10" s="169"/>
      <c r="MQ10" s="169"/>
      <c r="MR10" s="169"/>
      <c r="MS10" s="169"/>
      <c r="MT10" s="169"/>
      <c r="MU10" s="169"/>
      <c r="MV10" s="169"/>
      <c r="MW10" s="169"/>
      <c r="MX10" s="169"/>
      <c r="MY10" s="169"/>
      <c r="MZ10" s="169"/>
      <c r="NA10" s="169"/>
      <c r="NB10" s="169"/>
      <c r="NC10" s="169"/>
      <c r="ND10" s="169"/>
      <c r="NE10" s="169"/>
      <c r="NF10" s="169"/>
      <c r="NG10" s="169"/>
      <c r="NH10" s="169"/>
      <c r="NI10" s="169"/>
      <c r="NJ10" s="169"/>
      <c r="NK10" s="169"/>
      <c r="NL10" s="169"/>
      <c r="NM10" s="169"/>
      <c r="NN10" s="169"/>
      <c r="NO10" s="169"/>
      <c r="NP10" s="169"/>
      <c r="NQ10" s="169"/>
      <c r="NR10" s="169"/>
      <c r="NS10" s="169"/>
      <c r="NT10" s="169"/>
      <c r="NU10" s="169"/>
      <c r="NV10" s="169"/>
      <c r="NW10" s="169"/>
      <c r="NX10" s="169"/>
      <c r="NY10" s="169"/>
      <c r="NZ10" s="169"/>
      <c r="OA10" s="169"/>
      <c r="OB10" s="169"/>
      <c r="OC10" s="169"/>
      <c r="OD10" s="169"/>
      <c r="OE10" s="169"/>
      <c r="OF10" s="169"/>
      <c r="OG10" s="169"/>
      <c r="OH10" s="169"/>
      <c r="OI10" s="169"/>
      <c r="OJ10" s="169"/>
      <c r="OK10" s="169"/>
      <c r="OL10" s="169"/>
      <c r="OM10" s="169"/>
      <c r="ON10" s="169"/>
      <c r="OO10" s="169"/>
      <c r="OP10" s="169"/>
      <c r="OQ10" s="169"/>
      <c r="OR10" s="169"/>
      <c r="OS10" s="169"/>
      <c r="OT10" s="169"/>
      <c r="OU10" s="169"/>
      <c r="OV10" s="169"/>
      <c r="OW10" s="169"/>
      <c r="OX10" s="169"/>
      <c r="OY10" s="169"/>
      <c r="OZ10" s="169"/>
      <c r="PA10" s="169"/>
      <c r="PB10" s="169"/>
      <c r="PC10" s="169"/>
      <c r="PD10" s="169"/>
      <c r="PE10" s="169"/>
      <c r="PF10" s="169"/>
      <c r="PG10" s="169"/>
      <c r="PH10" s="169"/>
      <c r="PI10" s="169"/>
      <c r="PJ10" s="169"/>
      <c r="PK10" s="169"/>
      <c r="PL10" s="169"/>
      <c r="PM10" s="169"/>
      <c r="PN10" s="169"/>
      <c r="PO10" s="169"/>
      <c r="PP10" s="169"/>
      <c r="PQ10" s="169"/>
      <c r="PR10" s="169"/>
      <c r="PS10" s="169"/>
      <c r="PT10" s="169"/>
      <c r="PU10" s="169"/>
      <c r="PV10" s="169"/>
      <c r="PW10" s="169"/>
      <c r="PX10" s="169"/>
      <c r="PY10" s="169"/>
      <c r="PZ10" s="169"/>
      <c r="QA10" s="169"/>
      <c r="QB10" s="169"/>
      <c r="QC10" s="169"/>
      <c r="QD10" s="169"/>
      <c r="QE10" s="169"/>
      <c r="QF10" s="169"/>
      <c r="QG10" s="169"/>
      <c r="QH10" s="169"/>
      <c r="QI10" s="169"/>
      <c r="QJ10" s="169"/>
      <c r="QK10" s="169"/>
      <c r="QL10" s="169"/>
      <c r="QM10" s="169"/>
      <c r="QN10" s="169"/>
      <c r="QO10" s="169"/>
      <c r="QP10" s="169"/>
      <c r="QQ10" s="169"/>
      <c r="QR10" s="169"/>
      <c r="QS10" s="169"/>
      <c r="QT10" s="169"/>
      <c r="QU10" s="169"/>
      <c r="QV10" s="169"/>
      <c r="QW10" s="169"/>
      <c r="QX10" s="169"/>
      <c r="QY10" s="169"/>
      <c r="QZ10" s="169"/>
      <c r="RA10" s="169"/>
      <c r="RB10" s="169"/>
      <c r="RC10" s="169"/>
      <c r="RD10" s="169"/>
      <c r="RE10" s="169"/>
      <c r="RF10" s="169"/>
      <c r="RG10" s="169"/>
      <c r="RH10" s="169"/>
      <c r="RI10" s="169"/>
      <c r="RJ10" s="169"/>
      <c r="RK10" s="169"/>
      <c r="RL10" s="169"/>
      <c r="RM10" s="169"/>
      <c r="RN10" s="169"/>
      <c r="RO10" s="169"/>
      <c r="RP10" s="169"/>
      <c r="RQ10" s="169"/>
      <c r="RR10" s="169"/>
      <c r="RS10" s="169"/>
      <c r="RT10" s="169"/>
      <c r="RU10" s="169"/>
      <c r="RV10" s="169"/>
      <c r="RW10" s="169"/>
      <c r="RX10" s="169"/>
      <c r="RY10" s="169"/>
      <c r="RZ10" s="169"/>
      <c r="SA10" s="169"/>
      <c r="SB10" s="169"/>
      <c r="SC10" s="169"/>
      <c r="SD10" s="169"/>
      <c r="SE10" s="169"/>
      <c r="SF10" s="169"/>
      <c r="SG10" s="169"/>
      <c r="SH10" s="169"/>
      <c r="SI10" s="169"/>
      <c r="SJ10" s="169"/>
      <c r="SK10" s="169"/>
      <c r="SL10" s="169"/>
      <c r="SM10" s="169"/>
      <c r="SN10" s="169"/>
      <c r="SO10" s="169"/>
      <c r="SP10" s="169"/>
      <c r="SQ10" s="169"/>
      <c r="SR10" s="169"/>
      <c r="SS10" s="169"/>
      <c r="ST10" s="169"/>
      <c r="SU10" s="169"/>
      <c r="SV10" s="169"/>
      <c r="SW10" s="169"/>
      <c r="SX10" s="169"/>
      <c r="SY10" s="169"/>
      <c r="SZ10" s="169"/>
      <c r="TA10" s="169"/>
      <c r="TB10" s="169"/>
      <c r="TC10" s="169"/>
      <c r="TD10" s="169"/>
      <c r="TE10" s="169"/>
      <c r="TF10" s="169"/>
      <c r="TG10" s="169"/>
      <c r="TH10" s="169"/>
      <c r="TI10" s="169"/>
      <c r="TJ10" s="169"/>
      <c r="TK10" s="169"/>
      <c r="TL10" s="169"/>
      <c r="TM10" s="169"/>
      <c r="TN10" s="169"/>
      <c r="TO10" s="169"/>
      <c r="TP10" s="169"/>
      <c r="TQ10" s="169"/>
      <c r="TR10" s="169"/>
      <c r="TS10" s="169"/>
      <c r="TT10" s="169"/>
      <c r="TU10" s="169"/>
      <c r="TV10" s="169"/>
      <c r="TW10" s="169"/>
      <c r="TX10" s="169"/>
      <c r="TY10" s="169"/>
      <c r="TZ10" s="169"/>
      <c r="UA10" s="169"/>
      <c r="UB10" s="169"/>
      <c r="UC10" s="169"/>
      <c r="UD10" s="169"/>
      <c r="UE10" s="169"/>
      <c r="UF10" s="169"/>
      <c r="UG10" s="169"/>
      <c r="UH10" s="169"/>
      <c r="UI10" s="169"/>
      <c r="UJ10" s="169"/>
      <c r="UK10" s="169"/>
      <c r="UL10" s="169"/>
      <c r="UM10" s="169"/>
      <c r="UN10" s="169"/>
      <c r="UO10" s="169"/>
      <c r="UP10" s="169"/>
      <c r="UQ10" s="169"/>
      <c r="UR10" s="169"/>
      <c r="US10" s="169"/>
      <c r="UT10" s="169"/>
      <c r="UU10" s="169"/>
      <c r="UV10" s="169"/>
      <c r="UW10" s="169"/>
      <c r="UX10" s="169"/>
      <c r="UY10" s="169"/>
      <c r="UZ10" s="169"/>
      <c r="VA10" s="169"/>
      <c r="VB10" s="169"/>
      <c r="VC10" s="169"/>
      <c r="VD10" s="169"/>
      <c r="VE10" s="169"/>
      <c r="VF10" s="169"/>
      <c r="VG10" s="169"/>
      <c r="VH10" s="169"/>
      <c r="VI10" s="169"/>
      <c r="VJ10" s="169"/>
      <c r="VK10" s="169"/>
      <c r="VL10" s="169"/>
      <c r="VM10" s="169"/>
      <c r="VN10" s="169"/>
      <c r="VO10" s="169"/>
      <c r="VP10" s="169"/>
      <c r="VQ10" s="169"/>
      <c r="VR10" s="169"/>
      <c r="VS10" s="169"/>
      <c r="VT10" s="169"/>
      <c r="VU10" s="169"/>
      <c r="VV10" s="169"/>
      <c r="VW10" s="169"/>
      <c r="VX10" s="169"/>
      <c r="VY10" s="169"/>
      <c r="VZ10" s="169"/>
      <c r="WA10" s="169"/>
      <c r="WB10" s="169"/>
      <c r="WC10" s="169"/>
      <c r="WD10" s="169"/>
      <c r="WE10" s="169"/>
      <c r="WF10" s="169"/>
      <c r="WG10" s="169"/>
      <c r="WH10" s="169"/>
      <c r="WI10" s="169"/>
      <c r="WJ10" s="169"/>
      <c r="WK10" s="169"/>
      <c r="WL10" s="169"/>
      <c r="WM10" s="169"/>
      <c r="WN10" s="169"/>
      <c r="WO10" s="169"/>
      <c r="WP10" s="169"/>
      <c r="WQ10" s="169"/>
      <c r="WR10" s="169"/>
      <c r="WS10" s="169"/>
      <c r="WT10" s="169"/>
      <c r="WU10" s="169"/>
      <c r="WV10" s="169"/>
      <c r="WW10" s="169"/>
      <c r="WX10" s="169"/>
      <c r="WY10" s="169"/>
      <c r="WZ10" s="169"/>
      <c r="XA10" s="169"/>
      <c r="XB10" s="169"/>
      <c r="XC10" s="169"/>
      <c r="XD10" s="169"/>
      <c r="XE10" s="169"/>
      <c r="XF10" s="169"/>
      <c r="XG10" s="169"/>
      <c r="XH10" s="169"/>
      <c r="XI10" s="169"/>
      <c r="XJ10" s="169"/>
      <c r="XK10" s="169"/>
      <c r="XL10" s="169"/>
      <c r="XM10" s="169"/>
      <c r="XN10" s="169"/>
      <c r="XO10" s="169"/>
      <c r="XP10" s="169"/>
      <c r="XQ10" s="169"/>
      <c r="XR10" s="169"/>
      <c r="XS10" s="169"/>
      <c r="XT10" s="169"/>
      <c r="XU10" s="169"/>
      <c r="XV10" s="169"/>
      <c r="XW10" s="169"/>
      <c r="XX10" s="169"/>
      <c r="XY10" s="169"/>
      <c r="XZ10" s="169"/>
      <c r="YA10" s="169"/>
      <c r="YB10" s="169"/>
      <c r="YC10" s="169"/>
      <c r="YD10" s="169"/>
      <c r="YE10" s="169"/>
      <c r="YF10" s="169"/>
      <c r="YG10" s="169"/>
      <c r="YH10" s="169"/>
      <c r="YI10" s="169"/>
      <c r="YJ10" s="169"/>
      <c r="YK10" s="169"/>
      <c r="YL10" s="169"/>
      <c r="YM10" s="169"/>
      <c r="YN10" s="169"/>
      <c r="YO10" s="169"/>
      <c r="YP10" s="169"/>
      <c r="YQ10" s="169"/>
      <c r="YR10" s="169"/>
      <c r="YS10" s="169"/>
      <c r="YT10" s="169"/>
      <c r="YU10" s="169"/>
      <c r="YV10" s="169"/>
      <c r="YW10" s="169"/>
      <c r="YX10" s="169"/>
      <c r="YY10" s="169"/>
      <c r="YZ10" s="169"/>
      <c r="ZA10" s="169"/>
      <c r="ZB10" s="169"/>
      <c r="ZC10" s="169"/>
      <c r="ZD10" s="169"/>
      <c r="ZE10" s="169"/>
      <c r="ZF10" s="169"/>
      <c r="ZG10" s="169"/>
      <c r="ZH10" s="169"/>
      <c r="ZI10" s="169"/>
      <c r="ZJ10" s="169"/>
      <c r="ZK10" s="169"/>
      <c r="ZL10" s="169"/>
      <c r="ZM10" s="169"/>
      <c r="ZN10" s="169"/>
      <c r="ZO10" s="169"/>
      <c r="ZP10" s="169"/>
      <c r="ZQ10" s="169"/>
      <c r="ZR10" s="169"/>
      <c r="ZS10" s="169"/>
      <c r="ZT10" s="169"/>
      <c r="ZU10" s="169"/>
      <c r="ZV10" s="169"/>
      <c r="ZW10" s="169"/>
      <c r="ZX10" s="169"/>
      <c r="ZY10" s="169"/>
      <c r="ZZ10" s="169"/>
      <c r="AAA10" s="169"/>
      <c r="AAB10" s="169"/>
      <c r="AAC10" s="169"/>
      <c r="AAD10" s="169"/>
      <c r="AAE10" s="169"/>
      <c r="AAF10" s="169"/>
      <c r="AAG10" s="169"/>
      <c r="AAH10" s="169"/>
      <c r="AAI10" s="169"/>
      <c r="AAJ10" s="169"/>
      <c r="AAK10" s="169"/>
      <c r="AAL10" s="169"/>
      <c r="AAM10" s="169"/>
      <c r="AAN10" s="169"/>
      <c r="AAO10" s="169"/>
      <c r="AAP10" s="169"/>
      <c r="AAQ10" s="169"/>
      <c r="AAR10" s="169"/>
      <c r="AAS10" s="169"/>
      <c r="AAT10" s="169"/>
      <c r="AAU10" s="169"/>
      <c r="AAV10" s="169"/>
      <c r="AAW10" s="169"/>
      <c r="AAX10" s="169"/>
      <c r="AAY10" s="169"/>
      <c r="AAZ10" s="169"/>
      <c r="ABA10" s="169"/>
      <c r="ABB10" s="169"/>
      <c r="ABC10" s="169"/>
      <c r="ABD10" s="169"/>
      <c r="ABE10" s="169"/>
      <c r="ABF10" s="169"/>
      <c r="ABG10" s="169"/>
      <c r="ABH10" s="169"/>
      <c r="ABI10" s="169"/>
      <c r="ABJ10" s="169"/>
      <c r="ABK10" s="169"/>
      <c r="ABL10" s="169"/>
      <c r="ABM10" s="169"/>
      <c r="ABN10" s="169"/>
      <c r="ABO10" s="169"/>
      <c r="ABP10" s="169"/>
      <c r="ABQ10" s="169"/>
      <c r="ABR10" s="169"/>
      <c r="ABS10" s="169"/>
      <c r="ABT10" s="169"/>
      <c r="ABU10" s="169"/>
      <c r="ABV10" s="169"/>
      <c r="ABW10" s="169"/>
      <c r="ABX10" s="169"/>
      <c r="ABY10" s="169"/>
      <c r="ABZ10" s="169"/>
      <c r="ACA10" s="169"/>
      <c r="ACB10" s="169"/>
      <c r="ACC10" s="169"/>
      <c r="ACD10" s="169"/>
      <c r="ACE10" s="169"/>
      <c r="ACF10" s="169"/>
      <c r="ACG10" s="169"/>
      <c r="ACH10" s="169"/>
      <c r="ACI10" s="169"/>
      <c r="ACJ10" s="169"/>
      <c r="ACK10" s="169"/>
      <c r="ACL10" s="169"/>
      <c r="ACM10" s="169"/>
      <c r="ACN10" s="169"/>
      <c r="ACO10" s="169"/>
      <c r="ACP10" s="169"/>
      <c r="ACQ10" s="169"/>
      <c r="ACR10" s="169"/>
      <c r="ACS10" s="169"/>
      <c r="ACT10" s="169"/>
      <c r="ACU10" s="169"/>
      <c r="ACV10" s="169"/>
      <c r="ACW10" s="169"/>
      <c r="ACX10" s="169"/>
      <c r="ACY10" s="169"/>
      <c r="ACZ10" s="169"/>
      <c r="ADA10" s="169"/>
      <c r="ADB10" s="169"/>
      <c r="ADC10" s="169"/>
      <c r="ADD10" s="169"/>
      <c r="ADE10" s="169"/>
      <c r="ADF10" s="169"/>
      <c r="ADG10" s="169"/>
      <c r="ADH10" s="169"/>
      <c r="ADI10" s="169"/>
      <c r="ADJ10" s="169"/>
      <c r="ADK10" s="169"/>
      <c r="ADL10" s="169"/>
      <c r="ADM10" s="169"/>
      <c r="ADN10" s="169"/>
      <c r="ADO10" s="169"/>
      <c r="ADP10" s="169"/>
      <c r="ADQ10" s="169"/>
      <c r="ADR10" s="169"/>
      <c r="ADS10" s="169"/>
      <c r="ADT10" s="169"/>
      <c r="ADU10" s="169"/>
      <c r="ADV10" s="169"/>
      <c r="ADW10" s="169"/>
      <c r="ADX10" s="169"/>
      <c r="ADY10" s="169"/>
      <c r="ADZ10" s="169"/>
      <c r="AEA10" s="169"/>
      <c r="AEB10" s="169"/>
      <c r="AEC10" s="169"/>
      <c r="AED10" s="169"/>
      <c r="AEE10" s="169"/>
      <c r="AEF10" s="169"/>
      <c r="AEG10" s="169"/>
      <c r="AEH10" s="169"/>
      <c r="AEI10" s="169"/>
      <c r="AEJ10" s="169"/>
      <c r="AEK10" s="169"/>
      <c r="AEL10" s="169"/>
      <c r="AEM10" s="169"/>
      <c r="AEN10" s="169"/>
      <c r="AEO10" s="169"/>
      <c r="AEP10" s="169"/>
      <c r="AEQ10" s="169"/>
      <c r="AER10" s="169"/>
      <c r="AES10" s="169"/>
      <c r="AET10" s="169"/>
      <c r="AEU10" s="169"/>
      <c r="AEV10" s="169"/>
      <c r="AEW10" s="169"/>
      <c r="AEX10" s="169"/>
      <c r="AEY10" s="169"/>
      <c r="AEZ10" s="169"/>
      <c r="AFA10" s="169"/>
      <c r="AFB10" s="169"/>
      <c r="AFC10" s="169"/>
      <c r="AFD10" s="169"/>
      <c r="AFE10" s="169"/>
      <c r="AFF10" s="169"/>
      <c r="AFG10" s="169"/>
      <c r="AFH10" s="169"/>
      <c r="AFI10" s="169"/>
      <c r="AFJ10" s="169"/>
      <c r="AFK10" s="169"/>
      <c r="AFL10" s="169"/>
      <c r="AFM10" s="169"/>
      <c r="AFN10" s="169"/>
      <c r="AFO10" s="169"/>
      <c r="AFP10" s="169"/>
      <c r="AFQ10" s="169"/>
      <c r="AFR10" s="169"/>
      <c r="AFS10" s="169"/>
      <c r="AFT10" s="169"/>
      <c r="AFU10" s="169"/>
      <c r="AFV10" s="169"/>
      <c r="AFW10" s="169"/>
      <c r="AFX10" s="169"/>
      <c r="AFY10" s="169"/>
      <c r="AFZ10" s="169"/>
      <c r="AGA10" s="169"/>
      <c r="AGB10" s="169"/>
      <c r="AGC10" s="169"/>
      <c r="AGD10" s="169"/>
      <c r="AGE10" s="169"/>
      <c r="AGF10" s="169"/>
      <c r="AGG10" s="169"/>
      <c r="AGH10" s="169"/>
      <c r="AGI10" s="169"/>
      <c r="AGJ10" s="169"/>
      <c r="AGK10" s="169"/>
      <c r="AGL10" s="169"/>
      <c r="AGM10" s="169"/>
      <c r="AGN10" s="169"/>
      <c r="AGO10" s="169"/>
      <c r="AGP10" s="169"/>
      <c r="AGQ10" s="169"/>
      <c r="AGR10" s="169"/>
      <c r="AGS10" s="169"/>
      <c r="AGT10" s="169"/>
      <c r="AGU10" s="169"/>
      <c r="AGV10" s="169"/>
      <c r="AGW10" s="169"/>
      <c r="AGX10" s="169"/>
      <c r="AGY10" s="169"/>
      <c r="AGZ10" s="169"/>
      <c r="AHA10" s="169"/>
      <c r="AHB10" s="169"/>
      <c r="AHC10" s="169"/>
      <c r="AHD10" s="169"/>
      <c r="AHE10" s="169"/>
      <c r="AHF10" s="169"/>
      <c r="AHG10" s="169"/>
      <c r="AHH10" s="169"/>
      <c r="AHI10" s="169"/>
      <c r="AHJ10" s="169"/>
      <c r="AHK10" s="169"/>
      <c r="AHL10" s="169"/>
      <c r="AHM10" s="169"/>
      <c r="AHN10" s="169"/>
      <c r="AHO10" s="169"/>
      <c r="AHP10" s="169"/>
      <c r="AHQ10" s="169"/>
      <c r="AHR10" s="169"/>
      <c r="AHS10" s="169"/>
      <c r="AHT10" s="169"/>
      <c r="AHU10" s="169"/>
      <c r="AHV10" s="169"/>
      <c r="AHW10" s="169"/>
      <c r="AHX10" s="169"/>
      <c r="AHY10" s="169"/>
      <c r="AHZ10" s="169"/>
      <c r="AIA10" s="169"/>
      <c r="AIB10" s="169"/>
      <c r="AIC10" s="169"/>
      <c r="AID10" s="169"/>
      <c r="AIE10" s="169"/>
      <c r="AIF10" s="169"/>
      <c r="AIG10" s="169"/>
      <c r="AIH10" s="169"/>
      <c r="AII10" s="169"/>
      <c r="AIJ10" s="169"/>
      <c r="AIK10" s="169"/>
      <c r="AIL10" s="169"/>
      <c r="AIM10" s="169"/>
      <c r="AIN10" s="169"/>
      <c r="AIO10" s="169"/>
      <c r="AIP10" s="169"/>
      <c r="AIQ10" s="169"/>
      <c r="AIR10" s="169"/>
      <c r="AIS10" s="169"/>
      <c r="AIT10" s="169"/>
      <c r="AIU10" s="169"/>
      <c r="AIV10" s="169"/>
      <c r="AIW10" s="169"/>
      <c r="AIX10" s="169"/>
      <c r="AIY10" s="169"/>
      <c r="AIZ10" s="169"/>
      <c r="AJA10" s="169"/>
      <c r="AJB10" s="169"/>
      <c r="AJC10" s="169"/>
      <c r="AJD10" s="169"/>
      <c r="AJE10" s="169"/>
      <c r="AJF10" s="169"/>
      <c r="AJG10" s="169"/>
      <c r="AJH10" s="169"/>
      <c r="AJI10" s="169"/>
      <c r="AJJ10" s="169"/>
      <c r="AJK10" s="169"/>
      <c r="AJL10" s="169"/>
      <c r="AJM10" s="169"/>
      <c r="AJN10" s="169"/>
      <c r="AJO10" s="169"/>
      <c r="AJP10" s="169"/>
      <c r="AJQ10" s="169"/>
      <c r="AJR10" s="169"/>
      <c r="AJS10" s="169"/>
      <c r="AJT10" s="169"/>
      <c r="AJU10" s="169"/>
      <c r="AJV10" s="169"/>
      <c r="AJW10" s="169"/>
      <c r="AJX10" s="169"/>
      <c r="AJY10" s="169"/>
      <c r="AJZ10" s="169"/>
      <c r="AKA10" s="169"/>
      <c r="AKB10" s="169"/>
      <c r="AKC10" s="169"/>
      <c r="AKD10" s="169"/>
      <c r="AKE10" s="169"/>
      <c r="AKF10" s="169"/>
      <c r="AKG10" s="169"/>
      <c r="AKH10" s="169"/>
      <c r="AKI10" s="169"/>
      <c r="AKJ10" s="169"/>
      <c r="AKK10" s="169"/>
      <c r="AKL10" s="169"/>
      <c r="AKM10" s="169"/>
      <c r="AKN10" s="169"/>
      <c r="AKO10" s="169"/>
      <c r="AKP10" s="169"/>
      <c r="AKQ10" s="169"/>
      <c r="AKR10" s="169"/>
      <c r="AKS10" s="169"/>
      <c r="AKT10" s="169"/>
      <c r="AKU10" s="169"/>
    </row>
    <row r="11" spans="1:983" s="151" customFormat="1" ht="58.5" customHeight="1">
      <c r="A11" s="151">
        <v>4</v>
      </c>
      <c r="B11" s="253">
        <v>2022002130166</v>
      </c>
      <c r="C11" s="152">
        <v>44939</v>
      </c>
      <c r="D11" s="181" t="s">
        <v>127</v>
      </c>
      <c r="E11" s="254" t="s">
        <v>127</v>
      </c>
      <c r="F11" s="151" t="s">
        <v>341</v>
      </c>
      <c r="G11" s="255">
        <v>399850000</v>
      </c>
      <c r="H11" s="256" t="s">
        <v>47</v>
      </c>
      <c r="I11" s="152">
        <v>45002</v>
      </c>
      <c r="J11" s="152">
        <v>45276</v>
      </c>
      <c r="K11" s="257">
        <v>0.4</v>
      </c>
      <c r="L11" s="193">
        <v>200000000</v>
      </c>
      <c r="M11" s="157" t="s">
        <v>134</v>
      </c>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c r="CU11" s="169"/>
      <c r="CV11" s="169"/>
      <c r="CW11" s="169"/>
      <c r="CX11" s="169"/>
      <c r="CY11" s="169"/>
      <c r="CZ11" s="169"/>
      <c r="DA11" s="169"/>
      <c r="DB11" s="169"/>
      <c r="DC11" s="169"/>
      <c r="DD11" s="169"/>
      <c r="DE11" s="169"/>
      <c r="DF11" s="169"/>
      <c r="DG11" s="169"/>
      <c r="DH11" s="169"/>
      <c r="DI11" s="169"/>
      <c r="DJ11" s="169"/>
      <c r="DK11" s="169"/>
      <c r="DL11" s="169"/>
      <c r="DM11" s="169"/>
      <c r="DN11" s="169"/>
      <c r="DO11" s="169"/>
      <c r="DP11" s="169"/>
      <c r="DQ11" s="169"/>
      <c r="DR11" s="169"/>
      <c r="DS11" s="169"/>
      <c r="DT11" s="169"/>
      <c r="DU11" s="169"/>
      <c r="DV11" s="169"/>
      <c r="DW11" s="169"/>
      <c r="DX11" s="169"/>
      <c r="DY11" s="169"/>
      <c r="DZ11" s="169"/>
      <c r="EA11" s="169"/>
      <c r="EB11" s="169"/>
      <c r="EC11" s="169"/>
      <c r="ED11" s="169"/>
      <c r="EE11" s="169"/>
      <c r="EF11" s="169"/>
      <c r="EG11" s="169"/>
      <c r="EH11" s="169"/>
      <c r="EI11" s="169"/>
      <c r="EJ11" s="169"/>
      <c r="EK11" s="169"/>
      <c r="EL11" s="169"/>
      <c r="EM11" s="169"/>
      <c r="EN11" s="169"/>
      <c r="EO11" s="169"/>
      <c r="EP11" s="169"/>
      <c r="EQ11" s="169"/>
      <c r="ER11" s="169"/>
      <c r="ES11" s="169"/>
      <c r="ET11" s="169"/>
      <c r="EU11" s="169"/>
      <c r="EV11" s="169"/>
      <c r="EW11" s="169"/>
      <c r="EX11" s="169"/>
      <c r="EY11" s="169"/>
      <c r="EZ11" s="169"/>
      <c r="FA11" s="169"/>
      <c r="FB11" s="169"/>
      <c r="FC11" s="169"/>
      <c r="FD11" s="169"/>
      <c r="FE11" s="169"/>
      <c r="FF11" s="169"/>
      <c r="FG11" s="169"/>
      <c r="FH11" s="169"/>
      <c r="FI11" s="169"/>
      <c r="FJ11" s="169"/>
      <c r="FK11" s="169"/>
      <c r="FL11" s="169"/>
      <c r="FM11" s="169"/>
      <c r="FN11" s="169"/>
      <c r="FO11" s="169"/>
      <c r="FP11" s="169"/>
      <c r="FQ11" s="169"/>
      <c r="FR11" s="169"/>
      <c r="FS11" s="169"/>
      <c r="FT11" s="169"/>
      <c r="FU11" s="169"/>
      <c r="FV11" s="169"/>
      <c r="FW11" s="169"/>
      <c r="FX11" s="169"/>
      <c r="FY11" s="169"/>
      <c r="FZ11" s="169"/>
      <c r="GA11" s="169"/>
      <c r="GB11" s="169"/>
      <c r="GC11" s="169"/>
      <c r="GD11" s="169"/>
      <c r="GE11" s="169"/>
      <c r="GF11" s="169"/>
      <c r="GG11" s="169"/>
      <c r="GH11" s="169"/>
      <c r="GI11" s="169"/>
      <c r="GJ11" s="169"/>
      <c r="GK11" s="169"/>
      <c r="GL11" s="169"/>
      <c r="GM11" s="169"/>
      <c r="GN11" s="169"/>
      <c r="GO11" s="169"/>
      <c r="GP11" s="169"/>
      <c r="GQ11" s="169"/>
      <c r="GR11" s="169"/>
      <c r="GS11" s="169"/>
      <c r="GT11" s="169"/>
      <c r="GU11" s="169"/>
      <c r="GV11" s="169"/>
      <c r="GW11" s="169"/>
      <c r="GX11" s="169"/>
      <c r="GY11" s="169"/>
      <c r="GZ11" s="169"/>
      <c r="HA11" s="169"/>
      <c r="HB11" s="169"/>
      <c r="HC11" s="169"/>
      <c r="HD11" s="169"/>
      <c r="HE11" s="169"/>
      <c r="HF11" s="169"/>
      <c r="HG11" s="169"/>
      <c r="HH11" s="169"/>
      <c r="HI11" s="169"/>
      <c r="HJ11" s="169"/>
      <c r="HK11" s="169"/>
      <c r="HL11" s="169"/>
      <c r="HM11" s="169"/>
      <c r="HN11" s="169"/>
      <c r="HO11" s="169"/>
      <c r="HP11" s="169"/>
      <c r="HQ11" s="169"/>
      <c r="HR11" s="169"/>
      <c r="HS11" s="169"/>
      <c r="HT11" s="169"/>
      <c r="HU11" s="169"/>
      <c r="HV11" s="169"/>
      <c r="HW11" s="169"/>
      <c r="HX11" s="169"/>
      <c r="HY11" s="169"/>
      <c r="HZ11" s="169"/>
      <c r="IA11" s="169"/>
      <c r="IB11" s="169"/>
      <c r="IC11" s="169"/>
      <c r="ID11" s="169"/>
      <c r="IE11" s="169"/>
      <c r="IF11" s="169"/>
      <c r="IG11" s="169"/>
      <c r="IH11" s="169"/>
      <c r="II11" s="169"/>
      <c r="IJ11" s="169"/>
      <c r="IK11" s="169"/>
      <c r="IL11" s="169"/>
      <c r="IM11" s="169"/>
      <c r="IN11" s="169"/>
      <c r="IO11" s="169"/>
      <c r="IP11" s="169"/>
      <c r="IQ11" s="169"/>
      <c r="IR11" s="169"/>
      <c r="IS11" s="169"/>
      <c r="IT11" s="169"/>
      <c r="IU11" s="169"/>
      <c r="IV11" s="169"/>
      <c r="IW11" s="169"/>
      <c r="IX11" s="169"/>
      <c r="IY11" s="169"/>
      <c r="IZ11" s="169"/>
      <c r="JA11" s="169"/>
      <c r="JB11" s="169"/>
      <c r="JC11" s="169"/>
      <c r="JD11" s="169"/>
      <c r="JE11" s="169"/>
      <c r="JF11" s="169"/>
      <c r="JG11" s="169"/>
      <c r="JH11" s="169"/>
      <c r="JI11" s="169"/>
      <c r="JJ11" s="169"/>
      <c r="JK11" s="169"/>
      <c r="JL11" s="169"/>
      <c r="JM11" s="169"/>
      <c r="JN11" s="169"/>
      <c r="JO11" s="169"/>
      <c r="JP11" s="169"/>
      <c r="JQ11" s="169"/>
      <c r="JR11" s="169"/>
      <c r="JS11" s="169"/>
      <c r="JT11" s="169"/>
      <c r="JU11" s="169"/>
      <c r="JV11" s="169"/>
      <c r="JW11" s="169"/>
      <c r="JX11" s="169"/>
      <c r="JY11" s="169"/>
      <c r="JZ11" s="169"/>
      <c r="KA11" s="169"/>
      <c r="KB11" s="169"/>
      <c r="KC11" s="169"/>
      <c r="KD11" s="169"/>
      <c r="KE11" s="169"/>
      <c r="KF11" s="169"/>
      <c r="KG11" s="169"/>
      <c r="KH11" s="169"/>
      <c r="KI11" s="169"/>
      <c r="KJ11" s="169"/>
      <c r="KK11" s="169"/>
      <c r="KL11" s="169"/>
      <c r="KM11" s="169"/>
      <c r="KN11" s="169"/>
      <c r="KO11" s="169"/>
      <c r="KP11" s="169"/>
      <c r="KQ11" s="169"/>
      <c r="KR11" s="169"/>
      <c r="KS11" s="169"/>
      <c r="KT11" s="169"/>
      <c r="KU11" s="169"/>
      <c r="KV11" s="169"/>
      <c r="KW11" s="169"/>
      <c r="KX11" s="169"/>
      <c r="KY11" s="169"/>
      <c r="KZ11" s="169"/>
      <c r="LA11" s="169"/>
      <c r="LB11" s="169"/>
      <c r="LC11" s="169"/>
      <c r="LD11" s="169"/>
      <c r="LE11" s="169"/>
      <c r="LF11" s="169"/>
      <c r="LG11" s="169"/>
      <c r="LH11" s="169"/>
      <c r="LI11" s="169"/>
      <c r="LJ11" s="169"/>
      <c r="LK11" s="169"/>
      <c r="LL11" s="169"/>
      <c r="LM11" s="169"/>
      <c r="LN11" s="169"/>
      <c r="LO11" s="169"/>
      <c r="LP11" s="169"/>
      <c r="LQ11" s="169"/>
      <c r="LR11" s="169"/>
      <c r="LS11" s="169"/>
      <c r="LT11" s="169"/>
      <c r="LU11" s="169"/>
      <c r="LV11" s="169"/>
      <c r="LW11" s="169"/>
      <c r="LX11" s="169"/>
      <c r="LY11" s="169"/>
      <c r="LZ11" s="169"/>
      <c r="MA11" s="169"/>
      <c r="MB11" s="169"/>
      <c r="MC11" s="169"/>
      <c r="MD11" s="169"/>
      <c r="ME11" s="169"/>
      <c r="MF11" s="169"/>
      <c r="MG11" s="169"/>
      <c r="MH11" s="169"/>
      <c r="MI11" s="169"/>
      <c r="MJ11" s="169"/>
      <c r="MK11" s="169"/>
      <c r="ML11" s="169"/>
      <c r="MM11" s="169"/>
      <c r="MN11" s="169"/>
      <c r="MO11" s="169"/>
      <c r="MP11" s="169"/>
      <c r="MQ11" s="169"/>
      <c r="MR11" s="169"/>
      <c r="MS11" s="169"/>
      <c r="MT11" s="169"/>
      <c r="MU11" s="169"/>
      <c r="MV11" s="169"/>
      <c r="MW11" s="169"/>
      <c r="MX11" s="169"/>
      <c r="MY11" s="169"/>
      <c r="MZ11" s="169"/>
      <c r="NA11" s="169"/>
      <c r="NB11" s="169"/>
      <c r="NC11" s="169"/>
      <c r="ND11" s="169"/>
      <c r="NE11" s="169"/>
      <c r="NF11" s="169"/>
      <c r="NG11" s="169"/>
      <c r="NH11" s="169"/>
      <c r="NI11" s="169"/>
      <c r="NJ11" s="169"/>
      <c r="NK11" s="169"/>
      <c r="NL11" s="169"/>
      <c r="NM11" s="169"/>
      <c r="NN11" s="169"/>
      <c r="NO11" s="169"/>
      <c r="NP11" s="169"/>
      <c r="NQ11" s="169"/>
      <c r="NR11" s="169"/>
      <c r="NS11" s="169"/>
      <c r="NT11" s="169"/>
      <c r="NU11" s="169"/>
      <c r="NV11" s="169"/>
      <c r="NW11" s="169"/>
      <c r="NX11" s="169"/>
      <c r="NY11" s="169"/>
      <c r="NZ11" s="169"/>
      <c r="OA11" s="169"/>
      <c r="OB11" s="169"/>
      <c r="OC11" s="169"/>
      <c r="OD11" s="169"/>
      <c r="OE11" s="169"/>
      <c r="OF11" s="169"/>
      <c r="OG11" s="169"/>
      <c r="OH11" s="169"/>
      <c r="OI11" s="169"/>
      <c r="OJ11" s="169"/>
      <c r="OK11" s="169"/>
      <c r="OL11" s="169"/>
      <c r="OM11" s="169"/>
      <c r="ON11" s="169"/>
      <c r="OO11" s="169"/>
      <c r="OP11" s="169"/>
      <c r="OQ11" s="169"/>
      <c r="OR11" s="169"/>
      <c r="OS11" s="169"/>
      <c r="OT11" s="169"/>
      <c r="OU11" s="169"/>
      <c r="OV11" s="169"/>
      <c r="OW11" s="169"/>
      <c r="OX11" s="169"/>
      <c r="OY11" s="169"/>
      <c r="OZ11" s="169"/>
      <c r="PA11" s="169"/>
      <c r="PB11" s="169"/>
      <c r="PC11" s="169"/>
      <c r="PD11" s="169"/>
      <c r="PE11" s="169"/>
      <c r="PF11" s="169"/>
      <c r="PG11" s="169"/>
      <c r="PH11" s="169"/>
      <c r="PI11" s="169"/>
      <c r="PJ11" s="169"/>
      <c r="PK11" s="169"/>
      <c r="PL11" s="169"/>
      <c r="PM11" s="169"/>
      <c r="PN11" s="169"/>
      <c r="PO11" s="169"/>
      <c r="PP11" s="169"/>
      <c r="PQ11" s="169"/>
      <c r="PR11" s="169"/>
      <c r="PS11" s="169"/>
      <c r="PT11" s="169"/>
      <c r="PU11" s="169"/>
      <c r="PV11" s="169"/>
      <c r="PW11" s="169"/>
      <c r="PX11" s="169"/>
      <c r="PY11" s="169"/>
      <c r="PZ11" s="169"/>
      <c r="QA11" s="169"/>
      <c r="QB11" s="169"/>
      <c r="QC11" s="169"/>
      <c r="QD11" s="169"/>
      <c r="QE11" s="169"/>
      <c r="QF11" s="169"/>
      <c r="QG11" s="169"/>
      <c r="QH11" s="169"/>
      <c r="QI11" s="169"/>
      <c r="QJ11" s="169"/>
      <c r="QK11" s="169"/>
      <c r="QL11" s="169"/>
      <c r="QM11" s="169"/>
      <c r="QN11" s="169"/>
      <c r="QO11" s="169"/>
      <c r="QP11" s="169"/>
      <c r="QQ11" s="169"/>
      <c r="QR11" s="169"/>
      <c r="QS11" s="169"/>
      <c r="QT11" s="169"/>
      <c r="QU11" s="169"/>
      <c r="QV11" s="169"/>
      <c r="QW11" s="169"/>
      <c r="QX11" s="169"/>
      <c r="QY11" s="169"/>
      <c r="QZ11" s="169"/>
      <c r="RA11" s="169"/>
      <c r="RB11" s="169"/>
      <c r="RC11" s="169"/>
      <c r="RD11" s="169"/>
      <c r="RE11" s="169"/>
      <c r="RF11" s="169"/>
      <c r="RG11" s="169"/>
      <c r="RH11" s="169"/>
      <c r="RI11" s="169"/>
      <c r="RJ11" s="169"/>
      <c r="RK11" s="169"/>
      <c r="RL11" s="169"/>
      <c r="RM11" s="169"/>
      <c r="RN11" s="169"/>
      <c r="RO11" s="169"/>
      <c r="RP11" s="169"/>
      <c r="RQ11" s="169"/>
      <c r="RR11" s="169"/>
      <c r="RS11" s="169"/>
      <c r="RT11" s="169"/>
      <c r="RU11" s="169"/>
      <c r="RV11" s="169"/>
      <c r="RW11" s="169"/>
      <c r="RX11" s="169"/>
      <c r="RY11" s="169"/>
      <c r="RZ11" s="169"/>
      <c r="SA11" s="169"/>
      <c r="SB11" s="169"/>
      <c r="SC11" s="169"/>
      <c r="SD11" s="169"/>
      <c r="SE11" s="169"/>
      <c r="SF11" s="169"/>
      <c r="SG11" s="169"/>
      <c r="SH11" s="169"/>
      <c r="SI11" s="169"/>
      <c r="SJ11" s="169"/>
      <c r="SK11" s="169"/>
      <c r="SL11" s="169"/>
      <c r="SM11" s="169"/>
      <c r="SN11" s="169"/>
      <c r="SO11" s="169"/>
      <c r="SP11" s="169"/>
      <c r="SQ11" s="169"/>
      <c r="SR11" s="169"/>
      <c r="SS11" s="169"/>
      <c r="ST11" s="169"/>
      <c r="SU11" s="169"/>
      <c r="SV11" s="169"/>
      <c r="SW11" s="169"/>
      <c r="SX11" s="169"/>
      <c r="SY11" s="169"/>
      <c r="SZ11" s="169"/>
      <c r="TA11" s="169"/>
      <c r="TB11" s="169"/>
      <c r="TC11" s="169"/>
      <c r="TD11" s="169"/>
      <c r="TE11" s="169"/>
      <c r="TF11" s="169"/>
      <c r="TG11" s="169"/>
      <c r="TH11" s="169"/>
      <c r="TI11" s="169"/>
      <c r="TJ11" s="169"/>
      <c r="TK11" s="169"/>
      <c r="TL11" s="169"/>
      <c r="TM11" s="169"/>
      <c r="TN11" s="169"/>
      <c r="TO11" s="169"/>
      <c r="TP11" s="169"/>
      <c r="TQ11" s="169"/>
      <c r="TR11" s="169"/>
      <c r="TS11" s="169"/>
      <c r="TT11" s="169"/>
      <c r="TU11" s="169"/>
      <c r="TV11" s="169"/>
      <c r="TW11" s="169"/>
      <c r="TX11" s="169"/>
      <c r="TY11" s="169"/>
      <c r="TZ11" s="169"/>
      <c r="UA11" s="169"/>
      <c r="UB11" s="169"/>
      <c r="UC11" s="169"/>
      <c r="UD11" s="169"/>
      <c r="UE11" s="169"/>
      <c r="UF11" s="169"/>
      <c r="UG11" s="169"/>
      <c r="UH11" s="169"/>
      <c r="UI11" s="169"/>
      <c r="UJ11" s="169"/>
      <c r="UK11" s="169"/>
      <c r="UL11" s="169"/>
      <c r="UM11" s="169"/>
      <c r="UN11" s="169"/>
      <c r="UO11" s="169"/>
      <c r="UP11" s="169"/>
      <c r="UQ11" s="169"/>
      <c r="UR11" s="169"/>
      <c r="US11" s="169"/>
      <c r="UT11" s="169"/>
      <c r="UU11" s="169"/>
      <c r="UV11" s="169"/>
      <c r="UW11" s="169"/>
      <c r="UX11" s="169"/>
      <c r="UY11" s="169"/>
      <c r="UZ11" s="169"/>
      <c r="VA11" s="169"/>
      <c r="VB11" s="169"/>
      <c r="VC11" s="169"/>
      <c r="VD11" s="169"/>
      <c r="VE11" s="169"/>
      <c r="VF11" s="169"/>
      <c r="VG11" s="169"/>
      <c r="VH11" s="169"/>
      <c r="VI11" s="169"/>
      <c r="VJ11" s="169"/>
      <c r="VK11" s="169"/>
      <c r="VL11" s="169"/>
      <c r="VM11" s="169"/>
      <c r="VN11" s="169"/>
      <c r="VO11" s="169"/>
      <c r="VP11" s="169"/>
      <c r="VQ11" s="169"/>
      <c r="VR11" s="169"/>
      <c r="VS11" s="169"/>
      <c r="VT11" s="169"/>
      <c r="VU11" s="169"/>
      <c r="VV11" s="169"/>
      <c r="VW11" s="169"/>
      <c r="VX11" s="169"/>
      <c r="VY11" s="169"/>
      <c r="VZ11" s="169"/>
      <c r="WA11" s="169"/>
      <c r="WB11" s="169"/>
      <c r="WC11" s="169"/>
      <c r="WD11" s="169"/>
      <c r="WE11" s="169"/>
      <c r="WF11" s="169"/>
      <c r="WG11" s="169"/>
      <c r="WH11" s="169"/>
      <c r="WI11" s="169"/>
      <c r="WJ11" s="169"/>
      <c r="WK11" s="169"/>
      <c r="WL11" s="169"/>
      <c r="WM11" s="169"/>
      <c r="WN11" s="169"/>
      <c r="WO11" s="169"/>
      <c r="WP11" s="169"/>
      <c r="WQ11" s="169"/>
      <c r="WR11" s="169"/>
      <c r="WS11" s="169"/>
      <c r="WT11" s="169"/>
      <c r="WU11" s="169"/>
      <c r="WV11" s="169"/>
      <c r="WW11" s="169"/>
      <c r="WX11" s="169"/>
      <c r="WY11" s="169"/>
      <c r="WZ11" s="169"/>
      <c r="XA11" s="169"/>
      <c r="XB11" s="169"/>
      <c r="XC11" s="169"/>
      <c r="XD11" s="169"/>
      <c r="XE11" s="169"/>
      <c r="XF11" s="169"/>
      <c r="XG11" s="169"/>
      <c r="XH11" s="169"/>
      <c r="XI11" s="169"/>
      <c r="XJ11" s="169"/>
      <c r="XK11" s="169"/>
      <c r="XL11" s="169"/>
      <c r="XM11" s="169"/>
      <c r="XN11" s="169"/>
      <c r="XO11" s="169"/>
      <c r="XP11" s="169"/>
      <c r="XQ11" s="169"/>
      <c r="XR11" s="169"/>
      <c r="XS11" s="169"/>
      <c r="XT11" s="169"/>
      <c r="XU11" s="169"/>
      <c r="XV11" s="169"/>
      <c r="XW11" s="169"/>
      <c r="XX11" s="169"/>
      <c r="XY11" s="169"/>
      <c r="XZ11" s="169"/>
      <c r="YA11" s="169"/>
      <c r="YB11" s="169"/>
      <c r="YC11" s="169"/>
      <c r="YD11" s="169"/>
      <c r="YE11" s="169"/>
      <c r="YF11" s="169"/>
      <c r="YG11" s="169"/>
      <c r="YH11" s="169"/>
      <c r="YI11" s="169"/>
      <c r="YJ11" s="169"/>
      <c r="YK11" s="169"/>
      <c r="YL11" s="169"/>
      <c r="YM11" s="169"/>
      <c r="YN11" s="169"/>
      <c r="YO11" s="169"/>
      <c r="YP11" s="169"/>
      <c r="YQ11" s="169"/>
      <c r="YR11" s="169"/>
      <c r="YS11" s="169"/>
      <c r="YT11" s="169"/>
      <c r="YU11" s="169"/>
      <c r="YV11" s="169"/>
      <c r="YW11" s="169"/>
      <c r="YX11" s="169"/>
      <c r="YY11" s="169"/>
      <c r="YZ11" s="169"/>
      <c r="ZA11" s="169"/>
      <c r="ZB11" s="169"/>
      <c r="ZC11" s="169"/>
      <c r="ZD11" s="169"/>
      <c r="ZE11" s="169"/>
      <c r="ZF11" s="169"/>
      <c r="ZG11" s="169"/>
      <c r="ZH11" s="169"/>
      <c r="ZI11" s="169"/>
      <c r="ZJ11" s="169"/>
      <c r="ZK11" s="169"/>
      <c r="ZL11" s="169"/>
      <c r="ZM11" s="169"/>
      <c r="ZN11" s="169"/>
      <c r="ZO11" s="169"/>
      <c r="ZP11" s="169"/>
      <c r="ZQ11" s="169"/>
      <c r="ZR11" s="169"/>
      <c r="ZS11" s="169"/>
      <c r="ZT11" s="169"/>
      <c r="ZU11" s="169"/>
      <c r="ZV11" s="169"/>
      <c r="ZW11" s="169"/>
      <c r="ZX11" s="169"/>
      <c r="ZY11" s="169"/>
      <c r="ZZ11" s="169"/>
      <c r="AAA11" s="169"/>
      <c r="AAB11" s="169"/>
      <c r="AAC11" s="169"/>
      <c r="AAD11" s="169"/>
      <c r="AAE11" s="169"/>
      <c r="AAF11" s="169"/>
      <c r="AAG11" s="169"/>
      <c r="AAH11" s="169"/>
      <c r="AAI11" s="169"/>
      <c r="AAJ11" s="169"/>
      <c r="AAK11" s="169"/>
      <c r="AAL11" s="169"/>
      <c r="AAM11" s="169"/>
      <c r="AAN11" s="169"/>
      <c r="AAO11" s="169"/>
      <c r="AAP11" s="169"/>
      <c r="AAQ11" s="169"/>
      <c r="AAR11" s="169"/>
      <c r="AAS11" s="169"/>
      <c r="AAT11" s="169"/>
      <c r="AAU11" s="169"/>
      <c r="AAV11" s="169"/>
      <c r="AAW11" s="169"/>
      <c r="AAX11" s="169"/>
      <c r="AAY11" s="169"/>
      <c r="AAZ11" s="169"/>
      <c r="ABA11" s="169"/>
      <c r="ABB11" s="169"/>
      <c r="ABC11" s="169"/>
      <c r="ABD11" s="169"/>
      <c r="ABE11" s="169"/>
      <c r="ABF11" s="169"/>
      <c r="ABG11" s="169"/>
      <c r="ABH11" s="169"/>
      <c r="ABI11" s="169"/>
      <c r="ABJ11" s="169"/>
      <c r="ABK11" s="169"/>
      <c r="ABL11" s="169"/>
      <c r="ABM11" s="169"/>
      <c r="ABN11" s="169"/>
      <c r="ABO11" s="169"/>
      <c r="ABP11" s="169"/>
      <c r="ABQ11" s="169"/>
      <c r="ABR11" s="169"/>
      <c r="ABS11" s="169"/>
      <c r="ABT11" s="169"/>
      <c r="ABU11" s="169"/>
      <c r="ABV11" s="169"/>
      <c r="ABW11" s="169"/>
      <c r="ABX11" s="169"/>
      <c r="ABY11" s="169"/>
      <c r="ABZ11" s="169"/>
      <c r="ACA11" s="169"/>
      <c r="ACB11" s="169"/>
      <c r="ACC11" s="169"/>
      <c r="ACD11" s="169"/>
      <c r="ACE11" s="169"/>
      <c r="ACF11" s="169"/>
      <c r="ACG11" s="169"/>
      <c r="ACH11" s="169"/>
      <c r="ACI11" s="169"/>
      <c r="ACJ11" s="169"/>
      <c r="ACK11" s="169"/>
      <c r="ACL11" s="169"/>
      <c r="ACM11" s="169"/>
      <c r="ACN11" s="169"/>
      <c r="ACO11" s="169"/>
      <c r="ACP11" s="169"/>
      <c r="ACQ11" s="169"/>
      <c r="ACR11" s="169"/>
      <c r="ACS11" s="169"/>
      <c r="ACT11" s="169"/>
      <c r="ACU11" s="169"/>
      <c r="ACV11" s="169"/>
      <c r="ACW11" s="169"/>
      <c r="ACX11" s="169"/>
      <c r="ACY11" s="169"/>
      <c r="ACZ11" s="169"/>
      <c r="ADA11" s="169"/>
      <c r="ADB11" s="169"/>
      <c r="ADC11" s="169"/>
      <c r="ADD11" s="169"/>
      <c r="ADE11" s="169"/>
      <c r="ADF11" s="169"/>
      <c r="ADG11" s="169"/>
      <c r="ADH11" s="169"/>
      <c r="ADI11" s="169"/>
      <c r="ADJ11" s="169"/>
      <c r="ADK11" s="169"/>
      <c r="ADL11" s="169"/>
      <c r="ADM11" s="169"/>
      <c r="ADN11" s="169"/>
      <c r="ADO11" s="169"/>
      <c r="ADP11" s="169"/>
      <c r="ADQ11" s="169"/>
      <c r="ADR11" s="169"/>
      <c r="ADS11" s="169"/>
      <c r="ADT11" s="169"/>
      <c r="ADU11" s="169"/>
      <c r="ADV11" s="169"/>
      <c r="ADW11" s="169"/>
      <c r="ADX11" s="169"/>
      <c r="ADY11" s="169"/>
      <c r="ADZ11" s="169"/>
      <c r="AEA11" s="169"/>
      <c r="AEB11" s="169"/>
      <c r="AEC11" s="169"/>
      <c r="AED11" s="169"/>
      <c r="AEE11" s="169"/>
      <c r="AEF11" s="169"/>
      <c r="AEG11" s="169"/>
      <c r="AEH11" s="169"/>
      <c r="AEI11" s="169"/>
      <c r="AEJ11" s="169"/>
      <c r="AEK11" s="169"/>
      <c r="AEL11" s="169"/>
      <c r="AEM11" s="169"/>
      <c r="AEN11" s="169"/>
      <c r="AEO11" s="169"/>
      <c r="AEP11" s="169"/>
      <c r="AEQ11" s="169"/>
      <c r="AER11" s="169"/>
      <c r="AES11" s="169"/>
      <c r="AET11" s="169"/>
      <c r="AEU11" s="169"/>
      <c r="AEV11" s="169"/>
      <c r="AEW11" s="169"/>
      <c r="AEX11" s="169"/>
      <c r="AEY11" s="169"/>
      <c r="AEZ11" s="169"/>
      <c r="AFA11" s="169"/>
      <c r="AFB11" s="169"/>
      <c r="AFC11" s="169"/>
      <c r="AFD11" s="169"/>
      <c r="AFE11" s="169"/>
      <c r="AFF11" s="169"/>
      <c r="AFG11" s="169"/>
      <c r="AFH11" s="169"/>
      <c r="AFI11" s="169"/>
      <c r="AFJ11" s="169"/>
      <c r="AFK11" s="169"/>
      <c r="AFL11" s="169"/>
      <c r="AFM11" s="169"/>
      <c r="AFN11" s="169"/>
      <c r="AFO11" s="169"/>
      <c r="AFP11" s="169"/>
      <c r="AFQ11" s="169"/>
      <c r="AFR11" s="169"/>
      <c r="AFS11" s="169"/>
      <c r="AFT11" s="169"/>
      <c r="AFU11" s="169"/>
      <c r="AFV11" s="169"/>
      <c r="AFW11" s="169"/>
      <c r="AFX11" s="169"/>
      <c r="AFY11" s="169"/>
      <c r="AFZ11" s="169"/>
      <c r="AGA11" s="169"/>
      <c r="AGB11" s="169"/>
      <c r="AGC11" s="169"/>
      <c r="AGD11" s="169"/>
      <c r="AGE11" s="169"/>
      <c r="AGF11" s="169"/>
      <c r="AGG11" s="169"/>
      <c r="AGH11" s="169"/>
      <c r="AGI11" s="169"/>
      <c r="AGJ11" s="169"/>
      <c r="AGK11" s="169"/>
      <c r="AGL11" s="169"/>
      <c r="AGM11" s="169"/>
      <c r="AGN11" s="169"/>
      <c r="AGO11" s="169"/>
      <c r="AGP11" s="169"/>
      <c r="AGQ11" s="169"/>
      <c r="AGR11" s="169"/>
      <c r="AGS11" s="169"/>
      <c r="AGT11" s="169"/>
      <c r="AGU11" s="169"/>
      <c r="AGV11" s="169"/>
      <c r="AGW11" s="169"/>
      <c r="AGX11" s="169"/>
      <c r="AGY11" s="169"/>
      <c r="AGZ11" s="169"/>
      <c r="AHA11" s="169"/>
      <c r="AHB11" s="169"/>
      <c r="AHC11" s="169"/>
      <c r="AHD11" s="169"/>
      <c r="AHE11" s="169"/>
      <c r="AHF11" s="169"/>
      <c r="AHG11" s="169"/>
      <c r="AHH11" s="169"/>
      <c r="AHI11" s="169"/>
      <c r="AHJ11" s="169"/>
      <c r="AHK11" s="169"/>
      <c r="AHL11" s="169"/>
      <c r="AHM11" s="169"/>
      <c r="AHN11" s="169"/>
      <c r="AHO11" s="169"/>
      <c r="AHP11" s="169"/>
      <c r="AHQ11" s="169"/>
      <c r="AHR11" s="169"/>
      <c r="AHS11" s="169"/>
      <c r="AHT11" s="169"/>
      <c r="AHU11" s="169"/>
      <c r="AHV11" s="169"/>
      <c r="AHW11" s="169"/>
      <c r="AHX11" s="169"/>
      <c r="AHY11" s="169"/>
      <c r="AHZ11" s="169"/>
      <c r="AIA11" s="169"/>
      <c r="AIB11" s="169"/>
      <c r="AIC11" s="169"/>
      <c r="AID11" s="169"/>
      <c r="AIE11" s="169"/>
      <c r="AIF11" s="169"/>
      <c r="AIG11" s="169"/>
      <c r="AIH11" s="169"/>
      <c r="AII11" s="169"/>
      <c r="AIJ11" s="169"/>
      <c r="AIK11" s="169"/>
      <c r="AIL11" s="169"/>
      <c r="AIM11" s="169"/>
      <c r="AIN11" s="169"/>
      <c r="AIO11" s="169"/>
      <c r="AIP11" s="169"/>
      <c r="AIQ11" s="169"/>
      <c r="AIR11" s="169"/>
      <c r="AIS11" s="169"/>
      <c r="AIT11" s="169"/>
      <c r="AIU11" s="169"/>
      <c r="AIV11" s="169"/>
      <c r="AIW11" s="169"/>
      <c r="AIX11" s="169"/>
      <c r="AIY11" s="169"/>
      <c r="AIZ11" s="169"/>
      <c r="AJA11" s="169"/>
      <c r="AJB11" s="169"/>
      <c r="AJC11" s="169"/>
      <c r="AJD11" s="169"/>
      <c r="AJE11" s="169"/>
      <c r="AJF11" s="169"/>
      <c r="AJG11" s="169"/>
      <c r="AJH11" s="169"/>
      <c r="AJI11" s="169"/>
      <c r="AJJ11" s="169"/>
      <c r="AJK11" s="169"/>
      <c r="AJL11" s="169"/>
      <c r="AJM11" s="169"/>
      <c r="AJN11" s="169"/>
      <c r="AJO11" s="169"/>
      <c r="AJP11" s="169"/>
      <c r="AJQ11" s="169"/>
      <c r="AJR11" s="169"/>
      <c r="AJS11" s="169"/>
      <c r="AJT11" s="169"/>
      <c r="AJU11" s="169"/>
      <c r="AJV11" s="169"/>
      <c r="AJW11" s="169"/>
      <c r="AJX11" s="169"/>
      <c r="AJY11" s="169"/>
      <c r="AJZ11" s="169"/>
      <c r="AKA11" s="169"/>
      <c r="AKB11" s="169"/>
      <c r="AKC11" s="169"/>
      <c r="AKD11" s="169"/>
      <c r="AKE11" s="169"/>
      <c r="AKF11" s="169"/>
      <c r="AKG11" s="169"/>
      <c r="AKH11" s="169"/>
      <c r="AKI11" s="169"/>
      <c r="AKJ11" s="169"/>
      <c r="AKK11" s="169"/>
      <c r="AKL11" s="169"/>
      <c r="AKM11" s="169"/>
      <c r="AKN11" s="169"/>
      <c r="AKO11" s="169"/>
      <c r="AKP11" s="169"/>
      <c r="AKQ11" s="169"/>
      <c r="AKR11" s="169"/>
      <c r="AKS11" s="169"/>
      <c r="AKT11" s="169"/>
      <c r="AKU11" s="169"/>
    </row>
    <row r="12" spans="1:983" ht="56.25" customHeight="1">
      <c r="A12" s="256">
        <v>5</v>
      </c>
      <c r="B12" s="258" t="s">
        <v>120</v>
      </c>
      <c r="C12" s="152">
        <v>44945</v>
      </c>
      <c r="D12" s="181" t="s">
        <v>121</v>
      </c>
      <c r="E12" s="157" t="s">
        <v>122</v>
      </c>
      <c r="F12" s="151" t="s">
        <v>341</v>
      </c>
      <c r="G12" s="158">
        <v>876000000</v>
      </c>
      <c r="H12" s="151" t="s">
        <v>132</v>
      </c>
      <c r="I12" s="152">
        <v>45017</v>
      </c>
      <c r="J12" s="152">
        <v>45290</v>
      </c>
      <c r="K12" s="154">
        <v>0.4</v>
      </c>
      <c r="L12" s="193">
        <v>0</v>
      </c>
      <c r="M12" s="157" t="s">
        <v>327</v>
      </c>
    </row>
    <row r="13" spans="1:983" ht="43.5" customHeight="1">
      <c r="A13" s="259">
        <v>6</v>
      </c>
      <c r="B13" s="260">
        <v>2022002130156</v>
      </c>
      <c r="C13" s="152">
        <v>44921</v>
      </c>
      <c r="D13" s="160" t="s">
        <v>328</v>
      </c>
      <c r="E13" s="160" t="s">
        <v>328</v>
      </c>
      <c r="F13" s="151" t="s">
        <v>341</v>
      </c>
      <c r="G13" s="159">
        <v>124790000</v>
      </c>
      <c r="H13" s="161" t="s">
        <v>47</v>
      </c>
      <c r="I13" s="261">
        <v>45070</v>
      </c>
      <c r="J13" s="261">
        <v>45162</v>
      </c>
      <c r="K13" s="257">
        <v>0.1</v>
      </c>
      <c r="L13" s="193">
        <v>0</v>
      </c>
      <c r="M13" s="254" t="s">
        <v>329</v>
      </c>
    </row>
    <row r="14" spans="1:983" ht="61.5" customHeight="1">
      <c r="A14" s="256">
        <v>7</v>
      </c>
      <c r="B14" s="253">
        <v>2022002130155</v>
      </c>
      <c r="C14" s="152">
        <v>44921</v>
      </c>
      <c r="D14" s="160" t="s">
        <v>330</v>
      </c>
      <c r="E14" s="160" t="s">
        <v>330</v>
      </c>
      <c r="F14" s="151" t="s">
        <v>341</v>
      </c>
      <c r="G14" s="262">
        <v>124945000</v>
      </c>
      <c r="H14" s="161" t="s">
        <v>47</v>
      </c>
      <c r="I14" s="261">
        <v>45070</v>
      </c>
      <c r="J14" s="261">
        <v>45162</v>
      </c>
      <c r="K14" s="257">
        <v>0.1</v>
      </c>
      <c r="L14" s="193">
        <v>0</v>
      </c>
      <c r="M14" s="254" t="s">
        <v>329</v>
      </c>
    </row>
    <row r="15" spans="1:983" ht="49.5" customHeight="1">
      <c r="A15" s="259">
        <v>8</v>
      </c>
      <c r="B15" s="263">
        <v>2022002130157</v>
      </c>
      <c r="C15" s="152">
        <v>44921</v>
      </c>
      <c r="D15" s="160" t="s">
        <v>331</v>
      </c>
      <c r="E15" s="160" t="s">
        <v>331</v>
      </c>
      <c r="F15" s="151" t="s">
        <v>341</v>
      </c>
      <c r="G15" s="264">
        <v>124975000</v>
      </c>
      <c r="H15" s="161" t="s">
        <v>47</v>
      </c>
      <c r="I15" s="261">
        <v>45070</v>
      </c>
      <c r="J15" s="261">
        <v>45162</v>
      </c>
      <c r="K15" s="265">
        <v>0.1</v>
      </c>
      <c r="L15" s="193">
        <v>0</v>
      </c>
      <c r="M15" s="254" t="s">
        <v>329</v>
      </c>
    </row>
    <row r="16" spans="1:983" ht="66.75" customHeight="1">
      <c r="A16" s="259">
        <v>9</v>
      </c>
      <c r="B16" s="266">
        <v>2022002130158</v>
      </c>
      <c r="C16" s="152">
        <v>44921</v>
      </c>
      <c r="D16" s="160" t="s">
        <v>332</v>
      </c>
      <c r="E16" s="160" t="s">
        <v>332</v>
      </c>
      <c r="F16" s="151" t="s">
        <v>341</v>
      </c>
      <c r="G16" s="179">
        <v>124864000</v>
      </c>
      <c r="H16" s="161" t="s">
        <v>47</v>
      </c>
      <c r="I16" s="261">
        <v>45070</v>
      </c>
      <c r="J16" s="261">
        <v>45162</v>
      </c>
      <c r="K16" s="265">
        <v>0.1</v>
      </c>
      <c r="L16" s="193">
        <v>0</v>
      </c>
      <c r="M16" s="254" t="s">
        <v>329</v>
      </c>
    </row>
    <row r="17" spans="1:14" ht="48.75" customHeight="1">
      <c r="A17" s="161">
        <v>10</v>
      </c>
      <c r="B17" s="267">
        <v>2022002130159</v>
      </c>
      <c r="C17" s="152">
        <v>44921</v>
      </c>
      <c r="D17" s="160" t="s">
        <v>333</v>
      </c>
      <c r="E17" s="160" t="s">
        <v>333</v>
      </c>
      <c r="F17" s="151" t="s">
        <v>341</v>
      </c>
      <c r="G17" s="268">
        <v>124420000</v>
      </c>
      <c r="H17" s="161" t="s">
        <v>47</v>
      </c>
      <c r="I17" s="261">
        <v>45070</v>
      </c>
      <c r="J17" s="261">
        <v>45162</v>
      </c>
      <c r="K17" s="265">
        <v>0.1</v>
      </c>
      <c r="L17" s="193">
        <v>0</v>
      </c>
      <c r="M17" s="254" t="s">
        <v>329</v>
      </c>
    </row>
    <row r="18" spans="1:14" ht="44.25" customHeight="1">
      <c r="A18" s="259">
        <v>11</v>
      </c>
      <c r="B18" s="267">
        <v>2022002130172</v>
      </c>
      <c r="C18" s="152">
        <v>44945</v>
      </c>
      <c r="D18" s="269" t="s">
        <v>334</v>
      </c>
      <c r="E18" s="160" t="s">
        <v>334</v>
      </c>
      <c r="F18" s="151" t="s">
        <v>341</v>
      </c>
      <c r="G18" s="268">
        <v>124980000</v>
      </c>
      <c r="H18" s="161" t="s">
        <v>47</v>
      </c>
      <c r="I18" s="261">
        <v>45070</v>
      </c>
      <c r="J18" s="261">
        <v>45162</v>
      </c>
      <c r="K18" s="265">
        <v>0.1</v>
      </c>
      <c r="L18" s="193">
        <v>0</v>
      </c>
      <c r="M18" s="254" t="s">
        <v>329</v>
      </c>
    </row>
    <row r="19" spans="1:14" ht="45">
      <c r="A19" s="259">
        <v>12</v>
      </c>
      <c r="B19" s="267">
        <v>2023002130011</v>
      </c>
      <c r="C19" s="152">
        <v>44950</v>
      </c>
      <c r="D19" s="160" t="s">
        <v>335</v>
      </c>
      <c r="E19" s="160" t="s">
        <v>335</v>
      </c>
      <c r="F19" s="151" t="s">
        <v>341</v>
      </c>
      <c r="G19" s="270">
        <v>125000000</v>
      </c>
      <c r="H19" s="161" t="s">
        <v>47</v>
      </c>
      <c r="I19" s="261">
        <v>45075</v>
      </c>
      <c r="J19" s="261">
        <v>45166</v>
      </c>
      <c r="K19" s="271">
        <v>0.05</v>
      </c>
      <c r="L19" s="193">
        <v>0</v>
      </c>
      <c r="M19" s="254" t="s">
        <v>336</v>
      </c>
    </row>
    <row r="20" spans="1:14" ht="30">
      <c r="A20" s="161">
        <v>13</v>
      </c>
      <c r="B20" s="267">
        <v>2023002130025</v>
      </c>
      <c r="C20" s="152">
        <v>44952</v>
      </c>
      <c r="D20" s="160" t="s">
        <v>337</v>
      </c>
      <c r="E20" s="160" t="s">
        <v>337</v>
      </c>
      <c r="F20" s="151" t="s">
        <v>341</v>
      </c>
      <c r="G20" s="268">
        <v>125000000</v>
      </c>
      <c r="H20" s="161" t="s">
        <v>47</v>
      </c>
      <c r="I20" s="261">
        <v>45083</v>
      </c>
      <c r="J20" s="261">
        <v>45174</v>
      </c>
      <c r="K20" s="265">
        <v>0.5</v>
      </c>
      <c r="L20" s="193">
        <v>0</v>
      </c>
      <c r="M20" s="254" t="s">
        <v>338</v>
      </c>
    </row>
    <row r="21" spans="1:14" ht="75">
      <c r="A21" s="259">
        <v>14</v>
      </c>
      <c r="B21" s="267">
        <v>2023002130010</v>
      </c>
      <c r="C21" s="272">
        <v>44999</v>
      </c>
      <c r="D21" s="273" t="s">
        <v>339</v>
      </c>
      <c r="E21" s="273" t="s">
        <v>339</v>
      </c>
      <c r="F21" s="151" t="s">
        <v>341</v>
      </c>
      <c r="G21" s="268">
        <v>600000000</v>
      </c>
      <c r="H21" s="161" t="s">
        <v>47</v>
      </c>
      <c r="I21" s="272">
        <v>45093</v>
      </c>
      <c r="J21" s="274">
        <v>45245</v>
      </c>
      <c r="K21" s="271">
        <v>0.1</v>
      </c>
      <c r="L21" s="193">
        <v>0</v>
      </c>
      <c r="M21" s="254" t="s">
        <v>340</v>
      </c>
    </row>
    <row r="22" spans="1:14" ht="60">
      <c r="A22" s="259">
        <v>15</v>
      </c>
      <c r="B22" s="275">
        <v>20201301012551</v>
      </c>
      <c r="C22" s="170">
        <v>44692</v>
      </c>
      <c r="D22" s="171" t="s">
        <v>87</v>
      </c>
      <c r="E22" s="171" t="s">
        <v>88</v>
      </c>
      <c r="F22" s="150" t="s">
        <v>346</v>
      </c>
      <c r="G22" s="276">
        <v>5263705098.8699999</v>
      </c>
      <c r="H22" s="161" t="s">
        <v>47</v>
      </c>
      <c r="I22" s="172">
        <v>45042</v>
      </c>
      <c r="J22" s="172">
        <v>45225</v>
      </c>
      <c r="K22" s="150">
        <v>0</v>
      </c>
      <c r="L22" s="150">
        <v>0</v>
      </c>
      <c r="M22" s="171" t="s">
        <v>92</v>
      </c>
    </row>
    <row r="23" spans="1:14" ht="60">
      <c r="A23" s="161">
        <v>16</v>
      </c>
      <c r="B23" s="277">
        <v>2022002130047</v>
      </c>
      <c r="C23" s="152">
        <v>44994</v>
      </c>
      <c r="D23" s="254" t="s">
        <v>342</v>
      </c>
      <c r="E23" s="157" t="s">
        <v>343</v>
      </c>
      <c r="F23" s="150" t="s">
        <v>346</v>
      </c>
      <c r="G23" s="158">
        <v>2546668645</v>
      </c>
      <c r="H23" s="151" t="s">
        <v>344</v>
      </c>
      <c r="I23" s="152">
        <v>45106</v>
      </c>
      <c r="J23" s="152">
        <v>45289</v>
      </c>
      <c r="K23" s="173">
        <v>0</v>
      </c>
      <c r="L23" s="151">
        <v>0</v>
      </c>
      <c r="M23" s="157" t="s">
        <v>345</v>
      </c>
    </row>
    <row r="24" spans="1:14" ht="60">
      <c r="A24" s="259">
        <v>17</v>
      </c>
      <c r="B24" s="253">
        <v>2022002130122</v>
      </c>
      <c r="C24" s="152">
        <v>44865</v>
      </c>
      <c r="D24" s="157" t="s">
        <v>93</v>
      </c>
      <c r="E24" s="157" t="s">
        <v>94</v>
      </c>
      <c r="F24" s="151" t="s">
        <v>349</v>
      </c>
      <c r="G24" s="158">
        <v>12982166871</v>
      </c>
      <c r="H24" s="151" t="s">
        <v>80</v>
      </c>
      <c r="I24" s="152">
        <v>44927</v>
      </c>
      <c r="J24" s="152">
        <v>45290</v>
      </c>
      <c r="K24" s="154">
        <v>0.5</v>
      </c>
      <c r="L24" s="158">
        <v>6491083435.5</v>
      </c>
      <c r="M24" s="157" t="s">
        <v>347</v>
      </c>
    </row>
    <row r="25" spans="1:14" ht="75.75" thickBot="1">
      <c r="A25" s="259">
        <v>18</v>
      </c>
      <c r="B25" s="253">
        <v>2021002130207</v>
      </c>
      <c r="C25" s="152">
        <v>44343</v>
      </c>
      <c r="D25" s="157" t="s">
        <v>95</v>
      </c>
      <c r="E25" s="157" t="s">
        <v>95</v>
      </c>
      <c r="F25" s="151" t="s">
        <v>349</v>
      </c>
      <c r="G25" s="158">
        <v>512000000</v>
      </c>
      <c r="H25" s="151" t="s">
        <v>97</v>
      </c>
      <c r="I25" s="155">
        <v>45086</v>
      </c>
      <c r="J25" s="155">
        <v>45290</v>
      </c>
      <c r="K25" s="156">
        <f>+L25/G25</f>
        <v>0.44140625</v>
      </c>
      <c r="L25" s="278">
        <v>226000000</v>
      </c>
      <c r="M25" s="171" t="s">
        <v>348</v>
      </c>
    </row>
    <row r="26" spans="1:14" ht="60">
      <c r="A26" s="161">
        <v>19</v>
      </c>
      <c r="B26" s="279">
        <v>2017130000282</v>
      </c>
      <c r="C26" s="152">
        <v>43089</v>
      </c>
      <c r="D26" s="280" t="s">
        <v>17</v>
      </c>
      <c r="E26" s="280" t="s">
        <v>350</v>
      </c>
      <c r="F26" s="281" t="s">
        <v>362</v>
      </c>
      <c r="G26" s="282">
        <v>81307982239</v>
      </c>
      <c r="H26" s="283" t="s">
        <v>18</v>
      </c>
      <c r="I26" s="152">
        <v>43103</v>
      </c>
      <c r="J26" s="152">
        <v>45169</v>
      </c>
      <c r="K26" s="156">
        <v>0.99850000000000005</v>
      </c>
      <c r="L26" s="255">
        <v>4881109983</v>
      </c>
      <c r="M26" s="284">
        <v>4881109983</v>
      </c>
      <c r="N26" s="285"/>
    </row>
    <row r="27" spans="1:14" ht="75">
      <c r="A27" s="259">
        <v>20</v>
      </c>
      <c r="B27" s="275">
        <v>2017130000257</v>
      </c>
      <c r="C27" s="152">
        <v>43049</v>
      </c>
      <c r="D27" s="286" t="s">
        <v>351</v>
      </c>
      <c r="E27" s="280" t="s">
        <v>352</v>
      </c>
      <c r="F27" s="281" t="s">
        <v>362</v>
      </c>
      <c r="G27" s="282">
        <v>65751521064</v>
      </c>
      <c r="H27" s="283" t="s">
        <v>19</v>
      </c>
      <c r="I27" s="152" t="s">
        <v>577</v>
      </c>
      <c r="J27" s="152">
        <v>45058</v>
      </c>
      <c r="K27" s="156">
        <v>0.98960000000000004</v>
      </c>
      <c r="L27" s="287" t="s">
        <v>578</v>
      </c>
      <c r="M27" s="288" t="s">
        <v>136</v>
      </c>
      <c r="N27" s="151"/>
    </row>
    <row r="28" spans="1:14" ht="49.5" customHeight="1">
      <c r="A28" s="259">
        <v>21</v>
      </c>
      <c r="B28" s="275">
        <v>2017130000257</v>
      </c>
      <c r="C28" s="152">
        <v>43018</v>
      </c>
      <c r="D28" s="280" t="s">
        <v>353</v>
      </c>
      <c r="E28" s="280" t="s">
        <v>354</v>
      </c>
      <c r="F28" s="281" t="s">
        <v>362</v>
      </c>
      <c r="G28" s="282">
        <v>22486028887</v>
      </c>
      <c r="H28" s="283" t="s">
        <v>21</v>
      </c>
      <c r="I28" s="152">
        <v>44685</v>
      </c>
      <c r="J28" s="152">
        <v>45380</v>
      </c>
      <c r="K28" s="156">
        <v>0.15790000000000001</v>
      </c>
      <c r="L28" s="289">
        <v>2320953133.1300001</v>
      </c>
      <c r="M28" s="290">
        <v>267758525</v>
      </c>
      <c r="N28" s="151"/>
    </row>
    <row r="29" spans="1:14" ht="129" customHeight="1">
      <c r="A29" s="161">
        <v>22</v>
      </c>
      <c r="B29" s="275">
        <v>2021002130168</v>
      </c>
      <c r="C29" s="152">
        <v>44113</v>
      </c>
      <c r="D29" s="280" t="s">
        <v>355</v>
      </c>
      <c r="E29" s="280" t="s">
        <v>356</v>
      </c>
      <c r="F29" s="281" t="s">
        <v>362</v>
      </c>
      <c r="G29" s="282">
        <v>27659683441</v>
      </c>
      <c r="H29" s="283" t="s">
        <v>21</v>
      </c>
      <c r="I29" s="152">
        <v>44600</v>
      </c>
      <c r="J29" s="152">
        <v>45543</v>
      </c>
      <c r="K29" s="156">
        <v>0.1246</v>
      </c>
      <c r="L29" s="287">
        <v>2339793986.1799998</v>
      </c>
      <c r="M29" s="290">
        <v>349073710.63</v>
      </c>
      <c r="N29" s="151"/>
    </row>
    <row r="30" spans="1:14" ht="63" customHeight="1">
      <c r="A30" s="259">
        <v>23</v>
      </c>
      <c r="B30" s="275">
        <v>2021002130167</v>
      </c>
      <c r="C30" s="291">
        <v>44133</v>
      </c>
      <c r="D30" s="280" t="s">
        <v>357</v>
      </c>
      <c r="E30" s="280" t="s">
        <v>358</v>
      </c>
      <c r="F30" s="281" t="s">
        <v>362</v>
      </c>
      <c r="G30" s="282">
        <v>25172851776</v>
      </c>
      <c r="H30" s="283" t="s">
        <v>21</v>
      </c>
      <c r="I30" s="152">
        <v>44589</v>
      </c>
      <c r="J30" s="152">
        <v>45166</v>
      </c>
      <c r="K30" s="156" t="s">
        <v>579</v>
      </c>
      <c r="L30" s="287">
        <v>1709847632.3399999</v>
      </c>
      <c r="M30" s="290">
        <v>298781420.57999998</v>
      </c>
      <c r="N30" s="151" t="s">
        <v>39</v>
      </c>
    </row>
    <row r="31" spans="1:14" ht="52.5" customHeight="1">
      <c r="A31" s="259">
        <v>24</v>
      </c>
      <c r="B31" s="275">
        <v>2021002130222</v>
      </c>
      <c r="C31" s="152">
        <v>44362</v>
      </c>
      <c r="D31" s="280" t="s">
        <v>359</v>
      </c>
      <c r="E31" s="280" t="s">
        <v>29</v>
      </c>
      <c r="F31" s="281" t="s">
        <v>362</v>
      </c>
      <c r="G31" s="282">
        <v>1033598156</v>
      </c>
      <c r="H31" s="283" t="s">
        <v>37</v>
      </c>
      <c r="I31" s="152">
        <v>44753</v>
      </c>
      <c r="J31" s="152">
        <v>45147</v>
      </c>
      <c r="K31" s="156">
        <v>0.46829999999999999</v>
      </c>
      <c r="L31" s="287">
        <v>440256466.24000001</v>
      </c>
      <c r="M31" s="290">
        <v>35250517.299999997</v>
      </c>
      <c r="N31" s="151" t="s">
        <v>39</v>
      </c>
    </row>
    <row r="32" spans="1:14" ht="90">
      <c r="A32" s="161">
        <v>25</v>
      </c>
      <c r="B32" s="275">
        <v>22210002130445</v>
      </c>
      <c r="C32" s="152">
        <v>44559</v>
      </c>
      <c r="D32" s="280" t="s">
        <v>360</v>
      </c>
      <c r="E32" s="280" t="s">
        <v>30</v>
      </c>
      <c r="F32" s="281" t="s">
        <v>362</v>
      </c>
      <c r="G32" s="282">
        <v>6140118972</v>
      </c>
      <c r="H32" s="283" t="s">
        <v>37</v>
      </c>
      <c r="I32" s="152">
        <v>44964</v>
      </c>
      <c r="J32" s="152">
        <v>45267</v>
      </c>
      <c r="K32" s="156">
        <v>0.1903</v>
      </c>
      <c r="L32" s="287">
        <v>709061412.22000003</v>
      </c>
      <c r="M32" s="290">
        <v>0</v>
      </c>
      <c r="N32" s="256"/>
    </row>
    <row r="33" spans="1:15" ht="75">
      <c r="A33" s="259">
        <v>26</v>
      </c>
      <c r="B33" s="275">
        <v>2013010101</v>
      </c>
      <c r="C33" s="152">
        <v>43854</v>
      </c>
      <c r="D33" s="280" t="s">
        <v>361</v>
      </c>
      <c r="E33" s="280" t="s">
        <v>31</v>
      </c>
      <c r="F33" s="281" t="s">
        <v>362</v>
      </c>
      <c r="G33" s="282">
        <v>7153702708</v>
      </c>
      <c r="H33" s="283" t="s">
        <v>38</v>
      </c>
      <c r="I33" s="152">
        <v>45029</v>
      </c>
      <c r="J33" s="152">
        <v>45304</v>
      </c>
      <c r="K33" s="156">
        <v>0.1386</v>
      </c>
      <c r="L33" s="287">
        <v>0</v>
      </c>
      <c r="M33" s="290">
        <v>0</v>
      </c>
      <c r="N33" s="256"/>
    </row>
    <row r="34" spans="1:15" ht="75">
      <c r="A34" s="259">
        <v>27</v>
      </c>
      <c r="B34" s="292">
        <v>2021002130144</v>
      </c>
      <c r="C34" s="180">
        <v>44264</v>
      </c>
      <c r="D34" s="181" t="s">
        <v>107</v>
      </c>
      <c r="E34" s="181" t="s">
        <v>108</v>
      </c>
      <c r="F34" s="161" t="s">
        <v>114</v>
      </c>
      <c r="G34" s="183">
        <v>926603146</v>
      </c>
      <c r="H34" s="161" t="s">
        <v>116</v>
      </c>
      <c r="I34" s="152">
        <v>44659</v>
      </c>
      <c r="J34" s="152">
        <v>45077</v>
      </c>
      <c r="K34" s="154">
        <v>0.82</v>
      </c>
      <c r="L34" s="182">
        <v>0</v>
      </c>
      <c r="M34" s="181" t="s">
        <v>118</v>
      </c>
    </row>
    <row r="35" spans="1:15" ht="75">
      <c r="A35" s="161">
        <v>28</v>
      </c>
      <c r="B35" s="292">
        <v>2021002130144</v>
      </c>
      <c r="C35" s="180">
        <v>44264</v>
      </c>
      <c r="D35" s="181" t="s">
        <v>107</v>
      </c>
      <c r="E35" s="181" t="s">
        <v>109</v>
      </c>
      <c r="F35" s="161" t="s">
        <v>114</v>
      </c>
      <c r="G35" s="183">
        <v>872855014</v>
      </c>
      <c r="H35" s="161" t="s">
        <v>116</v>
      </c>
      <c r="I35" s="152">
        <v>44659</v>
      </c>
      <c r="J35" s="184" t="s">
        <v>136</v>
      </c>
      <c r="K35" s="154">
        <v>0</v>
      </c>
      <c r="L35" s="182">
        <v>0</v>
      </c>
      <c r="M35" s="181" t="s">
        <v>119</v>
      </c>
    </row>
    <row r="36" spans="1:15" ht="75">
      <c r="A36" s="259">
        <v>29</v>
      </c>
      <c r="B36" s="292">
        <v>2021002130144</v>
      </c>
      <c r="C36" s="180">
        <v>44264</v>
      </c>
      <c r="D36" s="181" t="s">
        <v>107</v>
      </c>
      <c r="E36" s="181" t="s">
        <v>110</v>
      </c>
      <c r="F36" s="161" t="s">
        <v>114</v>
      </c>
      <c r="G36" s="183">
        <v>799709197</v>
      </c>
      <c r="H36" s="161" t="s">
        <v>116</v>
      </c>
      <c r="I36" s="152">
        <v>44659</v>
      </c>
      <c r="J36" s="184" t="s">
        <v>136</v>
      </c>
      <c r="K36" s="154">
        <v>0.5</v>
      </c>
      <c r="L36" s="182">
        <f>240671443</f>
        <v>240671443</v>
      </c>
      <c r="M36" s="181" t="s">
        <v>118</v>
      </c>
    </row>
    <row r="37" spans="1:15" ht="75">
      <c r="A37" s="259">
        <v>30</v>
      </c>
      <c r="B37" s="292">
        <v>2021002130144</v>
      </c>
      <c r="C37" s="180">
        <v>44264</v>
      </c>
      <c r="D37" s="181" t="s">
        <v>107</v>
      </c>
      <c r="E37" s="181" t="s">
        <v>111</v>
      </c>
      <c r="F37" s="161" t="s">
        <v>114</v>
      </c>
      <c r="G37" s="183">
        <v>846061105</v>
      </c>
      <c r="H37" s="161" t="s">
        <v>116</v>
      </c>
      <c r="I37" s="152">
        <v>44698</v>
      </c>
      <c r="J37" s="152">
        <v>45077</v>
      </c>
      <c r="K37" s="154">
        <v>0.68</v>
      </c>
      <c r="L37" s="182">
        <v>0</v>
      </c>
      <c r="M37" s="181" t="s">
        <v>118</v>
      </c>
    </row>
    <row r="38" spans="1:15" ht="75">
      <c r="A38" s="161">
        <v>31</v>
      </c>
      <c r="B38" s="292">
        <v>2021002130144</v>
      </c>
      <c r="C38" s="180">
        <v>44264</v>
      </c>
      <c r="D38" s="181" t="s">
        <v>107</v>
      </c>
      <c r="E38" s="181" t="s">
        <v>112</v>
      </c>
      <c r="F38" s="161" t="s">
        <v>114</v>
      </c>
      <c r="G38" s="183">
        <v>830436229.84000003</v>
      </c>
      <c r="H38" s="161" t="s">
        <v>116</v>
      </c>
      <c r="I38" s="152">
        <v>44659</v>
      </c>
      <c r="J38" s="184" t="s">
        <v>136</v>
      </c>
      <c r="K38" s="154">
        <v>0.16</v>
      </c>
      <c r="L38" s="182">
        <v>0</v>
      </c>
      <c r="M38" s="181" t="s">
        <v>117</v>
      </c>
    </row>
    <row r="39" spans="1:15" ht="75">
      <c r="A39" s="259">
        <v>32</v>
      </c>
      <c r="B39" s="292">
        <v>2021002130144</v>
      </c>
      <c r="C39" s="180">
        <v>44264</v>
      </c>
      <c r="D39" s="181" t="s">
        <v>107</v>
      </c>
      <c r="E39" s="181" t="s">
        <v>113</v>
      </c>
      <c r="F39" s="161" t="s">
        <v>114</v>
      </c>
      <c r="G39" s="183">
        <v>791778540.13999999</v>
      </c>
      <c r="H39" s="161" t="s">
        <v>116</v>
      </c>
      <c r="I39" s="152">
        <v>44659</v>
      </c>
      <c r="J39" s="184" t="s">
        <v>136</v>
      </c>
      <c r="K39" s="154">
        <v>0</v>
      </c>
      <c r="L39" s="182">
        <v>0</v>
      </c>
      <c r="M39" s="181" t="s">
        <v>119</v>
      </c>
    </row>
    <row r="40" spans="1:15" ht="75">
      <c r="A40" s="259">
        <v>33</v>
      </c>
      <c r="B40" s="292">
        <v>2022002130004</v>
      </c>
      <c r="C40" s="293"/>
      <c r="D40" s="181" t="s">
        <v>523</v>
      </c>
      <c r="E40" s="181" t="s">
        <v>523</v>
      </c>
      <c r="F40" s="161" t="s">
        <v>114</v>
      </c>
      <c r="G40" s="183">
        <v>1141051417.5999999</v>
      </c>
      <c r="H40" s="161" t="s">
        <v>47</v>
      </c>
      <c r="I40" s="152">
        <v>45033</v>
      </c>
      <c r="J40" s="152">
        <v>45154</v>
      </c>
      <c r="K40" s="154">
        <v>0.51060000000000005</v>
      </c>
      <c r="L40" s="182">
        <v>0</v>
      </c>
      <c r="M40" s="181" t="s">
        <v>118</v>
      </c>
    </row>
    <row r="41" spans="1:15" ht="75">
      <c r="A41" s="161">
        <v>34</v>
      </c>
      <c r="B41" s="292">
        <v>2022002130003</v>
      </c>
      <c r="C41" s="180">
        <v>45111</v>
      </c>
      <c r="D41" s="181" t="s">
        <v>524</v>
      </c>
      <c r="E41" s="181" t="s">
        <v>524</v>
      </c>
      <c r="F41" s="161" t="s">
        <v>114</v>
      </c>
      <c r="G41" s="183">
        <v>2883683791.4499998</v>
      </c>
      <c r="H41" s="161" t="s">
        <v>47</v>
      </c>
      <c r="I41" s="152">
        <v>45033</v>
      </c>
      <c r="J41" s="152">
        <v>45154</v>
      </c>
      <c r="K41" s="154">
        <v>0.55800000000000005</v>
      </c>
      <c r="L41" s="182">
        <v>1441841895</v>
      </c>
      <c r="M41" s="181" t="s">
        <v>118</v>
      </c>
    </row>
    <row r="42" spans="1:15" ht="75">
      <c r="A42" s="259">
        <v>35</v>
      </c>
      <c r="B42" s="253">
        <v>2022002130177</v>
      </c>
      <c r="C42" s="152">
        <v>44921</v>
      </c>
      <c r="D42" s="157" t="s">
        <v>62</v>
      </c>
      <c r="E42" s="157" t="s">
        <v>65</v>
      </c>
      <c r="F42" s="151" t="s">
        <v>580</v>
      </c>
      <c r="G42" s="158">
        <v>498400000</v>
      </c>
      <c r="H42" s="151" t="s">
        <v>47</v>
      </c>
      <c r="I42" s="152">
        <v>44946</v>
      </c>
      <c r="J42" s="152">
        <v>45251</v>
      </c>
      <c r="K42" s="154">
        <v>0.97</v>
      </c>
      <c r="L42" s="158">
        <v>481800000</v>
      </c>
      <c r="M42" s="157"/>
    </row>
    <row r="43" spans="1:15" ht="45">
      <c r="A43" s="259">
        <v>36</v>
      </c>
      <c r="B43" s="294">
        <v>2022002130178</v>
      </c>
      <c r="C43" s="152">
        <v>44923</v>
      </c>
      <c r="D43" s="157" t="s">
        <v>63</v>
      </c>
      <c r="E43" s="295" t="s">
        <v>66</v>
      </c>
      <c r="F43" s="151" t="s">
        <v>580</v>
      </c>
      <c r="G43" s="158">
        <v>300000000</v>
      </c>
      <c r="H43" s="151" t="s">
        <v>47</v>
      </c>
      <c r="I43" s="152">
        <v>44946</v>
      </c>
      <c r="J43" s="152">
        <v>45251</v>
      </c>
      <c r="K43" s="154">
        <v>0</v>
      </c>
      <c r="L43" s="158">
        <v>0</v>
      </c>
      <c r="M43" s="157"/>
    </row>
    <row r="44" spans="1:15" ht="75">
      <c r="A44" s="161">
        <v>37</v>
      </c>
      <c r="B44" s="253">
        <v>2022002130176</v>
      </c>
      <c r="C44" s="152">
        <v>45286</v>
      </c>
      <c r="D44" s="157" t="s">
        <v>64</v>
      </c>
      <c r="E44" s="157" t="s">
        <v>67</v>
      </c>
      <c r="F44" s="151" t="s">
        <v>580</v>
      </c>
      <c r="G44" s="158">
        <v>5200000000</v>
      </c>
      <c r="H44" s="151" t="s">
        <v>47</v>
      </c>
      <c r="I44" s="152">
        <v>44946</v>
      </c>
      <c r="J44" s="152">
        <v>45252</v>
      </c>
      <c r="K44" s="154">
        <v>0.09</v>
      </c>
      <c r="L44" s="158">
        <v>470000000</v>
      </c>
      <c r="M44" s="157"/>
    </row>
    <row r="45" spans="1:15" ht="60">
      <c r="A45" s="259">
        <v>38</v>
      </c>
      <c r="B45" s="296">
        <v>2022002130182</v>
      </c>
      <c r="C45" s="152">
        <v>44943</v>
      </c>
      <c r="D45" s="297" t="s">
        <v>380</v>
      </c>
      <c r="E45" s="254" t="s">
        <v>381</v>
      </c>
      <c r="F45" s="274" t="s">
        <v>581</v>
      </c>
      <c r="G45" s="298">
        <v>120000000</v>
      </c>
      <c r="H45" s="256" t="s">
        <v>47</v>
      </c>
      <c r="I45" s="152">
        <v>44960</v>
      </c>
      <c r="J45" s="274">
        <v>44962</v>
      </c>
      <c r="K45" s="154">
        <v>1</v>
      </c>
      <c r="L45" s="158">
        <v>120000000</v>
      </c>
      <c r="M45" s="157"/>
      <c r="N45" s="169"/>
      <c r="O45" s="169"/>
    </row>
    <row r="46" spans="1:15" ht="105">
      <c r="A46" s="259">
        <v>39</v>
      </c>
      <c r="B46" s="253">
        <v>2023002130022</v>
      </c>
      <c r="C46" s="152">
        <v>44943</v>
      </c>
      <c r="D46" s="299" t="s">
        <v>382</v>
      </c>
      <c r="E46" s="254" t="s">
        <v>383</v>
      </c>
      <c r="F46" s="274" t="s">
        <v>581</v>
      </c>
      <c r="G46" s="158">
        <v>92800000</v>
      </c>
      <c r="H46" s="256" t="s">
        <v>47</v>
      </c>
      <c r="I46" s="152">
        <v>44960</v>
      </c>
      <c r="J46" s="274">
        <v>44962</v>
      </c>
      <c r="K46" s="154">
        <v>1</v>
      </c>
      <c r="L46" s="300">
        <v>92800000</v>
      </c>
      <c r="M46" s="157"/>
      <c r="N46" s="169"/>
      <c r="O46" s="169"/>
    </row>
    <row r="47" spans="1:15" ht="90">
      <c r="A47" s="161">
        <v>40</v>
      </c>
      <c r="B47" s="253">
        <v>2023002130024</v>
      </c>
      <c r="C47" s="152">
        <v>44951</v>
      </c>
      <c r="D47" s="297" t="s">
        <v>384</v>
      </c>
      <c r="E47" s="254" t="s">
        <v>385</v>
      </c>
      <c r="F47" s="274" t="s">
        <v>581</v>
      </c>
      <c r="G47" s="300">
        <v>200000000</v>
      </c>
      <c r="H47" s="256" t="s">
        <v>47</v>
      </c>
      <c r="I47" s="152">
        <v>44960</v>
      </c>
      <c r="J47" s="152">
        <v>44988</v>
      </c>
      <c r="K47" s="154">
        <v>1</v>
      </c>
      <c r="L47" s="300">
        <v>200000000</v>
      </c>
      <c r="M47" s="157" t="s">
        <v>582</v>
      </c>
      <c r="N47" s="169"/>
      <c r="O47" s="169"/>
    </row>
    <row r="48" spans="1:15" ht="150">
      <c r="A48" s="259">
        <v>41</v>
      </c>
      <c r="B48" s="253">
        <v>2022002130147</v>
      </c>
      <c r="C48" s="152">
        <v>44925</v>
      </c>
      <c r="D48" s="297" t="s">
        <v>373</v>
      </c>
      <c r="E48" s="254" t="s">
        <v>374</v>
      </c>
      <c r="F48" s="274" t="s">
        <v>581</v>
      </c>
      <c r="G48" s="300">
        <v>200000000</v>
      </c>
      <c r="H48" s="256" t="s">
        <v>47</v>
      </c>
      <c r="I48" s="152">
        <v>44979</v>
      </c>
      <c r="J48" s="152">
        <v>44981</v>
      </c>
      <c r="K48" s="154">
        <v>1</v>
      </c>
      <c r="L48" s="300">
        <v>20000000</v>
      </c>
      <c r="M48" s="157"/>
      <c r="N48" s="169"/>
      <c r="O48" s="169"/>
    </row>
    <row r="49" spans="1:290" ht="42" customHeight="1">
      <c r="A49" s="259">
        <v>42</v>
      </c>
      <c r="B49" s="253">
        <v>2023002130015</v>
      </c>
      <c r="C49" s="152">
        <v>44928</v>
      </c>
      <c r="D49" s="301" t="s">
        <v>377</v>
      </c>
      <c r="E49" s="254" t="s">
        <v>583</v>
      </c>
      <c r="F49" s="274" t="s">
        <v>581</v>
      </c>
      <c r="G49" s="298">
        <v>4381500000</v>
      </c>
      <c r="H49" s="256" t="s">
        <v>47</v>
      </c>
      <c r="I49" s="152">
        <v>45019</v>
      </c>
      <c r="J49" s="152">
        <v>45025</v>
      </c>
      <c r="K49" s="154">
        <v>1</v>
      </c>
      <c r="L49" s="300">
        <v>464000000</v>
      </c>
      <c r="M49" s="157"/>
      <c r="N49" s="302"/>
      <c r="O49" s="302"/>
    </row>
    <row r="50" spans="1:290" s="151" customFormat="1" ht="42" customHeight="1">
      <c r="A50" s="161">
        <v>43</v>
      </c>
      <c r="B50" s="253">
        <v>2022002130148</v>
      </c>
      <c r="C50" s="152">
        <v>44907</v>
      </c>
      <c r="D50" s="157" t="s">
        <v>501</v>
      </c>
      <c r="E50" s="157" t="s">
        <v>502</v>
      </c>
      <c r="F50" s="151" t="s">
        <v>584</v>
      </c>
      <c r="G50" s="158">
        <v>500000000</v>
      </c>
      <c r="H50" s="151" t="s">
        <v>47</v>
      </c>
      <c r="I50" s="152">
        <v>44941</v>
      </c>
      <c r="J50" s="152">
        <v>45291</v>
      </c>
      <c r="K50" s="156">
        <f t="shared" ref="K50:K56" si="0">L50/G50</f>
        <v>0.60034620000000005</v>
      </c>
      <c r="L50" s="158">
        <v>300173100</v>
      </c>
      <c r="M50" s="157"/>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69"/>
      <c r="BF50" s="169"/>
      <c r="BG50" s="169"/>
      <c r="BH50" s="169"/>
      <c r="BI50" s="169"/>
      <c r="BJ50" s="169"/>
      <c r="BK50" s="169"/>
      <c r="BL50" s="169"/>
      <c r="BM50" s="169"/>
      <c r="BN50" s="169"/>
      <c r="BO50" s="169"/>
      <c r="BP50" s="169"/>
      <c r="BQ50" s="169"/>
      <c r="BR50" s="169"/>
      <c r="BS50" s="169"/>
      <c r="BT50" s="169"/>
      <c r="BU50" s="169"/>
      <c r="BV50" s="169"/>
      <c r="BW50" s="169"/>
      <c r="BX50" s="169"/>
      <c r="BY50" s="169"/>
      <c r="BZ50" s="169"/>
      <c r="CA50" s="169"/>
      <c r="CB50" s="169"/>
      <c r="CC50" s="169"/>
      <c r="CD50" s="169"/>
      <c r="CE50" s="169"/>
      <c r="CF50" s="169"/>
      <c r="CG50" s="169"/>
      <c r="CH50" s="169"/>
      <c r="CI50" s="169"/>
      <c r="CJ50" s="169"/>
      <c r="CK50" s="169"/>
      <c r="CL50" s="169"/>
      <c r="CM50" s="169"/>
      <c r="CN50" s="169"/>
      <c r="CO50" s="169"/>
      <c r="CP50" s="169"/>
      <c r="CQ50" s="169"/>
      <c r="CR50" s="169"/>
      <c r="CS50" s="169"/>
      <c r="CT50" s="169"/>
      <c r="CU50" s="169"/>
      <c r="CV50" s="169"/>
      <c r="CW50" s="169"/>
      <c r="CX50" s="169"/>
      <c r="CY50" s="169"/>
      <c r="CZ50" s="169"/>
      <c r="DA50" s="169"/>
      <c r="DB50" s="169"/>
      <c r="DC50" s="169"/>
      <c r="DD50" s="169"/>
      <c r="DE50" s="169"/>
      <c r="DF50" s="169"/>
      <c r="DG50" s="169"/>
      <c r="DH50" s="169"/>
      <c r="DI50" s="169"/>
      <c r="DJ50" s="169"/>
      <c r="DK50" s="169"/>
      <c r="DL50" s="169"/>
      <c r="DM50" s="169"/>
      <c r="DN50" s="169"/>
      <c r="DO50" s="169"/>
      <c r="DP50" s="169"/>
      <c r="DQ50" s="169"/>
      <c r="DR50" s="169"/>
      <c r="DS50" s="169"/>
      <c r="DT50" s="169"/>
      <c r="DU50" s="169"/>
      <c r="DV50" s="169"/>
      <c r="DW50" s="169"/>
      <c r="DX50" s="169"/>
      <c r="DY50" s="169"/>
      <c r="DZ50" s="169"/>
      <c r="EA50" s="169"/>
      <c r="EB50" s="169"/>
      <c r="EC50" s="169"/>
      <c r="ED50" s="169"/>
      <c r="EE50" s="169"/>
      <c r="EF50" s="169"/>
      <c r="EG50" s="169"/>
      <c r="EH50" s="169"/>
      <c r="EI50" s="169"/>
      <c r="EJ50" s="169"/>
      <c r="EK50" s="169"/>
      <c r="EL50" s="169"/>
      <c r="EM50" s="169"/>
      <c r="EN50" s="169"/>
      <c r="EO50" s="169"/>
      <c r="EP50" s="169"/>
      <c r="EQ50" s="169"/>
      <c r="ER50" s="169"/>
      <c r="ES50" s="169"/>
      <c r="ET50" s="169"/>
      <c r="EU50" s="169"/>
      <c r="EV50" s="169"/>
      <c r="EW50" s="169"/>
      <c r="EX50" s="169"/>
      <c r="EY50" s="169"/>
      <c r="EZ50" s="169"/>
      <c r="FA50" s="169"/>
      <c r="FB50" s="169"/>
      <c r="FC50" s="169"/>
      <c r="FD50" s="169"/>
      <c r="FE50" s="169"/>
      <c r="FF50" s="169"/>
      <c r="FG50" s="169"/>
      <c r="FH50" s="169"/>
      <c r="FI50" s="169"/>
      <c r="FJ50" s="169"/>
      <c r="FK50" s="169"/>
      <c r="FL50" s="169"/>
      <c r="FM50" s="169"/>
      <c r="FN50" s="169"/>
      <c r="FO50" s="169"/>
      <c r="FP50" s="169"/>
      <c r="FQ50" s="169"/>
      <c r="FR50" s="169"/>
      <c r="FS50" s="169"/>
      <c r="FT50" s="169"/>
      <c r="FU50" s="169"/>
      <c r="FV50" s="169"/>
      <c r="FW50" s="169"/>
      <c r="FX50" s="169"/>
      <c r="FY50" s="169"/>
      <c r="FZ50" s="169"/>
      <c r="GA50" s="169"/>
      <c r="GB50" s="169"/>
      <c r="GC50" s="169"/>
      <c r="GD50" s="169"/>
      <c r="GE50" s="169"/>
      <c r="GF50" s="169"/>
      <c r="GG50" s="169"/>
      <c r="GH50" s="169"/>
      <c r="GI50" s="169"/>
      <c r="GJ50" s="169"/>
      <c r="GK50" s="169"/>
      <c r="GL50" s="169"/>
      <c r="GM50" s="169"/>
      <c r="GN50" s="169"/>
      <c r="GO50" s="169"/>
      <c r="GP50" s="169"/>
      <c r="GQ50" s="169"/>
      <c r="GR50" s="169"/>
      <c r="GS50" s="169"/>
      <c r="GT50" s="169"/>
      <c r="GU50" s="169"/>
      <c r="GV50" s="169"/>
      <c r="GW50" s="169"/>
      <c r="GX50" s="169"/>
      <c r="GY50" s="169"/>
      <c r="GZ50" s="169"/>
      <c r="HA50" s="169"/>
      <c r="HB50" s="169"/>
      <c r="HC50" s="169"/>
      <c r="HD50" s="169"/>
      <c r="HE50" s="169"/>
      <c r="HF50" s="169"/>
      <c r="HG50" s="169"/>
      <c r="HH50" s="169"/>
      <c r="HI50" s="169"/>
      <c r="HJ50" s="169"/>
      <c r="HK50" s="169"/>
      <c r="HL50" s="169"/>
      <c r="HM50" s="169"/>
      <c r="HN50" s="169"/>
      <c r="HO50" s="169"/>
      <c r="HP50" s="169"/>
      <c r="HQ50" s="169"/>
      <c r="HR50" s="169"/>
      <c r="HS50" s="169"/>
      <c r="HT50" s="169"/>
      <c r="HU50" s="169"/>
      <c r="HV50" s="169"/>
      <c r="HW50" s="169"/>
      <c r="HX50" s="169"/>
      <c r="HY50" s="169"/>
      <c r="HZ50" s="169"/>
      <c r="IA50" s="169"/>
      <c r="IB50" s="169"/>
      <c r="IC50" s="169"/>
      <c r="ID50" s="169"/>
      <c r="IE50" s="169"/>
      <c r="IF50" s="169"/>
      <c r="IG50" s="169"/>
      <c r="IH50" s="169"/>
      <c r="II50" s="169"/>
      <c r="IJ50" s="169"/>
      <c r="IK50" s="169"/>
      <c r="IL50" s="169"/>
      <c r="IM50" s="169"/>
      <c r="IN50" s="169"/>
      <c r="IO50" s="169"/>
      <c r="IP50" s="169"/>
      <c r="IQ50" s="169"/>
      <c r="IR50" s="169"/>
      <c r="IS50" s="169"/>
      <c r="IT50" s="169"/>
      <c r="IU50" s="169"/>
      <c r="IV50" s="169"/>
      <c r="IW50" s="169"/>
      <c r="IX50" s="169"/>
      <c r="IY50" s="169"/>
      <c r="IZ50" s="169"/>
      <c r="JA50" s="169"/>
      <c r="JB50" s="169"/>
      <c r="JC50" s="169"/>
      <c r="JD50" s="169"/>
      <c r="JE50" s="169"/>
      <c r="JF50" s="169"/>
      <c r="JG50" s="169"/>
      <c r="JH50" s="169"/>
      <c r="JI50" s="169"/>
      <c r="JJ50" s="169"/>
      <c r="JK50" s="169"/>
      <c r="JL50" s="169"/>
      <c r="JM50" s="169"/>
      <c r="JN50" s="169"/>
      <c r="JO50" s="169"/>
      <c r="JP50" s="169"/>
      <c r="JQ50" s="169"/>
      <c r="JR50" s="169"/>
      <c r="JS50" s="169"/>
      <c r="JT50" s="169"/>
      <c r="JU50" s="169"/>
      <c r="JV50" s="169"/>
      <c r="JW50" s="169"/>
      <c r="JX50" s="169"/>
      <c r="JY50" s="169"/>
      <c r="JZ50" s="169"/>
      <c r="KA50" s="169"/>
      <c r="KB50" s="169"/>
      <c r="KC50" s="169"/>
      <c r="KD50" s="169"/>
    </row>
    <row r="51" spans="1:290" s="151" customFormat="1" ht="42" customHeight="1">
      <c r="A51" s="161">
        <v>44</v>
      </c>
      <c r="B51" s="294">
        <v>2022002130149</v>
      </c>
      <c r="C51" s="152">
        <v>44910</v>
      </c>
      <c r="D51" s="157" t="s">
        <v>503</v>
      </c>
      <c r="E51" s="157" t="s">
        <v>504</v>
      </c>
      <c r="F51" s="151" t="s">
        <v>584</v>
      </c>
      <c r="G51" s="158">
        <v>528200000</v>
      </c>
      <c r="H51" s="151" t="s">
        <v>47</v>
      </c>
      <c r="I51" s="152">
        <v>44941</v>
      </c>
      <c r="J51" s="152">
        <v>45291</v>
      </c>
      <c r="K51" s="156">
        <f t="shared" si="0"/>
        <v>0.88205225293449452</v>
      </c>
      <c r="L51" s="158">
        <v>465900000</v>
      </c>
      <c r="M51" s="157"/>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69"/>
      <c r="BF51" s="169"/>
      <c r="BG51" s="169"/>
      <c r="BH51" s="169"/>
      <c r="BI51" s="169"/>
      <c r="BJ51" s="169"/>
      <c r="BK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c r="CO51" s="169"/>
      <c r="CP51" s="169"/>
      <c r="CQ51" s="169"/>
      <c r="CR51" s="169"/>
      <c r="CS51" s="169"/>
      <c r="CT51" s="169"/>
      <c r="CU51" s="169"/>
      <c r="CV51" s="169"/>
      <c r="CW51" s="169"/>
      <c r="CX51" s="169"/>
      <c r="CY51" s="169"/>
      <c r="CZ51" s="169"/>
      <c r="DA51" s="169"/>
      <c r="DB51" s="169"/>
      <c r="DC51" s="169"/>
      <c r="DD51" s="169"/>
      <c r="DE51" s="169"/>
      <c r="DF51" s="169"/>
      <c r="DG51" s="169"/>
      <c r="DH51" s="169"/>
      <c r="DI51" s="169"/>
      <c r="DJ51" s="169"/>
      <c r="DK51" s="169"/>
      <c r="DL51" s="169"/>
      <c r="DM51" s="169"/>
      <c r="DN51" s="169"/>
      <c r="DO51" s="169"/>
      <c r="DP51" s="169"/>
      <c r="DQ51" s="169"/>
      <c r="DR51" s="169"/>
      <c r="DS51" s="169"/>
      <c r="DT51" s="169"/>
      <c r="DU51" s="169"/>
      <c r="DV51" s="169"/>
      <c r="DW51" s="169"/>
      <c r="DX51" s="169"/>
      <c r="DY51" s="169"/>
      <c r="DZ51" s="169"/>
      <c r="EA51" s="169"/>
      <c r="EB51" s="169"/>
      <c r="EC51" s="169"/>
      <c r="ED51" s="169"/>
      <c r="EE51" s="169"/>
      <c r="EF51" s="169"/>
      <c r="EG51" s="169"/>
      <c r="EH51" s="169"/>
      <c r="EI51" s="169"/>
      <c r="EJ51" s="169"/>
      <c r="EK51" s="169"/>
      <c r="EL51" s="169"/>
      <c r="EM51" s="169"/>
      <c r="EN51" s="169"/>
      <c r="EO51" s="169"/>
      <c r="EP51" s="169"/>
      <c r="EQ51" s="169"/>
      <c r="ER51" s="169"/>
      <c r="ES51" s="169"/>
      <c r="ET51" s="169"/>
      <c r="EU51" s="169"/>
      <c r="EV51" s="169"/>
      <c r="EW51" s="169"/>
      <c r="EX51" s="169"/>
      <c r="EY51" s="169"/>
      <c r="EZ51" s="169"/>
      <c r="FA51" s="169"/>
      <c r="FB51" s="169"/>
      <c r="FC51" s="169"/>
      <c r="FD51" s="169"/>
      <c r="FE51" s="169"/>
      <c r="FF51" s="169"/>
      <c r="FG51" s="169"/>
      <c r="FH51" s="169"/>
      <c r="FI51" s="169"/>
      <c r="FJ51" s="169"/>
      <c r="FK51" s="169"/>
      <c r="FL51" s="169"/>
      <c r="FM51" s="169"/>
      <c r="FN51" s="169"/>
      <c r="FO51" s="169"/>
      <c r="FP51" s="169"/>
      <c r="FQ51" s="169"/>
      <c r="FR51" s="169"/>
      <c r="FS51" s="169"/>
      <c r="FT51" s="169"/>
      <c r="FU51" s="169"/>
      <c r="FV51" s="169"/>
      <c r="FW51" s="169"/>
      <c r="FX51" s="169"/>
      <c r="FY51" s="169"/>
      <c r="FZ51" s="169"/>
      <c r="GA51" s="169"/>
      <c r="GB51" s="169"/>
      <c r="GC51" s="169"/>
      <c r="GD51" s="169"/>
      <c r="GE51" s="169"/>
      <c r="GF51" s="169"/>
      <c r="GG51" s="169"/>
      <c r="GH51" s="169"/>
      <c r="GI51" s="169"/>
      <c r="GJ51" s="169"/>
      <c r="GK51" s="169"/>
      <c r="GL51" s="169"/>
      <c r="GM51" s="169"/>
      <c r="GN51" s="169"/>
      <c r="GO51" s="169"/>
      <c r="GP51" s="169"/>
      <c r="GQ51" s="169"/>
      <c r="GR51" s="169"/>
      <c r="GS51" s="169"/>
      <c r="GT51" s="169"/>
      <c r="GU51" s="169"/>
      <c r="GV51" s="169"/>
      <c r="GW51" s="169"/>
      <c r="GX51" s="169"/>
      <c r="GY51" s="169"/>
      <c r="GZ51" s="169"/>
      <c r="HA51" s="169"/>
      <c r="HB51" s="169"/>
      <c r="HC51" s="169"/>
      <c r="HD51" s="169"/>
      <c r="HE51" s="169"/>
      <c r="HF51" s="169"/>
      <c r="HG51" s="169"/>
      <c r="HH51" s="169"/>
      <c r="HI51" s="169"/>
      <c r="HJ51" s="169"/>
      <c r="HK51" s="169"/>
      <c r="HL51" s="169"/>
      <c r="HM51" s="169"/>
      <c r="HN51" s="169"/>
      <c r="HO51" s="169"/>
      <c r="HP51" s="169"/>
      <c r="HQ51" s="169"/>
      <c r="HR51" s="169"/>
      <c r="HS51" s="169"/>
      <c r="HT51" s="169"/>
      <c r="HU51" s="169"/>
      <c r="HV51" s="169"/>
      <c r="HW51" s="169"/>
      <c r="HX51" s="169"/>
      <c r="HY51" s="169"/>
      <c r="HZ51" s="169"/>
      <c r="IA51" s="169"/>
      <c r="IB51" s="169"/>
      <c r="IC51" s="169"/>
      <c r="ID51" s="169"/>
      <c r="IE51" s="169"/>
      <c r="IF51" s="169"/>
      <c r="IG51" s="169"/>
      <c r="IH51" s="169"/>
      <c r="II51" s="169"/>
      <c r="IJ51" s="169"/>
      <c r="IK51" s="169"/>
      <c r="IL51" s="169"/>
      <c r="IM51" s="169"/>
      <c r="IN51" s="169"/>
      <c r="IO51" s="169"/>
      <c r="IP51" s="169"/>
      <c r="IQ51" s="169"/>
      <c r="IR51" s="169"/>
      <c r="IS51" s="169"/>
      <c r="IT51" s="169"/>
      <c r="IU51" s="169"/>
      <c r="IV51" s="169"/>
      <c r="IW51" s="169"/>
      <c r="IX51" s="169"/>
      <c r="IY51" s="169"/>
      <c r="IZ51" s="169"/>
      <c r="JA51" s="169"/>
      <c r="JB51" s="169"/>
      <c r="JC51" s="169"/>
      <c r="JD51" s="169"/>
      <c r="JE51" s="169"/>
      <c r="JF51" s="169"/>
      <c r="JG51" s="169"/>
      <c r="JH51" s="169"/>
      <c r="JI51" s="169"/>
      <c r="JJ51" s="169"/>
      <c r="JK51" s="169"/>
      <c r="JL51" s="169"/>
      <c r="JM51" s="169"/>
      <c r="JN51" s="169"/>
      <c r="JO51" s="169"/>
      <c r="JP51" s="169"/>
      <c r="JQ51" s="169"/>
      <c r="JR51" s="169"/>
      <c r="JS51" s="169"/>
      <c r="JT51" s="169"/>
      <c r="JU51" s="169"/>
      <c r="JV51" s="169"/>
      <c r="JW51" s="169"/>
      <c r="JX51" s="169"/>
      <c r="JY51" s="169"/>
      <c r="JZ51" s="169"/>
      <c r="KA51" s="169"/>
      <c r="KB51" s="169"/>
      <c r="KC51" s="169"/>
      <c r="KD51" s="169"/>
    </row>
    <row r="52" spans="1:290" s="302" customFormat="1" ht="42" customHeight="1">
      <c r="A52" s="161">
        <v>45</v>
      </c>
      <c r="B52" s="253">
        <v>2022002130150</v>
      </c>
      <c r="C52" s="152">
        <v>44911</v>
      </c>
      <c r="D52" s="157" t="s">
        <v>505</v>
      </c>
      <c r="E52" s="157" t="s">
        <v>506</v>
      </c>
      <c r="F52" s="151" t="s">
        <v>584</v>
      </c>
      <c r="G52" s="158">
        <v>200000000</v>
      </c>
      <c r="H52" s="151" t="s">
        <v>47</v>
      </c>
      <c r="I52" s="152">
        <v>44972</v>
      </c>
      <c r="J52" s="152">
        <v>45291</v>
      </c>
      <c r="K52" s="156">
        <f t="shared" si="0"/>
        <v>0.98750000000000004</v>
      </c>
      <c r="L52" s="158">
        <v>197500000</v>
      </c>
      <c r="M52" s="157"/>
    </row>
    <row r="53" spans="1:290" s="302" customFormat="1" ht="42" customHeight="1">
      <c r="A53" s="161">
        <v>46</v>
      </c>
      <c r="B53" s="253">
        <v>2022002130163</v>
      </c>
      <c r="C53" s="152">
        <v>44923</v>
      </c>
      <c r="D53" s="157" t="s">
        <v>507</v>
      </c>
      <c r="E53" s="157" t="s">
        <v>508</v>
      </c>
      <c r="F53" s="151" t="s">
        <v>584</v>
      </c>
      <c r="G53" s="158">
        <v>1308450819</v>
      </c>
      <c r="H53" s="151" t="s">
        <v>47</v>
      </c>
      <c r="I53" s="152">
        <v>45092</v>
      </c>
      <c r="J53" s="152">
        <v>45291</v>
      </c>
      <c r="K53" s="156">
        <f t="shared" si="0"/>
        <v>3.026479820637416E-2</v>
      </c>
      <c r="L53" s="158">
        <v>39600000</v>
      </c>
      <c r="M53" s="157"/>
    </row>
    <row r="54" spans="1:290" s="302" customFormat="1" ht="42" customHeight="1">
      <c r="A54" s="161">
        <v>47</v>
      </c>
      <c r="B54" s="253">
        <v>2023002130032</v>
      </c>
      <c r="C54" s="152">
        <v>44967</v>
      </c>
      <c r="D54" s="157" t="s">
        <v>509</v>
      </c>
      <c r="E54" s="157" t="s">
        <v>510</v>
      </c>
      <c r="F54" s="151" t="s">
        <v>584</v>
      </c>
      <c r="G54" s="158">
        <v>397561842</v>
      </c>
      <c r="H54" s="151" t="s">
        <v>47</v>
      </c>
      <c r="I54" s="152">
        <v>45000</v>
      </c>
      <c r="J54" s="152">
        <v>45291</v>
      </c>
      <c r="K54" s="156">
        <f t="shared" si="0"/>
        <v>0.99896962696938107</v>
      </c>
      <c r="L54" s="158">
        <v>397152205</v>
      </c>
      <c r="M54" s="157"/>
    </row>
    <row r="55" spans="1:290" s="302" customFormat="1" ht="42" customHeight="1">
      <c r="A55" s="161">
        <v>48</v>
      </c>
      <c r="B55" s="253">
        <v>2023002130034</v>
      </c>
      <c r="C55" s="152">
        <v>44973</v>
      </c>
      <c r="D55" s="157" t="s">
        <v>585</v>
      </c>
      <c r="E55" s="157" t="s">
        <v>586</v>
      </c>
      <c r="F55" s="151" t="s">
        <v>584</v>
      </c>
      <c r="G55" s="158">
        <v>89000000</v>
      </c>
      <c r="H55" s="151" t="s">
        <v>47</v>
      </c>
      <c r="I55" s="152" t="s">
        <v>175</v>
      </c>
      <c r="J55" s="152">
        <v>45291</v>
      </c>
      <c r="K55" s="156">
        <f t="shared" si="0"/>
        <v>0</v>
      </c>
      <c r="L55" s="158">
        <v>0</v>
      </c>
      <c r="M55" s="157"/>
    </row>
    <row r="56" spans="1:290" ht="60">
      <c r="A56" s="161">
        <v>49</v>
      </c>
      <c r="B56" s="253">
        <v>2023002130042</v>
      </c>
      <c r="C56" s="152">
        <v>44988</v>
      </c>
      <c r="D56" s="157" t="s">
        <v>511</v>
      </c>
      <c r="E56" s="157" t="s">
        <v>512</v>
      </c>
      <c r="F56" s="151" t="s">
        <v>584</v>
      </c>
      <c r="G56" s="158">
        <v>403008913</v>
      </c>
      <c r="H56" s="151" t="s">
        <v>47</v>
      </c>
      <c r="I56" s="152" t="s">
        <v>175</v>
      </c>
      <c r="J56" s="152">
        <v>45291</v>
      </c>
      <c r="K56" s="156">
        <f t="shared" si="0"/>
        <v>0</v>
      </c>
      <c r="L56" s="158">
        <v>0</v>
      </c>
      <c r="M56" s="157"/>
    </row>
    <row r="57" spans="1:290" ht="60">
      <c r="A57" s="259">
        <v>50</v>
      </c>
      <c r="B57" s="253">
        <v>2023002130003</v>
      </c>
      <c r="C57" s="152">
        <v>44999</v>
      </c>
      <c r="D57" s="157" t="s">
        <v>49</v>
      </c>
      <c r="E57" s="157" t="s">
        <v>54</v>
      </c>
      <c r="F57" s="151" t="s">
        <v>59</v>
      </c>
      <c r="G57" s="151">
        <v>5120263605</v>
      </c>
      <c r="H57" s="151" t="s">
        <v>444</v>
      </c>
      <c r="I57" s="152">
        <v>44999</v>
      </c>
      <c r="J57" s="152">
        <v>45291</v>
      </c>
      <c r="K57" s="303">
        <v>0.5</v>
      </c>
      <c r="L57" s="151">
        <v>204810544</v>
      </c>
      <c r="M57" s="157" t="s">
        <v>445</v>
      </c>
    </row>
    <row r="58" spans="1:290" ht="75">
      <c r="A58" s="259">
        <v>48</v>
      </c>
      <c r="B58" s="253">
        <v>2023002130026</v>
      </c>
      <c r="C58" s="152">
        <v>44999</v>
      </c>
      <c r="D58" s="157" t="s">
        <v>50</v>
      </c>
      <c r="E58" s="157" t="s">
        <v>55</v>
      </c>
      <c r="F58" s="151" t="s">
        <v>59</v>
      </c>
      <c r="G58" s="151">
        <v>9467153578</v>
      </c>
      <c r="H58" s="151" t="s">
        <v>446</v>
      </c>
      <c r="I58" s="152">
        <v>44999</v>
      </c>
      <c r="J58" s="152">
        <v>45291</v>
      </c>
      <c r="K58" s="303">
        <v>0.65</v>
      </c>
      <c r="L58" s="151">
        <v>662700750</v>
      </c>
      <c r="M58" s="157" t="s">
        <v>587</v>
      </c>
    </row>
    <row r="59" spans="1:290" ht="60">
      <c r="A59" s="161">
        <v>49</v>
      </c>
      <c r="B59" s="253">
        <v>2023002130033</v>
      </c>
      <c r="C59" s="152">
        <v>45019</v>
      </c>
      <c r="D59" s="157" t="s">
        <v>51</v>
      </c>
      <c r="E59" s="157" t="s">
        <v>56</v>
      </c>
      <c r="F59" s="151" t="s">
        <v>59</v>
      </c>
      <c r="G59" s="151">
        <v>2184457820</v>
      </c>
      <c r="H59" s="151" t="s">
        <v>446</v>
      </c>
      <c r="I59" s="152">
        <v>45019</v>
      </c>
      <c r="J59" s="152">
        <v>45291</v>
      </c>
      <c r="K59" s="303">
        <v>0</v>
      </c>
      <c r="L59" s="303">
        <v>0</v>
      </c>
      <c r="M59" s="157" t="s">
        <v>588</v>
      </c>
    </row>
    <row r="60" spans="1:290" ht="105">
      <c r="A60" s="259">
        <v>50</v>
      </c>
      <c r="B60" s="253">
        <v>2023002130037</v>
      </c>
      <c r="C60" s="152">
        <v>45019</v>
      </c>
      <c r="D60" s="157" t="s">
        <v>52</v>
      </c>
      <c r="E60" s="157" t="s">
        <v>57</v>
      </c>
      <c r="F60" s="151" t="s">
        <v>59</v>
      </c>
      <c r="G60" s="151">
        <v>263982500</v>
      </c>
      <c r="H60" s="151" t="s">
        <v>47</v>
      </c>
      <c r="I60" s="152">
        <v>45019</v>
      </c>
      <c r="J60" s="152">
        <v>45291</v>
      </c>
      <c r="K60" s="303">
        <v>0</v>
      </c>
      <c r="L60" s="303">
        <v>0</v>
      </c>
      <c r="M60" s="157" t="s">
        <v>588</v>
      </c>
    </row>
    <row r="61" spans="1:290" ht="60">
      <c r="A61" s="259">
        <v>51</v>
      </c>
      <c r="B61" s="253">
        <v>2023002130035</v>
      </c>
      <c r="C61" s="152">
        <v>44977</v>
      </c>
      <c r="D61" s="157" t="s">
        <v>53</v>
      </c>
      <c r="E61" s="157" t="s">
        <v>58</v>
      </c>
      <c r="F61" s="151" t="s">
        <v>59</v>
      </c>
      <c r="G61" s="151">
        <v>2639828452</v>
      </c>
      <c r="H61" s="151" t="s">
        <v>47</v>
      </c>
      <c r="I61" s="152">
        <v>44977</v>
      </c>
      <c r="J61" s="152">
        <v>45291</v>
      </c>
      <c r="K61" s="303">
        <v>1</v>
      </c>
      <c r="L61" s="151">
        <v>26398285</v>
      </c>
      <c r="M61" s="157" t="s">
        <v>589</v>
      </c>
    </row>
    <row r="62" spans="1:290" ht="60">
      <c r="A62" s="161">
        <v>52</v>
      </c>
      <c r="B62" s="253">
        <v>2022002130086</v>
      </c>
      <c r="C62" s="152">
        <v>44938</v>
      </c>
      <c r="D62" s="157" t="s">
        <v>471</v>
      </c>
      <c r="E62" s="304" t="s">
        <v>472</v>
      </c>
      <c r="F62" s="151" t="s">
        <v>46</v>
      </c>
      <c r="G62" s="158">
        <v>6440551686</v>
      </c>
      <c r="H62" s="153" t="s">
        <v>473</v>
      </c>
      <c r="I62" s="152">
        <v>44927</v>
      </c>
      <c r="J62" s="152">
        <v>45291</v>
      </c>
      <c r="K62" s="154">
        <v>0.56999999999999995</v>
      </c>
      <c r="L62" s="193">
        <v>3671114461</v>
      </c>
      <c r="M62" s="157"/>
    </row>
    <row r="63" spans="1:290" ht="54.75" customHeight="1">
      <c r="A63" s="259">
        <v>53</v>
      </c>
      <c r="B63" s="253">
        <v>2022002130074</v>
      </c>
      <c r="C63" s="152">
        <v>44938</v>
      </c>
      <c r="D63" s="305" t="s">
        <v>474</v>
      </c>
      <c r="E63" s="304" t="s">
        <v>475</v>
      </c>
      <c r="F63" s="151" t="s">
        <v>46</v>
      </c>
      <c r="G63" s="158">
        <v>538640198</v>
      </c>
      <c r="H63" s="304" t="s">
        <v>476</v>
      </c>
      <c r="I63" s="152">
        <v>44927</v>
      </c>
      <c r="J63" s="152">
        <v>45291</v>
      </c>
      <c r="K63" s="154">
        <v>0.6</v>
      </c>
      <c r="L63" s="306">
        <v>323184119</v>
      </c>
      <c r="M63" s="157"/>
    </row>
    <row r="64" spans="1:290" ht="60" customHeight="1">
      <c r="A64" s="259">
        <v>54</v>
      </c>
      <c r="B64" s="253">
        <v>2022002130075</v>
      </c>
      <c r="C64" s="152">
        <v>44938</v>
      </c>
      <c r="D64" s="157" t="s">
        <v>477</v>
      </c>
      <c r="E64" s="157" t="s">
        <v>478</v>
      </c>
      <c r="F64" s="151" t="s">
        <v>46</v>
      </c>
      <c r="G64" s="179">
        <v>1077287303</v>
      </c>
      <c r="H64" s="307" t="s">
        <v>480</v>
      </c>
      <c r="I64" s="152">
        <v>44927</v>
      </c>
      <c r="J64" s="152">
        <v>45291</v>
      </c>
      <c r="K64" s="154">
        <v>0.5</v>
      </c>
      <c r="L64" s="306">
        <v>538643651</v>
      </c>
      <c r="M64" s="157"/>
    </row>
    <row r="65" spans="1:13" ht="90">
      <c r="A65" s="161">
        <v>55</v>
      </c>
      <c r="B65" s="308">
        <v>2022002130125</v>
      </c>
      <c r="C65" s="309">
        <v>44909</v>
      </c>
      <c r="D65" s="310" t="s">
        <v>180</v>
      </c>
      <c r="E65" s="310" t="s">
        <v>217</v>
      </c>
      <c r="F65" s="311" t="s">
        <v>254</v>
      </c>
      <c r="G65" s="312">
        <v>2170000000</v>
      </c>
      <c r="H65" s="256" t="s">
        <v>590</v>
      </c>
      <c r="I65" s="313">
        <v>44927</v>
      </c>
      <c r="J65" s="309">
        <v>45291</v>
      </c>
      <c r="K65" s="314">
        <f t="shared" ref="K65:K107" si="1">L65/G65</f>
        <v>0.68221198156682028</v>
      </c>
      <c r="L65" s="315">
        <v>1480400000</v>
      </c>
      <c r="M65" s="310" t="s">
        <v>292</v>
      </c>
    </row>
    <row r="66" spans="1:13" ht="75">
      <c r="A66" s="259">
        <v>56</v>
      </c>
      <c r="B66" s="308">
        <v>2022002130180</v>
      </c>
      <c r="C66" s="309">
        <v>44950</v>
      </c>
      <c r="D66" s="316" t="s">
        <v>181</v>
      </c>
      <c r="E66" s="310" t="s">
        <v>218</v>
      </c>
      <c r="F66" s="311" t="s">
        <v>254</v>
      </c>
      <c r="G66" s="312">
        <v>860000000</v>
      </c>
      <c r="H66" s="256" t="s">
        <v>591</v>
      </c>
      <c r="I66" s="313">
        <v>44927</v>
      </c>
      <c r="J66" s="309">
        <v>45291</v>
      </c>
      <c r="K66" s="314">
        <f t="shared" si="1"/>
        <v>0.2427906976744186</v>
      </c>
      <c r="L66" s="315">
        <v>208800000</v>
      </c>
      <c r="M66" s="310" t="s">
        <v>592</v>
      </c>
    </row>
    <row r="67" spans="1:13" ht="75">
      <c r="A67" s="259">
        <v>57</v>
      </c>
      <c r="B67" s="317">
        <v>2022002130114</v>
      </c>
      <c r="C67" s="318">
        <v>44922</v>
      </c>
      <c r="D67" s="319" t="s">
        <v>182</v>
      </c>
      <c r="E67" s="310" t="s">
        <v>219</v>
      </c>
      <c r="F67" s="311" t="s">
        <v>254</v>
      </c>
      <c r="G67" s="312">
        <v>800000000</v>
      </c>
      <c r="H67" s="256" t="s">
        <v>593</v>
      </c>
      <c r="I67" s="320">
        <v>44927</v>
      </c>
      <c r="J67" s="318">
        <v>45291</v>
      </c>
      <c r="K67" s="314">
        <f t="shared" si="1"/>
        <v>0.31150099999999997</v>
      </c>
      <c r="L67" s="315">
        <v>249200800</v>
      </c>
      <c r="M67" s="310" t="s">
        <v>295</v>
      </c>
    </row>
    <row r="68" spans="1:13" ht="90">
      <c r="A68" s="161">
        <v>58</v>
      </c>
      <c r="B68" s="308">
        <v>2022002130105</v>
      </c>
      <c r="C68" s="318">
        <v>44921</v>
      </c>
      <c r="D68" s="310" t="s">
        <v>183</v>
      </c>
      <c r="E68" s="310" t="s">
        <v>220</v>
      </c>
      <c r="F68" s="311" t="s">
        <v>254</v>
      </c>
      <c r="G68" s="321">
        <v>750000000</v>
      </c>
      <c r="H68" s="256" t="s">
        <v>594</v>
      </c>
      <c r="I68" s="320">
        <v>44927</v>
      </c>
      <c r="J68" s="318">
        <v>45291</v>
      </c>
      <c r="K68" s="322">
        <f t="shared" si="1"/>
        <v>0.65786666666666671</v>
      </c>
      <c r="L68" s="323">
        <v>493400000</v>
      </c>
      <c r="M68" s="310" t="s">
        <v>297</v>
      </c>
    </row>
    <row r="69" spans="1:13" ht="90">
      <c r="A69" s="259">
        <v>59</v>
      </c>
      <c r="B69" s="317">
        <v>2022002130139</v>
      </c>
      <c r="C69" s="324" t="s">
        <v>179</v>
      </c>
      <c r="D69" s="325" t="s">
        <v>184</v>
      </c>
      <c r="E69" s="316" t="s">
        <v>221</v>
      </c>
      <c r="F69" s="311" t="s">
        <v>254</v>
      </c>
      <c r="G69" s="312">
        <v>1902511116</v>
      </c>
      <c r="H69" s="256" t="s">
        <v>595</v>
      </c>
      <c r="I69" s="326">
        <v>44927</v>
      </c>
      <c r="J69" s="318">
        <v>45291</v>
      </c>
      <c r="K69" s="314">
        <f t="shared" si="1"/>
        <v>0.45330436587052247</v>
      </c>
      <c r="L69" s="315">
        <v>862416595</v>
      </c>
      <c r="M69" s="310" t="s">
        <v>295</v>
      </c>
    </row>
    <row r="70" spans="1:13" ht="60">
      <c r="A70" s="259">
        <v>60</v>
      </c>
      <c r="B70" s="327">
        <v>2022002130100</v>
      </c>
      <c r="C70" s="324">
        <v>45286</v>
      </c>
      <c r="D70" s="316" t="s">
        <v>185</v>
      </c>
      <c r="E70" s="316" t="s">
        <v>222</v>
      </c>
      <c r="F70" s="311" t="s">
        <v>254</v>
      </c>
      <c r="G70" s="312">
        <v>1460013000</v>
      </c>
      <c r="H70" s="256" t="s">
        <v>596</v>
      </c>
      <c r="I70" s="326">
        <v>44927</v>
      </c>
      <c r="J70" s="324">
        <v>45291</v>
      </c>
      <c r="K70" s="314">
        <f t="shared" si="1"/>
        <v>0.61163352175631314</v>
      </c>
      <c r="L70" s="315">
        <v>892992893</v>
      </c>
      <c r="M70" s="310" t="s">
        <v>298</v>
      </c>
    </row>
    <row r="71" spans="1:13" ht="75">
      <c r="A71" s="161">
        <v>61</v>
      </c>
      <c r="B71" s="317">
        <v>2022002130102</v>
      </c>
      <c r="C71" s="309">
        <v>44907</v>
      </c>
      <c r="D71" s="328" t="s">
        <v>186</v>
      </c>
      <c r="E71" s="316" t="s">
        <v>223</v>
      </c>
      <c r="F71" s="311" t="s">
        <v>254</v>
      </c>
      <c r="G71" s="312">
        <v>850000000</v>
      </c>
      <c r="H71" s="256" t="s">
        <v>597</v>
      </c>
      <c r="I71" s="329">
        <v>44927</v>
      </c>
      <c r="J71" s="309">
        <v>45291</v>
      </c>
      <c r="K71" s="314">
        <f t="shared" si="1"/>
        <v>0.62084705882352942</v>
      </c>
      <c r="L71" s="315">
        <v>527720000</v>
      </c>
      <c r="M71" s="316" t="s">
        <v>299</v>
      </c>
    </row>
    <row r="72" spans="1:13" ht="120">
      <c r="A72" s="259">
        <v>62</v>
      </c>
      <c r="B72" s="327">
        <v>2022002130108</v>
      </c>
      <c r="C72" s="309">
        <v>44921</v>
      </c>
      <c r="D72" s="316" t="s">
        <v>187</v>
      </c>
      <c r="E72" s="316" t="s">
        <v>224</v>
      </c>
      <c r="F72" s="311" t="s">
        <v>254</v>
      </c>
      <c r="G72" s="312">
        <v>1104986000</v>
      </c>
      <c r="H72" s="256" t="s">
        <v>598</v>
      </c>
      <c r="I72" s="326">
        <v>44927</v>
      </c>
      <c r="J72" s="330" t="s">
        <v>291</v>
      </c>
      <c r="K72" s="314">
        <f t="shared" si="1"/>
        <v>0.89543726436353044</v>
      </c>
      <c r="L72" s="315">
        <v>989445641</v>
      </c>
      <c r="M72" s="316" t="s">
        <v>300</v>
      </c>
    </row>
    <row r="73" spans="1:13" ht="105">
      <c r="A73" s="259">
        <v>63</v>
      </c>
      <c r="B73" s="308">
        <v>2022002130110</v>
      </c>
      <c r="C73" s="309">
        <v>44921</v>
      </c>
      <c r="D73" s="316" t="s">
        <v>188</v>
      </c>
      <c r="E73" s="316" t="s">
        <v>225</v>
      </c>
      <c r="F73" s="311" t="s">
        <v>254</v>
      </c>
      <c r="G73" s="331">
        <v>534600000</v>
      </c>
      <c r="H73" s="256" t="s">
        <v>599</v>
      </c>
      <c r="I73" s="326">
        <v>44927</v>
      </c>
      <c r="J73" s="330" t="s">
        <v>291</v>
      </c>
      <c r="K73" s="314">
        <f t="shared" si="1"/>
        <v>0.47923681257014589</v>
      </c>
      <c r="L73" s="332">
        <v>256200000</v>
      </c>
      <c r="M73" s="316" t="s">
        <v>300</v>
      </c>
    </row>
    <row r="74" spans="1:13" ht="195">
      <c r="A74" s="161">
        <v>64</v>
      </c>
      <c r="B74" s="308">
        <v>2022002130101</v>
      </c>
      <c r="C74" s="318">
        <v>44921</v>
      </c>
      <c r="D74" s="316" t="s">
        <v>189</v>
      </c>
      <c r="E74" s="316" t="s">
        <v>226</v>
      </c>
      <c r="F74" s="311" t="s">
        <v>254</v>
      </c>
      <c r="G74" s="331">
        <v>592700000</v>
      </c>
      <c r="H74" s="256" t="s">
        <v>600</v>
      </c>
      <c r="I74" s="320">
        <v>44927</v>
      </c>
      <c r="J74" s="318">
        <v>45291</v>
      </c>
      <c r="K74" s="314">
        <f t="shared" si="1"/>
        <v>0.35431078117091275</v>
      </c>
      <c r="L74" s="315">
        <v>210000000</v>
      </c>
      <c r="M74" s="316" t="s">
        <v>300</v>
      </c>
    </row>
    <row r="75" spans="1:13" ht="75">
      <c r="A75" s="259">
        <v>65</v>
      </c>
      <c r="B75" s="308">
        <v>2022022130104</v>
      </c>
      <c r="C75" s="318">
        <v>44921</v>
      </c>
      <c r="D75" s="316" t="s">
        <v>190</v>
      </c>
      <c r="E75" s="316" t="s">
        <v>227</v>
      </c>
      <c r="F75" s="311" t="s">
        <v>254</v>
      </c>
      <c r="G75" s="331">
        <v>1150000000</v>
      </c>
      <c r="H75" s="256" t="s">
        <v>601</v>
      </c>
      <c r="I75" s="320">
        <v>44927</v>
      </c>
      <c r="J75" s="318">
        <v>45291</v>
      </c>
      <c r="K75" s="314">
        <f t="shared" si="1"/>
        <v>0.73478260869565215</v>
      </c>
      <c r="L75" s="315">
        <v>845000000</v>
      </c>
      <c r="M75" s="316" t="s">
        <v>300</v>
      </c>
    </row>
    <row r="76" spans="1:13" ht="75">
      <c r="A76" s="259">
        <v>66</v>
      </c>
      <c r="B76" s="308">
        <v>2022002130107</v>
      </c>
      <c r="C76" s="318">
        <v>44907</v>
      </c>
      <c r="D76" s="316" t="s">
        <v>191</v>
      </c>
      <c r="E76" s="316" t="s">
        <v>228</v>
      </c>
      <c r="F76" s="311" t="s">
        <v>254</v>
      </c>
      <c r="G76" s="331">
        <v>1472388041</v>
      </c>
      <c r="H76" s="256" t="s">
        <v>602</v>
      </c>
      <c r="I76" s="320">
        <v>44927</v>
      </c>
      <c r="J76" s="318">
        <v>45291</v>
      </c>
      <c r="K76" s="314">
        <f t="shared" si="1"/>
        <v>0.61544919937311549</v>
      </c>
      <c r="L76" s="315">
        <v>906180041</v>
      </c>
      <c r="M76" s="316" t="s">
        <v>299</v>
      </c>
    </row>
    <row r="77" spans="1:13" ht="60">
      <c r="A77" s="161">
        <v>67</v>
      </c>
      <c r="B77" s="308">
        <v>2022002130106</v>
      </c>
      <c r="C77" s="318">
        <v>44918</v>
      </c>
      <c r="D77" s="316" t="s">
        <v>192</v>
      </c>
      <c r="E77" s="316" t="s">
        <v>229</v>
      </c>
      <c r="F77" s="311" t="s">
        <v>254</v>
      </c>
      <c r="G77" s="331">
        <v>2814371883</v>
      </c>
      <c r="H77" s="256" t="s">
        <v>47</v>
      </c>
      <c r="I77" s="320">
        <v>44927</v>
      </c>
      <c r="J77" s="318">
        <v>45291</v>
      </c>
      <c r="K77" s="314">
        <f t="shared" si="1"/>
        <v>0.42897100567714846</v>
      </c>
      <c r="L77" s="315">
        <v>1207283937</v>
      </c>
      <c r="M77" s="316" t="s">
        <v>603</v>
      </c>
    </row>
    <row r="78" spans="1:13" ht="90">
      <c r="A78" s="259">
        <v>68</v>
      </c>
      <c r="B78" s="308">
        <v>2022002130126</v>
      </c>
      <c r="C78" s="318">
        <v>44909</v>
      </c>
      <c r="D78" s="316" t="s">
        <v>193</v>
      </c>
      <c r="E78" s="316" t="s">
        <v>230</v>
      </c>
      <c r="F78" s="311" t="s">
        <v>254</v>
      </c>
      <c r="G78" s="312">
        <v>2800000000</v>
      </c>
      <c r="H78" s="256" t="s">
        <v>604</v>
      </c>
      <c r="I78" s="320">
        <v>44927</v>
      </c>
      <c r="J78" s="318">
        <v>45291</v>
      </c>
      <c r="K78" s="314">
        <f t="shared" si="1"/>
        <v>0.16014285714285714</v>
      </c>
      <c r="L78" s="315">
        <v>448400000</v>
      </c>
      <c r="M78" s="316" t="s">
        <v>303</v>
      </c>
    </row>
    <row r="79" spans="1:13" ht="120">
      <c r="A79" s="259">
        <v>69</v>
      </c>
      <c r="B79" s="308">
        <v>2022002130116</v>
      </c>
      <c r="C79" s="318">
        <v>45274</v>
      </c>
      <c r="D79" s="316" t="s">
        <v>194</v>
      </c>
      <c r="E79" s="316" t="s">
        <v>231</v>
      </c>
      <c r="F79" s="311" t="s">
        <v>254</v>
      </c>
      <c r="G79" s="312">
        <v>1430336000</v>
      </c>
      <c r="H79" s="256" t="s">
        <v>605</v>
      </c>
      <c r="I79" s="313">
        <v>44927</v>
      </c>
      <c r="J79" s="318">
        <v>45291</v>
      </c>
      <c r="K79" s="314">
        <f t="shared" si="1"/>
        <v>0.71703431920891314</v>
      </c>
      <c r="L79" s="315">
        <v>1025600000</v>
      </c>
      <c r="M79" s="316" t="s">
        <v>292</v>
      </c>
    </row>
    <row r="80" spans="1:13" ht="75">
      <c r="A80" s="161">
        <v>70</v>
      </c>
      <c r="B80" s="308">
        <v>2022002130140</v>
      </c>
      <c r="C80" s="318">
        <v>44924</v>
      </c>
      <c r="D80" s="316" t="s">
        <v>195</v>
      </c>
      <c r="E80" s="316" t="s">
        <v>232</v>
      </c>
      <c r="F80" s="311" t="s">
        <v>254</v>
      </c>
      <c r="G80" s="312">
        <v>1299045000</v>
      </c>
      <c r="H80" s="256" t="s">
        <v>606</v>
      </c>
      <c r="I80" s="333">
        <v>44927</v>
      </c>
      <c r="J80" s="334">
        <v>45291</v>
      </c>
      <c r="K80" s="314">
        <f t="shared" si="1"/>
        <v>0.77841799167850223</v>
      </c>
      <c r="L80" s="315">
        <v>1011200000</v>
      </c>
      <c r="M80" s="316" t="s">
        <v>305</v>
      </c>
    </row>
    <row r="81" spans="1:13" ht="90">
      <c r="A81" s="259">
        <v>71</v>
      </c>
      <c r="B81" s="308">
        <v>2022002130113</v>
      </c>
      <c r="C81" s="318">
        <v>44922</v>
      </c>
      <c r="D81" s="328" t="s">
        <v>196</v>
      </c>
      <c r="E81" s="316" t="s">
        <v>233</v>
      </c>
      <c r="F81" s="311" t="s">
        <v>254</v>
      </c>
      <c r="G81" s="335">
        <v>2228691364</v>
      </c>
      <c r="H81" s="256" t="s">
        <v>607</v>
      </c>
      <c r="I81" s="333">
        <v>44927</v>
      </c>
      <c r="J81" s="318">
        <v>45291</v>
      </c>
      <c r="K81" s="314">
        <f t="shared" si="1"/>
        <v>0.71962857931189073</v>
      </c>
      <c r="L81" s="315">
        <v>1603830000</v>
      </c>
      <c r="M81" s="316" t="s">
        <v>307</v>
      </c>
    </row>
    <row r="82" spans="1:13" ht="90">
      <c r="A82" s="259">
        <v>72</v>
      </c>
      <c r="B82" s="308">
        <v>2022002130112</v>
      </c>
      <c r="C82" s="336">
        <v>44922</v>
      </c>
      <c r="D82" s="328" t="s">
        <v>197</v>
      </c>
      <c r="E82" s="316" t="s">
        <v>234</v>
      </c>
      <c r="F82" s="311" t="s">
        <v>254</v>
      </c>
      <c r="G82" s="335">
        <v>1300000000</v>
      </c>
      <c r="H82" s="256" t="s">
        <v>608</v>
      </c>
      <c r="I82" s="320">
        <v>44927</v>
      </c>
      <c r="J82" s="318">
        <v>45291</v>
      </c>
      <c r="K82" s="314">
        <f t="shared" si="1"/>
        <v>0.62228535307692312</v>
      </c>
      <c r="L82" s="315">
        <v>808970959</v>
      </c>
      <c r="M82" s="316" t="s">
        <v>305</v>
      </c>
    </row>
    <row r="83" spans="1:13" ht="120">
      <c r="A83" s="161">
        <v>73</v>
      </c>
      <c r="B83" s="308">
        <v>2022002130118</v>
      </c>
      <c r="C83" s="336">
        <v>44922</v>
      </c>
      <c r="D83" s="328" t="s">
        <v>198</v>
      </c>
      <c r="E83" s="316" t="s">
        <v>235</v>
      </c>
      <c r="F83" s="311" t="s">
        <v>254</v>
      </c>
      <c r="G83" s="335">
        <v>4147731772</v>
      </c>
      <c r="H83" s="256" t="s">
        <v>609</v>
      </c>
      <c r="I83" s="320">
        <v>44927</v>
      </c>
      <c r="J83" s="318">
        <v>45291</v>
      </c>
      <c r="K83" s="314">
        <f t="shared" si="1"/>
        <v>0.54926755929095794</v>
      </c>
      <c r="L83" s="315">
        <v>2278214507</v>
      </c>
      <c r="M83" s="316" t="s">
        <v>310</v>
      </c>
    </row>
    <row r="84" spans="1:13" ht="135">
      <c r="A84" s="259">
        <v>74</v>
      </c>
      <c r="B84" s="308">
        <v>2022002130143</v>
      </c>
      <c r="C84" s="318">
        <v>44915</v>
      </c>
      <c r="D84" s="316" t="s">
        <v>199</v>
      </c>
      <c r="E84" s="316" t="s">
        <v>236</v>
      </c>
      <c r="F84" s="311" t="s">
        <v>254</v>
      </c>
      <c r="G84" s="312">
        <v>948435462</v>
      </c>
      <c r="H84" s="256" t="s">
        <v>610</v>
      </c>
      <c r="I84" s="320">
        <v>44927</v>
      </c>
      <c r="J84" s="318">
        <v>45291</v>
      </c>
      <c r="K84" s="314">
        <f t="shared" si="1"/>
        <v>0.17399072326125234</v>
      </c>
      <c r="L84" s="315">
        <v>165018972</v>
      </c>
      <c r="M84" s="316" t="s">
        <v>311</v>
      </c>
    </row>
    <row r="85" spans="1:13" ht="90">
      <c r="A85" s="259">
        <v>75</v>
      </c>
      <c r="B85" s="308">
        <v>2022002130130</v>
      </c>
      <c r="C85" s="318">
        <v>44909</v>
      </c>
      <c r="D85" s="316" t="s">
        <v>200</v>
      </c>
      <c r="E85" s="316" t="s">
        <v>237</v>
      </c>
      <c r="F85" s="311" t="s">
        <v>254</v>
      </c>
      <c r="G85" s="312">
        <v>200000000</v>
      </c>
      <c r="H85" s="256" t="s">
        <v>611</v>
      </c>
      <c r="I85" s="320">
        <v>44927</v>
      </c>
      <c r="J85" s="318">
        <v>45291</v>
      </c>
      <c r="K85" s="314">
        <f t="shared" si="1"/>
        <v>0.59099999999999997</v>
      </c>
      <c r="L85" s="315">
        <v>118200000</v>
      </c>
      <c r="M85" s="316" t="s">
        <v>311</v>
      </c>
    </row>
    <row r="86" spans="1:13" ht="120">
      <c r="A86" s="161">
        <v>76</v>
      </c>
      <c r="B86" s="308">
        <v>2022002130115</v>
      </c>
      <c r="C86" s="318">
        <v>44917</v>
      </c>
      <c r="D86" s="316" t="s">
        <v>201</v>
      </c>
      <c r="E86" s="316" t="s">
        <v>238</v>
      </c>
      <c r="F86" s="311" t="s">
        <v>254</v>
      </c>
      <c r="G86" s="312">
        <v>1102506000</v>
      </c>
      <c r="H86" s="256" t="s">
        <v>612</v>
      </c>
      <c r="I86" s="313">
        <v>44927</v>
      </c>
      <c r="J86" s="318">
        <v>45291</v>
      </c>
      <c r="K86" s="314">
        <f t="shared" si="1"/>
        <v>0.59173011303339851</v>
      </c>
      <c r="L86" s="315">
        <v>652386000</v>
      </c>
      <c r="M86" s="316" t="s">
        <v>311</v>
      </c>
    </row>
    <row r="87" spans="1:13" ht="75">
      <c r="A87" s="259">
        <v>77</v>
      </c>
      <c r="B87" s="308">
        <v>2022002130111</v>
      </c>
      <c r="C87" s="318">
        <v>44917</v>
      </c>
      <c r="D87" s="316" t="s">
        <v>202</v>
      </c>
      <c r="E87" s="316" t="s">
        <v>239</v>
      </c>
      <c r="F87" s="311" t="s">
        <v>254</v>
      </c>
      <c r="G87" s="312">
        <v>633809000</v>
      </c>
      <c r="H87" s="256" t="s">
        <v>613</v>
      </c>
      <c r="I87" s="313">
        <v>44927</v>
      </c>
      <c r="J87" s="318">
        <v>45291</v>
      </c>
      <c r="K87" s="314">
        <f t="shared" si="1"/>
        <v>0.80737588137751282</v>
      </c>
      <c r="L87" s="315">
        <v>511722100</v>
      </c>
      <c r="M87" s="316" t="s">
        <v>314</v>
      </c>
    </row>
    <row r="88" spans="1:13" ht="90">
      <c r="A88" s="259">
        <v>78</v>
      </c>
      <c r="B88" s="308">
        <v>2022002130120</v>
      </c>
      <c r="C88" s="318">
        <v>44921</v>
      </c>
      <c r="D88" s="316" t="s">
        <v>203</v>
      </c>
      <c r="E88" s="316" t="s">
        <v>240</v>
      </c>
      <c r="F88" s="311" t="s">
        <v>254</v>
      </c>
      <c r="G88" s="312">
        <v>1645044707</v>
      </c>
      <c r="H88" s="256" t="s">
        <v>614</v>
      </c>
      <c r="I88" s="313">
        <v>44927</v>
      </c>
      <c r="J88" s="318">
        <v>45291</v>
      </c>
      <c r="K88" s="314">
        <f t="shared" si="1"/>
        <v>0.26479523513642722</v>
      </c>
      <c r="L88" s="315">
        <v>435600000</v>
      </c>
      <c r="M88" s="316" t="s">
        <v>311</v>
      </c>
    </row>
    <row r="89" spans="1:13" ht="60">
      <c r="A89" s="161">
        <v>79</v>
      </c>
      <c r="B89" s="308">
        <v>2022002130117</v>
      </c>
      <c r="C89" s="318">
        <v>44908</v>
      </c>
      <c r="D89" s="316" t="s">
        <v>204</v>
      </c>
      <c r="E89" s="316" t="s">
        <v>241</v>
      </c>
      <c r="F89" s="311" t="s">
        <v>254</v>
      </c>
      <c r="G89" s="312">
        <v>1138279505</v>
      </c>
      <c r="H89" s="256" t="s">
        <v>615</v>
      </c>
      <c r="I89" s="313">
        <v>44927</v>
      </c>
      <c r="J89" s="318">
        <v>45291</v>
      </c>
      <c r="K89" s="314">
        <f t="shared" si="1"/>
        <v>0.75183643054348059</v>
      </c>
      <c r="L89" s="315">
        <v>855800000</v>
      </c>
      <c r="M89" s="316" t="s">
        <v>317</v>
      </c>
    </row>
    <row r="90" spans="1:13" ht="210">
      <c r="A90" s="259">
        <v>80</v>
      </c>
      <c r="B90" s="308">
        <v>2022002130128</v>
      </c>
      <c r="C90" s="318">
        <v>44909</v>
      </c>
      <c r="D90" s="316" t="s">
        <v>205</v>
      </c>
      <c r="E90" s="316" t="s">
        <v>242</v>
      </c>
      <c r="F90" s="311" t="s">
        <v>254</v>
      </c>
      <c r="G90" s="312">
        <v>1298200330</v>
      </c>
      <c r="H90" s="256" t="s">
        <v>616</v>
      </c>
      <c r="I90" s="313">
        <v>44927</v>
      </c>
      <c r="J90" s="318">
        <v>45291</v>
      </c>
      <c r="K90" s="314">
        <f t="shared" si="1"/>
        <v>0.42350936700193259</v>
      </c>
      <c r="L90" s="315">
        <v>549800000</v>
      </c>
      <c r="M90" s="316" t="s">
        <v>317</v>
      </c>
    </row>
    <row r="91" spans="1:13" ht="195">
      <c r="A91" s="259">
        <v>81</v>
      </c>
      <c r="B91" s="308">
        <v>2022002130119</v>
      </c>
      <c r="C91" s="318">
        <v>44909</v>
      </c>
      <c r="D91" s="316" t="s">
        <v>206</v>
      </c>
      <c r="E91" s="316" t="s">
        <v>243</v>
      </c>
      <c r="F91" s="311" t="s">
        <v>254</v>
      </c>
      <c r="G91" s="312">
        <v>2163650025</v>
      </c>
      <c r="H91" s="256" t="s">
        <v>617</v>
      </c>
      <c r="I91" s="313">
        <v>44927</v>
      </c>
      <c r="J91" s="318">
        <v>45291</v>
      </c>
      <c r="K91" s="314">
        <f t="shared" si="1"/>
        <v>0.93294611729084975</v>
      </c>
      <c r="L91" s="315">
        <v>2018568890</v>
      </c>
      <c r="M91" s="316" t="s">
        <v>311</v>
      </c>
    </row>
    <row r="92" spans="1:13" ht="90">
      <c r="A92" s="161">
        <v>82</v>
      </c>
      <c r="B92" s="308">
        <v>2022002130129</v>
      </c>
      <c r="C92" s="318">
        <v>44909</v>
      </c>
      <c r="D92" s="316" t="s">
        <v>207</v>
      </c>
      <c r="E92" s="316" t="s">
        <v>244</v>
      </c>
      <c r="F92" s="311" t="s">
        <v>254</v>
      </c>
      <c r="G92" s="312">
        <v>200000000</v>
      </c>
      <c r="H92" s="256" t="s">
        <v>618</v>
      </c>
      <c r="I92" s="313">
        <v>44927</v>
      </c>
      <c r="J92" s="318">
        <v>45291</v>
      </c>
      <c r="K92" s="314">
        <f t="shared" si="1"/>
        <v>0.34499999999999997</v>
      </c>
      <c r="L92" s="315">
        <v>69000000</v>
      </c>
      <c r="M92" s="316" t="s">
        <v>311</v>
      </c>
    </row>
    <row r="93" spans="1:13" ht="409.5">
      <c r="A93" s="259">
        <v>83</v>
      </c>
      <c r="B93" s="308">
        <v>2022002130127</v>
      </c>
      <c r="C93" s="318">
        <v>44921</v>
      </c>
      <c r="D93" s="316" t="s">
        <v>208</v>
      </c>
      <c r="E93" s="316" t="s">
        <v>245</v>
      </c>
      <c r="F93" s="311" t="s">
        <v>254</v>
      </c>
      <c r="G93" s="321">
        <v>22373709223</v>
      </c>
      <c r="H93" s="256" t="s">
        <v>619</v>
      </c>
      <c r="I93" s="313">
        <v>44927</v>
      </c>
      <c r="J93" s="318">
        <v>45291</v>
      </c>
      <c r="K93" s="322">
        <f t="shared" si="1"/>
        <v>0</v>
      </c>
      <c r="L93" s="323">
        <v>0</v>
      </c>
      <c r="M93" s="310" t="s">
        <v>298</v>
      </c>
    </row>
    <row r="94" spans="1:13" ht="105">
      <c r="A94" s="259">
        <v>84</v>
      </c>
      <c r="B94" s="308">
        <v>2022002130142</v>
      </c>
      <c r="C94" s="318">
        <v>44917</v>
      </c>
      <c r="D94" s="316" t="s">
        <v>209</v>
      </c>
      <c r="E94" s="316" t="s">
        <v>246</v>
      </c>
      <c r="F94" s="337" t="s">
        <v>620</v>
      </c>
      <c r="G94" s="312">
        <v>681000000</v>
      </c>
      <c r="H94" s="256" t="s">
        <v>621</v>
      </c>
      <c r="I94" s="313">
        <v>44927</v>
      </c>
      <c r="J94" s="318">
        <v>45291</v>
      </c>
      <c r="K94" s="314">
        <f t="shared" si="1"/>
        <v>0.65638766519823788</v>
      </c>
      <c r="L94" s="315">
        <v>447000000</v>
      </c>
      <c r="M94" s="310" t="s">
        <v>298</v>
      </c>
    </row>
    <row r="95" spans="1:13" ht="120">
      <c r="A95" s="161">
        <v>85</v>
      </c>
      <c r="B95" s="308">
        <v>2022002130138</v>
      </c>
      <c r="C95" s="318">
        <v>44917</v>
      </c>
      <c r="D95" s="316" t="s">
        <v>210</v>
      </c>
      <c r="E95" s="316" t="s">
        <v>247</v>
      </c>
      <c r="F95" s="337" t="s">
        <v>254</v>
      </c>
      <c r="G95" s="312">
        <v>1093117132</v>
      </c>
      <c r="H95" s="256" t="s">
        <v>622</v>
      </c>
      <c r="I95" s="313">
        <v>44927</v>
      </c>
      <c r="J95" s="318">
        <v>45291</v>
      </c>
      <c r="K95" s="314">
        <f t="shared" si="1"/>
        <v>0.40014010136289768</v>
      </c>
      <c r="L95" s="315">
        <v>437400000</v>
      </c>
      <c r="M95" s="310" t="s">
        <v>298</v>
      </c>
    </row>
    <row r="96" spans="1:13" ht="210">
      <c r="A96" s="259">
        <v>86</v>
      </c>
      <c r="B96" s="308">
        <v>2022002130136</v>
      </c>
      <c r="C96" s="318">
        <v>44908</v>
      </c>
      <c r="D96" s="316" t="s">
        <v>211</v>
      </c>
      <c r="E96" s="316" t="s">
        <v>248</v>
      </c>
      <c r="F96" s="337" t="s">
        <v>254</v>
      </c>
      <c r="G96" s="312">
        <v>498354598</v>
      </c>
      <c r="H96" s="256" t="s">
        <v>623</v>
      </c>
      <c r="I96" s="313">
        <v>44927</v>
      </c>
      <c r="J96" s="318">
        <v>45291</v>
      </c>
      <c r="K96" s="314">
        <f t="shared" si="1"/>
        <v>0.48038083918712032</v>
      </c>
      <c r="L96" s="315">
        <v>239400000</v>
      </c>
      <c r="M96" s="310" t="s">
        <v>298</v>
      </c>
    </row>
    <row r="97" spans="1:13" ht="409.5">
      <c r="A97" s="259">
        <v>87</v>
      </c>
      <c r="B97" s="308">
        <v>2022002130137</v>
      </c>
      <c r="C97" s="338">
        <v>44605</v>
      </c>
      <c r="D97" s="316" t="s">
        <v>212</v>
      </c>
      <c r="E97" s="316" t="s">
        <v>249</v>
      </c>
      <c r="F97" s="256" t="s">
        <v>254</v>
      </c>
      <c r="G97" s="312">
        <v>65202755845</v>
      </c>
      <c r="H97" s="256" t="s">
        <v>624</v>
      </c>
      <c r="I97" s="313">
        <v>44927</v>
      </c>
      <c r="J97" s="318">
        <v>45291</v>
      </c>
      <c r="K97" s="314">
        <f t="shared" si="1"/>
        <v>0</v>
      </c>
      <c r="L97" s="323">
        <v>0</v>
      </c>
      <c r="M97" s="310" t="s">
        <v>298</v>
      </c>
    </row>
    <row r="98" spans="1:13" ht="409.5">
      <c r="A98" s="161">
        <v>88</v>
      </c>
      <c r="B98" s="308">
        <v>2022002130135</v>
      </c>
      <c r="C98" s="337"/>
      <c r="D98" s="316" t="s">
        <v>213</v>
      </c>
      <c r="E98" s="316" t="s">
        <v>250</v>
      </c>
      <c r="F98" s="256" t="s">
        <v>254</v>
      </c>
      <c r="G98" s="312">
        <v>15523969830</v>
      </c>
      <c r="H98" s="256" t="s">
        <v>625</v>
      </c>
      <c r="I98" s="313">
        <v>44927</v>
      </c>
      <c r="J98" s="318">
        <v>45291</v>
      </c>
      <c r="K98" s="314">
        <f t="shared" si="1"/>
        <v>0.11046443814172241</v>
      </c>
      <c r="L98" s="315">
        <v>1714846605</v>
      </c>
      <c r="M98" s="310" t="s">
        <v>298</v>
      </c>
    </row>
    <row r="99" spans="1:13" ht="120">
      <c r="A99" s="259">
        <v>89</v>
      </c>
      <c r="B99" s="308">
        <v>2022002130141</v>
      </c>
      <c r="C99" s="318">
        <v>44909</v>
      </c>
      <c r="D99" s="316" t="s">
        <v>214</v>
      </c>
      <c r="E99" s="316" t="s">
        <v>251</v>
      </c>
      <c r="F99" s="256" t="s">
        <v>254</v>
      </c>
      <c r="G99" s="312">
        <v>3150000000</v>
      </c>
      <c r="H99" s="256" t="s">
        <v>626</v>
      </c>
      <c r="I99" s="313">
        <v>44927</v>
      </c>
      <c r="J99" s="318">
        <v>45291</v>
      </c>
      <c r="K99" s="314">
        <f t="shared" si="1"/>
        <v>0.32444444444444442</v>
      </c>
      <c r="L99" s="315">
        <v>1022000000</v>
      </c>
      <c r="M99" s="310" t="s">
        <v>298</v>
      </c>
    </row>
    <row r="100" spans="1:13" ht="105">
      <c r="A100" s="259">
        <v>90</v>
      </c>
      <c r="B100" s="308">
        <v>2022002130103</v>
      </c>
      <c r="C100" s="318">
        <v>44907</v>
      </c>
      <c r="D100" s="316" t="s">
        <v>215</v>
      </c>
      <c r="E100" s="316" t="s">
        <v>252</v>
      </c>
      <c r="F100" s="256" t="s">
        <v>254</v>
      </c>
      <c r="G100" s="312">
        <v>1009000000</v>
      </c>
      <c r="H100" s="256" t="s">
        <v>627</v>
      </c>
      <c r="I100" s="313">
        <v>44927</v>
      </c>
      <c r="J100" s="318">
        <v>45291</v>
      </c>
      <c r="K100" s="314">
        <f t="shared" si="1"/>
        <v>0.34073339940535186</v>
      </c>
      <c r="L100" s="315">
        <v>343800000</v>
      </c>
      <c r="M100" s="310" t="s">
        <v>298</v>
      </c>
    </row>
    <row r="101" spans="1:13" ht="90">
      <c r="A101" s="161">
        <v>91</v>
      </c>
      <c r="B101" s="339">
        <v>2022002130109</v>
      </c>
      <c r="C101" s="340">
        <v>44922</v>
      </c>
      <c r="D101" s="341" t="s">
        <v>216</v>
      </c>
      <c r="E101" s="341" t="s">
        <v>253</v>
      </c>
      <c r="F101" s="256" t="s">
        <v>254</v>
      </c>
      <c r="G101" s="312">
        <v>2600000000</v>
      </c>
      <c r="H101" s="256" t="s">
        <v>628</v>
      </c>
      <c r="I101" s="342">
        <v>44927</v>
      </c>
      <c r="J101" s="340">
        <v>45291</v>
      </c>
      <c r="K101" s="314">
        <f t="shared" si="1"/>
        <v>0.43638461538461537</v>
      </c>
      <c r="L101" s="343">
        <v>1134600000</v>
      </c>
      <c r="M101" s="344" t="s">
        <v>298</v>
      </c>
    </row>
    <row r="102" spans="1:13" ht="90">
      <c r="A102" s="259">
        <v>92</v>
      </c>
      <c r="B102" s="345">
        <v>2023002130100</v>
      </c>
      <c r="C102" s="346">
        <v>45085</v>
      </c>
      <c r="D102" s="347" t="s">
        <v>528</v>
      </c>
      <c r="E102" s="348" t="s">
        <v>529</v>
      </c>
      <c r="F102" s="256" t="s">
        <v>254</v>
      </c>
      <c r="G102" s="349">
        <v>1200000000</v>
      </c>
      <c r="H102" s="256" t="s">
        <v>629</v>
      </c>
      <c r="I102" s="350">
        <v>45085</v>
      </c>
      <c r="J102" s="346">
        <v>45291</v>
      </c>
      <c r="K102" s="314">
        <f t="shared" si="1"/>
        <v>0</v>
      </c>
      <c r="L102" s="351">
        <v>0</v>
      </c>
      <c r="M102" s="347" t="s">
        <v>630</v>
      </c>
    </row>
    <row r="103" spans="1:13" ht="90">
      <c r="A103" s="259">
        <v>93</v>
      </c>
      <c r="B103" s="345">
        <v>2023002130099</v>
      </c>
      <c r="C103" s="346">
        <v>45085</v>
      </c>
      <c r="D103" s="347" t="s">
        <v>531</v>
      </c>
      <c r="E103" s="347" t="s">
        <v>532</v>
      </c>
      <c r="F103" s="256" t="s">
        <v>254</v>
      </c>
      <c r="G103" s="349">
        <v>1600000000</v>
      </c>
      <c r="H103" s="256" t="s">
        <v>631</v>
      </c>
      <c r="I103" s="350">
        <v>45085</v>
      </c>
      <c r="J103" s="346">
        <v>45291</v>
      </c>
      <c r="K103" s="314">
        <f t="shared" si="1"/>
        <v>0</v>
      </c>
      <c r="L103" s="351">
        <v>0</v>
      </c>
      <c r="M103" s="347" t="s">
        <v>630</v>
      </c>
    </row>
    <row r="104" spans="1:13" ht="60">
      <c r="A104" s="161">
        <v>94</v>
      </c>
      <c r="B104" s="345">
        <v>2023002130097</v>
      </c>
      <c r="C104" s="346">
        <v>45084</v>
      </c>
      <c r="D104" s="347" t="s">
        <v>533</v>
      </c>
      <c r="E104" s="347" t="s">
        <v>534</v>
      </c>
      <c r="F104" s="256" t="s">
        <v>254</v>
      </c>
      <c r="G104" s="352">
        <v>1598325000</v>
      </c>
      <c r="H104" s="256" t="s">
        <v>632</v>
      </c>
      <c r="I104" s="350">
        <v>45084</v>
      </c>
      <c r="J104" s="346">
        <v>45291</v>
      </c>
      <c r="K104" s="314">
        <f t="shared" si="1"/>
        <v>0</v>
      </c>
      <c r="L104" s="351">
        <v>0</v>
      </c>
      <c r="M104" s="254" t="s">
        <v>633</v>
      </c>
    </row>
    <row r="105" spans="1:13" ht="300">
      <c r="A105" s="259">
        <v>95</v>
      </c>
      <c r="B105" s="277">
        <v>2023002130102</v>
      </c>
      <c r="C105" s="274">
        <v>45085</v>
      </c>
      <c r="D105" s="254" t="s">
        <v>535</v>
      </c>
      <c r="E105" s="254" t="s">
        <v>536</v>
      </c>
      <c r="F105" s="256" t="s">
        <v>254</v>
      </c>
      <c r="G105" s="353">
        <v>2237420000</v>
      </c>
      <c r="H105" s="256" t="s">
        <v>634</v>
      </c>
      <c r="I105" s="354">
        <v>45085</v>
      </c>
      <c r="J105" s="274">
        <v>45291</v>
      </c>
      <c r="K105" s="314">
        <f t="shared" si="1"/>
        <v>0</v>
      </c>
      <c r="L105" s="355">
        <v>0</v>
      </c>
      <c r="M105" s="254" t="s">
        <v>630</v>
      </c>
    </row>
    <row r="106" spans="1:13" ht="90">
      <c r="A106" s="259">
        <v>96</v>
      </c>
      <c r="B106" s="277">
        <v>2023002130096</v>
      </c>
      <c r="C106" s="274">
        <v>45084</v>
      </c>
      <c r="D106" s="254" t="s">
        <v>537</v>
      </c>
      <c r="E106" s="254" t="s">
        <v>538</v>
      </c>
      <c r="F106" s="256" t="s">
        <v>254</v>
      </c>
      <c r="G106" s="353">
        <v>2200000000</v>
      </c>
      <c r="H106" s="256" t="s">
        <v>635</v>
      </c>
      <c r="I106" s="354">
        <v>45084</v>
      </c>
      <c r="J106" s="274">
        <v>45291</v>
      </c>
      <c r="K106" s="314">
        <f t="shared" si="1"/>
        <v>0</v>
      </c>
      <c r="L106" s="355">
        <v>0</v>
      </c>
      <c r="M106" s="254" t="s">
        <v>633</v>
      </c>
    </row>
    <row r="107" spans="1:13" ht="60">
      <c r="A107" s="161">
        <v>97</v>
      </c>
      <c r="B107" s="277">
        <v>2023002130103</v>
      </c>
      <c r="C107" s="274">
        <v>45085</v>
      </c>
      <c r="D107" s="254" t="s">
        <v>539</v>
      </c>
      <c r="E107" s="254" t="s">
        <v>540</v>
      </c>
      <c r="F107" s="256" t="s">
        <v>254</v>
      </c>
      <c r="G107" s="353">
        <v>250000000</v>
      </c>
      <c r="H107" s="256" t="s">
        <v>636</v>
      </c>
      <c r="I107" s="354">
        <v>45085</v>
      </c>
      <c r="J107" s="274">
        <v>45291</v>
      </c>
      <c r="K107" s="314">
        <f t="shared" si="1"/>
        <v>0</v>
      </c>
      <c r="L107" s="355">
        <v>0</v>
      </c>
      <c r="M107" s="254" t="s">
        <v>630</v>
      </c>
    </row>
    <row r="108" spans="1:13" ht="90">
      <c r="A108" s="259">
        <v>98</v>
      </c>
      <c r="B108" s="253">
        <v>20223201010012</v>
      </c>
      <c r="C108" s="356"/>
      <c r="D108" s="357" t="s">
        <v>551</v>
      </c>
      <c r="E108" s="358" t="s">
        <v>551</v>
      </c>
      <c r="F108" s="151" t="s">
        <v>637</v>
      </c>
      <c r="G108" s="158">
        <v>3928923523</v>
      </c>
      <c r="H108" s="151" t="s">
        <v>47</v>
      </c>
      <c r="I108" s="152">
        <v>45030</v>
      </c>
      <c r="J108" s="152">
        <v>45213</v>
      </c>
      <c r="K108" s="154">
        <v>0.58199999999999996</v>
      </c>
      <c r="L108" s="193">
        <v>2278775643</v>
      </c>
      <c r="M108" s="157" t="s">
        <v>638</v>
      </c>
    </row>
    <row r="109" spans="1:13" ht="135">
      <c r="A109" s="259">
        <v>99</v>
      </c>
      <c r="B109" s="247">
        <v>2022002130093</v>
      </c>
      <c r="C109" s="272">
        <v>44862</v>
      </c>
      <c r="D109" s="358" t="s">
        <v>639</v>
      </c>
      <c r="E109" s="273" t="s">
        <v>639</v>
      </c>
      <c r="F109" s="151" t="s">
        <v>637</v>
      </c>
      <c r="G109" s="158">
        <v>7296222908</v>
      </c>
      <c r="H109" s="151" t="s">
        <v>47</v>
      </c>
      <c r="I109" s="152">
        <v>44986</v>
      </c>
      <c r="J109" s="152">
        <v>45170</v>
      </c>
      <c r="K109" s="154">
        <v>3.6999999999999998E-2</v>
      </c>
      <c r="L109" s="193">
        <v>291848916</v>
      </c>
      <c r="M109" s="359" t="s">
        <v>640</v>
      </c>
    </row>
    <row r="110" spans="1:13" ht="180">
      <c r="A110" s="161">
        <v>100</v>
      </c>
      <c r="B110" s="360">
        <v>2022002130154</v>
      </c>
      <c r="C110" s="272">
        <v>44915</v>
      </c>
      <c r="D110" s="361" t="s">
        <v>641</v>
      </c>
      <c r="E110" s="361" t="s">
        <v>642</v>
      </c>
      <c r="F110" s="151" t="s">
        <v>637</v>
      </c>
      <c r="G110" s="158">
        <v>1276346000</v>
      </c>
      <c r="H110" s="151" t="s">
        <v>47</v>
      </c>
      <c r="I110" s="152">
        <v>45015</v>
      </c>
      <c r="J110" s="152" t="s">
        <v>643</v>
      </c>
      <c r="K110" s="154" t="s">
        <v>644</v>
      </c>
      <c r="L110" s="193">
        <v>842388360</v>
      </c>
      <c r="M110" s="157" t="s">
        <v>645</v>
      </c>
    </row>
    <row r="111" spans="1:13" ht="135">
      <c r="A111" s="259">
        <v>101</v>
      </c>
      <c r="B111" s="253">
        <v>2023002130016</v>
      </c>
      <c r="C111" s="362">
        <v>44938</v>
      </c>
      <c r="D111" s="357" t="s">
        <v>646</v>
      </c>
      <c r="E111" s="363" t="s">
        <v>647</v>
      </c>
      <c r="F111" s="151" t="s">
        <v>637</v>
      </c>
      <c r="G111" s="158">
        <v>1498809760</v>
      </c>
      <c r="H111" s="151" t="s">
        <v>47</v>
      </c>
      <c r="I111" s="152">
        <v>45020</v>
      </c>
      <c r="J111" s="152">
        <v>45141</v>
      </c>
      <c r="K111" s="154">
        <v>0.85</v>
      </c>
      <c r="L111" s="193">
        <v>1273988296</v>
      </c>
      <c r="M111" s="157" t="s">
        <v>648</v>
      </c>
    </row>
    <row r="112" spans="1:13" ht="75">
      <c r="A112" s="259">
        <v>102</v>
      </c>
      <c r="B112" s="364">
        <v>2023002130021</v>
      </c>
      <c r="C112" s="175">
        <v>44945</v>
      </c>
      <c r="D112" s="365" t="s">
        <v>69</v>
      </c>
      <c r="E112" s="366" t="s">
        <v>74</v>
      </c>
      <c r="F112" s="367" t="s">
        <v>79</v>
      </c>
      <c r="G112" s="178">
        <v>916015459218</v>
      </c>
      <c r="H112" s="367" t="s">
        <v>80</v>
      </c>
      <c r="I112" s="175" t="s">
        <v>82</v>
      </c>
      <c r="J112" s="175">
        <v>45291</v>
      </c>
      <c r="K112" s="176">
        <v>0.4965</v>
      </c>
      <c r="L112" s="177">
        <v>454819998761</v>
      </c>
      <c r="M112" s="366"/>
    </row>
    <row r="113" spans="1:13" ht="105" customHeight="1">
      <c r="A113" s="161">
        <v>103</v>
      </c>
      <c r="B113" s="368">
        <v>2021002130292</v>
      </c>
      <c r="C113" s="369">
        <v>44559</v>
      </c>
      <c r="D113" s="365" t="s">
        <v>71</v>
      </c>
      <c r="E113" s="366" t="s">
        <v>76</v>
      </c>
      <c r="F113" s="367" t="s">
        <v>79</v>
      </c>
      <c r="G113" s="178">
        <v>13402544082</v>
      </c>
      <c r="H113" s="151" t="s">
        <v>80</v>
      </c>
      <c r="I113" s="370">
        <v>44670</v>
      </c>
      <c r="J113" s="370">
        <v>45118</v>
      </c>
      <c r="K113" s="257">
        <v>0.92</v>
      </c>
      <c r="L113" s="371">
        <v>6711481688</v>
      </c>
      <c r="M113" s="372" t="s">
        <v>649</v>
      </c>
    </row>
    <row r="114" spans="1:13" ht="105">
      <c r="A114" s="259">
        <v>104</v>
      </c>
      <c r="B114" s="368">
        <v>2022002130098</v>
      </c>
      <c r="C114" s="152">
        <v>44904</v>
      </c>
      <c r="D114" s="373" t="s">
        <v>72</v>
      </c>
      <c r="E114" s="157" t="s">
        <v>77</v>
      </c>
      <c r="F114" s="367" t="s">
        <v>79</v>
      </c>
      <c r="G114" s="158">
        <v>2602548479</v>
      </c>
      <c r="H114" s="151" t="s">
        <v>80</v>
      </c>
      <c r="I114" s="374">
        <v>44991</v>
      </c>
      <c r="J114" s="374">
        <v>45214</v>
      </c>
      <c r="K114" s="375">
        <v>0.52</v>
      </c>
      <c r="L114" s="268">
        <v>921284851</v>
      </c>
      <c r="M114" s="372" t="s">
        <v>650</v>
      </c>
    </row>
    <row r="115" spans="1:13" ht="165">
      <c r="A115" s="259">
        <v>105</v>
      </c>
      <c r="B115" s="364">
        <v>2022002130087</v>
      </c>
      <c r="C115" s="152">
        <v>44856</v>
      </c>
      <c r="D115" s="365" t="s">
        <v>483</v>
      </c>
      <c r="E115" s="366" t="s">
        <v>76</v>
      </c>
      <c r="F115" s="367" t="s">
        <v>79</v>
      </c>
      <c r="G115" s="178">
        <v>12968385377</v>
      </c>
      <c r="H115" s="367" t="s">
        <v>80</v>
      </c>
      <c r="I115" s="370">
        <v>45034</v>
      </c>
      <c r="J115" s="370">
        <v>45291</v>
      </c>
      <c r="K115" s="257">
        <f>8%</f>
        <v>0.08</v>
      </c>
      <c r="L115" s="268">
        <v>121845737</v>
      </c>
      <c r="M115" s="372" t="s">
        <v>651</v>
      </c>
    </row>
    <row r="116" spans="1:13" ht="105">
      <c r="A116" s="161">
        <v>106</v>
      </c>
      <c r="B116" s="364">
        <v>2022002130121</v>
      </c>
      <c r="C116" s="152">
        <v>44916</v>
      </c>
      <c r="D116" s="365" t="s">
        <v>70</v>
      </c>
      <c r="E116" s="157" t="s">
        <v>75</v>
      </c>
      <c r="F116" s="367" t="s">
        <v>79</v>
      </c>
      <c r="G116" s="158">
        <v>4922922756.8900003</v>
      </c>
      <c r="H116" s="151" t="s">
        <v>80</v>
      </c>
      <c r="I116" s="175">
        <v>44977</v>
      </c>
      <c r="J116" s="175">
        <v>45275</v>
      </c>
      <c r="K116" s="176">
        <v>0.33</v>
      </c>
      <c r="L116" s="177">
        <f>68505002*2+ 123656863</f>
        <v>260666867</v>
      </c>
      <c r="M116" s="366" t="s">
        <v>652</v>
      </c>
    </row>
    <row r="117" spans="1:13" ht="75">
      <c r="A117" s="259">
        <v>107</v>
      </c>
      <c r="B117" s="364">
        <v>2022002130175</v>
      </c>
      <c r="C117" s="152">
        <v>44930</v>
      </c>
      <c r="D117" s="365" t="s">
        <v>73</v>
      </c>
      <c r="E117" s="376" t="s">
        <v>78</v>
      </c>
      <c r="F117" s="367" t="s">
        <v>79</v>
      </c>
      <c r="G117" s="158">
        <v>43950844871</v>
      </c>
      <c r="H117" s="151" t="s">
        <v>81</v>
      </c>
      <c r="I117" s="175">
        <v>44977</v>
      </c>
      <c r="J117" s="175">
        <v>45076</v>
      </c>
      <c r="K117" s="377">
        <v>0.45</v>
      </c>
      <c r="L117" s="178">
        <v>5321355901.8000002</v>
      </c>
      <c r="M117" s="366" t="s">
        <v>653</v>
      </c>
    </row>
    <row r="118" spans="1:13" ht="87" customHeight="1">
      <c r="A118" s="281">
        <v>108</v>
      </c>
      <c r="B118" s="378">
        <v>2022002130090</v>
      </c>
      <c r="C118" s="379">
        <v>44904</v>
      </c>
      <c r="D118" s="380" t="s">
        <v>487</v>
      </c>
      <c r="E118" s="381" t="s">
        <v>488</v>
      </c>
      <c r="F118" s="382" t="s">
        <v>79</v>
      </c>
      <c r="G118" s="383">
        <v>1261852507</v>
      </c>
      <c r="H118" s="384" t="s">
        <v>489</v>
      </c>
      <c r="I118" s="385">
        <v>44977</v>
      </c>
      <c r="J118" s="385">
        <v>45277</v>
      </c>
      <c r="K118" s="386">
        <v>0.5</v>
      </c>
      <c r="L118" s="387">
        <v>268654919</v>
      </c>
      <c r="M118" s="388" t="s">
        <v>654</v>
      </c>
    </row>
    <row r="119" spans="1:13" ht="90">
      <c r="A119" s="281">
        <v>109</v>
      </c>
      <c r="B119" s="364">
        <v>2022002130099</v>
      </c>
      <c r="C119" s="175">
        <v>45033</v>
      </c>
      <c r="D119" s="365" t="s">
        <v>655</v>
      </c>
      <c r="E119" s="366" t="s">
        <v>492</v>
      </c>
      <c r="F119" s="367" t="s">
        <v>79</v>
      </c>
      <c r="G119" s="178">
        <v>569457538</v>
      </c>
      <c r="H119" s="367" t="s">
        <v>80</v>
      </c>
      <c r="I119" s="370">
        <v>45014</v>
      </c>
      <c r="J119" s="370">
        <v>45168</v>
      </c>
      <c r="K119" s="257">
        <v>0.125</v>
      </c>
      <c r="L119" s="268">
        <v>36168750</v>
      </c>
      <c r="M119" s="372" t="s">
        <v>656</v>
      </c>
    </row>
    <row r="120" spans="1:13">
      <c r="A120" s="604">
        <v>110</v>
      </c>
      <c r="B120" s="605">
        <v>2016000000000</v>
      </c>
      <c r="C120" s="627">
        <v>42724</v>
      </c>
      <c r="D120" s="632" t="s">
        <v>137</v>
      </c>
      <c r="E120" s="632" t="s">
        <v>137</v>
      </c>
      <c r="F120" s="625" t="s">
        <v>657</v>
      </c>
      <c r="G120" s="389">
        <v>628797251</v>
      </c>
      <c r="H120" s="390" t="s">
        <v>138</v>
      </c>
      <c r="I120" s="626">
        <v>43342</v>
      </c>
      <c r="J120" s="627">
        <v>44650</v>
      </c>
      <c r="K120" s="628">
        <v>1</v>
      </c>
      <c r="L120" s="630">
        <v>771876957</v>
      </c>
      <c r="M120" s="607" t="s">
        <v>139</v>
      </c>
    </row>
    <row r="121" spans="1:13" ht="63.75" customHeight="1">
      <c r="A121" s="604"/>
      <c r="B121" s="605"/>
      <c r="C121" s="611"/>
      <c r="D121" s="613"/>
      <c r="E121" s="613"/>
      <c r="F121" s="619"/>
      <c r="G121" s="187">
        <v>288563773</v>
      </c>
      <c r="H121" s="188" t="s">
        <v>47</v>
      </c>
      <c r="I121" s="617"/>
      <c r="J121" s="611"/>
      <c r="K121" s="629"/>
      <c r="L121" s="631"/>
      <c r="M121" s="608"/>
    </row>
    <row r="122" spans="1:13">
      <c r="A122" s="604">
        <v>111</v>
      </c>
      <c r="B122" s="609">
        <v>2016000000000</v>
      </c>
      <c r="C122" s="610">
        <v>42724</v>
      </c>
      <c r="D122" s="612" t="s">
        <v>141</v>
      </c>
      <c r="E122" s="612" t="s">
        <v>141</v>
      </c>
      <c r="F122" s="614" t="s">
        <v>657</v>
      </c>
      <c r="G122" s="187">
        <v>5775288979</v>
      </c>
      <c r="H122" s="190" t="s">
        <v>142</v>
      </c>
      <c r="I122" s="616">
        <v>43063</v>
      </c>
      <c r="J122" s="618" t="s">
        <v>143</v>
      </c>
      <c r="K122" s="620">
        <v>0.92649999999999999</v>
      </c>
      <c r="L122" s="622">
        <v>5006209107</v>
      </c>
      <c r="M122" s="624" t="s">
        <v>144</v>
      </c>
    </row>
    <row r="123" spans="1:13">
      <c r="A123" s="604"/>
      <c r="B123" s="609"/>
      <c r="C123" s="611"/>
      <c r="D123" s="613"/>
      <c r="E123" s="613"/>
      <c r="F123" s="615"/>
      <c r="G123" s="187">
        <v>1448308259</v>
      </c>
      <c r="H123" s="190" t="s">
        <v>658</v>
      </c>
      <c r="I123" s="617"/>
      <c r="J123" s="619"/>
      <c r="K123" s="621"/>
      <c r="L123" s="623"/>
      <c r="M123" s="608"/>
    </row>
    <row r="124" spans="1:13" ht="45">
      <c r="A124" s="604">
        <v>112</v>
      </c>
      <c r="B124" s="605">
        <v>20220021300146</v>
      </c>
      <c r="C124" s="152">
        <v>44909</v>
      </c>
      <c r="D124" s="160" t="s">
        <v>146</v>
      </c>
      <c r="E124" s="160" t="s">
        <v>147</v>
      </c>
      <c r="F124" s="161" t="s">
        <v>657</v>
      </c>
      <c r="G124" s="187">
        <v>1098825000</v>
      </c>
      <c r="H124" s="190" t="s">
        <v>47</v>
      </c>
      <c r="I124" s="189">
        <v>44964</v>
      </c>
      <c r="J124" s="192">
        <v>45285</v>
      </c>
      <c r="K124" s="191">
        <v>0.5</v>
      </c>
      <c r="L124" s="159">
        <f>K124*G124</f>
        <v>549412500</v>
      </c>
      <c r="M124" s="181" t="s">
        <v>149</v>
      </c>
    </row>
    <row r="125" spans="1:13" ht="75">
      <c r="A125" s="604"/>
      <c r="B125" s="606">
        <v>20230021300019</v>
      </c>
      <c r="C125" s="152">
        <v>44951</v>
      </c>
      <c r="D125" s="160" t="s">
        <v>150</v>
      </c>
      <c r="E125" s="160" t="s">
        <v>150</v>
      </c>
      <c r="F125" s="161" t="s">
        <v>657</v>
      </c>
      <c r="G125" s="187">
        <v>170000000</v>
      </c>
      <c r="H125" s="190" t="s">
        <v>47</v>
      </c>
      <c r="I125" s="189">
        <v>45005</v>
      </c>
      <c r="J125" s="192">
        <v>45255</v>
      </c>
      <c r="K125" s="191">
        <v>0.5</v>
      </c>
      <c r="L125" s="159">
        <f>K125*G125</f>
        <v>85000000</v>
      </c>
      <c r="M125" s="181" t="s">
        <v>149</v>
      </c>
    </row>
    <row r="126" spans="1:13" ht="71.25">
      <c r="A126" s="604">
        <v>113</v>
      </c>
      <c r="B126" s="605">
        <v>2021002130434</v>
      </c>
      <c r="C126" s="152">
        <v>44559</v>
      </c>
      <c r="D126" s="392" t="s">
        <v>388</v>
      </c>
      <c r="E126" s="392" t="s">
        <v>389</v>
      </c>
      <c r="F126" s="367" t="s">
        <v>659</v>
      </c>
      <c r="G126" s="187">
        <v>440000000</v>
      </c>
      <c r="H126" s="190" t="s">
        <v>47</v>
      </c>
      <c r="I126" s="189">
        <v>44977</v>
      </c>
      <c r="J126" s="189">
        <v>45066</v>
      </c>
      <c r="K126" s="393">
        <v>1</v>
      </c>
      <c r="L126" s="187">
        <v>440000000</v>
      </c>
      <c r="M126" s="392" t="s">
        <v>391</v>
      </c>
    </row>
    <row r="127" spans="1:13" ht="90">
      <c r="A127" s="604"/>
      <c r="B127" s="606">
        <v>2022002130057</v>
      </c>
      <c r="C127" s="152">
        <v>44774</v>
      </c>
      <c r="D127" s="160" t="s">
        <v>392</v>
      </c>
      <c r="E127" s="392" t="s">
        <v>393</v>
      </c>
      <c r="F127" s="367" t="s">
        <v>659</v>
      </c>
      <c r="G127" s="159" t="s">
        <v>660</v>
      </c>
      <c r="H127" s="190" t="s">
        <v>47</v>
      </c>
      <c r="I127" s="189">
        <v>44977</v>
      </c>
      <c r="J127" s="189">
        <v>45097</v>
      </c>
      <c r="K127" s="393">
        <v>1</v>
      </c>
      <c r="L127" s="187">
        <v>1209915685</v>
      </c>
      <c r="M127" s="392" t="s">
        <v>394</v>
      </c>
    </row>
    <row r="128" spans="1:13" ht="75">
      <c r="A128" s="604">
        <v>114</v>
      </c>
      <c r="B128" s="605">
        <v>2022002130144</v>
      </c>
      <c r="C128" s="152">
        <v>44893</v>
      </c>
      <c r="D128" s="392" t="s">
        <v>395</v>
      </c>
      <c r="E128" s="392" t="s">
        <v>396</v>
      </c>
      <c r="F128" s="367" t="s">
        <v>659</v>
      </c>
      <c r="G128" s="159" t="s">
        <v>661</v>
      </c>
      <c r="H128" s="190" t="s">
        <v>47</v>
      </c>
      <c r="I128" s="394">
        <v>45091</v>
      </c>
      <c r="J128" s="394">
        <v>45183</v>
      </c>
      <c r="K128" s="395">
        <v>0</v>
      </c>
      <c r="L128" s="187">
        <v>0</v>
      </c>
      <c r="M128" s="392" t="s">
        <v>662</v>
      </c>
    </row>
    <row r="129" spans="1:13" ht="105">
      <c r="A129" s="604"/>
      <c r="B129" s="606">
        <v>2023002130004</v>
      </c>
      <c r="C129" s="152">
        <v>44923</v>
      </c>
      <c r="D129" s="160" t="s">
        <v>397</v>
      </c>
      <c r="E129" s="392" t="s">
        <v>398</v>
      </c>
      <c r="F129" s="367" t="s">
        <v>659</v>
      </c>
      <c r="G129" s="159">
        <v>576601720</v>
      </c>
      <c r="H129" s="190" t="s">
        <v>47</v>
      </c>
      <c r="I129" s="189">
        <v>45044</v>
      </c>
      <c r="J129" s="189">
        <v>45166</v>
      </c>
      <c r="K129" s="396">
        <v>0.4</v>
      </c>
      <c r="L129" s="397">
        <v>230640688</v>
      </c>
      <c r="M129" s="392"/>
    </row>
    <row r="130" spans="1:13" ht="90">
      <c r="A130" s="281">
        <v>115</v>
      </c>
      <c r="B130" s="391">
        <v>2023002130005</v>
      </c>
      <c r="C130" s="152">
        <v>44937</v>
      </c>
      <c r="D130" s="160" t="s">
        <v>399</v>
      </c>
      <c r="E130" s="398" t="s">
        <v>400</v>
      </c>
      <c r="F130" s="367" t="s">
        <v>659</v>
      </c>
      <c r="G130" s="159">
        <v>6938855733</v>
      </c>
      <c r="H130" s="190" t="s">
        <v>663</v>
      </c>
      <c r="I130" s="189">
        <v>45078</v>
      </c>
      <c r="J130" s="189">
        <v>45231</v>
      </c>
      <c r="K130" s="159">
        <v>0</v>
      </c>
      <c r="L130" s="159">
        <v>175544253</v>
      </c>
      <c r="M130" s="392"/>
    </row>
    <row r="131" spans="1:13" ht="99.75">
      <c r="A131" s="281">
        <v>116</v>
      </c>
      <c r="B131" s="260">
        <v>2023002130006</v>
      </c>
      <c r="C131" s="152">
        <v>44937</v>
      </c>
      <c r="D131" s="160" t="s">
        <v>402</v>
      </c>
      <c r="E131" s="399" t="s">
        <v>664</v>
      </c>
      <c r="F131" s="367" t="s">
        <v>659</v>
      </c>
      <c r="G131" s="159">
        <v>571428571</v>
      </c>
      <c r="H131" s="190" t="s">
        <v>47</v>
      </c>
      <c r="I131" s="189">
        <v>45057</v>
      </c>
      <c r="J131" s="189">
        <v>45271</v>
      </c>
      <c r="K131" s="159">
        <v>0</v>
      </c>
      <c r="L131" s="159">
        <v>0</v>
      </c>
      <c r="M131" s="392" t="s">
        <v>662</v>
      </c>
    </row>
    <row r="132" spans="1:13" ht="90">
      <c r="A132" s="281">
        <v>117</v>
      </c>
      <c r="B132" s="260">
        <v>2023002130007</v>
      </c>
      <c r="C132" s="152">
        <v>44937</v>
      </c>
      <c r="D132" s="160" t="s">
        <v>404</v>
      </c>
      <c r="E132" s="399" t="s">
        <v>405</v>
      </c>
      <c r="F132" s="367" t="s">
        <v>659</v>
      </c>
      <c r="G132" s="159">
        <v>150000000</v>
      </c>
      <c r="H132" s="190" t="s">
        <v>47</v>
      </c>
      <c r="I132" s="189">
        <v>0</v>
      </c>
      <c r="J132" s="189">
        <v>0</v>
      </c>
      <c r="K132" s="159">
        <v>0</v>
      </c>
      <c r="L132" s="159">
        <v>0</v>
      </c>
      <c r="M132" s="392" t="s">
        <v>406</v>
      </c>
    </row>
    <row r="133" spans="1:13" ht="139.5" customHeight="1">
      <c r="A133" s="281">
        <v>118</v>
      </c>
      <c r="B133" s="260">
        <v>2023002130008</v>
      </c>
      <c r="C133" s="152">
        <v>44937</v>
      </c>
      <c r="D133" s="160" t="s">
        <v>407</v>
      </c>
      <c r="E133" s="400" t="s">
        <v>665</v>
      </c>
      <c r="F133" s="367" t="s">
        <v>659</v>
      </c>
      <c r="G133" s="159">
        <v>4000000000</v>
      </c>
      <c r="H133" s="190" t="s">
        <v>47</v>
      </c>
      <c r="I133" s="189">
        <v>0</v>
      </c>
      <c r="J133" s="189">
        <v>0</v>
      </c>
      <c r="K133" s="159">
        <v>0</v>
      </c>
      <c r="L133" s="159">
        <v>0</v>
      </c>
      <c r="M133" s="392" t="s">
        <v>406</v>
      </c>
    </row>
    <row r="134" spans="1:13" ht="99.75">
      <c r="A134" s="281">
        <v>119</v>
      </c>
      <c r="B134" s="260">
        <v>2023002130009</v>
      </c>
      <c r="C134" s="152">
        <v>44937</v>
      </c>
      <c r="D134" s="160" t="s">
        <v>409</v>
      </c>
      <c r="E134" s="399" t="s">
        <v>666</v>
      </c>
      <c r="F134" s="367" t="s">
        <v>659</v>
      </c>
      <c r="G134" s="159" t="s">
        <v>667</v>
      </c>
      <c r="H134" s="190" t="s">
        <v>47</v>
      </c>
      <c r="I134" s="189">
        <v>45078</v>
      </c>
      <c r="J134" s="189">
        <v>45231</v>
      </c>
      <c r="K134" s="159">
        <v>0</v>
      </c>
      <c r="L134" s="159">
        <v>0</v>
      </c>
      <c r="M134" s="392" t="s">
        <v>662</v>
      </c>
    </row>
    <row r="135" spans="1:13" ht="60">
      <c r="A135" s="281">
        <v>120</v>
      </c>
      <c r="B135" s="253">
        <v>2021002130296</v>
      </c>
      <c r="C135" s="152">
        <v>44446</v>
      </c>
      <c r="D135" s="181" t="s">
        <v>151</v>
      </c>
      <c r="E135" s="254" t="s">
        <v>152</v>
      </c>
      <c r="F135" s="151" t="s">
        <v>668</v>
      </c>
      <c r="G135" s="401">
        <v>428571428</v>
      </c>
      <c r="H135" s="256" t="s">
        <v>171</v>
      </c>
      <c r="I135" s="274">
        <v>44819</v>
      </c>
      <c r="J135" s="274">
        <v>45107</v>
      </c>
      <c r="K135" s="265">
        <v>0.5</v>
      </c>
      <c r="L135" s="402">
        <v>150000000</v>
      </c>
      <c r="M135" s="254" t="s">
        <v>669</v>
      </c>
    </row>
    <row r="136" spans="1:13" ht="75">
      <c r="A136" s="281">
        <v>121</v>
      </c>
      <c r="B136" s="253">
        <v>2021002130294</v>
      </c>
      <c r="C136" s="152">
        <v>44449</v>
      </c>
      <c r="D136" s="171" t="s">
        <v>153</v>
      </c>
      <c r="E136" s="157" t="s">
        <v>154</v>
      </c>
      <c r="F136" s="151" t="s">
        <v>668</v>
      </c>
      <c r="G136" s="182">
        <v>200000000</v>
      </c>
      <c r="H136" s="151" t="s">
        <v>47</v>
      </c>
      <c r="I136" s="152">
        <v>44854</v>
      </c>
      <c r="J136" s="152">
        <v>44977</v>
      </c>
      <c r="K136" s="174">
        <v>0.25</v>
      </c>
      <c r="L136" s="179">
        <v>36268991.659999996</v>
      </c>
      <c r="M136" s="157" t="s">
        <v>365</v>
      </c>
    </row>
    <row r="137" spans="1:13" ht="90">
      <c r="A137" s="281">
        <v>122</v>
      </c>
      <c r="B137" s="253">
        <v>2022002130084</v>
      </c>
      <c r="C137" s="152">
        <v>44845</v>
      </c>
      <c r="D137" s="157" t="s">
        <v>155</v>
      </c>
      <c r="E137" s="157" t="s">
        <v>156</v>
      </c>
      <c r="F137" s="151" t="s">
        <v>668</v>
      </c>
      <c r="G137" s="182">
        <v>200000000</v>
      </c>
      <c r="H137" s="151" t="s">
        <v>47</v>
      </c>
      <c r="I137" s="152" t="s">
        <v>175</v>
      </c>
      <c r="J137" s="152" t="s">
        <v>175</v>
      </c>
      <c r="K137" s="154">
        <v>0</v>
      </c>
      <c r="L137" s="182">
        <v>0</v>
      </c>
      <c r="M137" s="157" t="s">
        <v>670</v>
      </c>
    </row>
    <row r="138" spans="1:13" ht="120">
      <c r="A138" s="281">
        <v>123</v>
      </c>
      <c r="B138" s="253">
        <v>2022002130089</v>
      </c>
      <c r="C138" s="152">
        <v>44860</v>
      </c>
      <c r="D138" s="280" t="s">
        <v>157</v>
      </c>
      <c r="E138" s="280" t="s">
        <v>158</v>
      </c>
      <c r="F138" s="151" t="s">
        <v>668</v>
      </c>
      <c r="G138" s="403">
        <v>142991000</v>
      </c>
      <c r="H138" s="151" t="s">
        <v>671</v>
      </c>
      <c r="I138" s="152">
        <v>45105</v>
      </c>
      <c r="J138" s="152">
        <v>45092</v>
      </c>
      <c r="K138" s="154">
        <v>0</v>
      </c>
      <c r="L138" s="182">
        <v>0</v>
      </c>
      <c r="M138" s="157" t="s">
        <v>672</v>
      </c>
    </row>
    <row r="139" spans="1:13" ht="75">
      <c r="A139" s="281">
        <v>124</v>
      </c>
      <c r="B139" s="253">
        <v>2022002130080</v>
      </c>
      <c r="C139" s="152">
        <v>44841</v>
      </c>
      <c r="D139" s="286" t="s">
        <v>159</v>
      </c>
      <c r="E139" s="280" t="s">
        <v>160</v>
      </c>
      <c r="F139" s="151" t="s">
        <v>668</v>
      </c>
      <c r="G139" s="403">
        <v>200000000</v>
      </c>
      <c r="H139" s="151" t="s">
        <v>47</v>
      </c>
      <c r="I139" s="152">
        <v>45054</v>
      </c>
      <c r="J139" s="152">
        <v>45207</v>
      </c>
      <c r="K139" s="154">
        <v>0.1</v>
      </c>
      <c r="L139" s="182">
        <v>0</v>
      </c>
      <c r="M139" s="157" t="s">
        <v>368</v>
      </c>
    </row>
    <row r="140" spans="1:13" ht="90">
      <c r="A140" s="281">
        <v>125</v>
      </c>
      <c r="B140" s="253">
        <v>2022002130076</v>
      </c>
      <c r="C140" s="152">
        <v>44837</v>
      </c>
      <c r="D140" s="181" t="s">
        <v>161</v>
      </c>
      <c r="E140" s="254" t="s">
        <v>162</v>
      </c>
      <c r="F140" s="151" t="s">
        <v>668</v>
      </c>
      <c r="G140" s="401">
        <v>500000000</v>
      </c>
      <c r="H140" s="256" t="s">
        <v>47</v>
      </c>
      <c r="I140" s="274">
        <v>45015</v>
      </c>
      <c r="J140" s="274">
        <v>45260</v>
      </c>
      <c r="K140" s="265">
        <v>0.3</v>
      </c>
      <c r="L140" s="402">
        <v>0</v>
      </c>
      <c r="M140" s="254" t="s">
        <v>369</v>
      </c>
    </row>
    <row r="141" spans="1:13" ht="45">
      <c r="A141" s="281">
        <v>126</v>
      </c>
      <c r="B141" s="279">
        <v>2022002130073</v>
      </c>
      <c r="C141" s="172">
        <v>44833</v>
      </c>
      <c r="D141" s="280" t="s">
        <v>163</v>
      </c>
      <c r="E141" s="280" t="s">
        <v>164</v>
      </c>
      <c r="F141" s="151" t="s">
        <v>668</v>
      </c>
      <c r="G141" s="403">
        <v>428571428</v>
      </c>
      <c r="H141" s="194" t="s">
        <v>171</v>
      </c>
      <c r="I141" s="404" t="s">
        <v>175</v>
      </c>
      <c r="J141" s="405" t="s">
        <v>175</v>
      </c>
      <c r="K141" s="406">
        <v>0</v>
      </c>
      <c r="L141" s="401">
        <v>0</v>
      </c>
      <c r="M141" s="273" t="s">
        <v>370</v>
      </c>
    </row>
    <row r="142" spans="1:13" ht="90">
      <c r="A142" s="281">
        <v>127</v>
      </c>
      <c r="B142" s="275">
        <v>2022002130072</v>
      </c>
      <c r="C142" s="172">
        <v>44833</v>
      </c>
      <c r="D142" s="286" t="s">
        <v>165</v>
      </c>
      <c r="E142" s="280" t="s">
        <v>166</v>
      </c>
      <c r="F142" s="151" t="s">
        <v>668</v>
      </c>
      <c r="G142" s="403">
        <v>350000000</v>
      </c>
      <c r="H142" s="151" t="s">
        <v>47</v>
      </c>
      <c r="I142" s="152" t="s">
        <v>175</v>
      </c>
      <c r="J142" s="152" t="s">
        <v>175</v>
      </c>
      <c r="K142" s="154">
        <v>0</v>
      </c>
      <c r="L142" s="182">
        <v>0</v>
      </c>
      <c r="M142" s="157" t="s">
        <v>673</v>
      </c>
    </row>
  </sheetData>
  <mergeCells count="28">
    <mergeCell ref="L120:L121"/>
    <mergeCell ref="A120:A121"/>
    <mergeCell ref="B120:B121"/>
    <mergeCell ref="C120:C121"/>
    <mergeCell ref="D120:D121"/>
    <mergeCell ref="E120:E121"/>
    <mergeCell ref="M120:M121"/>
    <mergeCell ref="A122:A123"/>
    <mergeCell ref="B122:B123"/>
    <mergeCell ref="C122:C123"/>
    <mergeCell ref="D122:D123"/>
    <mergeCell ref="E122:E123"/>
    <mergeCell ref="F122:F123"/>
    <mergeCell ref="I122:I123"/>
    <mergeCell ref="J122:J123"/>
    <mergeCell ref="K122:K123"/>
    <mergeCell ref="L122:L123"/>
    <mergeCell ref="M122:M123"/>
    <mergeCell ref="F120:F121"/>
    <mergeCell ref="I120:I121"/>
    <mergeCell ref="J120:J121"/>
    <mergeCell ref="K120:K121"/>
    <mergeCell ref="A124:A125"/>
    <mergeCell ref="B124:B125"/>
    <mergeCell ref="A126:A127"/>
    <mergeCell ref="B126:B127"/>
    <mergeCell ref="A128:A129"/>
    <mergeCell ref="B128:B129"/>
  </mergeCells>
  <conditionalFormatting sqref="B34:B41">
    <cfRule type="expression" dxfId="12" priority="2">
      <formula>"Y(A4:DA4)"</formula>
    </cfRule>
  </conditionalFormatting>
  <conditionalFormatting sqref="D34:E44">
    <cfRule type="expression" dxfId="11" priority="1">
      <formula>"Y(A4:DA4)"</formula>
    </cfRule>
  </conditionalFormatting>
  <conditionalFormatting sqref="G34:G44">
    <cfRule type="containsText" dxfId="10" priority="3" operator="containsText" text="EN EJECUCIÓN">
      <formula>NOT(ISERROR(SEARCH("EN EJECUCIÓN",G34)))</formula>
    </cfRule>
    <cfRule type="containsText" dxfId="9" priority="4" operator="containsText" text="EN PROCESO DE SELECCIÓN">
      <formula>NOT(ISERROR(SEARCH("EN PROCESO DE SELECCIÓN",G34)))</formula>
    </cfRule>
    <cfRule type="containsText" dxfId="8" priority="5" operator="containsText" text="LIQUIDADO">
      <formula>NOT(ISERROR(SEARCH("LIQUIDADO",G34)))</formula>
    </cfRule>
    <cfRule type="containsText" dxfId="7" priority="6" operator="containsText" text="TERMINADO">
      <formula>NOT(ISERROR(SEARCH("TERMINADO",G34)))</formula>
    </cfRule>
    <cfRule type="containsText" dxfId="6" priority="7" operator="containsText" text="SUSPENDIDO">
      <formula>NOT(ISERROR(SEARCH("SUSPENDIDO",G34)))</formula>
    </cfRule>
  </conditionalFormatting>
  <conditionalFormatting sqref="G34:H44">
    <cfRule type="expression" dxfId="5" priority="8">
      <formula>"Y(A4:DA4)"</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9DFE3-F33E-43CC-94C0-F68FE6C3B3E1}">
  <dimension ref="A2:AKU168"/>
  <sheetViews>
    <sheetView tabSelected="1" zoomScale="80" zoomScaleNormal="80" workbookViewId="0">
      <selection activeCell="D8" sqref="D8"/>
    </sheetView>
  </sheetViews>
  <sheetFormatPr baseColWidth="10" defaultRowHeight="15"/>
  <cols>
    <col min="1" max="1" width="6.125" style="162" bestFit="1" customWidth="1"/>
    <col min="2" max="2" width="17.25" style="162" customWidth="1"/>
    <col min="3" max="3" width="12.5" style="523" customWidth="1"/>
    <col min="4" max="4" width="37.375" style="227" customWidth="1"/>
    <col min="5" max="5" width="37" style="227" customWidth="1"/>
    <col min="6" max="6" width="18.5" style="162" customWidth="1"/>
    <col min="7" max="7" width="22" style="162" customWidth="1"/>
    <col min="8" max="8" width="16.375" style="162" customWidth="1"/>
    <col min="9" max="9" width="19" style="162" customWidth="1"/>
    <col min="10" max="10" width="14.25" style="164" customWidth="1"/>
    <col min="11" max="11" width="13.25" style="165" bestFit="1" customWidth="1"/>
    <col min="12" max="12" width="16.625" style="209" customWidth="1"/>
    <col min="13" max="13" width="22.375" style="212" customWidth="1"/>
    <col min="14" max="14" width="15.5" style="162" customWidth="1"/>
    <col min="15" max="15" width="13.625" style="162" customWidth="1"/>
    <col min="16" max="16384" width="11" style="162"/>
  </cols>
  <sheetData>
    <row r="2" spans="1:983">
      <c r="D2" s="226" t="s">
        <v>363</v>
      </c>
      <c r="E2" s="226"/>
    </row>
    <row r="3" spans="1:983">
      <c r="C3" s="162"/>
      <c r="D3" s="226" t="s">
        <v>15</v>
      </c>
      <c r="E3" s="226"/>
    </row>
    <row r="4" spans="1:983">
      <c r="C4" s="162"/>
      <c r="D4" s="226" t="s">
        <v>13</v>
      </c>
      <c r="E4" s="226"/>
    </row>
    <row r="5" spans="1:983">
      <c r="C5" s="162"/>
      <c r="D5" s="226" t="s">
        <v>14</v>
      </c>
      <c r="E5" s="226"/>
    </row>
    <row r="6" spans="1:983" ht="16.5" customHeight="1">
      <c r="C6" s="162"/>
    </row>
    <row r="7" spans="1:983" ht="45.75" customHeight="1">
      <c r="A7" s="166" t="s">
        <v>0</v>
      </c>
      <c r="B7" s="166" t="s">
        <v>3</v>
      </c>
      <c r="C7" s="166" t="s">
        <v>12</v>
      </c>
      <c r="D7" s="486" t="s">
        <v>2</v>
      </c>
      <c r="E7" s="486" t="s">
        <v>4</v>
      </c>
      <c r="F7" s="166" t="s">
        <v>11</v>
      </c>
      <c r="G7" s="166" t="s">
        <v>5</v>
      </c>
      <c r="H7" s="166" t="s">
        <v>6</v>
      </c>
      <c r="I7" s="166" t="s">
        <v>7</v>
      </c>
      <c r="J7" s="166" t="s">
        <v>8</v>
      </c>
      <c r="K7" s="168" t="s">
        <v>9</v>
      </c>
      <c r="L7" s="210" t="s">
        <v>10</v>
      </c>
      <c r="M7" s="196" t="s">
        <v>1</v>
      </c>
    </row>
    <row r="8" spans="1:983" s="151" customFormat="1" ht="42">
      <c r="A8" s="151">
        <v>1</v>
      </c>
      <c r="B8" s="532">
        <v>2016000000000</v>
      </c>
      <c r="C8" s="53">
        <v>42724</v>
      </c>
      <c r="D8" s="487" t="s">
        <v>137</v>
      </c>
      <c r="E8" s="487" t="s">
        <v>137</v>
      </c>
      <c r="F8" s="76" t="s">
        <v>387</v>
      </c>
      <c r="G8" s="573">
        <v>288563773</v>
      </c>
      <c r="H8" s="75" t="s">
        <v>140</v>
      </c>
      <c r="I8" s="87">
        <v>43342</v>
      </c>
      <c r="J8" s="53">
        <v>44650</v>
      </c>
      <c r="K8" s="47">
        <v>100</v>
      </c>
      <c r="L8" s="573">
        <v>771876957</v>
      </c>
      <c r="M8" s="205" t="s">
        <v>139</v>
      </c>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69"/>
      <c r="BF8" s="169"/>
      <c r="BG8" s="169"/>
      <c r="BH8" s="169"/>
      <c r="BI8" s="169"/>
      <c r="BJ8" s="169"/>
      <c r="BK8" s="169"/>
      <c r="BL8" s="169"/>
      <c r="BM8" s="169"/>
      <c r="BN8" s="169"/>
      <c r="BO8" s="169"/>
      <c r="BP8" s="169"/>
      <c r="BQ8" s="169"/>
      <c r="BR8" s="169"/>
      <c r="BS8" s="169"/>
      <c r="BT8" s="169"/>
      <c r="BU8" s="169"/>
      <c r="BV8" s="169"/>
      <c r="BW8" s="169"/>
      <c r="BX8" s="169"/>
      <c r="BY8" s="169"/>
      <c r="BZ8" s="169"/>
      <c r="CA8" s="169"/>
      <c r="CB8" s="169"/>
      <c r="CC8" s="169"/>
      <c r="CD8" s="169"/>
      <c r="CE8" s="169"/>
      <c r="CF8" s="169"/>
      <c r="CG8" s="169"/>
      <c r="CH8" s="169"/>
      <c r="CI8" s="169"/>
      <c r="CJ8" s="169"/>
      <c r="CK8" s="169"/>
      <c r="CL8" s="169"/>
      <c r="CM8" s="169"/>
      <c r="CN8" s="169"/>
      <c r="CO8" s="169"/>
      <c r="CP8" s="169"/>
      <c r="CQ8" s="169"/>
      <c r="CR8" s="169"/>
      <c r="CS8" s="169"/>
      <c r="CT8" s="169"/>
      <c r="CU8" s="169"/>
      <c r="CV8" s="169"/>
      <c r="CW8" s="169"/>
      <c r="CX8" s="169"/>
      <c r="CY8" s="169"/>
      <c r="CZ8" s="169"/>
      <c r="DA8" s="169"/>
      <c r="DB8" s="169"/>
      <c r="DC8" s="169"/>
      <c r="DD8" s="169"/>
      <c r="DE8" s="169"/>
      <c r="DF8" s="169"/>
      <c r="DG8" s="169"/>
      <c r="DH8" s="169"/>
      <c r="DI8" s="169"/>
      <c r="DJ8" s="169"/>
      <c r="DK8" s="169"/>
      <c r="DL8" s="169"/>
      <c r="DM8" s="169"/>
      <c r="DN8" s="169"/>
      <c r="DO8" s="169"/>
      <c r="DP8" s="169"/>
      <c r="DQ8" s="169"/>
      <c r="DR8" s="169"/>
      <c r="DS8" s="169"/>
      <c r="DT8" s="169"/>
      <c r="DU8" s="169"/>
      <c r="DV8" s="169"/>
      <c r="DW8" s="169"/>
      <c r="DX8" s="169"/>
      <c r="DY8" s="169"/>
      <c r="DZ8" s="169"/>
      <c r="EA8" s="169"/>
      <c r="EB8" s="169"/>
      <c r="EC8" s="169"/>
      <c r="ED8" s="169"/>
      <c r="EE8" s="169"/>
      <c r="EF8" s="169"/>
      <c r="EG8" s="169"/>
      <c r="EH8" s="169"/>
      <c r="EI8" s="169"/>
      <c r="EJ8" s="169"/>
      <c r="EK8" s="169"/>
      <c r="EL8" s="169"/>
      <c r="EM8" s="169"/>
      <c r="EN8" s="169"/>
      <c r="EO8" s="169"/>
      <c r="EP8" s="169"/>
      <c r="EQ8" s="169"/>
      <c r="ER8" s="169"/>
      <c r="ES8" s="169"/>
      <c r="ET8" s="169"/>
      <c r="EU8" s="169"/>
      <c r="EV8" s="169"/>
      <c r="EW8" s="169"/>
      <c r="EX8" s="169"/>
      <c r="EY8" s="169"/>
      <c r="EZ8" s="169"/>
      <c r="FA8" s="169"/>
      <c r="FB8" s="169"/>
      <c r="FC8" s="169"/>
      <c r="FD8" s="169"/>
      <c r="FE8" s="169"/>
      <c r="FF8" s="169"/>
      <c r="FG8" s="169"/>
      <c r="FH8" s="169"/>
      <c r="FI8" s="169"/>
      <c r="FJ8" s="169"/>
      <c r="FK8" s="169"/>
      <c r="FL8" s="169"/>
      <c r="FM8" s="169"/>
      <c r="FN8" s="169"/>
      <c r="FO8" s="169"/>
      <c r="FP8" s="169"/>
      <c r="FQ8" s="169"/>
      <c r="FR8" s="169"/>
      <c r="FS8" s="169"/>
      <c r="FT8" s="169"/>
      <c r="FU8" s="169"/>
      <c r="FV8" s="169"/>
      <c r="FW8" s="169"/>
      <c r="FX8" s="169"/>
      <c r="FY8" s="169"/>
      <c r="FZ8" s="169"/>
      <c r="GA8" s="169"/>
      <c r="GB8" s="169"/>
      <c r="GC8" s="169"/>
      <c r="GD8" s="169"/>
      <c r="GE8" s="169"/>
      <c r="GF8" s="169"/>
      <c r="GG8" s="169"/>
      <c r="GH8" s="169"/>
      <c r="GI8" s="169"/>
      <c r="GJ8" s="169"/>
      <c r="GK8" s="169"/>
      <c r="GL8" s="169"/>
      <c r="GM8" s="169"/>
      <c r="GN8" s="169"/>
      <c r="GO8" s="169"/>
      <c r="GP8" s="169"/>
      <c r="GQ8" s="169"/>
      <c r="GR8" s="169"/>
      <c r="GS8" s="169"/>
      <c r="GT8" s="169"/>
      <c r="GU8" s="169"/>
      <c r="GV8" s="169"/>
      <c r="GW8" s="169"/>
      <c r="GX8" s="169"/>
      <c r="GY8" s="169"/>
      <c r="GZ8" s="169"/>
      <c r="HA8" s="169"/>
      <c r="HB8" s="169"/>
      <c r="HC8" s="169"/>
      <c r="HD8" s="169"/>
      <c r="HE8" s="169"/>
      <c r="HF8" s="169"/>
      <c r="HG8" s="169"/>
      <c r="HH8" s="169"/>
      <c r="HI8" s="169"/>
      <c r="HJ8" s="169"/>
      <c r="HK8" s="169"/>
      <c r="HL8" s="169"/>
      <c r="HM8" s="169"/>
      <c r="HN8" s="169"/>
      <c r="HO8" s="169"/>
      <c r="HP8" s="169"/>
      <c r="HQ8" s="169"/>
      <c r="HR8" s="169"/>
      <c r="HS8" s="169"/>
      <c r="HT8" s="169"/>
      <c r="HU8" s="169"/>
      <c r="HV8" s="169"/>
      <c r="HW8" s="169"/>
      <c r="HX8" s="169"/>
      <c r="HY8" s="169"/>
      <c r="HZ8" s="169"/>
      <c r="IA8" s="169"/>
      <c r="IB8" s="169"/>
      <c r="IC8" s="169"/>
      <c r="ID8" s="169"/>
      <c r="IE8" s="169"/>
      <c r="IF8" s="169"/>
      <c r="IG8" s="169"/>
      <c r="IH8" s="169"/>
      <c r="II8" s="169"/>
      <c r="IJ8" s="169"/>
      <c r="IK8" s="169"/>
      <c r="IL8" s="169"/>
      <c r="IM8" s="169"/>
      <c r="IN8" s="169"/>
      <c r="IO8" s="169"/>
      <c r="IP8" s="169"/>
      <c r="IQ8" s="169"/>
      <c r="IR8" s="169"/>
      <c r="IS8" s="169"/>
      <c r="IT8" s="169"/>
      <c r="IU8" s="169"/>
      <c r="IV8" s="169"/>
      <c r="IW8" s="169"/>
      <c r="IX8" s="169"/>
      <c r="IY8" s="169"/>
      <c r="IZ8" s="169"/>
      <c r="JA8" s="169"/>
      <c r="JB8" s="169"/>
      <c r="JC8" s="169"/>
      <c r="JD8" s="169"/>
      <c r="JE8" s="169"/>
      <c r="JF8" s="169"/>
      <c r="JG8" s="169"/>
      <c r="JH8" s="169"/>
      <c r="JI8" s="169"/>
      <c r="JJ8" s="169"/>
      <c r="JK8" s="169"/>
      <c r="JL8" s="169"/>
      <c r="JM8" s="169"/>
      <c r="JN8" s="169"/>
      <c r="JO8" s="169"/>
      <c r="JP8" s="169"/>
      <c r="JQ8" s="169"/>
      <c r="JR8" s="169"/>
      <c r="JS8" s="169"/>
      <c r="JT8" s="169"/>
      <c r="JU8" s="169"/>
      <c r="JV8" s="169"/>
      <c r="JW8" s="169"/>
      <c r="JX8" s="169"/>
      <c r="JY8" s="169"/>
      <c r="JZ8" s="169"/>
      <c r="KA8" s="169"/>
      <c r="KB8" s="169"/>
      <c r="KC8" s="169"/>
      <c r="KD8" s="169"/>
      <c r="KE8" s="169"/>
      <c r="KF8" s="169"/>
      <c r="KG8" s="169"/>
      <c r="KH8" s="169"/>
      <c r="KI8" s="169"/>
      <c r="KJ8" s="169"/>
      <c r="KK8" s="169"/>
      <c r="KL8" s="169"/>
      <c r="KM8" s="169"/>
      <c r="KN8" s="169"/>
      <c r="KO8" s="169"/>
      <c r="KP8" s="169"/>
      <c r="KQ8" s="169"/>
      <c r="KR8" s="169"/>
      <c r="KS8" s="169"/>
      <c r="KT8" s="169"/>
      <c r="KU8" s="169"/>
      <c r="KV8" s="169"/>
      <c r="KW8" s="169"/>
      <c r="KX8" s="169"/>
      <c r="KY8" s="169"/>
      <c r="KZ8" s="169"/>
      <c r="LA8" s="169"/>
      <c r="LB8" s="169"/>
      <c r="LC8" s="169"/>
      <c r="LD8" s="169"/>
      <c r="LE8" s="169"/>
      <c r="LF8" s="169"/>
      <c r="LG8" s="169"/>
      <c r="LH8" s="169"/>
      <c r="LI8" s="169"/>
      <c r="LJ8" s="169"/>
      <c r="LK8" s="169"/>
      <c r="LL8" s="169"/>
      <c r="LM8" s="169"/>
      <c r="LN8" s="169"/>
      <c r="LO8" s="169"/>
      <c r="LP8" s="169"/>
      <c r="LQ8" s="169"/>
      <c r="LR8" s="169"/>
      <c r="LS8" s="169"/>
      <c r="LT8" s="169"/>
      <c r="LU8" s="169"/>
      <c r="LV8" s="169"/>
      <c r="LW8" s="169"/>
      <c r="LX8" s="169"/>
      <c r="LY8" s="169"/>
      <c r="LZ8" s="169"/>
      <c r="MA8" s="169"/>
      <c r="MB8" s="169"/>
      <c r="MC8" s="169"/>
      <c r="MD8" s="169"/>
      <c r="ME8" s="169"/>
      <c r="MF8" s="169"/>
      <c r="MG8" s="169"/>
      <c r="MH8" s="169"/>
      <c r="MI8" s="169"/>
      <c r="MJ8" s="169"/>
      <c r="MK8" s="169"/>
      <c r="ML8" s="169"/>
      <c r="MM8" s="169"/>
      <c r="MN8" s="169"/>
      <c r="MO8" s="169"/>
      <c r="MP8" s="169"/>
      <c r="MQ8" s="169"/>
      <c r="MR8" s="169"/>
      <c r="MS8" s="169"/>
      <c r="MT8" s="169"/>
      <c r="MU8" s="169"/>
      <c r="MV8" s="169"/>
      <c r="MW8" s="169"/>
      <c r="MX8" s="169"/>
      <c r="MY8" s="169"/>
      <c r="MZ8" s="169"/>
      <c r="NA8" s="169"/>
      <c r="NB8" s="169"/>
      <c r="NC8" s="169"/>
      <c r="ND8" s="169"/>
      <c r="NE8" s="169"/>
      <c r="NF8" s="169"/>
      <c r="NG8" s="169"/>
      <c r="NH8" s="169"/>
      <c r="NI8" s="169"/>
      <c r="NJ8" s="169"/>
      <c r="NK8" s="169"/>
      <c r="NL8" s="169"/>
      <c r="NM8" s="169"/>
      <c r="NN8" s="169"/>
      <c r="NO8" s="169"/>
      <c r="NP8" s="169"/>
      <c r="NQ8" s="169"/>
      <c r="NR8" s="169"/>
      <c r="NS8" s="169"/>
      <c r="NT8" s="169"/>
      <c r="NU8" s="169"/>
      <c r="NV8" s="169"/>
      <c r="NW8" s="169"/>
      <c r="NX8" s="169"/>
      <c r="NY8" s="169"/>
      <c r="NZ8" s="169"/>
      <c r="OA8" s="169"/>
      <c r="OB8" s="169"/>
      <c r="OC8" s="169"/>
      <c r="OD8" s="169"/>
      <c r="OE8" s="169"/>
      <c r="OF8" s="169"/>
      <c r="OG8" s="169"/>
      <c r="OH8" s="169"/>
      <c r="OI8" s="169"/>
      <c r="OJ8" s="169"/>
      <c r="OK8" s="169"/>
      <c r="OL8" s="169"/>
      <c r="OM8" s="169"/>
      <c r="ON8" s="169"/>
      <c r="OO8" s="169"/>
      <c r="OP8" s="169"/>
      <c r="OQ8" s="169"/>
      <c r="OR8" s="169"/>
      <c r="OS8" s="169"/>
      <c r="OT8" s="169"/>
      <c r="OU8" s="169"/>
      <c r="OV8" s="169"/>
      <c r="OW8" s="169"/>
      <c r="OX8" s="169"/>
      <c r="OY8" s="169"/>
      <c r="OZ8" s="169"/>
      <c r="PA8" s="169"/>
      <c r="PB8" s="169"/>
      <c r="PC8" s="169"/>
      <c r="PD8" s="169"/>
      <c r="PE8" s="169"/>
      <c r="PF8" s="169"/>
      <c r="PG8" s="169"/>
      <c r="PH8" s="169"/>
      <c r="PI8" s="169"/>
      <c r="PJ8" s="169"/>
      <c r="PK8" s="169"/>
      <c r="PL8" s="169"/>
      <c r="PM8" s="169"/>
      <c r="PN8" s="169"/>
      <c r="PO8" s="169"/>
      <c r="PP8" s="169"/>
      <c r="PQ8" s="169"/>
      <c r="PR8" s="169"/>
      <c r="PS8" s="169"/>
      <c r="PT8" s="169"/>
      <c r="PU8" s="169"/>
      <c r="PV8" s="169"/>
      <c r="PW8" s="169"/>
      <c r="PX8" s="169"/>
      <c r="PY8" s="169"/>
      <c r="PZ8" s="169"/>
      <c r="QA8" s="169"/>
      <c r="QB8" s="169"/>
      <c r="QC8" s="169"/>
      <c r="QD8" s="169"/>
      <c r="QE8" s="169"/>
      <c r="QF8" s="169"/>
      <c r="QG8" s="169"/>
      <c r="QH8" s="169"/>
      <c r="QI8" s="169"/>
      <c r="QJ8" s="169"/>
      <c r="QK8" s="169"/>
      <c r="QL8" s="169"/>
      <c r="QM8" s="169"/>
      <c r="QN8" s="169"/>
      <c r="QO8" s="169"/>
      <c r="QP8" s="169"/>
      <c r="QQ8" s="169"/>
      <c r="QR8" s="169"/>
      <c r="QS8" s="169"/>
      <c r="QT8" s="169"/>
      <c r="QU8" s="169"/>
      <c r="QV8" s="169"/>
      <c r="QW8" s="169"/>
      <c r="QX8" s="169"/>
      <c r="QY8" s="169"/>
      <c r="QZ8" s="169"/>
      <c r="RA8" s="169"/>
      <c r="RB8" s="169"/>
      <c r="RC8" s="169"/>
      <c r="RD8" s="169"/>
      <c r="RE8" s="169"/>
      <c r="RF8" s="169"/>
      <c r="RG8" s="169"/>
      <c r="RH8" s="169"/>
      <c r="RI8" s="169"/>
      <c r="RJ8" s="169"/>
      <c r="RK8" s="169"/>
      <c r="RL8" s="169"/>
      <c r="RM8" s="169"/>
      <c r="RN8" s="169"/>
      <c r="RO8" s="169"/>
      <c r="RP8" s="169"/>
      <c r="RQ8" s="169"/>
      <c r="RR8" s="169"/>
      <c r="RS8" s="169"/>
      <c r="RT8" s="169"/>
      <c r="RU8" s="169"/>
      <c r="RV8" s="169"/>
      <c r="RW8" s="169"/>
      <c r="RX8" s="169"/>
      <c r="RY8" s="169"/>
      <c r="RZ8" s="169"/>
      <c r="SA8" s="169"/>
      <c r="SB8" s="169"/>
      <c r="SC8" s="169"/>
      <c r="SD8" s="169"/>
      <c r="SE8" s="169"/>
      <c r="SF8" s="169"/>
      <c r="SG8" s="169"/>
      <c r="SH8" s="169"/>
      <c r="SI8" s="169"/>
      <c r="SJ8" s="169"/>
      <c r="SK8" s="169"/>
      <c r="SL8" s="169"/>
      <c r="SM8" s="169"/>
      <c r="SN8" s="169"/>
      <c r="SO8" s="169"/>
      <c r="SP8" s="169"/>
      <c r="SQ8" s="169"/>
      <c r="SR8" s="169"/>
      <c r="SS8" s="169"/>
      <c r="ST8" s="169"/>
      <c r="SU8" s="169"/>
      <c r="SV8" s="169"/>
      <c r="SW8" s="169"/>
      <c r="SX8" s="169"/>
      <c r="SY8" s="169"/>
      <c r="SZ8" s="169"/>
      <c r="TA8" s="169"/>
      <c r="TB8" s="169"/>
      <c r="TC8" s="169"/>
      <c r="TD8" s="169"/>
      <c r="TE8" s="169"/>
      <c r="TF8" s="169"/>
      <c r="TG8" s="169"/>
      <c r="TH8" s="169"/>
      <c r="TI8" s="169"/>
      <c r="TJ8" s="169"/>
      <c r="TK8" s="169"/>
      <c r="TL8" s="169"/>
      <c r="TM8" s="169"/>
      <c r="TN8" s="169"/>
      <c r="TO8" s="169"/>
      <c r="TP8" s="169"/>
      <c r="TQ8" s="169"/>
      <c r="TR8" s="169"/>
      <c r="TS8" s="169"/>
      <c r="TT8" s="169"/>
      <c r="TU8" s="169"/>
      <c r="TV8" s="169"/>
      <c r="TW8" s="169"/>
      <c r="TX8" s="169"/>
      <c r="TY8" s="169"/>
      <c r="TZ8" s="169"/>
      <c r="UA8" s="169"/>
      <c r="UB8" s="169"/>
      <c r="UC8" s="169"/>
      <c r="UD8" s="169"/>
      <c r="UE8" s="169"/>
      <c r="UF8" s="169"/>
      <c r="UG8" s="169"/>
      <c r="UH8" s="169"/>
      <c r="UI8" s="169"/>
      <c r="UJ8" s="169"/>
      <c r="UK8" s="169"/>
      <c r="UL8" s="169"/>
      <c r="UM8" s="169"/>
      <c r="UN8" s="169"/>
      <c r="UO8" s="169"/>
      <c r="UP8" s="169"/>
      <c r="UQ8" s="169"/>
      <c r="UR8" s="169"/>
      <c r="US8" s="169"/>
      <c r="UT8" s="169"/>
      <c r="UU8" s="169"/>
      <c r="UV8" s="169"/>
      <c r="UW8" s="169"/>
      <c r="UX8" s="169"/>
      <c r="UY8" s="169"/>
      <c r="UZ8" s="169"/>
      <c r="VA8" s="169"/>
      <c r="VB8" s="169"/>
      <c r="VC8" s="169"/>
      <c r="VD8" s="169"/>
      <c r="VE8" s="169"/>
      <c r="VF8" s="169"/>
      <c r="VG8" s="169"/>
      <c r="VH8" s="169"/>
      <c r="VI8" s="169"/>
      <c r="VJ8" s="169"/>
      <c r="VK8" s="169"/>
      <c r="VL8" s="169"/>
      <c r="VM8" s="169"/>
      <c r="VN8" s="169"/>
      <c r="VO8" s="169"/>
      <c r="VP8" s="169"/>
      <c r="VQ8" s="169"/>
      <c r="VR8" s="169"/>
      <c r="VS8" s="169"/>
      <c r="VT8" s="169"/>
      <c r="VU8" s="169"/>
      <c r="VV8" s="169"/>
      <c r="VW8" s="169"/>
      <c r="VX8" s="169"/>
      <c r="VY8" s="169"/>
      <c r="VZ8" s="169"/>
      <c r="WA8" s="169"/>
      <c r="WB8" s="169"/>
      <c r="WC8" s="169"/>
      <c r="WD8" s="169"/>
      <c r="WE8" s="169"/>
      <c r="WF8" s="169"/>
      <c r="WG8" s="169"/>
      <c r="WH8" s="169"/>
      <c r="WI8" s="169"/>
      <c r="WJ8" s="169"/>
      <c r="WK8" s="169"/>
      <c r="WL8" s="169"/>
      <c r="WM8" s="169"/>
      <c r="WN8" s="169"/>
      <c r="WO8" s="169"/>
      <c r="WP8" s="169"/>
      <c r="WQ8" s="169"/>
      <c r="WR8" s="169"/>
      <c r="WS8" s="169"/>
      <c r="WT8" s="169"/>
      <c r="WU8" s="169"/>
      <c r="WV8" s="169"/>
      <c r="WW8" s="169"/>
      <c r="WX8" s="169"/>
      <c r="WY8" s="169"/>
      <c r="WZ8" s="169"/>
      <c r="XA8" s="169"/>
      <c r="XB8" s="169"/>
      <c r="XC8" s="169"/>
      <c r="XD8" s="169"/>
      <c r="XE8" s="169"/>
      <c r="XF8" s="169"/>
      <c r="XG8" s="169"/>
      <c r="XH8" s="169"/>
      <c r="XI8" s="169"/>
      <c r="XJ8" s="169"/>
      <c r="XK8" s="169"/>
      <c r="XL8" s="169"/>
      <c r="XM8" s="169"/>
      <c r="XN8" s="169"/>
      <c r="XO8" s="169"/>
      <c r="XP8" s="169"/>
      <c r="XQ8" s="169"/>
      <c r="XR8" s="169"/>
      <c r="XS8" s="169"/>
      <c r="XT8" s="169"/>
      <c r="XU8" s="169"/>
      <c r="XV8" s="169"/>
      <c r="XW8" s="169"/>
      <c r="XX8" s="169"/>
      <c r="XY8" s="169"/>
      <c r="XZ8" s="169"/>
      <c r="YA8" s="169"/>
      <c r="YB8" s="169"/>
      <c r="YC8" s="169"/>
      <c r="YD8" s="169"/>
      <c r="YE8" s="169"/>
      <c r="YF8" s="169"/>
      <c r="YG8" s="169"/>
      <c r="YH8" s="169"/>
      <c r="YI8" s="169"/>
      <c r="YJ8" s="169"/>
      <c r="YK8" s="169"/>
      <c r="YL8" s="169"/>
      <c r="YM8" s="169"/>
      <c r="YN8" s="169"/>
      <c r="YO8" s="169"/>
      <c r="YP8" s="169"/>
      <c r="YQ8" s="169"/>
      <c r="YR8" s="169"/>
      <c r="YS8" s="169"/>
      <c r="YT8" s="169"/>
      <c r="YU8" s="169"/>
      <c r="YV8" s="169"/>
      <c r="YW8" s="169"/>
      <c r="YX8" s="169"/>
      <c r="YY8" s="169"/>
      <c r="YZ8" s="169"/>
      <c r="ZA8" s="169"/>
      <c r="ZB8" s="169"/>
      <c r="ZC8" s="169"/>
      <c r="ZD8" s="169"/>
      <c r="ZE8" s="169"/>
      <c r="ZF8" s="169"/>
      <c r="ZG8" s="169"/>
      <c r="ZH8" s="169"/>
      <c r="ZI8" s="169"/>
      <c r="ZJ8" s="169"/>
      <c r="ZK8" s="169"/>
      <c r="ZL8" s="169"/>
      <c r="ZM8" s="169"/>
      <c r="ZN8" s="169"/>
      <c r="ZO8" s="169"/>
      <c r="ZP8" s="169"/>
      <c r="ZQ8" s="169"/>
      <c r="ZR8" s="169"/>
      <c r="ZS8" s="169"/>
      <c r="ZT8" s="169"/>
      <c r="ZU8" s="169"/>
      <c r="ZV8" s="169"/>
      <c r="ZW8" s="169"/>
      <c r="ZX8" s="169"/>
      <c r="ZY8" s="169"/>
      <c r="ZZ8" s="169"/>
      <c r="AAA8" s="169"/>
      <c r="AAB8" s="169"/>
      <c r="AAC8" s="169"/>
      <c r="AAD8" s="169"/>
      <c r="AAE8" s="169"/>
      <c r="AAF8" s="169"/>
      <c r="AAG8" s="169"/>
      <c r="AAH8" s="169"/>
      <c r="AAI8" s="169"/>
      <c r="AAJ8" s="169"/>
      <c r="AAK8" s="169"/>
      <c r="AAL8" s="169"/>
      <c r="AAM8" s="169"/>
      <c r="AAN8" s="169"/>
      <c r="AAO8" s="169"/>
      <c r="AAP8" s="169"/>
      <c r="AAQ8" s="169"/>
      <c r="AAR8" s="169"/>
      <c r="AAS8" s="169"/>
      <c r="AAT8" s="169"/>
      <c r="AAU8" s="169"/>
      <c r="AAV8" s="169"/>
      <c r="AAW8" s="169"/>
      <c r="AAX8" s="169"/>
      <c r="AAY8" s="169"/>
      <c r="AAZ8" s="169"/>
      <c r="ABA8" s="169"/>
      <c r="ABB8" s="169"/>
      <c r="ABC8" s="169"/>
      <c r="ABD8" s="169"/>
      <c r="ABE8" s="169"/>
      <c r="ABF8" s="169"/>
      <c r="ABG8" s="169"/>
      <c r="ABH8" s="169"/>
      <c r="ABI8" s="169"/>
      <c r="ABJ8" s="169"/>
      <c r="ABK8" s="169"/>
      <c r="ABL8" s="169"/>
      <c r="ABM8" s="169"/>
      <c r="ABN8" s="169"/>
      <c r="ABO8" s="169"/>
      <c r="ABP8" s="169"/>
      <c r="ABQ8" s="169"/>
      <c r="ABR8" s="169"/>
      <c r="ABS8" s="169"/>
      <c r="ABT8" s="169"/>
      <c r="ABU8" s="169"/>
      <c r="ABV8" s="169"/>
      <c r="ABW8" s="169"/>
      <c r="ABX8" s="169"/>
      <c r="ABY8" s="169"/>
      <c r="ABZ8" s="169"/>
      <c r="ACA8" s="169"/>
      <c r="ACB8" s="169"/>
      <c r="ACC8" s="169"/>
      <c r="ACD8" s="169"/>
      <c r="ACE8" s="169"/>
      <c r="ACF8" s="169"/>
      <c r="ACG8" s="169"/>
      <c r="ACH8" s="169"/>
      <c r="ACI8" s="169"/>
      <c r="ACJ8" s="169"/>
      <c r="ACK8" s="169"/>
      <c r="ACL8" s="169"/>
      <c r="ACM8" s="169"/>
      <c r="ACN8" s="169"/>
      <c r="ACO8" s="169"/>
      <c r="ACP8" s="169"/>
      <c r="ACQ8" s="169"/>
      <c r="ACR8" s="169"/>
      <c r="ACS8" s="169"/>
      <c r="ACT8" s="169"/>
      <c r="ACU8" s="169"/>
      <c r="ACV8" s="169"/>
      <c r="ACW8" s="169"/>
      <c r="ACX8" s="169"/>
      <c r="ACY8" s="169"/>
      <c r="ACZ8" s="169"/>
      <c r="ADA8" s="169"/>
      <c r="ADB8" s="169"/>
      <c r="ADC8" s="169"/>
      <c r="ADD8" s="169"/>
      <c r="ADE8" s="169"/>
      <c r="ADF8" s="169"/>
      <c r="ADG8" s="169"/>
      <c r="ADH8" s="169"/>
      <c r="ADI8" s="169"/>
      <c r="ADJ8" s="169"/>
      <c r="ADK8" s="169"/>
      <c r="ADL8" s="169"/>
      <c r="ADM8" s="169"/>
      <c r="ADN8" s="169"/>
      <c r="ADO8" s="169"/>
      <c r="ADP8" s="169"/>
      <c r="ADQ8" s="169"/>
      <c r="ADR8" s="169"/>
      <c r="ADS8" s="169"/>
      <c r="ADT8" s="169"/>
      <c r="ADU8" s="169"/>
      <c r="ADV8" s="169"/>
      <c r="ADW8" s="169"/>
      <c r="ADX8" s="169"/>
      <c r="ADY8" s="169"/>
      <c r="ADZ8" s="169"/>
      <c r="AEA8" s="169"/>
      <c r="AEB8" s="169"/>
      <c r="AEC8" s="169"/>
      <c r="AED8" s="169"/>
      <c r="AEE8" s="169"/>
      <c r="AEF8" s="169"/>
      <c r="AEG8" s="169"/>
      <c r="AEH8" s="169"/>
      <c r="AEI8" s="169"/>
      <c r="AEJ8" s="169"/>
      <c r="AEK8" s="169"/>
      <c r="AEL8" s="169"/>
      <c r="AEM8" s="169"/>
      <c r="AEN8" s="169"/>
      <c r="AEO8" s="169"/>
      <c r="AEP8" s="169"/>
      <c r="AEQ8" s="169"/>
      <c r="AER8" s="169"/>
      <c r="AES8" s="169"/>
      <c r="AET8" s="169"/>
      <c r="AEU8" s="169"/>
      <c r="AEV8" s="169"/>
      <c r="AEW8" s="169"/>
      <c r="AEX8" s="169"/>
      <c r="AEY8" s="169"/>
      <c r="AEZ8" s="169"/>
      <c r="AFA8" s="169"/>
      <c r="AFB8" s="169"/>
      <c r="AFC8" s="169"/>
      <c r="AFD8" s="169"/>
      <c r="AFE8" s="169"/>
      <c r="AFF8" s="169"/>
      <c r="AFG8" s="169"/>
      <c r="AFH8" s="169"/>
      <c r="AFI8" s="169"/>
      <c r="AFJ8" s="169"/>
      <c r="AFK8" s="169"/>
      <c r="AFL8" s="169"/>
      <c r="AFM8" s="169"/>
      <c r="AFN8" s="169"/>
      <c r="AFO8" s="169"/>
      <c r="AFP8" s="169"/>
      <c r="AFQ8" s="169"/>
      <c r="AFR8" s="169"/>
      <c r="AFS8" s="169"/>
      <c r="AFT8" s="169"/>
      <c r="AFU8" s="169"/>
      <c r="AFV8" s="169"/>
      <c r="AFW8" s="169"/>
      <c r="AFX8" s="169"/>
      <c r="AFY8" s="169"/>
      <c r="AFZ8" s="169"/>
      <c r="AGA8" s="169"/>
      <c r="AGB8" s="169"/>
      <c r="AGC8" s="169"/>
      <c r="AGD8" s="169"/>
      <c r="AGE8" s="169"/>
      <c r="AGF8" s="169"/>
      <c r="AGG8" s="169"/>
      <c r="AGH8" s="169"/>
      <c r="AGI8" s="169"/>
      <c r="AGJ8" s="169"/>
      <c r="AGK8" s="169"/>
      <c r="AGL8" s="169"/>
      <c r="AGM8" s="169"/>
      <c r="AGN8" s="169"/>
      <c r="AGO8" s="169"/>
      <c r="AGP8" s="169"/>
      <c r="AGQ8" s="169"/>
      <c r="AGR8" s="169"/>
      <c r="AGS8" s="169"/>
      <c r="AGT8" s="169"/>
      <c r="AGU8" s="169"/>
      <c r="AGV8" s="169"/>
      <c r="AGW8" s="169"/>
      <c r="AGX8" s="169"/>
      <c r="AGY8" s="169"/>
      <c r="AGZ8" s="169"/>
      <c r="AHA8" s="169"/>
      <c r="AHB8" s="169"/>
      <c r="AHC8" s="169"/>
      <c r="AHD8" s="169"/>
      <c r="AHE8" s="169"/>
      <c r="AHF8" s="169"/>
      <c r="AHG8" s="169"/>
      <c r="AHH8" s="169"/>
      <c r="AHI8" s="169"/>
      <c r="AHJ8" s="169"/>
      <c r="AHK8" s="169"/>
      <c r="AHL8" s="169"/>
      <c r="AHM8" s="169"/>
      <c r="AHN8" s="169"/>
      <c r="AHO8" s="169"/>
      <c r="AHP8" s="169"/>
      <c r="AHQ8" s="169"/>
      <c r="AHR8" s="169"/>
      <c r="AHS8" s="169"/>
      <c r="AHT8" s="169"/>
      <c r="AHU8" s="169"/>
      <c r="AHV8" s="169"/>
      <c r="AHW8" s="169"/>
      <c r="AHX8" s="169"/>
      <c r="AHY8" s="169"/>
      <c r="AHZ8" s="169"/>
      <c r="AIA8" s="169"/>
      <c r="AIB8" s="169"/>
      <c r="AIC8" s="169"/>
      <c r="AID8" s="169"/>
      <c r="AIE8" s="169"/>
      <c r="AIF8" s="169"/>
      <c r="AIG8" s="169"/>
      <c r="AIH8" s="169"/>
      <c r="AII8" s="169"/>
      <c r="AIJ8" s="169"/>
      <c r="AIK8" s="169"/>
      <c r="AIL8" s="169"/>
      <c r="AIM8" s="169"/>
      <c r="AIN8" s="169"/>
      <c r="AIO8" s="169"/>
      <c r="AIP8" s="169"/>
      <c r="AIQ8" s="169"/>
      <c r="AIR8" s="169"/>
      <c r="AIS8" s="169"/>
      <c r="AIT8" s="169"/>
      <c r="AIU8" s="169"/>
      <c r="AIV8" s="169"/>
      <c r="AIW8" s="169"/>
      <c r="AIX8" s="169"/>
      <c r="AIY8" s="169"/>
      <c r="AIZ8" s="169"/>
      <c r="AJA8" s="169"/>
      <c r="AJB8" s="169"/>
      <c r="AJC8" s="169"/>
      <c r="AJD8" s="169"/>
      <c r="AJE8" s="169"/>
      <c r="AJF8" s="169"/>
      <c r="AJG8" s="169"/>
      <c r="AJH8" s="169"/>
      <c r="AJI8" s="169"/>
      <c r="AJJ8" s="169"/>
      <c r="AJK8" s="169"/>
      <c r="AJL8" s="169"/>
      <c r="AJM8" s="169"/>
      <c r="AJN8" s="169"/>
      <c r="AJO8" s="169"/>
      <c r="AJP8" s="169"/>
      <c r="AJQ8" s="169"/>
      <c r="AJR8" s="169"/>
      <c r="AJS8" s="169"/>
      <c r="AJT8" s="169"/>
      <c r="AJU8" s="169"/>
      <c r="AJV8" s="169"/>
      <c r="AJW8" s="169"/>
      <c r="AJX8" s="169"/>
      <c r="AJY8" s="169"/>
      <c r="AJZ8" s="169"/>
      <c r="AKA8" s="169"/>
      <c r="AKB8" s="169"/>
      <c r="AKC8" s="169"/>
      <c r="AKD8" s="169"/>
      <c r="AKE8" s="169"/>
      <c r="AKF8" s="169"/>
      <c r="AKG8" s="169"/>
      <c r="AKH8" s="169"/>
      <c r="AKI8" s="169"/>
      <c r="AKJ8" s="169"/>
      <c r="AKK8" s="169"/>
      <c r="AKL8" s="169"/>
      <c r="AKM8" s="169"/>
      <c r="AKN8" s="169"/>
      <c r="AKO8" s="169"/>
      <c r="AKP8" s="169"/>
      <c r="AKQ8" s="169"/>
      <c r="AKR8" s="169"/>
      <c r="AKS8" s="169"/>
      <c r="AKT8" s="169"/>
      <c r="AKU8" s="169"/>
    </row>
    <row r="9" spans="1:983" s="151" customFormat="1" ht="63">
      <c r="A9" s="151">
        <v>2</v>
      </c>
      <c r="B9" s="532">
        <v>2016000000000</v>
      </c>
      <c r="C9" s="53">
        <v>42724</v>
      </c>
      <c r="D9" s="488" t="s">
        <v>141</v>
      </c>
      <c r="E9" s="487" t="s">
        <v>141</v>
      </c>
      <c r="F9" s="76" t="s">
        <v>387</v>
      </c>
      <c r="G9" s="573">
        <v>1448308259</v>
      </c>
      <c r="H9" s="45" t="s">
        <v>47</v>
      </c>
      <c r="I9" s="87">
        <v>43063</v>
      </c>
      <c r="J9" s="76" t="s">
        <v>143</v>
      </c>
      <c r="K9" s="199">
        <v>92.65</v>
      </c>
      <c r="L9" s="573">
        <v>5006209107</v>
      </c>
      <c r="M9" s="205" t="s">
        <v>144</v>
      </c>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69"/>
      <c r="DD9" s="169"/>
      <c r="DE9" s="169"/>
      <c r="DF9" s="169"/>
      <c r="DG9" s="169"/>
      <c r="DH9" s="169"/>
      <c r="DI9" s="169"/>
      <c r="DJ9" s="169"/>
      <c r="DK9" s="169"/>
      <c r="DL9" s="169"/>
      <c r="DM9" s="169"/>
      <c r="DN9" s="169"/>
      <c r="DO9" s="169"/>
      <c r="DP9" s="169"/>
      <c r="DQ9" s="169"/>
      <c r="DR9" s="169"/>
      <c r="DS9" s="169"/>
      <c r="DT9" s="169"/>
      <c r="DU9" s="169"/>
      <c r="DV9" s="169"/>
      <c r="DW9" s="169"/>
      <c r="DX9" s="169"/>
      <c r="DY9" s="169"/>
      <c r="DZ9" s="169"/>
      <c r="EA9" s="169"/>
      <c r="EB9" s="169"/>
      <c r="EC9" s="169"/>
      <c r="ED9" s="169"/>
      <c r="EE9" s="169"/>
      <c r="EF9" s="169"/>
      <c r="EG9" s="169"/>
      <c r="EH9" s="169"/>
      <c r="EI9" s="169"/>
      <c r="EJ9" s="169"/>
      <c r="EK9" s="169"/>
      <c r="EL9" s="169"/>
      <c r="EM9" s="169"/>
      <c r="EN9" s="169"/>
      <c r="EO9" s="169"/>
      <c r="EP9" s="169"/>
      <c r="EQ9" s="169"/>
      <c r="ER9" s="169"/>
      <c r="ES9" s="169"/>
      <c r="ET9" s="169"/>
      <c r="EU9" s="169"/>
      <c r="EV9" s="169"/>
      <c r="EW9" s="169"/>
      <c r="EX9" s="169"/>
      <c r="EY9" s="169"/>
      <c r="EZ9" s="169"/>
      <c r="FA9" s="169"/>
      <c r="FB9" s="169"/>
      <c r="FC9" s="169"/>
      <c r="FD9" s="169"/>
      <c r="FE9" s="169"/>
      <c r="FF9" s="169"/>
      <c r="FG9" s="169"/>
      <c r="FH9" s="169"/>
      <c r="FI9" s="169"/>
      <c r="FJ9" s="169"/>
      <c r="FK9" s="169"/>
      <c r="FL9" s="169"/>
      <c r="FM9" s="169"/>
      <c r="FN9" s="169"/>
      <c r="FO9" s="169"/>
      <c r="FP9" s="169"/>
      <c r="FQ9" s="169"/>
      <c r="FR9" s="169"/>
      <c r="FS9" s="169"/>
      <c r="FT9" s="169"/>
      <c r="FU9" s="169"/>
      <c r="FV9" s="169"/>
      <c r="FW9" s="169"/>
      <c r="FX9" s="169"/>
      <c r="FY9" s="169"/>
      <c r="FZ9" s="169"/>
      <c r="GA9" s="169"/>
      <c r="GB9" s="169"/>
      <c r="GC9" s="169"/>
      <c r="GD9" s="169"/>
      <c r="GE9" s="169"/>
      <c r="GF9" s="169"/>
      <c r="GG9" s="169"/>
      <c r="GH9" s="169"/>
      <c r="GI9" s="169"/>
      <c r="GJ9" s="169"/>
      <c r="GK9" s="169"/>
      <c r="GL9" s="169"/>
      <c r="GM9" s="169"/>
      <c r="GN9" s="169"/>
      <c r="GO9" s="169"/>
      <c r="GP9" s="169"/>
      <c r="GQ9" s="169"/>
      <c r="GR9" s="169"/>
      <c r="GS9" s="169"/>
      <c r="GT9" s="169"/>
      <c r="GU9" s="169"/>
      <c r="GV9" s="169"/>
      <c r="GW9" s="169"/>
      <c r="GX9" s="169"/>
      <c r="GY9" s="169"/>
      <c r="GZ9" s="169"/>
      <c r="HA9" s="169"/>
      <c r="HB9" s="169"/>
      <c r="HC9" s="169"/>
      <c r="HD9" s="169"/>
      <c r="HE9" s="169"/>
      <c r="HF9" s="169"/>
      <c r="HG9" s="169"/>
      <c r="HH9" s="169"/>
      <c r="HI9" s="169"/>
      <c r="HJ9" s="169"/>
      <c r="HK9" s="169"/>
      <c r="HL9" s="169"/>
      <c r="HM9" s="169"/>
      <c r="HN9" s="169"/>
      <c r="HO9" s="169"/>
      <c r="HP9" s="169"/>
      <c r="HQ9" s="169"/>
      <c r="HR9" s="169"/>
      <c r="HS9" s="169"/>
      <c r="HT9" s="169"/>
      <c r="HU9" s="169"/>
      <c r="HV9" s="169"/>
      <c r="HW9" s="169"/>
      <c r="HX9" s="169"/>
      <c r="HY9" s="169"/>
      <c r="HZ9" s="169"/>
      <c r="IA9" s="169"/>
      <c r="IB9" s="169"/>
      <c r="IC9" s="169"/>
      <c r="ID9" s="169"/>
      <c r="IE9" s="169"/>
      <c r="IF9" s="169"/>
      <c r="IG9" s="169"/>
      <c r="IH9" s="169"/>
      <c r="II9" s="169"/>
      <c r="IJ9" s="169"/>
      <c r="IK9" s="169"/>
      <c r="IL9" s="169"/>
      <c r="IM9" s="169"/>
      <c r="IN9" s="169"/>
      <c r="IO9" s="169"/>
      <c r="IP9" s="169"/>
      <c r="IQ9" s="169"/>
      <c r="IR9" s="169"/>
      <c r="IS9" s="169"/>
      <c r="IT9" s="169"/>
      <c r="IU9" s="169"/>
      <c r="IV9" s="169"/>
      <c r="IW9" s="169"/>
      <c r="IX9" s="169"/>
      <c r="IY9" s="169"/>
      <c r="IZ9" s="169"/>
      <c r="JA9" s="169"/>
      <c r="JB9" s="169"/>
      <c r="JC9" s="169"/>
      <c r="JD9" s="169"/>
      <c r="JE9" s="169"/>
      <c r="JF9" s="169"/>
      <c r="JG9" s="169"/>
      <c r="JH9" s="169"/>
      <c r="JI9" s="169"/>
      <c r="JJ9" s="169"/>
      <c r="JK9" s="169"/>
      <c r="JL9" s="169"/>
      <c r="JM9" s="169"/>
      <c r="JN9" s="169"/>
      <c r="JO9" s="169"/>
      <c r="JP9" s="169"/>
      <c r="JQ9" s="169"/>
      <c r="JR9" s="169"/>
      <c r="JS9" s="169"/>
      <c r="JT9" s="169"/>
      <c r="JU9" s="169"/>
      <c r="JV9" s="169"/>
      <c r="JW9" s="169"/>
      <c r="JX9" s="169"/>
      <c r="JY9" s="169"/>
      <c r="JZ9" s="169"/>
      <c r="KA9" s="169"/>
      <c r="KB9" s="169"/>
      <c r="KC9" s="169"/>
      <c r="KD9" s="169"/>
      <c r="KE9" s="169"/>
      <c r="KF9" s="169"/>
      <c r="KG9" s="169"/>
      <c r="KH9" s="169"/>
      <c r="KI9" s="169"/>
      <c r="KJ9" s="169"/>
      <c r="KK9" s="169"/>
      <c r="KL9" s="169"/>
      <c r="KM9" s="169"/>
      <c r="KN9" s="169"/>
      <c r="KO9" s="169"/>
      <c r="KP9" s="169"/>
      <c r="KQ9" s="169"/>
      <c r="KR9" s="169"/>
      <c r="KS9" s="169"/>
      <c r="KT9" s="169"/>
      <c r="KU9" s="169"/>
      <c r="KV9" s="169"/>
      <c r="KW9" s="169"/>
      <c r="KX9" s="169"/>
      <c r="KY9" s="169"/>
      <c r="KZ9" s="169"/>
      <c r="LA9" s="169"/>
      <c r="LB9" s="169"/>
      <c r="LC9" s="169"/>
      <c r="LD9" s="169"/>
      <c r="LE9" s="169"/>
      <c r="LF9" s="169"/>
      <c r="LG9" s="169"/>
      <c r="LH9" s="169"/>
      <c r="LI9" s="169"/>
      <c r="LJ9" s="169"/>
      <c r="LK9" s="169"/>
      <c r="LL9" s="169"/>
      <c r="LM9" s="169"/>
      <c r="LN9" s="169"/>
      <c r="LO9" s="169"/>
      <c r="LP9" s="169"/>
      <c r="LQ9" s="169"/>
      <c r="LR9" s="169"/>
      <c r="LS9" s="169"/>
      <c r="LT9" s="169"/>
      <c r="LU9" s="169"/>
      <c r="LV9" s="169"/>
      <c r="LW9" s="169"/>
      <c r="LX9" s="169"/>
      <c r="LY9" s="169"/>
      <c r="LZ9" s="169"/>
      <c r="MA9" s="169"/>
      <c r="MB9" s="169"/>
      <c r="MC9" s="169"/>
      <c r="MD9" s="169"/>
      <c r="ME9" s="169"/>
      <c r="MF9" s="169"/>
      <c r="MG9" s="169"/>
      <c r="MH9" s="169"/>
      <c r="MI9" s="169"/>
      <c r="MJ9" s="169"/>
      <c r="MK9" s="169"/>
      <c r="ML9" s="169"/>
      <c r="MM9" s="169"/>
      <c r="MN9" s="169"/>
      <c r="MO9" s="169"/>
      <c r="MP9" s="169"/>
      <c r="MQ9" s="169"/>
      <c r="MR9" s="169"/>
      <c r="MS9" s="169"/>
      <c r="MT9" s="169"/>
      <c r="MU9" s="169"/>
      <c r="MV9" s="169"/>
      <c r="MW9" s="169"/>
      <c r="MX9" s="169"/>
      <c r="MY9" s="169"/>
      <c r="MZ9" s="169"/>
      <c r="NA9" s="169"/>
      <c r="NB9" s="169"/>
      <c r="NC9" s="169"/>
      <c r="ND9" s="169"/>
      <c r="NE9" s="169"/>
      <c r="NF9" s="169"/>
      <c r="NG9" s="169"/>
      <c r="NH9" s="169"/>
      <c r="NI9" s="169"/>
      <c r="NJ9" s="169"/>
      <c r="NK9" s="169"/>
      <c r="NL9" s="169"/>
      <c r="NM9" s="169"/>
      <c r="NN9" s="169"/>
      <c r="NO9" s="169"/>
      <c r="NP9" s="169"/>
      <c r="NQ9" s="169"/>
      <c r="NR9" s="169"/>
      <c r="NS9" s="169"/>
      <c r="NT9" s="169"/>
      <c r="NU9" s="169"/>
      <c r="NV9" s="169"/>
      <c r="NW9" s="169"/>
      <c r="NX9" s="169"/>
      <c r="NY9" s="169"/>
      <c r="NZ9" s="169"/>
      <c r="OA9" s="169"/>
      <c r="OB9" s="169"/>
      <c r="OC9" s="169"/>
      <c r="OD9" s="169"/>
      <c r="OE9" s="169"/>
      <c r="OF9" s="169"/>
      <c r="OG9" s="169"/>
      <c r="OH9" s="169"/>
      <c r="OI9" s="169"/>
      <c r="OJ9" s="169"/>
      <c r="OK9" s="169"/>
      <c r="OL9" s="169"/>
      <c r="OM9" s="169"/>
      <c r="ON9" s="169"/>
      <c r="OO9" s="169"/>
      <c r="OP9" s="169"/>
      <c r="OQ9" s="169"/>
      <c r="OR9" s="169"/>
      <c r="OS9" s="169"/>
      <c r="OT9" s="169"/>
      <c r="OU9" s="169"/>
      <c r="OV9" s="169"/>
      <c r="OW9" s="169"/>
      <c r="OX9" s="169"/>
      <c r="OY9" s="169"/>
      <c r="OZ9" s="169"/>
      <c r="PA9" s="169"/>
      <c r="PB9" s="169"/>
      <c r="PC9" s="169"/>
      <c r="PD9" s="169"/>
      <c r="PE9" s="169"/>
      <c r="PF9" s="169"/>
      <c r="PG9" s="169"/>
      <c r="PH9" s="169"/>
      <c r="PI9" s="169"/>
      <c r="PJ9" s="169"/>
      <c r="PK9" s="169"/>
      <c r="PL9" s="169"/>
      <c r="PM9" s="169"/>
      <c r="PN9" s="169"/>
      <c r="PO9" s="169"/>
      <c r="PP9" s="169"/>
      <c r="PQ9" s="169"/>
      <c r="PR9" s="169"/>
      <c r="PS9" s="169"/>
      <c r="PT9" s="169"/>
      <c r="PU9" s="169"/>
      <c r="PV9" s="169"/>
      <c r="PW9" s="169"/>
      <c r="PX9" s="169"/>
      <c r="PY9" s="169"/>
      <c r="PZ9" s="169"/>
      <c r="QA9" s="169"/>
      <c r="QB9" s="169"/>
      <c r="QC9" s="169"/>
      <c r="QD9" s="169"/>
      <c r="QE9" s="169"/>
      <c r="QF9" s="169"/>
      <c r="QG9" s="169"/>
      <c r="QH9" s="169"/>
      <c r="QI9" s="169"/>
      <c r="QJ9" s="169"/>
      <c r="QK9" s="169"/>
      <c r="QL9" s="169"/>
      <c r="QM9" s="169"/>
      <c r="QN9" s="169"/>
      <c r="QO9" s="169"/>
      <c r="QP9" s="169"/>
      <c r="QQ9" s="169"/>
      <c r="QR9" s="169"/>
      <c r="QS9" s="169"/>
      <c r="QT9" s="169"/>
      <c r="QU9" s="169"/>
      <c r="QV9" s="169"/>
      <c r="QW9" s="169"/>
      <c r="QX9" s="169"/>
      <c r="QY9" s="169"/>
      <c r="QZ9" s="169"/>
      <c r="RA9" s="169"/>
      <c r="RB9" s="169"/>
      <c r="RC9" s="169"/>
      <c r="RD9" s="169"/>
      <c r="RE9" s="169"/>
      <c r="RF9" s="169"/>
      <c r="RG9" s="169"/>
      <c r="RH9" s="169"/>
      <c r="RI9" s="169"/>
      <c r="RJ9" s="169"/>
      <c r="RK9" s="169"/>
      <c r="RL9" s="169"/>
      <c r="RM9" s="169"/>
      <c r="RN9" s="169"/>
      <c r="RO9" s="169"/>
      <c r="RP9" s="169"/>
      <c r="RQ9" s="169"/>
      <c r="RR9" s="169"/>
      <c r="RS9" s="169"/>
      <c r="RT9" s="169"/>
      <c r="RU9" s="169"/>
      <c r="RV9" s="169"/>
      <c r="RW9" s="169"/>
      <c r="RX9" s="169"/>
      <c r="RY9" s="169"/>
      <c r="RZ9" s="169"/>
      <c r="SA9" s="169"/>
      <c r="SB9" s="169"/>
      <c r="SC9" s="169"/>
      <c r="SD9" s="169"/>
      <c r="SE9" s="169"/>
      <c r="SF9" s="169"/>
      <c r="SG9" s="169"/>
      <c r="SH9" s="169"/>
      <c r="SI9" s="169"/>
      <c r="SJ9" s="169"/>
      <c r="SK9" s="169"/>
      <c r="SL9" s="169"/>
      <c r="SM9" s="169"/>
      <c r="SN9" s="169"/>
      <c r="SO9" s="169"/>
      <c r="SP9" s="169"/>
      <c r="SQ9" s="169"/>
      <c r="SR9" s="169"/>
      <c r="SS9" s="169"/>
      <c r="ST9" s="169"/>
      <c r="SU9" s="169"/>
      <c r="SV9" s="169"/>
      <c r="SW9" s="169"/>
      <c r="SX9" s="169"/>
      <c r="SY9" s="169"/>
      <c r="SZ9" s="169"/>
      <c r="TA9" s="169"/>
      <c r="TB9" s="169"/>
      <c r="TC9" s="169"/>
      <c r="TD9" s="169"/>
      <c r="TE9" s="169"/>
      <c r="TF9" s="169"/>
      <c r="TG9" s="169"/>
      <c r="TH9" s="169"/>
      <c r="TI9" s="169"/>
      <c r="TJ9" s="169"/>
      <c r="TK9" s="169"/>
      <c r="TL9" s="169"/>
      <c r="TM9" s="169"/>
      <c r="TN9" s="169"/>
      <c r="TO9" s="169"/>
      <c r="TP9" s="169"/>
      <c r="TQ9" s="169"/>
      <c r="TR9" s="169"/>
      <c r="TS9" s="169"/>
      <c r="TT9" s="169"/>
      <c r="TU9" s="169"/>
      <c r="TV9" s="169"/>
      <c r="TW9" s="169"/>
      <c r="TX9" s="169"/>
      <c r="TY9" s="169"/>
      <c r="TZ9" s="169"/>
      <c r="UA9" s="169"/>
      <c r="UB9" s="169"/>
      <c r="UC9" s="169"/>
      <c r="UD9" s="169"/>
      <c r="UE9" s="169"/>
      <c r="UF9" s="169"/>
      <c r="UG9" s="169"/>
      <c r="UH9" s="169"/>
      <c r="UI9" s="169"/>
      <c r="UJ9" s="169"/>
      <c r="UK9" s="169"/>
      <c r="UL9" s="169"/>
      <c r="UM9" s="169"/>
      <c r="UN9" s="169"/>
      <c r="UO9" s="169"/>
      <c r="UP9" s="169"/>
      <c r="UQ9" s="169"/>
      <c r="UR9" s="169"/>
      <c r="US9" s="169"/>
      <c r="UT9" s="169"/>
      <c r="UU9" s="169"/>
      <c r="UV9" s="169"/>
      <c r="UW9" s="169"/>
      <c r="UX9" s="169"/>
      <c r="UY9" s="169"/>
      <c r="UZ9" s="169"/>
      <c r="VA9" s="169"/>
      <c r="VB9" s="169"/>
      <c r="VC9" s="169"/>
      <c r="VD9" s="169"/>
      <c r="VE9" s="169"/>
      <c r="VF9" s="169"/>
      <c r="VG9" s="169"/>
      <c r="VH9" s="169"/>
      <c r="VI9" s="169"/>
      <c r="VJ9" s="169"/>
      <c r="VK9" s="169"/>
      <c r="VL9" s="169"/>
      <c r="VM9" s="169"/>
      <c r="VN9" s="169"/>
      <c r="VO9" s="169"/>
      <c r="VP9" s="169"/>
      <c r="VQ9" s="169"/>
      <c r="VR9" s="169"/>
      <c r="VS9" s="169"/>
      <c r="VT9" s="169"/>
      <c r="VU9" s="169"/>
      <c r="VV9" s="169"/>
      <c r="VW9" s="169"/>
      <c r="VX9" s="169"/>
      <c r="VY9" s="169"/>
      <c r="VZ9" s="169"/>
      <c r="WA9" s="169"/>
      <c r="WB9" s="169"/>
      <c r="WC9" s="169"/>
      <c r="WD9" s="169"/>
      <c r="WE9" s="169"/>
      <c r="WF9" s="169"/>
      <c r="WG9" s="169"/>
      <c r="WH9" s="169"/>
      <c r="WI9" s="169"/>
      <c r="WJ9" s="169"/>
      <c r="WK9" s="169"/>
      <c r="WL9" s="169"/>
      <c r="WM9" s="169"/>
      <c r="WN9" s="169"/>
      <c r="WO9" s="169"/>
      <c r="WP9" s="169"/>
      <c r="WQ9" s="169"/>
      <c r="WR9" s="169"/>
      <c r="WS9" s="169"/>
      <c r="WT9" s="169"/>
      <c r="WU9" s="169"/>
      <c r="WV9" s="169"/>
      <c r="WW9" s="169"/>
      <c r="WX9" s="169"/>
      <c r="WY9" s="169"/>
      <c r="WZ9" s="169"/>
      <c r="XA9" s="169"/>
      <c r="XB9" s="169"/>
      <c r="XC9" s="169"/>
      <c r="XD9" s="169"/>
      <c r="XE9" s="169"/>
      <c r="XF9" s="169"/>
      <c r="XG9" s="169"/>
      <c r="XH9" s="169"/>
      <c r="XI9" s="169"/>
      <c r="XJ9" s="169"/>
      <c r="XK9" s="169"/>
      <c r="XL9" s="169"/>
      <c r="XM9" s="169"/>
      <c r="XN9" s="169"/>
      <c r="XO9" s="169"/>
      <c r="XP9" s="169"/>
      <c r="XQ9" s="169"/>
      <c r="XR9" s="169"/>
      <c r="XS9" s="169"/>
      <c r="XT9" s="169"/>
      <c r="XU9" s="169"/>
      <c r="XV9" s="169"/>
      <c r="XW9" s="169"/>
      <c r="XX9" s="169"/>
      <c r="XY9" s="169"/>
      <c r="XZ9" s="169"/>
      <c r="YA9" s="169"/>
      <c r="YB9" s="169"/>
      <c r="YC9" s="169"/>
      <c r="YD9" s="169"/>
      <c r="YE9" s="169"/>
      <c r="YF9" s="169"/>
      <c r="YG9" s="169"/>
      <c r="YH9" s="169"/>
      <c r="YI9" s="169"/>
      <c r="YJ9" s="169"/>
      <c r="YK9" s="169"/>
      <c r="YL9" s="169"/>
      <c r="YM9" s="169"/>
      <c r="YN9" s="169"/>
      <c r="YO9" s="169"/>
      <c r="YP9" s="169"/>
      <c r="YQ9" s="169"/>
      <c r="YR9" s="169"/>
      <c r="YS9" s="169"/>
      <c r="YT9" s="169"/>
      <c r="YU9" s="169"/>
      <c r="YV9" s="169"/>
      <c r="YW9" s="169"/>
      <c r="YX9" s="169"/>
      <c r="YY9" s="169"/>
      <c r="YZ9" s="169"/>
      <c r="ZA9" s="169"/>
      <c r="ZB9" s="169"/>
      <c r="ZC9" s="169"/>
      <c r="ZD9" s="169"/>
      <c r="ZE9" s="169"/>
      <c r="ZF9" s="169"/>
      <c r="ZG9" s="169"/>
      <c r="ZH9" s="169"/>
      <c r="ZI9" s="169"/>
      <c r="ZJ9" s="169"/>
      <c r="ZK9" s="169"/>
      <c r="ZL9" s="169"/>
      <c r="ZM9" s="169"/>
      <c r="ZN9" s="169"/>
      <c r="ZO9" s="169"/>
      <c r="ZP9" s="169"/>
      <c r="ZQ9" s="169"/>
      <c r="ZR9" s="169"/>
      <c r="ZS9" s="169"/>
      <c r="ZT9" s="169"/>
      <c r="ZU9" s="169"/>
      <c r="ZV9" s="169"/>
      <c r="ZW9" s="169"/>
      <c r="ZX9" s="169"/>
      <c r="ZY9" s="169"/>
      <c r="ZZ9" s="169"/>
      <c r="AAA9" s="169"/>
      <c r="AAB9" s="169"/>
      <c r="AAC9" s="169"/>
      <c r="AAD9" s="169"/>
      <c r="AAE9" s="169"/>
      <c r="AAF9" s="169"/>
      <c r="AAG9" s="169"/>
      <c r="AAH9" s="169"/>
      <c r="AAI9" s="169"/>
      <c r="AAJ9" s="169"/>
      <c r="AAK9" s="169"/>
      <c r="AAL9" s="169"/>
      <c r="AAM9" s="169"/>
      <c r="AAN9" s="169"/>
      <c r="AAO9" s="169"/>
      <c r="AAP9" s="169"/>
      <c r="AAQ9" s="169"/>
      <c r="AAR9" s="169"/>
      <c r="AAS9" s="169"/>
      <c r="AAT9" s="169"/>
      <c r="AAU9" s="169"/>
      <c r="AAV9" s="169"/>
      <c r="AAW9" s="169"/>
      <c r="AAX9" s="169"/>
      <c r="AAY9" s="169"/>
      <c r="AAZ9" s="169"/>
      <c r="ABA9" s="169"/>
      <c r="ABB9" s="169"/>
      <c r="ABC9" s="169"/>
      <c r="ABD9" s="169"/>
      <c r="ABE9" s="169"/>
      <c r="ABF9" s="169"/>
      <c r="ABG9" s="169"/>
      <c r="ABH9" s="169"/>
      <c r="ABI9" s="169"/>
      <c r="ABJ9" s="169"/>
      <c r="ABK9" s="169"/>
      <c r="ABL9" s="169"/>
      <c r="ABM9" s="169"/>
      <c r="ABN9" s="169"/>
      <c r="ABO9" s="169"/>
      <c r="ABP9" s="169"/>
      <c r="ABQ9" s="169"/>
      <c r="ABR9" s="169"/>
      <c r="ABS9" s="169"/>
      <c r="ABT9" s="169"/>
      <c r="ABU9" s="169"/>
      <c r="ABV9" s="169"/>
      <c r="ABW9" s="169"/>
      <c r="ABX9" s="169"/>
      <c r="ABY9" s="169"/>
      <c r="ABZ9" s="169"/>
      <c r="ACA9" s="169"/>
      <c r="ACB9" s="169"/>
      <c r="ACC9" s="169"/>
      <c r="ACD9" s="169"/>
      <c r="ACE9" s="169"/>
      <c r="ACF9" s="169"/>
      <c r="ACG9" s="169"/>
      <c r="ACH9" s="169"/>
      <c r="ACI9" s="169"/>
      <c r="ACJ9" s="169"/>
      <c r="ACK9" s="169"/>
      <c r="ACL9" s="169"/>
      <c r="ACM9" s="169"/>
      <c r="ACN9" s="169"/>
      <c r="ACO9" s="169"/>
      <c r="ACP9" s="169"/>
      <c r="ACQ9" s="169"/>
      <c r="ACR9" s="169"/>
      <c r="ACS9" s="169"/>
      <c r="ACT9" s="169"/>
      <c r="ACU9" s="169"/>
      <c r="ACV9" s="169"/>
      <c r="ACW9" s="169"/>
      <c r="ACX9" s="169"/>
      <c r="ACY9" s="169"/>
      <c r="ACZ9" s="169"/>
      <c r="ADA9" s="169"/>
      <c r="ADB9" s="169"/>
      <c r="ADC9" s="169"/>
      <c r="ADD9" s="169"/>
      <c r="ADE9" s="169"/>
      <c r="ADF9" s="169"/>
      <c r="ADG9" s="169"/>
      <c r="ADH9" s="169"/>
      <c r="ADI9" s="169"/>
      <c r="ADJ9" s="169"/>
      <c r="ADK9" s="169"/>
      <c r="ADL9" s="169"/>
      <c r="ADM9" s="169"/>
      <c r="ADN9" s="169"/>
      <c r="ADO9" s="169"/>
      <c r="ADP9" s="169"/>
      <c r="ADQ9" s="169"/>
      <c r="ADR9" s="169"/>
      <c r="ADS9" s="169"/>
      <c r="ADT9" s="169"/>
      <c r="ADU9" s="169"/>
      <c r="ADV9" s="169"/>
      <c r="ADW9" s="169"/>
      <c r="ADX9" s="169"/>
      <c r="ADY9" s="169"/>
      <c r="ADZ9" s="169"/>
      <c r="AEA9" s="169"/>
      <c r="AEB9" s="169"/>
      <c r="AEC9" s="169"/>
      <c r="AED9" s="169"/>
      <c r="AEE9" s="169"/>
      <c r="AEF9" s="169"/>
      <c r="AEG9" s="169"/>
      <c r="AEH9" s="169"/>
      <c r="AEI9" s="169"/>
      <c r="AEJ9" s="169"/>
      <c r="AEK9" s="169"/>
      <c r="AEL9" s="169"/>
      <c r="AEM9" s="169"/>
      <c r="AEN9" s="169"/>
      <c r="AEO9" s="169"/>
      <c r="AEP9" s="169"/>
      <c r="AEQ9" s="169"/>
      <c r="AER9" s="169"/>
      <c r="AES9" s="169"/>
      <c r="AET9" s="169"/>
      <c r="AEU9" s="169"/>
      <c r="AEV9" s="169"/>
      <c r="AEW9" s="169"/>
      <c r="AEX9" s="169"/>
      <c r="AEY9" s="169"/>
      <c r="AEZ9" s="169"/>
      <c r="AFA9" s="169"/>
      <c r="AFB9" s="169"/>
      <c r="AFC9" s="169"/>
      <c r="AFD9" s="169"/>
      <c r="AFE9" s="169"/>
      <c r="AFF9" s="169"/>
      <c r="AFG9" s="169"/>
      <c r="AFH9" s="169"/>
      <c r="AFI9" s="169"/>
      <c r="AFJ9" s="169"/>
      <c r="AFK9" s="169"/>
      <c r="AFL9" s="169"/>
      <c r="AFM9" s="169"/>
      <c r="AFN9" s="169"/>
      <c r="AFO9" s="169"/>
      <c r="AFP9" s="169"/>
      <c r="AFQ9" s="169"/>
      <c r="AFR9" s="169"/>
      <c r="AFS9" s="169"/>
      <c r="AFT9" s="169"/>
      <c r="AFU9" s="169"/>
      <c r="AFV9" s="169"/>
      <c r="AFW9" s="169"/>
      <c r="AFX9" s="169"/>
      <c r="AFY9" s="169"/>
      <c r="AFZ9" s="169"/>
      <c r="AGA9" s="169"/>
      <c r="AGB9" s="169"/>
      <c r="AGC9" s="169"/>
      <c r="AGD9" s="169"/>
      <c r="AGE9" s="169"/>
      <c r="AGF9" s="169"/>
      <c r="AGG9" s="169"/>
      <c r="AGH9" s="169"/>
      <c r="AGI9" s="169"/>
      <c r="AGJ9" s="169"/>
      <c r="AGK9" s="169"/>
      <c r="AGL9" s="169"/>
      <c r="AGM9" s="169"/>
      <c r="AGN9" s="169"/>
      <c r="AGO9" s="169"/>
      <c r="AGP9" s="169"/>
      <c r="AGQ9" s="169"/>
      <c r="AGR9" s="169"/>
      <c r="AGS9" s="169"/>
      <c r="AGT9" s="169"/>
      <c r="AGU9" s="169"/>
      <c r="AGV9" s="169"/>
      <c r="AGW9" s="169"/>
      <c r="AGX9" s="169"/>
      <c r="AGY9" s="169"/>
      <c r="AGZ9" s="169"/>
      <c r="AHA9" s="169"/>
      <c r="AHB9" s="169"/>
      <c r="AHC9" s="169"/>
      <c r="AHD9" s="169"/>
      <c r="AHE9" s="169"/>
      <c r="AHF9" s="169"/>
      <c r="AHG9" s="169"/>
      <c r="AHH9" s="169"/>
      <c r="AHI9" s="169"/>
      <c r="AHJ9" s="169"/>
      <c r="AHK9" s="169"/>
      <c r="AHL9" s="169"/>
      <c r="AHM9" s="169"/>
      <c r="AHN9" s="169"/>
      <c r="AHO9" s="169"/>
      <c r="AHP9" s="169"/>
      <c r="AHQ9" s="169"/>
      <c r="AHR9" s="169"/>
      <c r="AHS9" s="169"/>
      <c r="AHT9" s="169"/>
      <c r="AHU9" s="169"/>
      <c r="AHV9" s="169"/>
      <c r="AHW9" s="169"/>
      <c r="AHX9" s="169"/>
      <c r="AHY9" s="169"/>
      <c r="AHZ9" s="169"/>
      <c r="AIA9" s="169"/>
      <c r="AIB9" s="169"/>
      <c r="AIC9" s="169"/>
      <c r="AID9" s="169"/>
      <c r="AIE9" s="169"/>
      <c r="AIF9" s="169"/>
      <c r="AIG9" s="169"/>
      <c r="AIH9" s="169"/>
      <c r="AII9" s="169"/>
      <c r="AIJ9" s="169"/>
      <c r="AIK9" s="169"/>
      <c r="AIL9" s="169"/>
      <c r="AIM9" s="169"/>
      <c r="AIN9" s="169"/>
      <c r="AIO9" s="169"/>
      <c r="AIP9" s="169"/>
      <c r="AIQ9" s="169"/>
      <c r="AIR9" s="169"/>
      <c r="AIS9" s="169"/>
      <c r="AIT9" s="169"/>
      <c r="AIU9" s="169"/>
      <c r="AIV9" s="169"/>
      <c r="AIW9" s="169"/>
      <c r="AIX9" s="169"/>
      <c r="AIY9" s="169"/>
      <c r="AIZ9" s="169"/>
      <c r="AJA9" s="169"/>
      <c r="AJB9" s="169"/>
      <c r="AJC9" s="169"/>
      <c r="AJD9" s="169"/>
      <c r="AJE9" s="169"/>
      <c r="AJF9" s="169"/>
      <c r="AJG9" s="169"/>
      <c r="AJH9" s="169"/>
      <c r="AJI9" s="169"/>
      <c r="AJJ9" s="169"/>
      <c r="AJK9" s="169"/>
      <c r="AJL9" s="169"/>
      <c r="AJM9" s="169"/>
      <c r="AJN9" s="169"/>
      <c r="AJO9" s="169"/>
      <c r="AJP9" s="169"/>
      <c r="AJQ9" s="169"/>
      <c r="AJR9" s="169"/>
      <c r="AJS9" s="169"/>
      <c r="AJT9" s="169"/>
      <c r="AJU9" s="169"/>
      <c r="AJV9" s="169"/>
      <c r="AJW9" s="169"/>
      <c r="AJX9" s="169"/>
      <c r="AJY9" s="169"/>
      <c r="AJZ9" s="169"/>
      <c r="AKA9" s="169"/>
      <c r="AKB9" s="169"/>
      <c r="AKC9" s="169"/>
      <c r="AKD9" s="169"/>
      <c r="AKE9" s="169"/>
      <c r="AKF9" s="169"/>
      <c r="AKG9" s="169"/>
      <c r="AKH9" s="169"/>
      <c r="AKI9" s="169"/>
      <c r="AKJ9" s="169"/>
      <c r="AKK9" s="169"/>
      <c r="AKL9" s="169"/>
      <c r="AKM9" s="169"/>
      <c r="AKN9" s="169"/>
      <c r="AKO9" s="169"/>
      <c r="AKP9" s="169"/>
      <c r="AKQ9" s="169"/>
      <c r="AKR9" s="169"/>
      <c r="AKS9" s="169"/>
      <c r="AKT9" s="169"/>
      <c r="AKU9" s="169"/>
    </row>
    <row r="10" spans="1:983" s="151" customFormat="1" ht="49.5" customHeight="1">
      <c r="A10" s="151">
        <v>3</v>
      </c>
      <c r="B10" s="412">
        <v>2017130000257</v>
      </c>
      <c r="C10" s="53">
        <v>43018</v>
      </c>
      <c r="D10" s="233" t="s">
        <v>353</v>
      </c>
      <c r="E10" s="233" t="s">
        <v>713</v>
      </c>
      <c r="F10" s="49" t="s">
        <v>521</v>
      </c>
      <c r="G10" s="573">
        <v>22486028867</v>
      </c>
      <c r="H10" s="45" t="s">
        <v>21</v>
      </c>
      <c r="I10" s="48">
        <v>44685</v>
      </c>
      <c r="J10" s="48">
        <v>45380</v>
      </c>
      <c r="K10" s="464">
        <v>30.46</v>
      </c>
      <c r="L10" s="573">
        <v>459502256559</v>
      </c>
      <c r="M10" s="204"/>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c r="BC10" s="169"/>
      <c r="BD10" s="169"/>
      <c r="BE10" s="169"/>
      <c r="BF10" s="169"/>
      <c r="BG10" s="169"/>
      <c r="BH10" s="169"/>
      <c r="BI10" s="169"/>
      <c r="BJ10" s="169"/>
      <c r="BK10" s="169"/>
      <c r="BL10" s="169"/>
      <c r="BM10" s="169"/>
      <c r="BN10" s="169"/>
      <c r="BO10" s="169"/>
      <c r="BP10" s="169"/>
      <c r="BQ10" s="169"/>
      <c r="BR10" s="169"/>
      <c r="BS10" s="169"/>
      <c r="BT10" s="169"/>
      <c r="BU10" s="169"/>
      <c r="BV10" s="169"/>
      <c r="BW10" s="169"/>
      <c r="BX10" s="169"/>
      <c r="BY10" s="169"/>
      <c r="BZ10" s="169"/>
      <c r="CA10" s="169"/>
      <c r="CB10" s="169"/>
      <c r="CC10" s="169"/>
      <c r="CD10" s="169"/>
      <c r="CE10" s="169"/>
      <c r="CF10" s="169"/>
      <c r="CG10" s="169"/>
      <c r="CH10" s="169"/>
      <c r="CI10" s="169"/>
      <c r="CJ10" s="169"/>
      <c r="CK10" s="169"/>
      <c r="CL10" s="169"/>
      <c r="CM10" s="169"/>
      <c r="CN10" s="169"/>
      <c r="CO10" s="169"/>
      <c r="CP10" s="169"/>
      <c r="CQ10" s="169"/>
      <c r="CR10" s="169"/>
      <c r="CS10" s="169"/>
      <c r="CT10" s="169"/>
      <c r="CU10" s="169"/>
      <c r="CV10" s="169"/>
      <c r="CW10" s="169"/>
      <c r="CX10" s="169"/>
      <c r="CY10" s="169"/>
      <c r="CZ10" s="169"/>
      <c r="DA10" s="169"/>
      <c r="DB10" s="169"/>
      <c r="DC10" s="169"/>
      <c r="DD10" s="169"/>
      <c r="DE10" s="169"/>
      <c r="DF10" s="169"/>
      <c r="DG10" s="169"/>
      <c r="DH10" s="169"/>
      <c r="DI10" s="169"/>
      <c r="DJ10" s="169"/>
      <c r="DK10" s="169"/>
      <c r="DL10" s="169"/>
      <c r="DM10" s="169"/>
      <c r="DN10" s="169"/>
      <c r="DO10" s="169"/>
      <c r="DP10" s="169"/>
      <c r="DQ10" s="169"/>
      <c r="DR10" s="169"/>
      <c r="DS10" s="169"/>
      <c r="DT10" s="169"/>
      <c r="DU10" s="169"/>
      <c r="DV10" s="169"/>
      <c r="DW10" s="169"/>
      <c r="DX10" s="169"/>
      <c r="DY10" s="169"/>
      <c r="DZ10" s="169"/>
      <c r="EA10" s="169"/>
      <c r="EB10" s="169"/>
      <c r="EC10" s="169"/>
      <c r="ED10" s="169"/>
      <c r="EE10" s="169"/>
      <c r="EF10" s="169"/>
      <c r="EG10" s="169"/>
      <c r="EH10" s="169"/>
      <c r="EI10" s="169"/>
      <c r="EJ10" s="169"/>
      <c r="EK10" s="169"/>
      <c r="EL10" s="169"/>
      <c r="EM10" s="169"/>
      <c r="EN10" s="169"/>
      <c r="EO10" s="169"/>
      <c r="EP10" s="169"/>
      <c r="EQ10" s="169"/>
      <c r="ER10" s="169"/>
      <c r="ES10" s="169"/>
      <c r="ET10" s="169"/>
      <c r="EU10" s="169"/>
      <c r="EV10" s="169"/>
      <c r="EW10" s="169"/>
      <c r="EX10" s="169"/>
      <c r="EY10" s="169"/>
      <c r="EZ10" s="169"/>
      <c r="FA10" s="169"/>
      <c r="FB10" s="169"/>
      <c r="FC10" s="169"/>
      <c r="FD10" s="169"/>
      <c r="FE10" s="169"/>
      <c r="FF10" s="169"/>
      <c r="FG10" s="169"/>
      <c r="FH10" s="169"/>
      <c r="FI10" s="169"/>
      <c r="FJ10" s="169"/>
      <c r="FK10" s="169"/>
      <c r="FL10" s="169"/>
      <c r="FM10" s="169"/>
      <c r="FN10" s="169"/>
      <c r="FO10" s="169"/>
      <c r="FP10" s="169"/>
      <c r="FQ10" s="169"/>
      <c r="FR10" s="169"/>
      <c r="FS10" s="169"/>
      <c r="FT10" s="169"/>
      <c r="FU10" s="169"/>
      <c r="FV10" s="169"/>
      <c r="FW10" s="169"/>
      <c r="FX10" s="169"/>
      <c r="FY10" s="169"/>
      <c r="FZ10" s="169"/>
      <c r="GA10" s="169"/>
      <c r="GB10" s="169"/>
      <c r="GC10" s="169"/>
      <c r="GD10" s="169"/>
      <c r="GE10" s="169"/>
      <c r="GF10" s="169"/>
      <c r="GG10" s="169"/>
      <c r="GH10" s="169"/>
      <c r="GI10" s="169"/>
      <c r="GJ10" s="169"/>
      <c r="GK10" s="169"/>
      <c r="GL10" s="169"/>
      <c r="GM10" s="169"/>
      <c r="GN10" s="169"/>
      <c r="GO10" s="169"/>
      <c r="GP10" s="169"/>
      <c r="GQ10" s="169"/>
      <c r="GR10" s="169"/>
      <c r="GS10" s="169"/>
      <c r="GT10" s="169"/>
      <c r="GU10" s="169"/>
      <c r="GV10" s="169"/>
      <c r="GW10" s="169"/>
      <c r="GX10" s="169"/>
      <c r="GY10" s="169"/>
      <c r="GZ10" s="169"/>
      <c r="HA10" s="169"/>
      <c r="HB10" s="169"/>
      <c r="HC10" s="169"/>
      <c r="HD10" s="169"/>
      <c r="HE10" s="169"/>
      <c r="HF10" s="169"/>
      <c r="HG10" s="169"/>
      <c r="HH10" s="169"/>
      <c r="HI10" s="169"/>
      <c r="HJ10" s="169"/>
      <c r="HK10" s="169"/>
      <c r="HL10" s="169"/>
      <c r="HM10" s="169"/>
      <c r="HN10" s="169"/>
      <c r="HO10" s="169"/>
      <c r="HP10" s="169"/>
      <c r="HQ10" s="169"/>
      <c r="HR10" s="169"/>
      <c r="HS10" s="169"/>
      <c r="HT10" s="169"/>
      <c r="HU10" s="169"/>
      <c r="HV10" s="169"/>
      <c r="HW10" s="169"/>
      <c r="HX10" s="169"/>
      <c r="HY10" s="169"/>
      <c r="HZ10" s="169"/>
      <c r="IA10" s="169"/>
      <c r="IB10" s="169"/>
      <c r="IC10" s="169"/>
      <c r="ID10" s="169"/>
      <c r="IE10" s="169"/>
      <c r="IF10" s="169"/>
      <c r="IG10" s="169"/>
      <c r="IH10" s="169"/>
      <c r="II10" s="169"/>
      <c r="IJ10" s="169"/>
      <c r="IK10" s="169"/>
      <c r="IL10" s="169"/>
      <c r="IM10" s="169"/>
      <c r="IN10" s="169"/>
      <c r="IO10" s="169"/>
      <c r="IP10" s="169"/>
      <c r="IQ10" s="169"/>
      <c r="IR10" s="169"/>
      <c r="IS10" s="169"/>
      <c r="IT10" s="169"/>
      <c r="IU10" s="169"/>
      <c r="IV10" s="169"/>
      <c r="IW10" s="169"/>
      <c r="IX10" s="169"/>
      <c r="IY10" s="169"/>
      <c r="IZ10" s="169"/>
      <c r="JA10" s="169"/>
      <c r="JB10" s="169"/>
      <c r="JC10" s="169"/>
      <c r="JD10" s="169"/>
      <c r="JE10" s="169"/>
      <c r="JF10" s="169"/>
      <c r="JG10" s="169"/>
      <c r="JH10" s="169"/>
      <c r="JI10" s="169"/>
      <c r="JJ10" s="169"/>
      <c r="JK10" s="169"/>
      <c r="JL10" s="169"/>
      <c r="JM10" s="169"/>
      <c r="JN10" s="169"/>
      <c r="JO10" s="169"/>
      <c r="JP10" s="169"/>
      <c r="JQ10" s="169"/>
      <c r="JR10" s="169"/>
      <c r="JS10" s="169"/>
      <c r="JT10" s="169"/>
      <c r="JU10" s="169"/>
      <c r="JV10" s="169"/>
      <c r="JW10" s="169"/>
      <c r="JX10" s="169"/>
      <c r="JY10" s="169"/>
      <c r="JZ10" s="169"/>
      <c r="KA10" s="169"/>
      <c r="KB10" s="169"/>
      <c r="KC10" s="169"/>
      <c r="KD10" s="169"/>
      <c r="KE10" s="169"/>
      <c r="KF10" s="169"/>
      <c r="KG10" s="169"/>
      <c r="KH10" s="169"/>
      <c r="KI10" s="169"/>
      <c r="KJ10" s="169"/>
      <c r="KK10" s="169"/>
      <c r="KL10" s="169"/>
      <c r="KM10" s="169"/>
      <c r="KN10" s="169"/>
      <c r="KO10" s="169"/>
      <c r="KP10" s="169"/>
      <c r="KQ10" s="169"/>
      <c r="KR10" s="169"/>
      <c r="KS10" s="169"/>
      <c r="KT10" s="169"/>
      <c r="KU10" s="169"/>
      <c r="KV10" s="169"/>
      <c r="KW10" s="169"/>
      <c r="KX10" s="169"/>
      <c r="KY10" s="169"/>
      <c r="KZ10" s="169"/>
      <c r="LA10" s="169"/>
      <c r="LB10" s="169"/>
      <c r="LC10" s="169"/>
      <c r="LD10" s="169"/>
      <c r="LE10" s="169"/>
      <c r="LF10" s="169"/>
      <c r="LG10" s="169"/>
      <c r="LH10" s="169"/>
      <c r="LI10" s="169"/>
      <c r="LJ10" s="169"/>
      <c r="LK10" s="169"/>
      <c r="LL10" s="169"/>
      <c r="LM10" s="169"/>
      <c r="LN10" s="169"/>
      <c r="LO10" s="169"/>
      <c r="LP10" s="169"/>
      <c r="LQ10" s="169"/>
      <c r="LR10" s="169"/>
      <c r="LS10" s="169"/>
      <c r="LT10" s="169"/>
      <c r="LU10" s="169"/>
      <c r="LV10" s="169"/>
      <c r="LW10" s="169"/>
      <c r="LX10" s="169"/>
      <c r="LY10" s="169"/>
      <c r="LZ10" s="169"/>
      <c r="MA10" s="169"/>
      <c r="MB10" s="169"/>
      <c r="MC10" s="169"/>
      <c r="MD10" s="169"/>
      <c r="ME10" s="169"/>
      <c r="MF10" s="169"/>
      <c r="MG10" s="169"/>
      <c r="MH10" s="169"/>
      <c r="MI10" s="169"/>
      <c r="MJ10" s="169"/>
      <c r="MK10" s="169"/>
      <c r="ML10" s="169"/>
      <c r="MM10" s="169"/>
      <c r="MN10" s="169"/>
      <c r="MO10" s="169"/>
      <c r="MP10" s="169"/>
      <c r="MQ10" s="169"/>
      <c r="MR10" s="169"/>
      <c r="MS10" s="169"/>
      <c r="MT10" s="169"/>
      <c r="MU10" s="169"/>
      <c r="MV10" s="169"/>
      <c r="MW10" s="169"/>
      <c r="MX10" s="169"/>
      <c r="MY10" s="169"/>
      <c r="MZ10" s="169"/>
      <c r="NA10" s="169"/>
      <c r="NB10" s="169"/>
      <c r="NC10" s="169"/>
      <c r="ND10" s="169"/>
      <c r="NE10" s="169"/>
      <c r="NF10" s="169"/>
      <c r="NG10" s="169"/>
      <c r="NH10" s="169"/>
      <c r="NI10" s="169"/>
      <c r="NJ10" s="169"/>
      <c r="NK10" s="169"/>
      <c r="NL10" s="169"/>
      <c r="NM10" s="169"/>
      <c r="NN10" s="169"/>
      <c r="NO10" s="169"/>
      <c r="NP10" s="169"/>
      <c r="NQ10" s="169"/>
      <c r="NR10" s="169"/>
      <c r="NS10" s="169"/>
      <c r="NT10" s="169"/>
      <c r="NU10" s="169"/>
      <c r="NV10" s="169"/>
      <c r="NW10" s="169"/>
      <c r="NX10" s="169"/>
      <c r="NY10" s="169"/>
      <c r="NZ10" s="169"/>
      <c r="OA10" s="169"/>
      <c r="OB10" s="169"/>
      <c r="OC10" s="169"/>
      <c r="OD10" s="169"/>
      <c r="OE10" s="169"/>
      <c r="OF10" s="169"/>
      <c r="OG10" s="169"/>
      <c r="OH10" s="169"/>
      <c r="OI10" s="169"/>
      <c r="OJ10" s="169"/>
      <c r="OK10" s="169"/>
      <c r="OL10" s="169"/>
      <c r="OM10" s="169"/>
      <c r="ON10" s="169"/>
      <c r="OO10" s="169"/>
      <c r="OP10" s="169"/>
      <c r="OQ10" s="169"/>
      <c r="OR10" s="169"/>
      <c r="OS10" s="169"/>
      <c r="OT10" s="169"/>
      <c r="OU10" s="169"/>
      <c r="OV10" s="169"/>
      <c r="OW10" s="169"/>
      <c r="OX10" s="169"/>
      <c r="OY10" s="169"/>
      <c r="OZ10" s="169"/>
      <c r="PA10" s="169"/>
      <c r="PB10" s="169"/>
      <c r="PC10" s="169"/>
      <c r="PD10" s="169"/>
      <c r="PE10" s="169"/>
      <c r="PF10" s="169"/>
      <c r="PG10" s="169"/>
      <c r="PH10" s="169"/>
      <c r="PI10" s="169"/>
      <c r="PJ10" s="169"/>
      <c r="PK10" s="169"/>
      <c r="PL10" s="169"/>
      <c r="PM10" s="169"/>
      <c r="PN10" s="169"/>
      <c r="PO10" s="169"/>
      <c r="PP10" s="169"/>
      <c r="PQ10" s="169"/>
      <c r="PR10" s="169"/>
      <c r="PS10" s="169"/>
      <c r="PT10" s="169"/>
      <c r="PU10" s="169"/>
      <c r="PV10" s="169"/>
      <c r="PW10" s="169"/>
      <c r="PX10" s="169"/>
      <c r="PY10" s="169"/>
      <c r="PZ10" s="169"/>
      <c r="QA10" s="169"/>
      <c r="QB10" s="169"/>
      <c r="QC10" s="169"/>
      <c r="QD10" s="169"/>
      <c r="QE10" s="169"/>
      <c r="QF10" s="169"/>
      <c r="QG10" s="169"/>
      <c r="QH10" s="169"/>
      <c r="QI10" s="169"/>
      <c r="QJ10" s="169"/>
      <c r="QK10" s="169"/>
      <c r="QL10" s="169"/>
      <c r="QM10" s="169"/>
      <c r="QN10" s="169"/>
      <c r="QO10" s="169"/>
      <c r="QP10" s="169"/>
      <c r="QQ10" s="169"/>
      <c r="QR10" s="169"/>
      <c r="QS10" s="169"/>
      <c r="QT10" s="169"/>
      <c r="QU10" s="169"/>
      <c r="QV10" s="169"/>
      <c r="QW10" s="169"/>
      <c r="QX10" s="169"/>
      <c r="QY10" s="169"/>
      <c r="QZ10" s="169"/>
      <c r="RA10" s="169"/>
      <c r="RB10" s="169"/>
      <c r="RC10" s="169"/>
      <c r="RD10" s="169"/>
      <c r="RE10" s="169"/>
      <c r="RF10" s="169"/>
      <c r="RG10" s="169"/>
      <c r="RH10" s="169"/>
      <c r="RI10" s="169"/>
      <c r="RJ10" s="169"/>
      <c r="RK10" s="169"/>
      <c r="RL10" s="169"/>
      <c r="RM10" s="169"/>
      <c r="RN10" s="169"/>
      <c r="RO10" s="169"/>
      <c r="RP10" s="169"/>
      <c r="RQ10" s="169"/>
      <c r="RR10" s="169"/>
      <c r="RS10" s="169"/>
      <c r="RT10" s="169"/>
      <c r="RU10" s="169"/>
      <c r="RV10" s="169"/>
      <c r="RW10" s="169"/>
      <c r="RX10" s="169"/>
      <c r="RY10" s="169"/>
      <c r="RZ10" s="169"/>
      <c r="SA10" s="169"/>
      <c r="SB10" s="169"/>
      <c r="SC10" s="169"/>
      <c r="SD10" s="169"/>
      <c r="SE10" s="169"/>
      <c r="SF10" s="169"/>
      <c r="SG10" s="169"/>
      <c r="SH10" s="169"/>
      <c r="SI10" s="169"/>
      <c r="SJ10" s="169"/>
      <c r="SK10" s="169"/>
      <c r="SL10" s="169"/>
      <c r="SM10" s="169"/>
      <c r="SN10" s="169"/>
      <c r="SO10" s="169"/>
      <c r="SP10" s="169"/>
      <c r="SQ10" s="169"/>
      <c r="SR10" s="169"/>
      <c r="SS10" s="169"/>
      <c r="ST10" s="169"/>
      <c r="SU10" s="169"/>
      <c r="SV10" s="169"/>
      <c r="SW10" s="169"/>
      <c r="SX10" s="169"/>
      <c r="SY10" s="169"/>
      <c r="SZ10" s="169"/>
      <c r="TA10" s="169"/>
      <c r="TB10" s="169"/>
      <c r="TC10" s="169"/>
      <c r="TD10" s="169"/>
      <c r="TE10" s="169"/>
      <c r="TF10" s="169"/>
      <c r="TG10" s="169"/>
      <c r="TH10" s="169"/>
      <c r="TI10" s="169"/>
      <c r="TJ10" s="169"/>
      <c r="TK10" s="169"/>
      <c r="TL10" s="169"/>
      <c r="TM10" s="169"/>
      <c r="TN10" s="169"/>
      <c r="TO10" s="169"/>
      <c r="TP10" s="169"/>
      <c r="TQ10" s="169"/>
      <c r="TR10" s="169"/>
      <c r="TS10" s="169"/>
      <c r="TT10" s="169"/>
      <c r="TU10" s="169"/>
      <c r="TV10" s="169"/>
      <c r="TW10" s="169"/>
      <c r="TX10" s="169"/>
      <c r="TY10" s="169"/>
      <c r="TZ10" s="169"/>
      <c r="UA10" s="169"/>
      <c r="UB10" s="169"/>
      <c r="UC10" s="169"/>
      <c r="UD10" s="169"/>
      <c r="UE10" s="169"/>
      <c r="UF10" s="169"/>
      <c r="UG10" s="169"/>
      <c r="UH10" s="169"/>
      <c r="UI10" s="169"/>
      <c r="UJ10" s="169"/>
      <c r="UK10" s="169"/>
      <c r="UL10" s="169"/>
      <c r="UM10" s="169"/>
      <c r="UN10" s="169"/>
      <c r="UO10" s="169"/>
      <c r="UP10" s="169"/>
      <c r="UQ10" s="169"/>
      <c r="UR10" s="169"/>
      <c r="US10" s="169"/>
      <c r="UT10" s="169"/>
      <c r="UU10" s="169"/>
      <c r="UV10" s="169"/>
      <c r="UW10" s="169"/>
      <c r="UX10" s="169"/>
      <c r="UY10" s="169"/>
      <c r="UZ10" s="169"/>
      <c r="VA10" s="169"/>
      <c r="VB10" s="169"/>
      <c r="VC10" s="169"/>
      <c r="VD10" s="169"/>
      <c r="VE10" s="169"/>
      <c r="VF10" s="169"/>
      <c r="VG10" s="169"/>
      <c r="VH10" s="169"/>
      <c r="VI10" s="169"/>
      <c r="VJ10" s="169"/>
      <c r="VK10" s="169"/>
      <c r="VL10" s="169"/>
      <c r="VM10" s="169"/>
      <c r="VN10" s="169"/>
      <c r="VO10" s="169"/>
      <c r="VP10" s="169"/>
      <c r="VQ10" s="169"/>
      <c r="VR10" s="169"/>
      <c r="VS10" s="169"/>
      <c r="VT10" s="169"/>
      <c r="VU10" s="169"/>
      <c r="VV10" s="169"/>
      <c r="VW10" s="169"/>
      <c r="VX10" s="169"/>
      <c r="VY10" s="169"/>
      <c r="VZ10" s="169"/>
      <c r="WA10" s="169"/>
      <c r="WB10" s="169"/>
      <c r="WC10" s="169"/>
      <c r="WD10" s="169"/>
      <c r="WE10" s="169"/>
      <c r="WF10" s="169"/>
      <c r="WG10" s="169"/>
      <c r="WH10" s="169"/>
      <c r="WI10" s="169"/>
      <c r="WJ10" s="169"/>
      <c r="WK10" s="169"/>
      <c r="WL10" s="169"/>
      <c r="WM10" s="169"/>
      <c r="WN10" s="169"/>
      <c r="WO10" s="169"/>
      <c r="WP10" s="169"/>
      <c r="WQ10" s="169"/>
      <c r="WR10" s="169"/>
      <c r="WS10" s="169"/>
      <c r="WT10" s="169"/>
      <c r="WU10" s="169"/>
      <c r="WV10" s="169"/>
      <c r="WW10" s="169"/>
      <c r="WX10" s="169"/>
      <c r="WY10" s="169"/>
      <c r="WZ10" s="169"/>
      <c r="XA10" s="169"/>
      <c r="XB10" s="169"/>
      <c r="XC10" s="169"/>
      <c r="XD10" s="169"/>
      <c r="XE10" s="169"/>
      <c r="XF10" s="169"/>
      <c r="XG10" s="169"/>
      <c r="XH10" s="169"/>
      <c r="XI10" s="169"/>
      <c r="XJ10" s="169"/>
      <c r="XK10" s="169"/>
      <c r="XL10" s="169"/>
      <c r="XM10" s="169"/>
      <c r="XN10" s="169"/>
      <c r="XO10" s="169"/>
      <c r="XP10" s="169"/>
      <c r="XQ10" s="169"/>
      <c r="XR10" s="169"/>
      <c r="XS10" s="169"/>
      <c r="XT10" s="169"/>
      <c r="XU10" s="169"/>
      <c r="XV10" s="169"/>
      <c r="XW10" s="169"/>
      <c r="XX10" s="169"/>
      <c r="XY10" s="169"/>
      <c r="XZ10" s="169"/>
      <c r="YA10" s="169"/>
      <c r="YB10" s="169"/>
      <c r="YC10" s="169"/>
      <c r="YD10" s="169"/>
      <c r="YE10" s="169"/>
      <c r="YF10" s="169"/>
      <c r="YG10" s="169"/>
      <c r="YH10" s="169"/>
      <c r="YI10" s="169"/>
      <c r="YJ10" s="169"/>
      <c r="YK10" s="169"/>
      <c r="YL10" s="169"/>
      <c r="YM10" s="169"/>
      <c r="YN10" s="169"/>
      <c r="YO10" s="169"/>
      <c r="YP10" s="169"/>
      <c r="YQ10" s="169"/>
      <c r="YR10" s="169"/>
      <c r="YS10" s="169"/>
      <c r="YT10" s="169"/>
      <c r="YU10" s="169"/>
      <c r="YV10" s="169"/>
      <c r="YW10" s="169"/>
      <c r="YX10" s="169"/>
      <c r="YY10" s="169"/>
      <c r="YZ10" s="169"/>
      <c r="ZA10" s="169"/>
      <c r="ZB10" s="169"/>
      <c r="ZC10" s="169"/>
      <c r="ZD10" s="169"/>
      <c r="ZE10" s="169"/>
      <c r="ZF10" s="169"/>
      <c r="ZG10" s="169"/>
      <c r="ZH10" s="169"/>
      <c r="ZI10" s="169"/>
      <c r="ZJ10" s="169"/>
      <c r="ZK10" s="169"/>
      <c r="ZL10" s="169"/>
      <c r="ZM10" s="169"/>
      <c r="ZN10" s="169"/>
      <c r="ZO10" s="169"/>
      <c r="ZP10" s="169"/>
      <c r="ZQ10" s="169"/>
      <c r="ZR10" s="169"/>
      <c r="ZS10" s="169"/>
      <c r="ZT10" s="169"/>
      <c r="ZU10" s="169"/>
      <c r="ZV10" s="169"/>
      <c r="ZW10" s="169"/>
      <c r="ZX10" s="169"/>
      <c r="ZY10" s="169"/>
      <c r="ZZ10" s="169"/>
      <c r="AAA10" s="169"/>
      <c r="AAB10" s="169"/>
      <c r="AAC10" s="169"/>
      <c r="AAD10" s="169"/>
      <c r="AAE10" s="169"/>
      <c r="AAF10" s="169"/>
      <c r="AAG10" s="169"/>
      <c r="AAH10" s="169"/>
      <c r="AAI10" s="169"/>
      <c r="AAJ10" s="169"/>
      <c r="AAK10" s="169"/>
      <c r="AAL10" s="169"/>
      <c r="AAM10" s="169"/>
      <c r="AAN10" s="169"/>
      <c r="AAO10" s="169"/>
      <c r="AAP10" s="169"/>
      <c r="AAQ10" s="169"/>
      <c r="AAR10" s="169"/>
      <c r="AAS10" s="169"/>
      <c r="AAT10" s="169"/>
      <c r="AAU10" s="169"/>
      <c r="AAV10" s="169"/>
      <c r="AAW10" s="169"/>
      <c r="AAX10" s="169"/>
      <c r="AAY10" s="169"/>
      <c r="AAZ10" s="169"/>
      <c r="ABA10" s="169"/>
      <c r="ABB10" s="169"/>
      <c r="ABC10" s="169"/>
      <c r="ABD10" s="169"/>
      <c r="ABE10" s="169"/>
      <c r="ABF10" s="169"/>
      <c r="ABG10" s="169"/>
      <c r="ABH10" s="169"/>
      <c r="ABI10" s="169"/>
      <c r="ABJ10" s="169"/>
      <c r="ABK10" s="169"/>
      <c r="ABL10" s="169"/>
      <c r="ABM10" s="169"/>
      <c r="ABN10" s="169"/>
      <c r="ABO10" s="169"/>
      <c r="ABP10" s="169"/>
      <c r="ABQ10" s="169"/>
      <c r="ABR10" s="169"/>
      <c r="ABS10" s="169"/>
      <c r="ABT10" s="169"/>
      <c r="ABU10" s="169"/>
      <c r="ABV10" s="169"/>
      <c r="ABW10" s="169"/>
      <c r="ABX10" s="169"/>
      <c r="ABY10" s="169"/>
      <c r="ABZ10" s="169"/>
      <c r="ACA10" s="169"/>
      <c r="ACB10" s="169"/>
      <c r="ACC10" s="169"/>
      <c r="ACD10" s="169"/>
      <c r="ACE10" s="169"/>
      <c r="ACF10" s="169"/>
      <c r="ACG10" s="169"/>
      <c r="ACH10" s="169"/>
      <c r="ACI10" s="169"/>
      <c r="ACJ10" s="169"/>
      <c r="ACK10" s="169"/>
      <c r="ACL10" s="169"/>
      <c r="ACM10" s="169"/>
      <c r="ACN10" s="169"/>
      <c r="ACO10" s="169"/>
      <c r="ACP10" s="169"/>
      <c r="ACQ10" s="169"/>
      <c r="ACR10" s="169"/>
      <c r="ACS10" s="169"/>
      <c r="ACT10" s="169"/>
      <c r="ACU10" s="169"/>
      <c r="ACV10" s="169"/>
      <c r="ACW10" s="169"/>
      <c r="ACX10" s="169"/>
      <c r="ACY10" s="169"/>
      <c r="ACZ10" s="169"/>
      <c r="ADA10" s="169"/>
      <c r="ADB10" s="169"/>
      <c r="ADC10" s="169"/>
      <c r="ADD10" s="169"/>
      <c r="ADE10" s="169"/>
      <c r="ADF10" s="169"/>
      <c r="ADG10" s="169"/>
      <c r="ADH10" s="169"/>
      <c r="ADI10" s="169"/>
      <c r="ADJ10" s="169"/>
      <c r="ADK10" s="169"/>
      <c r="ADL10" s="169"/>
      <c r="ADM10" s="169"/>
      <c r="ADN10" s="169"/>
      <c r="ADO10" s="169"/>
      <c r="ADP10" s="169"/>
      <c r="ADQ10" s="169"/>
      <c r="ADR10" s="169"/>
      <c r="ADS10" s="169"/>
      <c r="ADT10" s="169"/>
      <c r="ADU10" s="169"/>
      <c r="ADV10" s="169"/>
      <c r="ADW10" s="169"/>
      <c r="ADX10" s="169"/>
      <c r="ADY10" s="169"/>
      <c r="ADZ10" s="169"/>
      <c r="AEA10" s="169"/>
      <c r="AEB10" s="169"/>
      <c r="AEC10" s="169"/>
      <c r="AED10" s="169"/>
      <c r="AEE10" s="169"/>
      <c r="AEF10" s="169"/>
      <c r="AEG10" s="169"/>
      <c r="AEH10" s="169"/>
      <c r="AEI10" s="169"/>
      <c r="AEJ10" s="169"/>
      <c r="AEK10" s="169"/>
      <c r="AEL10" s="169"/>
      <c r="AEM10" s="169"/>
      <c r="AEN10" s="169"/>
      <c r="AEO10" s="169"/>
      <c r="AEP10" s="169"/>
      <c r="AEQ10" s="169"/>
      <c r="AER10" s="169"/>
      <c r="AES10" s="169"/>
      <c r="AET10" s="169"/>
      <c r="AEU10" s="169"/>
      <c r="AEV10" s="169"/>
      <c r="AEW10" s="169"/>
      <c r="AEX10" s="169"/>
      <c r="AEY10" s="169"/>
      <c r="AEZ10" s="169"/>
      <c r="AFA10" s="169"/>
      <c r="AFB10" s="169"/>
      <c r="AFC10" s="169"/>
      <c r="AFD10" s="169"/>
      <c r="AFE10" s="169"/>
      <c r="AFF10" s="169"/>
      <c r="AFG10" s="169"/>
      <c r="AFH10" s="169"/>
      <c r="AFI10" s="169"/>
      <c r="AFJ10" s="169"/>
      <c r="AFK10" s="169"/>
      <c r="AFL10" s="169"/>
      <c r="AFM10" s="169"/>
      <c r="AFN10" s="169"/>
      <c r="AFO10" s="169"/>
      <c r="AFP10" s="169"/>
      <c r="AFQ10" s="169"/>
      <c r="AFR10" s="169"/>
      <c r="AFS10" s="169"/>
      <c r="AFT10" s="169"/>
      <c r="AFU10" s="169"/>
      <c r="AFV10" s="169"/>
      <c r="AFW10" s="169"/>
      <c r="AFX10" s="169"/>
      <c r="AFY10" s="169"/>
      <c r="AFZ10" s="169"/>
      <c r="AGA10" s="169"/>
      <c r="AGB10" s="169"/>
      <c r="AGC10" s="169"/>
      <c r="AGD10" s="169"/>
      <c r="AGE10" s="169"/>
      <c r="AGF10" s="169"/>
      <c r="AGG10" s="169"/>
      <c r="AGH10" s="169"/>
      <c r="AGI10" s="169"/>
      <c r="AGJ10" s="169"/>
      <c r="AGK10" s="169"/>
      <c r="AGL10" s="169"/>
      <c r="AGM10" s="169"/>
      <c r="AGN10" s="169"/>
      <c r="AGO10" s="169"/>
      <c r="AGP10" s="169"/>
      <c r="AGQ10" s="169"/>
      <c r="AGR10" s="169"/>
      <c r="AGS10" s="169"/>
      <c r="AGT10" s="169"/>
      <c r="AGU10" s="169"/>
      <c r="AGV10" s="169"/>
      <c r="AGW10" s="169"/>
      <c r="AGX10" s="169"/>
      <c r="AGY10" s="169"/>
      <c r="AGZ10" s="169"/>
      <c r="AHA10" s="169"/>
      <c r="AHB10" s="169"/>
      <c r="AHC10" s="169"/>
      <c r="AHD10" s="169"/>
      <c r="AHE10" s="169"/>
      <c r="AHF10" s="169"/>
      <c r="AHG10" s="169"/>
      <c r="AHH10" s="169"/>
      <c r="AHI10" s="169"/>
      <c r="AHJ10" s="169"/>
      <c r="AHK10" s="169"/>
      <c r="AHL10" s="169"/>
      <c r="AHM10" s="169"/>
      <c r="AHN10" s="169"/>
      <c r="AHO10" s="169"/>
      <c r="AHP10" s="169"/>
      <c r="AHQ10" s="169"/>
      <c r="AHR10" s="169"/>
      <c r="AHS10" s="169"/>
      <c r="AHT10" s="169"/>
      <c r="AHU10" s="169"/>
      <c r="AHV10" s="169"/>
      <c r="AHW10" s="169"/>
      <c r="AHX10" s="169"/>
      <c r="AHY10" s="169"/>
      <c r="AHZ10" s="169"/>
      <c r="AIA10" s="169"/>
      <c r="AIB10" s="169"/>
      <c r="AIC10" s="169"/>
      <c r="AID10" s="169"/>
      <c r="AIE10" s="169"/>
      <c r="AIF10" s="169"/>
      <c r="AIG10" s="169"/>
      <c r="AIH10" s="169"/>
      <c r="AII10" s="169"/>
      <c r="AIJ10" s="169"/>
      <c r="AIK10" s="169"/>
      <c r="AIL10" s="169"/>
      <c r="AIM10" s="169"/>
      <c r="AIN10" s="169"/>
      <c r="AIO10" s="169"/>
      <c r="AIP10" s="169"/>
      <c r="AIQ10" s="169"/>
      <c r="AIR10" s="169"/>
      <c r="AIS10" s="169"/>
      <c r="AIT10" s="169"/>
      <c r="AIU10" s="169"/>
      <c r="AIV10" s="169"/>
      <c r="AIW10" s="169"/>
      <c r="AIX10" s="169"/>
      <c r="AIY10" s="169"/>
      <c r="AIZ10" s="169"/>
      <c r="AJA10" s="169"/>
      <c r="AJB10" s="169"/>
      <c r="AJC10" s="169"/>
      <c r="AJD10" s="169"/>
      <c r="AJE10" s="169"/>
      <c r="AJF10" s="169"/>
      <c r="AJG10" s="169"/>
      <c r="AJH10" s="169"/>
      <c r="AJI10" s="169"/>
      <c r="AJJ10" s="169"/>
      <c r="AJK10" s="169"/>
      <c r="AJL10" s="169"/>
      <c r="AJM10" s="169"/>
      <c r="AJN10" s="169"/>
      <c r="AJO10" s="169"/>
      <c r="AJP10" s="169"/>
      <c r="AJQ10" s="169"/>
      <c r="AJR10" s="169"/>
      <c r="AJS10" s="169"/>
      <c r="AJT10" s="169"/>
      <c r="AJU10" s="169"/>
      <c r="AJV10" s="169"/>
      <c r="AJW10" s="169"/>
      <c r="AJX10" s="169"/>
      <c r="AJY10" s="169"/>
      <c r="AJZ10" s="169"/>
      <c r="AKA10" s="169"/>
      <c r="AKB10" s="169"/>
      <c r="AKC10" s="169"/>
      <c r="AKD10" s="169"/>
      <c r="AKE10" s="169"/>
      <c r="AKF10" s="169"/>
      <c r="AKG10" s="169"/>
      <c r="AKH10" s="169"/>
      <c r="AKI10" s="169"/>
      <c r="AKJ10" s="169"/>
      <c r="AKK10" s="169"/>
      <c r="AKL10" s="169"/>
      <c r="AKM10" s="169"/>
      <c r="AKN10" s="169"/>
      <c r="AKO10" s="169"/>
      <c r="AKP10" s="169"/>
      <c r="AKQ10" s="169"/>
      <c r="AKR10" s="169"/>
      <c r="AKS10" s="169"/>
      <c r="AKT10" s="169"/>
      <c r="AKU10" s="169"/>
    </row>
    <row r="11" spans="1:983" s="151" customFormat="1" ht="41.25" customHeight="1">
      <c r="A11" s="151">
        <v>4</v>
      </c>
      <c r="B11" s="412">
        <v>2017130000257</v>
      </c>
      <c r="C11" s="53">
        <v>43049</v>
      </c>
      <c r="D11" s="231" t="s">
        <v>351</v>
      </c>
      <c r="E11" s="233" t="s">
        <v>713</v>
      </c>
      <c r="F11" s="49" t="s">
        <v>521</v>
      </c>
      <c r="G11" s="573">
        <v>65751521064</v>
      </c>
      <c r="H11" s="45" t="s">
        <v>19</v>
      </c>
      <c r="I11" s="48" t="s">
        <v>20</v>
      </c>
      <c r="J11" s="48">
        <v>45223</v>
      </c>
      <c r="K11" s="45">
        <v>98.96</v>
      </c>
      <c r="L11" s="573" t="s">
        <v>522</v>
      </c>
      <c r="M11" s="204" t="s">
        <v>518</v>
      </c>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c r="CU11" s="169"/>
      <c r="CV11" s="169"/>
      <c r="CW11" s="169"/>
      <c r="CX11" s="169"/>
      <c r="CY11" s="169"/>
      <c r="CZ11" s="169"/>
      <c r="DA11" s="169"/>
      <c r="DB11" s="169"/>
      <c r="DC11" s="169"/>
      <c r="DD11" s="169"/>
      <c r="DE11" s="169"/>
      <c r="DF11" s="169"/>
      <c r="DG11" s="169"/>
      <c r="DH11" s="169"/>
      <c r="DI11" s="169"/>
      <c r="DJ11" s="169"/>
      <c r="DK11" s="169"/>
      <c r="DL11" s="169"/>
      <c r="DM11" s="169"/>
      <c r="DN11" s="169"/>
      <c r="DO11" s="169"/>
      <c r="DP11" s="169"/>
      <c r="DQ11" s="169"/>
      <c r="DR11" s="169"/>
      <c r="DS11" s="169"/>
      <c r="DT11" s="169"/>
      <c r="DU11" s="169"/>
      <c r="DV11" s="169"/>
      <c r="DW11" s="169"/>
      <c r="DX11" s="169"/>
      <c r="DY11" s="169"/>
      <c r="DZ11" s="169"/>
      <c r="EA11" s="169"/>
      <c r="EB11" s="169"/>
      <c r="EC11" s="169"/>
      <c r="ED11" s="169"/>
      <c r="EE11" s="169"/>
      <c r="EF11" s="169"/>
      <c r="EG11" s="169"/>
      <c r="EH11" s="169"/>
      <c r="EI11" s="169"/>
      <c r="EJ11" s="169"/>
      <c r="EK11" s="169"/>
      <c r="EL11" s="169"/>
      <c r="EM11" s="169"/>
      <c r="EN11" s="169"/>
      <c r="EO11" s="169"/>
      <c r="EP11" s="169"/>
      <c r="EQ11" s="169"/>
      <c r="ER11" s="169"/>
      <c r="ES11" s="169"/>
      <c r="ET11" s="169"/>
      <c r="EU11" s="169"/>
      <c r="EV11" s="169"/>
      <c r="EW11" s="169"/>
      <c r="EX11" s="169"/>
      <c r="EY11" s="169"/>
      <c r="EZ11" s="169"/>
      <c r="FA11" s="169"/>
      <c r="FB11" s="169"/>
      <c r="FC11" s="169"/>
      <c r="FD11" s="169"/>
      <c r="FE11" s="169"/>
      <c r="FF11" s="169"/>
      <c r="FG11" s="169"/>
      <c r="FH11" s="169"/>
      <c r="FI11" s="169"/>
      <c r="FJ11" s="169"/>
      <c r="FK11" s="169"/>
      <c r="FL11" s="169"/>
      <c r="FM11" s="169"/>
      <c r="FN11" s="169"/>
      <c r="FO11" s="169"/>
      <c r="FP11" s="169"/>
      <c r="FQ11" s="169"/>
      <c r="FR11" s="169"/>
      <c r="FS11" s="169"/>
      <c r="FT11" s="169"/>
      <c r="FU11" s="169"/>
      <c r="FV11" s="169"/>
      <c r="FW11" s="169"/>
      <c r="FX11" s="169"/>
      <c r="FY11" s="169"/>
      <c r="FZ11" s="169"/>
      <c r="GA11" s="169"/>
      <c r="GB11" s="169"/>
      <c r="GC11" s="169"/>
      <c r="GD11" s="169"/>
      <c r="GE11" s="169"/>
      <c r="GF11" s="169"/>
      <c r="GG11" s="169"/>
      <c r="GH11" s="169"/>
      <c r="GI11" s="169"/>
      <c r="GJ11" s="169"/>
      <c r="GK11" s="169"/>
      <c r="GL11" s="169"/>
      <c r="GM11" s="169"/>
      <c r="GN11" s="169"/>
      <c r="GO11" s="169"/>
      <c r="GP11" s="169"/>
      <c r="GQ11" s="169"/>
      <c r="GR11" s="169"/>
      <c r="GS11" s="169"/>
      <c r="GT11" s="169"/>
      <c r="GU11" s="169"/>
      <c r="GV11" s="169"/>
      <c r="GW11" s="169"/>
      <c r="GX11" s="169"/>
      <c r="GY11" s="169"/>
      <c r="GZ11" s="169"/>
      <c r="HA11" s="169"/>
      <c r="HB11" s="169"/>
      <c r="HC11" s="169"/>
      <c r="HD11" s="169"/>
      <c r="HE11" s="169"/>
      <c r="HF11" s="169"/>
      <c r="HG11" s="169"/>
      <c r="HH11" s="169"/>
      <c r="HI11" s="169"/>
      <c r="HJ11" s="169"/>
      <c r="HK11" s="169"/>
      <c r="HL11" s="169"/>
      <c r="HM11" s="169"/>
      <c r="HN11" s="169"/>
      <c r="HO11" s="169"/>
      <c r="HP11" s="169"/>
      <c r="HQ11" s="169"/>
      <c r="HR11" s="169"/>
      <c r="HS11" s="169"/>
      <c r="HT11" s="169"/>
      <c r="HU11" s="169"/>
      <c r="HV11" s="169"/>
      <c r="HW11" s="169"/>
      <c r="HX11" s="169"/>
      <c r="HY11" s="169"/>
      <c r="HZ11" s="169"/>
      <c r="IA11" s="169"/>
      <c r="IB11" s="169"/>
      <c r="IC11" s="169"/>
      <c r="ID11" s="169"/>
      <c r="IE11" s="169"/>
      <c r="IF11" s="169"/>
      <c r="IG11" s="169"/>
      <c r="IH11" s="169"/>
      <c r="II11" s="169"/>
      <c r="IJ11" s="169"/>
      <c r="IK11" s="169"/>
      <c r="IL11" s="169"/>
      <c r="IM11" s="169"/>
      <c r="IN11" s="169"/>
      <c r="IO11" s="169"/>
      <c r="IP11" s="169"/>
      <c r="IQ11" s="169"/>
      <c r="IR11" s="169"/>
      <c r="IS11" s="169"/>
      <c r="IT11" s="169"/>
      <c r="IU11" s="169"/>
      <c r="IV11" s="169"/>
      <c r="IW11" s="169"/>
      <c r="IX11" s="169"/>
      <c r="IY11" s="169"/>
      <c r="IZ11" s="169"/>
      <c r="JA11" s="169"/>
      <c r="JB11" s="169"/>
      <c r="JC11" s="169"/>
      <c r="JD11" s="169"/>
      <c r="JE11" s="169"/>
      <c r="JF11" s="169"/>
      <c r="JG11" s="169"/>
      <c r="JH11" s="169"/>
      <c r="JI11" s="169"/>
      <c r="JJ11" s="169"/>
      <c r="JK11" s="169"/>
      <c r="JL11" s="169"/>
      <c r="JM11" s="169"/>
      <c r="JN11" s="169"/>
      <c r="JO11" s="169"/>
      <c r="JP11" s="169"/>
      <c r="JQ11" s="169"/>
      <c r="JR11" s="169"/>
      <c r="JS11" s="169"/>
      <c r="JT11" s="169"/>
      <c r="JU11" s="169"/>
      <c r="JV11" s="169"/>
      <c r="JW11" s="169"/>
      <c r="JX11" s="169"/>
      <c r="JY11" s="169"/>
      <c r="JZ11" s="169"/>
      <c r="KA11" s="169"/>
      <c r="KB11" s="169"/>
      <c r="KC11" s="169"/>
      <c r="KD11" s="169"/>
      <c r="KE11" s="169"/>
      <c r="KF11" s="169"/>
      <c r="KG11" s="169"/>
      <c r="KH11" s="169"/>
      <c r="KI11" s="169"/>
      <c r="KJ11" s="169"/>
      <c r="KK11" s="169"/>
      <c r="KL11" s="169"/>
      <c r="KM11" s="169"/>
      <c r="KN11" s="169"/>
      <c r="KO11" s="169"/>
      <c r="KP11" s="169"/>
      <c r="KQ11" s="169"/>
      <c r="KR11" s="169"/>
      <c r="KS11" s="169"/>
      <c r="KT11" s="169"/>
      <c r="KU11" s="169"/>
      <c r="KV11" s="169"/>
      <c r="KW11" s="169"/>
      <c r="KX11" s="169"/>
      <c r="KY11" s="169"/>
      <c r="KZ11" s="169"/>
      <c r="LA11" s="169"/>
      <c r="LB11" s="169"/>
      <c r="LC11" s="169"/>
      <c r="LD11" s="169"/>
      <c r="LE11" s="169"/>
      <c r="LF11" s="169"/>
      <c r="LG11" s="169"/>
      <c r="LH11" s="169"/>
      <c r="LI11" s="169"/>
      <c r="LJ11" s="169"/>
      <c r="LK11" s="169"/>
      <c r="LL11" s="169"/>
      <c r="LM11" s="169"/>
      <c r="LN11" s="169"/>
      <c r="LO11" s="169"/>
      <c r="LP11" s="169"/>
      <c r="LQ11" s="169"/>
      <c r="LR11" s="169"/>
      <c r="LS11" s="169"/>
      <c r="LT11" s="169"/>
      <c r="LU11" s="169"/>
      <c r="LV11" s="169"/>
      <c r="LW11" s="169"/>
      <c r="LX11" s="169"/>
      <c r="LY11" s="169"/>
      <c r="LZ11" s="169"/>
      <c r="MA11" s="169"/>
      <c r="MB11" s="169"/>
      <c r="MC11" s="169"/>
      <c r="MD11" s="169"/>
      <c r="ME11" s="169"/>
      <c r="MF11" s="169"/>
      <c r="MG11" s="169"/>
      <c r="MH11" s="169"/>
      <c r="MI11" s="169"/>
      <c r="MJ11" s="169"/>
      <c r="MK11" s="169"/>
      <c r="ML11" s="169"/>
      <c r="MM11" s="169"/>
      <c r="MN11" s="169"/>
      <c r="MO11" s="169"/>
      <c r="MP11" s="169"/>
      <c r="MQ11" s="169"/>
      <c r="MR11" s="169"/>
      <c r="MS11" s="169"/>
      <c r="MT11" s="169"/>
      <c r="MU11" s="169"/>
      <c r="MV11" s="169"/>
      <c r="MW11" s="169"/>
      <c r="MX11" s="169"/>
      <c r="MY11" s="169"/>
      <c r="MZ11" s="169"/>
      <c r="NA11" s="169"/>
      <c r="NB11" s="169"/>
      <c r="NC11" s="169"/>
      <c r="ND11" s="169"/>
      <c r="NE11" s="169"/>
      <c r="NF11" s="169"/>
      <c r="NG11" s="169"/>
      <c r="NH11" s="169"/>
      <c r="NI11" s="169"/>
      <c r="NJ11" s="169"/>
      <c r="NK11" s="169"/>
      <c r="NL11" s="169"/>
      <c r="NM11" s="169"/>
      <c r="NN11" s="169"/>
      <c r="NO11" s="169"/>
      <c r="NP11" s="169"/>
      <c r="NQ11" s="169"/>
      <c r="NR11" s="169"/>
      <c r="NS11" s="169"/>
      <c r="NT11" s="169"/>
      <c r="NU11" s="169"/>
      <c r="NV11" s="169"/>
      <c r="NW11" s="169"/>
      <c r="NX11" s="169"/>
      <c r="NY11" s="169"/>
      <c r="NZ11" s="169"/>
      <c r="OA11" s="169"/>
      <c r="OB11" s="169"/>
      <c r="OC11" s="169"/>
      <c r="OD11" s="169"/>
      <c r="OE11" s="169"/>
      <c r="OF11" s="169"/>
      <c r="OG11" s="169"/>
      <c r="OH11" s="169"/>
      <c r="OI11" s="169"/>
      <c r="OJ11" s="169"/>
      <c r="OK11" s="169"/>
      <c r="OL11" s="169"/>
      <c r="OM11" s="169"/>
      <c r="ON11" s="169"/>
      <c r="OO11" s="169"/>
      <c r="OP11" s="169"/>
      <c r="OQ11" s="169"/>
      <c r="OR11" s="169"/>
      <c r="OS11" s="169"/>
      <c r="OT11" s="169"/>
      <c r="OU11" s="169"/>
      <c r="OV11" s="169"/>
      <c r="OW11" s="169"/>
      <c r="OX11" s="169"/>
      <c r="OY11" s="169"/>
      <c r="OZ11" s="169"/>
      <c r="PA11" s="169"/>
      <c r="PB11" s="169"/>
      <c r="PC11" s="169"/>
      <c r="PD11" s="169"/>
      <c r="PE11" s="169"/>
      <c r="PF11" s="169"/>
      <c r="PG11" s="169"/>
      <c r="PH11" s="169"/>
      <c r="PI11" s="169"/>
      <c r="PJ11" s="169"/>
      <c r="PK11" s="169"/>
      <c r="PL11" s="169"/>
      <c r="PM11" s="169"/>
      <c r="PN11" s="169"/>
      <c r="PO11" s="169"/>
      <c r="PP11" s="169"/>
      <c r="PQ11" s="169"/>
      <c r="PR11" s="169"/>
      <c r="PS11" s="169"/>
      <c r="PT11" s="169"/>
      <c r="PU11" s="169"/>
      <c r="PV11" s="169"/>
      <c r="PW11" s="169"/>
      <c r="PX11" s="169"/>
      <c r="PY11" s="169"/>
      <c r="PZ11" s="169"/>
      <c r="QA11" s="169"/>
      <c r="QB11" s="169"/>
      <c r="QC11" s="169"/>
      <c r="QD11" s="169"/>
      <c r="QE11" s="169"/>
      <c r="QF11" s="169"/>
      <c r="QG11" s="169"/>
      <c r="QH11" s="169"/>
      <c r="QI11" s="169"/>
      <c r="QJ11" s="169"/>
      <c r="QK11" s="169"/>
      <c r="QL11" s="169"/>
      <c r="QM11" s="169"/>
      <c r="QN11" s="169"/>
      <c r="QO11" s="169"/>
      <c r="QP11" s="169"/>
      <c r="QQ11" s="169"/>
      <c r="QR11" s="169"/>
      <c r="QS11" s="169"/>
      <c r="QT11" s="169"/>
      <c r="QU11" s="169"/>
      <c r="QV11" s="169"/>
      <c r="QW11" s="169"/>
      <c r="QX11" s="169"/>
      <c r="QY11" s="169"/>
      <c r="QZ11" s="169"/>
      <c r="RA11" s="169"/>
      <c r="RB11" s="169"/>
      <c r="RC11" s="169"/>
      <c r="RD11" s="169"/>
      <c r="RE11" s="169"/>
      <c r="RF11" s="169"/>
      <c r="RG11" s="169"/>
      <c r="RH11" s="169"/>
      <c r="RI11" s="169"/>
      <c r="RJ11" s="169"/>
      <c r="RK11" s="169"/>
      <c r="RL11" s="169"/>
      <c r="RM11" s="169"/>
      <c r="RN11" s="169"/>
      <c r="RO11" s="169"/>
      <c r="RP11" s="169"/>
      <c r="RQ11" s="169"/>
      <c r="RR11" s="169"/>
      <c r="RS11" s="169"/>
      <c r="RT11" s="169"/>
      <c r="RU11" s="169"/>
      <c r="RV11" s="169"/>
      <c r="RW11" s="169"/>
      <c r="RX11" s="169"/>
      <c r="RY11" s="169"/>
      <c r="RZ11" s="169"/>
      <c r="SA11" s="169"/>
      <c r="SB11" s="169"/>
      <c r="SC11" s="169"/>
      <c r="SD11" s="169"/>
      <c r="SE11" s="169"/>
      <c r="SF11" s="169"/>
      <c r="SG11" s="169"/>
      <c r="SH11" s="169"/>
      <c r="SI11" s="169"/>
      <c r="SJ11" s="169"/>
      <c r="SK11" s="169"/>
      <c r="SL11" s="169"/>
      <c r="SM11" s="169"/>
      <c r="SN11" s="169"/>
      <c r="SO11" s="169"/>
      <c r="SP11" s="169"/>
      <c r="SQ11" s="169"/>
      <c r="SR11" s="169"/>
      <c r="SS11" s="169"/>
      <c r="ST11" s="169"/>
      <c r="SU11" s="169"/>
      <c r="SV11" s="169"/>
      <c r="SW11" s="169"/>
      <c r="SX11" s="169"/>
      <c r="SY11" s="169"/>
      <c r="SZ11" s="169"/>
      <c r="TA11" s="169"/>
      <c r="TB11" s="169"/>
      <c r="TC11" s="169"/>
      <c r="TD11" s="169"/>
      <c r="TE11" s="169"/>
      <c r="TF11" s="169"/>
      <c r="TG11" s="169"/>
      <c r="TH11" s="169"/>
      <c r="TI11" s="169"/>
      <c r="TJ11" s="169"/>
      <c r="TK11" s="169"/>
      <c r="TL11" s="169"/>
      <c r="TM11" s="169"/>
      <c r="TN11" s="169"/>
      <c r="TO11" s="169"/>
      <c r="TP11" s="169"/>
      <c r="TQ11" s="169"/>
      <c r="TR11" s="169"/>
      <c r="TS11" s="169"/>
      <c r="TT11" s="169"/>
      <c r="TU11" s="169"/>
      <c r="TV11" s="169"/>
      <c r="TW11" s="169"/>
      <c r="TX11" s="169"/>
      <c r="TY11" s="169"/>
      <c r="TZ11" s="169"/>
      <c r="UA11" s="169"/>
      <c r="UB11" s="169"/>
      <c r="UC11" s="169"/>
      <c r="UD11" s="169"/>
      <c r="UE11" s="169"/>
      <c r="UF11" s="169"/>
      <c r="UG11" s="169"/>
      <c r="UH11" s="169"/>
      <c r="UI11" s="169"/>
      <c r="UJ11" s="169"/>
      <c r="UK11" s="169"/>
      <c r="UL11" s="169"/>
      <c r="UM11" s="169"/>
      <c r="UN11" s="169"/>
      <c r="UO11" s="169"/>
      <c r="UP11" s="169"/>
      <c r="UQ11" s="169"/>
      <c r="UR11" s="169"/>
      <c r="US11" s="169"/>
      <c r="UT11" s="169"/>
      <c r="UU11" s="169"/>
      <c r="UV11" s="169"/>
      <c r="UW11" s="169"/>
      <c r="UX11" s="169"/>
      <c r="UY11" s="169"/>
      <c r="UZ11" s="169"/>
      <c r="VA11" s="169"/>
      <c r="VB11" s="169"/>
      <c r="VC11" s="169"/>
      <c r="VD11" s="169"/>
      <c r="VE11" s="169"/>
      <c r="VF11" s="169"/>
      <c r="VG11" s="169"/>
      <c r="VH11" s="169"/>
      <c r="VI11" s="169"/>
      <c r="VJ11" s="169"/>
      <c r="VK11" s="169"/>
      <c r="VL11" s="169"/>
      <c r="VM11" s="169"/>
      <c r="VN11" s="169"/>
      <c r="VO11" s="169"/>
      <c r="VP11" s="169"/>
      <c r="VQ11" s="169"/>
      <c r="VR11" s="169"/>
      <c r="VS11" s="169"/>
      <c r="VT11" s="169"/>
      <c r="VU11" s="169"/>
      <c r="VV11" s="169"/>
      <c r="VW11" s="169"/>
      <c r="VX11" s="169"/>
      <c r="VY11" s="169"/>
      <c r="VZ11" s="169"/>
      <c r="WA11" s="169"/>
      <c r="WB11" s="169"/>
      <c r="WC11" s="169"/>
      <c r="WD11" s="169"/>
      <c r="WE11" s="169"/>
      <c r="WF11" s="169"/>
      <c r="WG11" s="169"/>
      <c r="WH11" s="169"/>
      <c r="WI11" s="169"/>
      <c r="WJ11" s="169"/>
      <c r="WK11" s="169"/>
      <c r="WL11" s="169"/>
      <c r="WM11" s="169"/>
      <c r="WN11" s="169"/>
      <c r="WO11" s="169"/>
      <c r="WP11" s="169"/>
      <c r="WQ11" s="169"/>
      <c r="WR11" s="169"/>
      <c r="WS11" s="169"/>
      <c r="WT11" s="169"/>
      <c r="WU11" s="169"/>
      <c r="WV11" s="169"/>
      <c r="WW11" s="169"/>
      <c r="WX11" s="169"/>
      <c r="WY11" s="169"/>
      <c r="WZ11" s="169"/>
      <c r="XA11" s="169"/>
      <c r="XB11" s="169"/>
      <c r="XC11" s="169"/>
      <c r="XD11" s="169"/>
      <c r="XE11" s="169"/>
      <c r="XF11" s="169"/>
      <c r="XG11" s="169"/>
      <c r="XH11" s="169"/>
      <c r="XI11" s="169"/>
      <c r="XJ11" s="169"/>
      <c r="XK11" s="169"/>
      <c r="XL11" s="169"/>
      <c r="XM11" s="169"/>
      <c r="XN11" s="169"/>
      <c r="XO11" s="169"/>
      <c r="XP11" s="169"/>
      <c r="XQ11" s="169"/>
      <c r="XR11" s="169"/>
      <c r="XS11" s="169"/>
      <c r="XT11" s="169"/>
      <c r="XU11" s="169"/>
      <c r="XV11" s="169"/>
      <c r="XW11" s="169"/>
      <c r="XX11" s="169"/>
      <c r="XY11" s="169"/>
      <c r="XZ11" s="169"/>
      <c r="YA11" s="169"/>
      <c r="YB11" s="169"/>
      <c r="YC11" s="169"/>
      <c r="YD11" s="169"/>
      <c r="YE11" s="169"/>
      <c r="YF11" s="169"/>
      <c r="YG11" s="169"/>
      <c r="YH11" s="169"/>
      <c r="YI11" s="169"/>
      <c r="YJ11" s="169"/>
      <c r="YK11" s="169"/>
      <c r="YL11" s="169"/>
      <c r="YM11" s="169"/>
      <c r="YN11" s="169"/>
      <c r="YO11" s="169"/>
      <c r="YP11" s="169"/>
      <c r="YQ11" s="169"/>
      <c r="YR11" s="169"/>
      <c r="YS11" s="169"/>
      <c r="YT11" s="169"/>
      <c r="YU11" s="169"/>
      <c r="YV11" s="169"/>
      <c r="YW11" s="169"/>
      <c r="YX11" s="169"/>
      <c r="YY11" s="169"/>
      <c r="YZ11" s="169"/>
      <c r="ZA11" s="169"/>
      <c r="ZB11" s="169"/>
      <c r="ZC11" s="169"/>
      <c r="ZD11" s="169"/>
      <c r="ZE11" s="169"/>
      <c r="ZF11" s="169"/>
      <c r="ZG11" s="169"/>
      <c r="ZH11" s="169"/>
      <c r="ZI11" s="169"/>
      <c r="ZJ11" s="169"/>
      <c r="ZK11" s="169"/>
      <c r="ZL11" s="169"/>
      <c r="ZM11" s="169"/>
      <c r="ZN11" s="169"/>
      <c r="ZO11" s="169"/>
      <c r="ZP11" s="169"/>
      <c r="ZQ11" s="169"/>
      <c r="ZR11" s="169"/>
      <c r="ZS11" s="169"/>
      <c r="ZT11" s="169"/>
      <c r="ZU11" s="169"/>
      <c r="ZV11" s="169"/>
      <c r="ZW11" s="169"/>
      <c r="ZX11" s="169"/>
      <c r="ZY11" s="169"/>
      <c r="ZZ11" s="169"/>
      <c r="AAA11" s="169"/>
      <c r="AAB11" s="169"/>
      <c r="AAC11" s="169"/>
      <c r="AAD11" s="169"/>
      <c r="AAE11" s="169"/>
      <c r="AAF11" s="169"/>
      <c r="AAG11" s="169"/>
      <c r="AAH11" s="169"/>
      <c r="AAI11" s="169"/>
      <c r="AAJ11" s="169"/>
      <c r="AAK11" s="169"/>
      <c r="AAL11" s="169"/>
      <c r="AAM11" s="169"/>
      <c r="AAN11" s="169"/>
      <c r="AAO11" s="169"/>
      <c r="AAP11" s="169"/>
      <c r="AAQ11" s="169"/>
      <c r="AAR11" s="169"/>
      <c r="AAS11" s="169"/>
      <c r="AAT11" s="169"/>
      <c r="AAU11" s="169"/>
      <c r="AAV11" s="169"/>
      <c r="AAW11" s="169"/>
      <c r="AAX11" s="169"/>
      <c r="AAY11" s="169"/>
      <c r="AAZ11" s="169"/>
      <c r="ABA11" s="169"/>
      <c r="ABB11" s="169"/>
      <c r="ABC11" s="169"/>
      <c r="ABD11" s="169"/>
      <c r="ABE11" s="169"/>
      <c r="ABF11" s="169"/>
      <c r="ABG11" s="169"/>
      <c r="ABH11" s="169"/>
      <c r="ABI11" s="169"/>
      <c r="ABJ11" s="169"/>
      <c r="ABK11" s="169"/>
      <c r="ABL11" s="169"/>
      <c r="ABM11" s="169"/>
      <c r="ABN11" s="169"/>
      <c r="ABO11" s="169"/>
      <c r="ABP11" s="169"/>
      <c r="ABQ11" s="169"/>
      <c r="ABR11" s="169"/>
      <c r="ABS11" s="169"/>
      <c r="ABT11" s="169"/>
      <c r="ABU11" s="169"/>
      <c r="ABV11" s="169"/>
      <c r="ABW11" s="169"/>
      <c r="ABX11" s="169"/>
      <c r="ABY11" s="169"/>
      <c r="ABZ11" s="169"/>
      <c r="ACA11" s="169"/>
      <c r="ACB11" s="169"/>
      <c r="ACC11" s="169"/>
      <c r="ACD11" s="169"/>
      <c r="ACE11" s="169"/>
      <c r="ACF11" s="169"/>
      <c r="ACG11" s="169"/>
      <c r="ACH11" s="169"/>
      <c r="ACI11" s="169"/>
      <c r="ACJ11" s="169"/>
      <c r="ACK11" s="169"/>
      <c r="ACL11" s="169"/>
      <c r="ACM11" s="169"/>
      <c r="ACN11" s="169"/>
      <c r="ACO11" s="169"/>
      <c r="ACP11" s="169"/>
      <c r="ACQ11" s="169"/>
      <c r="ACR11" s="169"/>
      <c r="ACS11" s="169"/>
      <c r="ACT11" s="169"/>
      <c r="ACU11" s="169"/>
      <c r="ACV11" s="169"/>
      <c r="ACW11" s="169"/>
      <c r="ACX11" s="169"/>
      <c r="ACY11" s="169"/>
      <c r="ACZ11" s="169"/>
      <c r="ADA11" s="169"/>
      <c r="ADB11" s="169"/>
      <c r="ADC11" s="169"/>
      <c r="ADD11" s="169"/>
      <c r="ADE11" s="169"/>
      <c r="ADF11" s="169"/>
      <c r="ADG11" s="169"/>
      <c r="ADH11" s="169"/>
      <c r="ADI11" s="169"/>
      <c r="ADJ11" s="169"/>
      <c r="ADK11" s="169"/>
      <c r="ADL11" s="169"/>
      <c r="ADM11" s="169"/>
      <c r="ADN11" s="169"/>
      <c r="ADO11" s="169"/>
      <c r="ADP11" s="169"/>
      <c r="ADQ11" s="169"/>
      <c r="ADR11" s="169"/>
      <c r="ADS11" s="169"/>
      <c r="ADT11" s="169"/>
      <c r="ADU11" s="169"/>
      <c r="ADV11" s="169"/>
      <c r="ADW11" s="169"/>
      <c r="ADX11" s="169"/>
      <c r="ADY11" s="169"/>
      <c r="ADZ11" s="169"/>
      <c r="AEA11" s="169"/>
      <c r="AEB11" s="169"/>
      <c r="AEC11" s="169"/>
      <c r="AED11" s="169"/>
      <c r="AEE11" s="169"/>
      <c r="AEF11" s="169"/>
      <c r="AEG11" s="169"/>
      <c r="AEH11" s="169"/>
      <c r="AEI11" s="169"/>
      <c r="AEJ11" s="169"/>
      <c r="AEK11" s="169"/>
      <c r="AEL11" s="169"/>
      <c r="AEM11" s="169"/>
      <c r="AEN11" s="169"/>
      <c r="AEO11" s="169"/>
      <c r="AEP11" s="169"/>
      <c r="AEQ11" s="169"/>
      <c r="AER11" s="169"/>
      <c r="AES11" s="169"/>
      <c r="AET11" s="169"/>
      <c r="AEU11" s="169"/>
      <c r="AEV11" s="169"/>
      <c r="AEW11" s="169"/>
      <c r="AEX11" s="169"/>
      <c r="AEY11" s="169"/>
      <c r="AEZ11" s="169"/>
      <c r="AFA11" s="169"/>
      <c r="AFB11" s="169"/>
      <c r="AFC11" s="169"/>
      <c r="AFD11" s="169"/>
      <c r="AFE11" s="169"/>
      <c r="AFF11" s="169"/>
      <c r="AFG11" s="169"/>
      <c r="AFH11" s="169"/>
      <c r="AFI11" s="169"/>
      <c r="AFJ11" s="169"/>
      <c r="AFK11" s="169"/>
      <c r="AFL11" s="169"/>
      <c r="AFM11" s="169"/>
      <c r="AFN11" s="169"/>
      <c r="AFO11" s="169"/>
      <c r="AFP11" s="169"/>
      <c r="AFQ11" s="169"/>
      <c r="AFR11" s="169"/>
      <c r="AFS11" s="169"/>
      <c r="AFT11" s="169"/>
      <c r="AFU11" s="169"/>
      <c r="AFV11" s="169"/>
      <c r="AFW11" s="169"/>
      <c r="AFX11" s="169"/>
      <c r="AFY11" s="169"/>
      <c r="AFZ11" s="169"/>
      <c r="AGA11" s="169"/>
      <c r="AGB11" s="169"/>
      <c r="AGC11" s="169"/>
      <c r="AGD11" s="169"/>
      <c r="AGE11" s="169"/>
      <c r="AGF11" s="169"/>
      <c r="AGG11" s="169"/>
      <c r="AGH11" s="169"/>
      <c r="AGI11" s="169"/>
      <c r="AGJ11" s="169"/>
      <c r="AGK11" s="169"/>
      <c r="AGL11" s="169"/>
      <c r="AGM11" s="169"/>
      <c r="AGN11" s="169"/>
      <c r="AGO11" s="169"/>
      <c r="AGP11" s="169"/>
      <c r="AGQ11" s="169"/>
      <c r="AGR11" s="169"/>
      <c r="AGS11" s="169"/>
      <c r="AGT11" s="169"/>
      <c r="AGU11" s="169"/>
      <c r="AGV11" s="169"/>
      <c r="AGW11" s="169"/>
      <c r="AGX11" s="169"/>
      <c r="AGY11" s="169"/>
      <c r="AGZ11" s="169"/>
      <c r="AHA11" s="169"/>
      <c r="AHB11" s="169"/>
      <c r="AHC11" s="169"/>
      <c r="AHD11" s="169"/>
      <c r="AHE11" s="169"/>
      <c r="AHF11" s="169"/>
      <c r="AHG11" s="169"/>
      <c r="AHH11" s="169"/>
      <c r="AHI11" s="169"/>
      <c r="AHJ11" s="169"/>
      <c r="AHK11" s="169"/>
      <c r="AHL11" s="169"/>
      <c r="AHM11" s="169"/>
      <c r="AHN11" s="169"/>
      <c r="AHO11" s="169"/>
      <c r="AHP11" s="169"/>
      <c r="AHQ11" s="169"/>
      <c r="AHR11" s="169"/>
      <c r="AHS11" s="169"/>
      <c r="AHT11" s="169"/>
      <c r="AHU11" s="169"/>
      <c r="AHV11" s="169"/>
      <c r="AHW11" s="169"/>
      <c r="AHX11" s="169"/>
      <c r="AHY11" s="169"/>
      <c r="AHZ11" s="169"/>
      <c r="AIA11" s="169"/>
      <c r="AIB11" s="169"/>
      <c r="AIC11" s="169"/>
      <c r="AID11" s="169"/>
      <c r="AIE11" s="169"/>
      <c r="AIF11" s="169"/>
      <c r="AIG11" s="169"/>
      <c r="AIH11" s="169"/>
      <c r="AII11" s="169"/>
      <c r="AIJ11" s="169"/>
      <c r="AIK11" s="169"/>
      <c r="AIL11" s="169"/>
      <c r="AIM11" s="169"/>
      <c r="AIN11" s="169"/>
      <c r="AIO11" s="169"/>
      <c r="AIP11" s="169"/>
      <c r="AIQ11" s="169"/>
      <c r="AIR11" s="169"/>
      <c r="AIS11" s="169"/>
      <c r="AIT11" s="169"/>
      <c r="AIU11" s="169"/>
      <c r="AIV11" s="169"/>
      <c r="AIW11" s="169"/>
      <c r="AIX11" s="169"/>
      <c r="AIY11" s="169"/>
      <c r="AIZ11" s="169"/>
      <c r="AJA11" s="169"/>
      <c r="AJB11" s="169"/>
      <c r="AJC11" s="169"/>
      <c r="AJD11" s="169"/>
      <c r="AJE11" s="169"/>
      <c r="AJF11" s="169"/>
      <c r="AJG11" s="169"/>
      <c r="AJH11" s="169"/>
      <c r="AJI11" s="169"/>
      <c r="AJJ11" s="169"/>
      <c r="AJK11" s="169"/>
      <c r="AJL11" s="169"/>
      <c r="AJM11" s="169"/>
      <c r="AJN11" s="169"/>
      <c r="AJO11" s="169"/>
      <c r="AJP11" s="169"/>
      <c r="AJQ11" s="169"/>
      <c r="AJR11" s="169"/>
      <c r="AJS11" s="169"/>
      <c r="AJT11" s="169"/>
      <c r="AJU11" s="169"/>
      <c r="AJV11" s="169"/>
      <c r="AJW11" s="169"/>
      <c r="AJX11" s="169"/>
      <c r="AJY11" s="169"/>
      <c r="AJZ11" s="169"/>
      <c r="AKA11" s="169"/>
      <c r="AKB11" s="169"/>
      <c r="AKC11" s="169"/>
      <c r="AKD11" s="169"/>
      <c r="AKE11" s="169"/>
      <c r="AKF11" s="169"/>
      <c r="AKG11" s="169"/>
      <c r="AKH11" s="169"/>
      <c r="AKI11" s="169"/>
      <c r="AKJ11" s="169"/>
      <c r="AKK11" s="169"/>
      <c r="AKL11" s="169"/>
      <c r="AKM11" s="169"/>
      <c r="AKN11" s="169"/>
      <c r="AKO11" s="169"/>
      <c r="AKP11" s="169"/>
      <c r="AKQ11" s="169"/>
      <c r="AKR11" s="169"/>
      <c r="AKS11" s="169"/>
      <c r="AKT11" s="169"/>
      <c r="AKU11" s="169"/>
    </row>
    <row r="12" spans="1:983" ht="41.25" customHeight="1">
      <c r="A12" s="151">
        <v>5</v>
      </c>
      <c r="B12" s="412">
        <v>2017130000282</v>
      </c>
      <c r="C12" s="53">
        <v>43089</v>
      </c>
      <c r="D12" s="231" t="s">
        <v>516</v>
      </c>
      <c r="E12" s="233" t="s">
        <v>713</v>
      </c>
      <c r="F12" s="49" t="s">
        <v>521</v>
      </c>
      <c r="G12" s="573">
        <v>86198435050</v>
      </c>
      <c r="H12" s="45" t="s">
        <v>517</v>
      </c>
      <c r="I12" s="48">
        <v>43103</v>
      </c>
      <c r="J12" s="48">
        <v>45260</v>
      </c>
      <c r="K12" s="45">
        <v>99.12</v>
      </c>
      <c r="L12" s="573">
        <v>7642262690798</v>
      </c>
      <c r="M12" s="557"/>
    </row>
    <row r="13" spans="1:983" ht="31.5" customHeight="1">
      <c r="A13" s="151">
        <v>7</v>
      </c>
      <c r="B13" s="533">
        <v>2021002130168</v>
      </c>
      <c r="C13" s="44">
        <v>44113</v>
      </c>
      <c r="D13" s="230" t="s">
        <v>355</v>
      </c>
      <c r="E13" s="233" t="s">
        <v>713</v>
      </c>
      <c r="F13" s="49" t="s">
        <v>521</v>
      </c>
      <c r="G13" s="573">
        <v>27659683441</v>
      </c>
      <c r="H13" s="45" t="s">
        <v>21</v>
      </c>
      <c r="I13" s="54">
        <v>44600</v>
      </c>
      <c r="J13" s="54">
        <v>45543</v>
      </c>
      <c r="K13" s="219">
        <v>14.29</v>
      </c>
      <c r="L13" s="573">
        <v>253303595566</v>
      </c>
      <c r="M13" s="204"/>
    </row>
    <row r="14" spans="1:983" ht="49.5" customHeight="1">
      <c r="A14" s="151">
        <v>8</v>
      </c>
      <c r="B14" s="533">
        <v>2021002130167</v>
      </c>
      <c r="C14" s="44">
        <v>44133</v>
      </c>
      <c r="D14" s="230" t="s">
        <v>357</v>
      </c>
      <c r="E14" s="233" t="s">
        <v>713</v>
      </c>
      <c r="F14" s="49" t="s">
        <v>521</v>
      </c>
      <c r="G14" s="573">
        <v>25172851776</v>
      </c>
      <c r="H14" s="45" t="s">
        <v>21</v>
      </c>
      <c r="I14" s="53">
        <v>44589</v>
      </c>
      <c r="J14" s="53">
        <v>45531</v>
      </c>
      <c r="K14" s="464">
        <v>7.99</v>
      </c>
      <c r="L14" s="573">
        <v>1709847632.3399999</v>
      </c>
      <c r="M14" s="204" t="s">
        <v>39</v>
      </c>
    </row>
    <row r="15" spans="1:983" ht="48" customHeight="1">
      <c r="A15" s="151">
        <v>9</v>
      </c>
      <c r="B15" s="534">
        <v>2021002130144</v>
      </c>
      <c r="C15" s="62">
        <v>44264</v>
      </c>
      <c r="D15" s="228" t="s">
        <v>107</v>
      </c>
      <c r="E15" s="228" t="s">
        <v>108</v>
      </c>
      <c r="F15" s="47" t="s">
        <v>525</v>
      </c>
      <c r="G15" s="573">
        <v>926603146</v>
      </c>
      <c r="H15" s="47" t="s">
        <v>116</v>
      </c>
      <c r="I15" s="48">
        <v>44659</v>
      </c>
      <c r="J15" s="68">
        <v>45138</v>
      </c>
      <c r="K15" s="198">
        <v>100</v>
      </c>
      <c r="L15" s="573">
        <v>0</v>
      </c>
      <c r="M15" s="205" t="s">
        <v>119</v>
      </c>
    </row>
    <row r="16" spans="1:983" ht="48.75" customHeight="1">
      <c r="A16" s="151">
        <v>10</v>
      </c>
      <c r="B16" s="534">
        <v>2021002130144</v>
      </c>
      <c r="C16" s="62">
        <v>44264</v>
      </c>
      <c r="D16" s="228" t="s">
        <v>107</v>
      </c>
      <c r="E16" s="228" t="s">
        <v>109</v>
      </c>
      <c r="F16" s="47" t="s">
        <v>525</v>
      </c>
      <c r="G16" s="573">
        <v>872855014</v>
      </c>
      <c r="H16" s="47" t="s">
        <v>116</v>
      </c>
      <c r="I16" s="48">
        <v>44659</v>
      </c>
      <c r="J16" s="68">
        <v>45097</v>
      </c>
      <c r="K16" s="198">
        <v>0</v>
      </c>
      <c r="L16" s="573">
        <v>0</v>
      </c>
      <c r="M16" s="205" t="s">
        <v>119</v>
      </c>
    </row>
    <row r="17" spans="1:13" ht="44.25" customHeight="1">
      <c r="A17" s="151">
        <v>11</v>
      </c>
      <c r="B17" s="534">
        <v>2021002130144</v>
      </c>
      <c r="C17" s="531">
        <v>44264</v>
      </c>
      <c r="D17" s="228" t="s">
        <v>107</v>
      </c>
      <c r="E17" s="228" t="s">
        <v>110</v>
      </c>
      <c r="F17" s="47" t="s">
        <v>525</v>
      </c>
      <c r="G17" s="573">
        <v>799709197</v>
      </c>
      <c r="H17" s="47" t="s">
        <v>116</v>
      </c>
      <c r="I17" s="48">
        <v>44659</v>
      </c>
      <c r="J17" s="68">
        <v>45138</v>
      </c>
      <c r="K17" s="198">
        <v>8</v>
      </c>
      <c r="L17" s="573">
        <f>240671443</f>
        <v>240671443</v>
      </c>
      <c r="M17" s="205" t="s">
        <v>119</v>
      </c>
    </row>
    <row r="18" spans="1:13" ht="52.5">
      <c r="A18" s="151">
        <v>12</v>
      </c>
      <c r="B18" s="534">
        <v>2021002130144</v>
      </c>
      <c r="C18" s="62">
        <v>44264</v>
      </c>
      <c r="D18" s="228" t="s">
        <v>107</v>
      </c>
      <c r="E18" s="228" t="s">
        <v>111</v>
      </c>
      <c r="F18" s="47" t="s">
        <v>525</v>
      </c>
      <c r="G18" s="573">
        <v>846061105</v>
      </c>
      <c r="H18" s="47" t="s">
        <v>116</v>
      </c>
      <c r="I18" s="48">
        <v>44698</v>
      </c>
      <c r="J18" s="68">
        <v>45169</v>
      </c>
      <c r="K18" s="198">
        <v>100</v>
      </c>
      <c r="L18" s="573">
        <v>423027797</v>
      </c>
      <c r="M18" s="205" t="s">
        <v>119</v>
      </c>
    </row>
    <row r="19" spans="1:13" ht="52.5">
      <c r="A19" s="151">
        <v>13</v>
      </c>
      <c r="B19" s="534">
        <v>2021002130144</v>
      </c>
      <c r="C19" s="62">
        <v>44264</v>
      </c>
      <c r="D19" s="228" t="s">
        <v>107</v>
      </c>
      <c r="E19" s="228" t="s">
        <v>112</v>
      </c>
      <c r="F19" s="47" t="s">
        <v>525</v>
      </c>
      <c r="G19" s="573">
        <v>830436229.84000003</v>
      </c>
      <c r="H19" s="47" t="s">
        <v>116</v>
      </c>
      <c r="I19" s="48">
        <v>44659</v>
      </c>
      <c r="J19" s="68" t="s">
        <v>136</v>
      </c>
      <c r="K19" s="198">
        <v>0</v>
      </c>
      <c r="L19" s="573">
        <v>0</v>
      </c>
      <c r="M19" s="205" t="s">
        <v>117</v>
      </c>
    </row>
    <row r="20" spans="1:13" ht="52.5">
      <c r="A20" s="151">
        <v>14</v>
      </c>
      <c r="B20" s="534">
        <v>2021002130144</v>
      </c>
      <c r="C20" s="62">
        <v>44264</v>
      </c>
      <c r="D20" s="228" t="s">
        <v>107</v>
      </c>
      <c r="E20" s="228" t="s">
        <v>113</v>
      </c>
      <c r="F20" s="47" t="s">
        <v>525</v>
      </c>
      <c r="G20" s="573">
        <v>791778540.13999999</v>
      </c>
      <c r="H20" s="47" t="s">
        <v>116</v>
      </c>
      <c r="I20" s="48">
        <v>44659</v>
      </c>
      <c r="J20" s="68" t="s">
        <v>136</v>
      </c>
      <c r="K20" s="198">
        <v>0</v>
      </c>
      <c r="L20" s="573">
        <v>0</v>
      </c>
      <c r="M20" s="205" t="s">
        <v>119</v>
      </c>
    </row>
    <row r="21" spans="1:13" ht="47.25" customHeight="1">
      <c r="A21" s="151">
        <v>15</v>
      </c>
      <c r="B21" s="535">
        <v>2021002130222</v>
      </c>
      <c r="C21" s="211">
        <v>44362</v>
      </c>
      <c r="D21" s="489" t="s">
        <v>359</v>
      </c>
      <c r="E21" s="489" t="s">
        <v>29</v>
      </c>
      <c r="F21" s="407" t="s">
        <v>521</v>
      </c>
      <c r="G21" s="573">
        <v>1548310861</v>
      </c>
      <c r="H21" s="45" t="s">
        <v>37</v>
      </c>
      <c r="I21" s="439">
        <v>44753</v>
      </c>
      <c r="J21" s="439">
        <v>45147</v>
      </c>
      <c r="K21" s="245">
        <v>46.83</v>
      </c>
      <c r="L21" s="573">
        <v>440256466.24000001</v>
      </c>
      <c r="M21" s="204" t="s">
        <v>39</v>
      </c>
    </row>
    <row r="22" spans="1:13" ht="64.5" customHeight="1">
      <c r="A22" s="151">
        <v>16</v>
      </c>
      <c r="B22" s="416">
        <v>2021002130296</v>
      </c>
      <c r="C22" s="149">
        <v>44446</v>
      </c>
      <c r="D22" s="431" t="s">
        <v>151</v>
      </c>
      <c r="E22" s="433" t="s">
        <v>152</v>
      </c>
      <c r="F22" s="49" t="s">
        <v>372</v>
      </c>
      <c r="G22" s="573">
        <v>428571428</v>
      </c>
      <c r="H22" s="49" t="s">
        <v>47</v>
      </c>
      <c r="I22" s="223">
        <v>44819</v>
      </c>
      <c r="J22" s="223">
        <v>45107</v>
      </c>
      <c r="K22" s="463">
        <v>75</v>
      </c>
      <c r="L22" s="573">
        <v>300000000</v>
      </c>
      <c r="M22" s="479" t="s">
        <v>364</v>
      </c>
    </row>
    <row r="23" spans="1:13" ht="41.25" customHeight="1">
      <c r="A23" s="151">
        <v>17</v>
      </c>
      <c r="B23" s="412">
        <v>2021002130294</v>
      </c>
      <c r="C23" s="53">
        <v>44449</v>
      </c>
      <c r="D23" s="57" t="s">
        <v>153</v>
      </c>
      <c r="E23" s="57" t="s">
        <v>154</v>
      </c>
      <c r="F23" s="49" t="s">
        <v>372</v>
      </c>
      <c r="G23" s="573">
        <v>200000000</v>
      </c>
      <c r="H23" s="49" t="s">
        <v>47</v>
      </c>
      <c r="I23" s="53">
        <v>44854</v>
      </c>
      <c r="J23" s="53">
        <v>44977</v>
      </c>
      <c r="K23" s="47">
        <v>25</v>
      </c>
      <c r="L23" s="573">
        <v>36268991.659999996</v>
      </c>
      <c r="M23" s="204" t="s">
        <v>365</v>
      </c>
    </row>
    <row r="24" spans="1:13" ht="57.75" customHeight="1">
      <c r="A24" s="151">
        <v>18</v>
      </c>
      <c r="B24" s="412">
        <v>2021002130434</v>
      </c>
      <c r="C24" s="53">
        <v>44559</v>
      </c>
      <c r="D24" s="57" t="s">
        <v>388</v>
      </c>
      <c r="E24" s="57" t="s">
        <v>389</v>
      </c>
      <c r="F24" s="407" t="s">
        <v>390</v>
      </c>
      <c r="G24" s="573">
        <v>440000000</v>
      </c>
      <c r="H24" s="49" t="s">
        <v>47</v>
      </c>
      <c r="I24" s="53">
        <v>44977</v>
      </c>
      <c r="J24" s="53">
        <v>45066</v>
      </c>
      <c r="K24" s="198">
        <v>100</v>
      </c>
      <c r="L24" s="573">
        <v>440000000</v>
      </c>
      <c r="M24" s="204" t="s">
        <v>391</v>
      </c>
    </row>
    <row r="25" spans="1:13" ht="52.5" customHeight="1">
      <c r="A25" s="151">
        <v>19</v>
      </c>
      <c r="B25" s="536">
        <v>2021002130292</v>
      </c>
      <c r="C25" s="214">
        <v>44559</v>
      </c>
      <c r="D25" s="490" t="s">
        <v>71</v>
      </c>
      <c r="E25" s="515" t="s">
        <v>76</v>
      </c>
      <c r="F25" s="213" t="s">
        <v>500</v>
      </c>
      <c r="G25" s="573">
        <v>13402544082</v>
      </c>
      <c r="H25" s="49" t="s">
        <v>80</v>
      </c>
      <c r="I25" s="37">
        <v>44670</v>
      </c>
      <c r="J25" s="37">
        <v>45118</v>
      </c>
      <c r="K25" s="9">
        <v>100</v>
      </c>
      <c r="L25" s="573">
        <v>8571481688</v>
      </c>
      <c r="M25" s="558" t="s">
        <v>481</v>
      </c>
    </row>
    <row r="26" spans="1:13" ht="63" customHeight="1">
      <c r="A26" s="151">
        <v>20</v>
      </c>
      <c r="B26" s="58">
        <v>22210002130445</v>
      </c>
      <c r="C26" s="53">
        <v>44559</v>
      </c>
      <c r="D26" s="529" t="s">
        <v>360</v>
      </c>
      <c r="E26" s="233" t="s">
        <v>30</v>
      </c>
      <c r="F26" s="49" t="s">
        <v>521</v>
      </c>
      <c r="G26" s="573">
        <v>6140118972</v>
      </c>
      <c r="H26" s="45" t="s">
        <v>37</v>
      </c>
      <c r="I26" s="48">
        <v>44964</v>
      </c>
      <c r="J26" s="48">
        <v>45267</v>
      </c>
      <c r="K26" s="45">
        <v>41.82</v>
      </c>
      <c r="L26" s="573">
        <v>1434531416.96</v>
      </c>
      <c r="M26" s="206"/>
    </row>
    <row r="27" spans="1:13" ht="67.5" customHeight="1">
      <c r="A27" s="151">
        <v>21</v>
      </c>
      <c r="B27" s="236">
        <v>2022002130137</v>
      </c>
      <c r="C27" s="146">
        <v>44605</v>
      </c>
      <c r="D27" s="233" t="s">
        <v>212</v>
      </c>
      <c r="E27" s="233" t="s">
        <v>249</v>
      </c>
      <c r="F27" s="434" t="s">
        <v>545</v>
      </c>
      <c r="G27" s="573">
        <v>76661209800</v>
      </c>
      <c r="H27" s="45" t="s">
        <v>527</v>
      </c>
      <c r="I27" s="146">
        <v>44927</v>
      </c>
      <c r="J27" s="145">
        <v>45291</v>
      </c>
      <c r="K27" s="240">
        <v>0</v>
      </c>
      <c r="L27" s="573">
        <v>0</v>
      </c>
      <c r="M27" s="559" t="s">
        <v>298</v>
      </c>
    </row>
    <row r="28" spans="1:13" ht="71.25" customHeight="1">
      <c r="A28" s="151">
        <v>22</v>
      </c>
      <c r="B28" s="412">
        <v>20201301012551</v>
      </c>
      <c r="C28" s="8">
        <v>44692</v>
      </c>
      <c r="D28" s="57" t="s">
        <v>87</v>
      </c>
      <c r="E28" s="57" t="s">
        <v>88</v>
      </c>
      <c r="F28" s="49" t="s">
        <v>469</v>
      </c>
      <c r="G28" s="573">
        <v>5263705098.8699999</v>
      </c>
      <c r="H28" s="49" t="s">
        <v>47</v>
      </c>
      <c r="I28" s="53">
        <v>45042</v>
      </c>
      <c r="J28" s="53">
        <v>45225</v>
      </c>
      <c r="K28" s="200">
        <v>21.84</v>
      </c>
      <c r="L28" s="573">
        <v>1034161394.3200001</v>
      </c>
      <c r="M28" s="204" t="s">
        <v>92</v>
      </c>
    </row>
    <row r="29" spans="1:13" ht="63" customHeight="1">
      <c r="A29" s="151">
        <v>23</v>
      </c>
      <c r="B29" s="537">
        <v>2022002130057</v>
      </c>
      <c r="C29" s="53">
        <v>44736</v>
      </c>
      <c r="D29" s="233" t="s">
        <v>392</v>
      </c>
      <c r="E29" s="57" t="s">
        <v>393</v>
      </c>
      <c r="F29" s="49" t="s">
        <v>390</v>
      </c>
      <c r="G29" s="573">
        <v>1099923350</v>
      </c>
      <c r="H29" s="49" t="s">
        <v>47</v>
      </c>
      <c r="I29" s="53">
        <v>44977</v>
      </c>
      <c r="J29" s="53">
        <v>45097</v>
      </c>
      <c r="K29" s="198">
        <v>100</v>
      </c>
      <c r="L29" s="573">
        <v>1099923350</v>
      </c>
      <c r="M29" s="204" t="s">
        <v>394</v>
      </c>
    </row>
    <row r="30" spans="1:13" ht="31.5">
      <c r="A30" s="151">
        <v>24</v>
      </c>
      <c r="B30" s="538">
        <v>2022002130073</v>
      </c>
      <c r="C30" s="44">
        <v>44774</v>
      </c>
      <c r="D30" s="230" t="s">
        <v>163</v>
      </c>
      <c r="E30" s="230" t="s">
        <v>164</v>
      </c>
      <c r="F30" s="49" t="s">
        <v>372</v>
      </c>
      <c r="G30" s="573">
        <v>428571428</v>
      </c>
      <c r="H30" s="45" t="s">
        <v>47</v>
      </c>
      <c r="I30" s="48" t="s">
        <v>175</v>
      </c>
      <c r="J30" s="202" t="s">
        <v>175</v>
      </c>
      <c r="K30" s="473">
        <v>0</v>
      </c>
      <c r="L30" s="573">
        <v>0</v>
      </c>
      <c r="M30" s="203" t="s">
        <v>370</v>
      </c>
    </row>
    <row r="31" spans="1:13" ht="63">
      <c r="A31" s="151">
        <v>25</v>
      </c>
      <c r="B31" s="533">
        <v>2022002130072</v>
      </c>
      <c r="C31" s="44">
        <v>44802</v>
      </c>
      <c r="D31" s="231" t="s">
        <v>165</v>
      </c>
      <c r="E31" s="230" t="s">
        <v>166</v>
      </c>
      <c r="F31" s="49" t="s">
        <v>372</v>
      </c>
      <c r="G31" s="573">
        <v>350000000</v>
      </c>
      <c r="H31" s="49" t="s">
        <v>47</v>
      </c>
      <c r="I31" s="53" t="s">
        <v>175</v>
      </c>
      <c r="J31" s="53" t="s">
        <v>175</v>
      </c>
      <c r="K31" s="198">
        <v>0</v>
      </c>
      <c r="L31" s="573">
        <v>0</v>
      </c>
      <c r="M31" s="204" t="s">
        <v>371</v>
      </c>
    </row>
    <row r="32" spans="1:13" ht="63">
      <c r="A32" s="151">
        <v>26</v>
      </c>
      <c r="B32" s="533">
        <v>2022002130076</v>
      </c>
      <c r="C32" s="44">
        <v>44833</v>
      </c>
      <c r="D32" s="231" t="s">
        <v>161</v>
      </c>
      <c r="E32" s="230" t="s">
        <v>162</v>
      </c>
      <c r="F32" s="49" t="s">
        <v>372</v>
      </c>
      <c r="G32" s="573">
        <v>500000000</v>
      </c>
      <c r="H32" s="45" t="s">
        <v>47</v>
      </c>
      <c r="I32" s="48">
        <v>45015</v>
      </c>
      <c r="J32" s="48">
        <v>45260</v>
      </c>
      <c r="K32" s="197">
        <v>70</v>
      </c>
      <c r="L32" s="573">
        <v>193522160</v>
      </c>
      <c r="M32" s="206" t="s">
        <v>369</v>
      </c>
    </row>
    <row r="33" spans="1:290" ht="42">
      <c r="A33" s="151">
        <v>27</v>
      </c>
      <c r="B33" s="533">
        <v>2022002130080</v>
      </c>
      <c r="C33" s="44">
        <v>44833</v>
      </c>
      <c r="D33" s="231" t="s">
        <v>159</v>
      </c>
      <c r="E33" s="230" t="s">
        <v>160</v>
      </c>
      <c r="F33" s="49" t="s">
        <v>372</v>
      </c>
      <c r="G33" s="573">
        <v>200000000</v>
      </c>
      <c r="H33" s="49" t="s">
        <v>47</v>
      </c>
      <c r="I33" s="53">
        <v>45054</v>
      </c>
      <c r="J33" s="53">
        <v>45207</v>
      </c>
      <c r="K33" s="198">
        <v>60</v>
      </c>
      <c r="L33" s="573">
        <v>0</v>
      </c>
      <c r="M33" s="204" t="s">
        <v>368</v>
      </c>
    </row>
    <row r="34" spans="1:290" ht="63">
      <c r="A34" s="151">
        <v>28</v>
      </c>
      <c r="B34" s="412">
        <v>2022002130084</v>
      </c>
      <c r="C34" s="53">
        <v>44837</v>
      </c>
      <c r="D34" s="57" t="s">
        <v>155</v>
      </c>
      <c r="E34" s="57" t="s">
        <v>156</v>
      </c>
      <c r="F34" s="49" t="s">
        <v>372</v>
      </c>
      <c r="G34" s="573">
        <v>200000000</v>
      </c>
      <c r="H34" s="49" t="s">
        <v>47</v>
      </c>
      <c r="I34" s="53">
        <v>45154</v>
      </c>
      <c r="J34" s="53">
        <v>45291</v>
      </c>
      <c r="K34" s="198">
        <v>38</v>
      </c>
      <c r="L34" s="573">
        <v>79973300</v>
      </c>
      <c r="M34" s="204" t="s">
        <v>366</v>
      </c>
    </row>
    <row r="35" spans="1:290" ht="69" customHeight="1">
      <c r="A35" s="151">
        <v>29</v>
      </c>
      <c r="B35" s="536">
        <v>2022002130087</v>
      </c>
      <c r="C35" s="53">
        <v>44841</v>
      </c>
      <c r="D35" s="490" t="s">
        <v>483</v>
      </c>
      <c r="E35" s="515" t="s">
        <v>76</v>
      </c>
      <c r="F35" s="213" t="s">
        <v>500</v>
      </c>
      <c r="G35" s="573">
        <v>12968385377</v>
      </c>
      <c r="H35" s="213" t="s">
        <v>80</v>
      </c>
      <c r="I35" s="37">
        <v>45034</v>
      </c>
      <c r="J35" s="37">
        <v>45291</v>
      </c>
      <c r="K35" s="9">
        <v>30</v>
      </c>
      <c r="L35" s="573">
        <v>516599709</v>
      </c>
      <c r="M35" s="558" t="s">
        <v>484</v>
      </c>
    </row>
    <row r="36" spans="1:290" ht="73.5">
      <c r="A36" s="151">
        <v>30</v>
      </c>
      <c r="B36" s="412">
        <v>2022002130089</v>
      </c>
      <c r="C36" s="53">
        <v>44845</v>
      </c>
      <c r="D36" s="233" t="s">
        <v>157</v>
      </c>
      <c r="E36" s="233" t="s">
        <v>158</v>
      </c>
      <c r="F36" s="49" t="s">
        <v>372</v>
      </c>
      <c r="G36" s="573">
        <v>142991000</v>
      </c>
      <c r="H36" s="49" t="s">
        <v>47</v>
      </c>
      <c r="I36" s="53">
        <v>45105</v>
      </c>
      <c r="J36" s="53">
        <v>45092</v>
      </c>
      <c r="K36" s="198">
        <v>48</v>
      </c>
      <c r="L36" s="573">
        <v>30000000</v>
      </c>
      <c r="M36" s="204" t="s">
        <v>367</v>
      </c>
    </row>
    <row r="37" spans="1:290" ht="82.5" customHeight="1">
      <c r="A37" s="151">
        <v>31</v>
      </c>
      <c r="B37" s="539">
        <v>2022002130093</v>
      </c>
      <c r="C37" s="53">
        <v>44856</v>
      </c>
      <c r="D37" s="491" t="s">
        <v>555</v>
      </c>
      <c r="E37" s="516" t="s">
        <v>556</v>
      </c>
      <c r="F37" s="49" t="s">
        <v>575</v>
      </c>
      <c r="G37" s="573">
        <v>11497141287.709999</v>
      </c>
      <c r="H37" s="49" t="s">
        <v>47</v>
      </c>
      <c r="I37" s="53">
        <v>45075</v>
      </c>
      <c r="J37" s="53">
        <v>45289</v>
      </c>
      <c r="K37" s="241" t="s">
        <v>557</v>
      </c>
      <c r="L37" s="573">
        <v>7344373854</v>
      </c>
      <c r="M37" s="204" t="s">
        <v>558</v>
      </c>
    </row>
    <row r="38" spans="1:290" ht="66.75" customHeight="1">
      <c r="A38" s="151">
        <v>32</v>
      </c>
      <c r="B38" s="412">
        <v>2022002130122</v>
      </c>
      <c r="C38" s="53">
        <v>44860</v>
      </c>
      <c r="D38" s="57" t="s">
        <v>93</v>
      </c>
      <c r="E38" s="57" t="s">
        <v>94</v>
      </c>
      <c r="F38" s="49" t="s">
        <v>443</v>
      </c>
      <c r="G38" s="573">
        <v>12982166871</v>
      </c>
      <c r="H38" s="49" t="s">
        <v>80</v>
      </c>
      <c r="I38" s="53">
        <v>44927</v>
      </c>
      <c r="J38" s="53">
        <v>45290</v>
      </c>
      <c r="K38" s="198">
        <v>79</v>
      </c>
      <c r="L38" s="573">
        <v>10200273970.0714</v>
      </c>
      <c r="M38" s="204" t="s">
        <v>435</v>
      </c>
    </row>
    <row r="39" spans="1:290" ht="61.5" customHeight="1">
      <c r="A39" s="151">
        <v>33</v>
      </c>
      <c r="B39" s="536">
        <v>2022002130091</v>
      </c>
      <c r="C39" s="53">
        <v>44862</v>
      </c>
      <c r="D39" s="490" t="s">
        <v>494</v>
      </c>
      <c r="E39" s="515" t="s">
        <v>495</v>
      </c>
      <c r="F39" s="213" t="s">
        <v>500</v>
      </c>
      <c r="G39" s="573">
        <v>43000000</v>
      </c>
      <c r="H39" s="213" t="s">
        <v>80</v>
      </c>
      <c r="I39" s="37">
        <v>45126</v>
      </c>
      <c r="J39" s="37">
        <v>45290</v>
      </c>
      <c r="K39" s="9">
        <v>30</v>
      </c>
      <c r="L39" s="573">
        <v>12900000</v>
      </c>
      <c r="M39" s="560" t="s">
        <v>496</v>
      </c>
    </row>
    <row r="40" spans="1:290" ht="56.25" customHeight="1">
      <c r="A40" s="151">
        <v>34</v>
      </c>
      <c r="B40" s="536">
        <v>2022002130094</v>
      </c>
      <c r="C40" s="53">
        <v>44865</v>
      </c>
      <c r="D40" s="490" t="s">
        <v>497</v>
      </c>
      <c r="E40" s="515" t="s">
        <v>498</v>
      </c>
      <c r="F40" s="213" t="s">
        <v>500</v>
      </c>
      <c r="G40" s="573">
        <v>1940018232</v>
      </c>
      <c r="H40" s="213" t="s">
        <v>80</v>
      </c>
      <c r="I40" s="37">
        <v>44964</v>
      </c>
      <c r="J40" s="37">
        <v>45260</v>
      </c>
      <c r="K40" s="9">
        <v>57</v>
      </c>
      <c r="L40" s="573">
        <v>1110346461</v>
      </c>
      <c r="M40" s="560" t="s">
        <v>499</v>
      </c>
    </row>
    <row r="41" spans="1:290" ht="31.5">
      <c r="A41" s="151">
        <v>35</v>
      </c>
      <c r="B41" s="412">
        <v>2022002130144</v>
      </c>
      <c r="C41" s="36">
        <v>44874</v>
      </c>
      <c r="D41" s="57" t="s">
        <v>395</v>
      </c>
      <c r="E41" s="57" t="s">
        <v>396</v>
      </c>
      <c r="F41" s="49" t="s">
        <v>390</v>
      </c>
      <c r="G41" s="573">
        <v>300000000</v>
      </c>
      <c r="H41" s="49" t="s">
        <v>47</v>
      </c>
      <c r="I41" s="53">
        <v>45091</v>
      </c>
      <c r="J41" s="53">
        <v>45183</v>
      </c>
      <c r="K41" s="200">
        <v>40</v>
      </c>
      <c r="L41" s="573">
        <v>120000000</v>
      </c>
      <c r="M41" s="204"/>
    </row>
    <row r="42" spans="1:290" ht="94.5">
      <c r="A42" s="151">
        <v>36</v>
      </c>
      <c r="B42" s="536">
        <v>2022002130098</v>
      </c>
      <c r="C42" s="36">
        <v>44874</v>
      </c>
      <c r="D42" s="490" t="s">
        <v>72</v>
      </c>
      <c r="E42" s="57" t="s">
        <v>77</v>
      </c>
      <c r="F42" s="213" t="s">
        <v>500</v>
      </c>
      <c r="G42" s="573">
        <v>2602548479</v>
      </c>
      <c r="H42" s="49" t="s">
        <v>80</v>
      </c>
      <c r="I42" s="37">
        <v>44991</v>
      </c>
      <c r="J42" s="37">
        <v>45214</v>
      </c>
      <c r="K42" s="9">
        <v>84</v>
      </c>
      <c r="L42" s="573">
        <v>2177582375</v>
      </c>
      <c r="M42" s="558" t="s">
        <v>482</v>
      </c>
      <c r="N42" s="169"/>
      <c r="O42" s="169"/>
    </row>
    <row r="43" spans="1:290" ht="63.75" customHeight="1">
      <c r="A43" s="151">
        <v>37</v>
      </c>
      <c r="B43" s="536">
        <v>2022002130090</v>
      </c>
      <c r="C43" s="53">
        <v>44893</v>
      </c>
      <c r="D43" s="490" t="s">
        <v>487</v>
      </c>
      <c r="E43" s="57" t="s">
        <v>488</v>
      </c>
      <c r="F43" s="213" t="s">
        <v>500</v>
      </c>
      <c r="G43" s="573">
        <v>1261852507</v>
      </c>
      <c r="H43" s="49" t="s">
        <v>489</v>
      </c>
      <c r="I43" s="36">
        <v>44977</v>
      </c>
      <c r="J43" s="36">
        <v>45277</v>
      </c>
      <c r="K43" s="216">
        <v>5000</v>
      </c>
      <c r="L43" s="573">
        <v>268654919</v>
      </c>
      <c r="M43" s="556" t="s">
        <v>490</v>
      </c>
      <c r="N43" s="169"/>
      <c r="O43" s="169"/>
    </row>
    <row r="44" spans="1:290" ht="30.75" customHeight="1">
      <c r="A44" s="151">
        <v>38</v>
      </c>
      <c r="B44" s="412">
        <v>2022002130148</v>
      </c>
      <c r="C44" s="53">
        <v>44904</v>
      </c>
      <c r="D44" s="232" t="s">
        <v>501</v>
      </c>
      <c r="E44" s="232" t="s">
        <v>502</v>
      </c>
      <c r="F44" s="49" t="s">
        <v>515</v>
      </c>
      <c r="G44" s="573">
        <v>500000000</v>
      </c>
      <c r="H44" s="49" t="s">
        <v>47</v>
      </c>
      <c r="I44" s="8">
        <v>44927</v>
      </c>
      <c r="J44" s="8">
        <v>45290</v>
      </c>
      <c r="K44" s="47">
        <v>92</v>
      </c>
      <c r="L44" s="573">
        <f>G44*55.45%</f>
        <v>277250000</v>
      </c>
      <c r="M44" s="204"/>
      <c r="N44" s="169"/>
      <c r="O44" s="169"/>
    </row>
    <row r="45" spans="1:290" ht="51.75" customHeight="1">
      <c r="A45" s="151">
        <v>39</v>
      </c>
      <c r="B45" s="540">
        <v>2022002130102</v>
      </c>
      <c r="C45" s="53">
        <v>44904</v>
      </c>
      <c r="D45" s="233" t="s">
        <v>186</v>
      </c>
      <c r="E45" s="233" t="s">
        <v>223</v>
      </c>
      <c r="F45" s="434" t="s">
        <v>545</v>
      </c>
      <c r="G45" s="573">
        <v>930000000</v>
      </c>
      <c r="H45" s="45" t="s">
        <v>694</v>
      </c>
      <c r="I45" s="48">
        <v>44927</v>
      </c>
      <c r="J45" s="48">
        <v>45291</v>
      </c>
      <c r="K45" s="240">
        <v>87</v>
      </c>
      <c r="L45" s="573">
        <v>809350000</v>
      </c>
      <c r="M45" s="206"/>
      <c r="N45" s="169"/>
      <c r="O45" s="169"/>
    </row>
    <row r="46" spans="1:290" ht="49.5" customHeight="1">
      <c r="A46" s="151">
        <v>40</v>
      </c>
      <c r="B46" s="236">
        <v>2022002130107</v>
      </c>
      <c r="C46" s="53">
        <v>44907</v>
      </c>
      <c r="D46" s="233" t="s">
        <v>191</v>
      </c>
      <c r="E46" s="233" t="s">
        <v>228</v>
      </c>
      <c r="F46" s="434" t="s">
        <v>545</v>
      </c>
      <c r="G46" s="573">
        <v>1812388041</v>
      </c>
      <c r="H46" s="45" t="s">
        <v>695</v>
      </c>
      <c r="I46" s="145">
        <v>44927</v>
      </c>
      <c r="J46" s="145">
        <v>45291</v>
      </c>
      <c r="K46" s="240">
        <v>91</v>
      </c>
      <c r="L46" s="573">
        <v>1655738041</v>
      </c>
      <c r="M46" s="206"/>
      <c r="N46" s="186"/>
      <c r="O46" s="186"/>
    </row>
    <row r="47" spans="1:290" s="151" customFormat="1" ht="64.5" customHeight="1">
      <c r="A47" s="151">
        <v>41</v>
      </c>
      <c r="B47" s="236">
        <v>2022002130103</v>
      </c>
      <c r="C47" s="48">
        <v>44907</v>
      </c>
      <c r="D47" s="233" t="s">
        <v>215</v>
      </c>
      <c r="E47" s="233" t="s">
        <v>252</v>
      </c>
      <c r="F47" s="434" t="s">
        <v>545</v>
      </c>
      <c r="G47" s="573">
        <v>1009000000</v>
      </c>
      <c r="H47" s="45" t="s">
        <v>696</v>
      </c>
      <c r="I47" s="146">
        <v>44927</v>
      </c>
      <c r="J47" s="145">
        <v>45291</v>
      </c>
      <c r="K47" s="240">
        <v>78</v>
      </c>
      <c r="L47" s="573">
        <v>785912493</v>
      </c>
      <c r="M47" s="55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69"/>
      <c r="BD47" s="169"/>
      <c r="BE47" s="169"/>
      <c r="BF47" s="169"/>
      <c r="BG47" s="169"/>
      <c r="BH47" s="169"/>
      <c r="BI47" s="169"/>
      <c r="BJ47" s="169"/>
      <c r="BK47" s="169"/>
      <c r="BL47" s="169"/>
      <c r="BM47" s="169"/>
      <c r="BN47" s="169"/>
      <c r="BO47" s="169"/>
      <c r="BP47" s="169"/>
      <c r="BQ47" s="169"/>
      <c r="BR47" s="169"/>
      <c r="BS47" s="169"/>
      <c r="BT47" s="169"/>
      <c r="BU47" s="169"/>
      <c r="BV47" s="169"/>
      <c r="BW47" s="169"/>
      <c r="BX47" s="169"/>
      <c r="BY47" s="169"/>
      <c r="BZ47" s="169"/>
      <c r="CA47" s="169"/>
      <c r="CB47" s="169"/>
      <c r="CC47" s="169"/>
      <c r="CD47" s="169"/>
      <c r="CE47" s="169"/>
      <c r="CF47" s="169"/>
      <c r="CG47" s="169"/>
      <c r="CH47" s="169"/>
      <c r="CI47" s="169"/>
      <c r="CJ47" s="169"/>
      <c r="CK47" s="169"/>
      <c r="CL47" s="169"/>
      <c r="CM47" s="169"/>
      <c r="CN47" s="169"/>
      <c r="CO47" s="169"/>
      <c r="CP47" s="169"/>
      <c r="CQ47" s="169"/>
      <c r="CR47" s="169"/>
      <c r="CS47" s="169"/>
      <c r="CT47" s="169"/>
      <c r="CU47" s="169"/>
      <c r="CV47" s="169"/>
      <c r="CW47" s="169"/>
      <c r="CX47" s="169"/>
      <c r="CY47" s="169"/>
      <c r="CZ47" s="169"/>
      <c r="DA47" s="169"/>
      <c r="DB47" s="169"/>
      <c r="DC47" s="169"/>
      <c r="DD47" s="169"/>
      <c r="DE47" s="169"/>
      <c r="DF47" s="169"/>
      <c r="DG47" s="169"/>
      <c r="DH47" s="169"/>
      <c r="DI47" s="169"/>
      <c r="DJ47" s="169"/>
      <c r="DK47" s="169"/>
      <c r="DL47" s="169"/>
      <c r="DM47" s="169"/>
      <c r="DN47" s="169"/>
      <c r="DO47" s="169"/>
      <c r="DP47" s="169"/>
      <c r="DQ47" s="169"/>
      <c r="DR47" s="169"/>
      <c r="DS47" s="169"/>
      <c r="DT47" s="169"/>
      <c r="DU47" s="169"/>
      <c r="DV47" s="169"/>
      <c r="DW47" s="169"/>
      <c r="DX47" s="169"/>
      <c r="DY47" s="169"/>
      <c r="DZ47" s="169"/>
      <c r="EA47" s="169"/>
      <c r="EB47" s="169"/>
      <c r="EC47" s="169"/>
      <c r="ED47" s="169"/>
      <c r="EE47" s="169"/>
      <c r="EF47" s="169"/>
      <c r="EG47" s="169"/>
      <c r="EH47" s="169"/>
      <c r="EI47" s="169"/>
      <c r="EJ47" s="169"/>
      <c r="EK47" s="169"/>
      <c r="EL47" s="169"/>
      <c r="EM47" s="169"/>
      <c r="EN47" s="169"/>
      <c r="EO47" s="169"/>
      <c r="EP47" s="169"/>
      <c r="EQ47" s="169"/>
      <c r="ER47" s="169"/>
      <c r="ES47" s="169"/>
      <c r="ET47" s="169"/>
      <c r="EU47" s="169"/>
      <c r="EV47" s="169"/>
      <c r="EW47" s="169"/>
      <c r="EX47" s="169"/>
      <c r="EY47" s="169"/>
      <c r="EZ47" s="169"/>
      <c r="FA47" s="169"/>
      <c r="FB47" s="169"/>
      <c r="FC47" s="169"/>
      <c r="FD47" s="169"/>
      <c r="FE47" s="169"/>
      <c r="FF47" s="169"/>
      <c r="FG47" s="169"/>
      <c r="FH47" s="169"/>
      <c r="FI47" s="169"/>
      <c r="FJ47" s="169"/>
      <c r="FK47" s="169"/>
      <c r="FL47" s="169"/>
      <c r="FM47" s="169"/>
      <c r="FN47" s="169"/>
      <c r="FO47" s="169"/>
      <c r="FP47" s="169"/>
      <c r="FQ47" s="169"/>
      <c r="FR47" s="169"/>
      <c r="FS47" s="169"/>
      <c r="FT47" s="169"/>
      <c r="FU47" s="169"/>
      <c r="FV47" s="169"/>
      <c r="FW47" s="169"/>
      <c r="FX47" s="169"/>
      <c r="FY47" s="169"/>
      <c r="FZ47" s="169"/>
      <c r="GA47" s="169"/>
      <c r="GB47" s="169"/>
      <c r="GC47" s="169"/>
      <c r="GD47" s="169"/>
      <c r="GE47" s="169"/>
      <c r="GF47" s="169"/>
      <c r="GG47" s="169"/>
      <c r="GH47" s="169"/>
      <c r="GI47" s="169"/>
      <c r="GJ47" s="169"/>
      <c r="GK47" s="169"/>
      <c r="GL47" s="169"/>
      <c r="GM47" s="169"/>
      <c r="GN47" s="169"/>
      <c r="GO47" s="169"/>
      <c r="GP47" s="169"/>
      <c r="GQ47" s="169"/>
      <c r="GR47" s="169"/>
      <c r="GS47" s="169"/>
      <c r="GT47" s="169"/>
      <c r="GU47" s="169"/>
      <c r="GV47" s="169"/>
      <c r="GW47" s="169"/>
      <c r="GX47" s="169"/>
      <c r="GY47" s="169"/>
      <c r="GZ47" s="169"/>
      <c r="HA47" s="169"/>
      <c r="HB47" s="169"/>
      <c r="HC47" s="169"/>
      <c r="HD47" s="169"/>
      <c r="HE47" s="169"/>
      <c r="HF47" s="169"/>
      <c r="HG47" s="169"/>
      <c r="HH47" s="169"/>
      <c r="HI47" s="169"/>
      <c r="HJ47" s="169"/>
      <c r="HK47" s="169"/>
      <c r="HL47" s="169"/>
      <c r="HM47" s="169"/>
      <c r="HN47" s="169"/>
      <c r="HO47" s="169"/>
      <c r="HP47" s="169"/>
      <c r="HQ47" s="169"/>
      <c r="HR47" s="169"/>
      <c r="HS47" s="169"/>
      <c r="HT47" s="169"/>
      <c r="HU47" s="169"/>
      <c r="HV47" s="169"/>
      <c r="HW47" s="169"/>
      <c r="HX47" s="169"/>
      <c r="HY47" s="169"/>
      <c r="HZ47" s="169"/>
      <c r="IA47" s="169"/>
      <c r="IB47" s="169"/>
      <c r="IC47" s="169"/>
      <c r="ID47" s="169"/>
      <c r="IE47" s="169"/>
      <c r="IF47" s="169"/>
      <c r="IG47" s="169"/>
      <c r="IH47" s="169"/>
      <c r="II47" s="169"/>
      <c r="IJ47" s="169"/>
      <c r="IK47" s="169"/>
      <c r="IL47" s="169"/>
      <c r="IM47" s="169"/>
      <c r="IN47" s="169"/>
      <c r="IO47" s="169"/>
      <c r="IP47" s="169"/>
      <c r="IQ47" s="169"/>
      <c r="IR47" s="169"/>
      <c r="IS47" s="169"/>
      <c r="IT47" s="169"/>
      <c r="IU47" s="169"/>
      <c r="IV47" s="169"/>
      <c r="IW47" s="169"/>
      <c r="IX47" s="169"/>
      <c r="IY47" s="169"/>
      <c r="IZ47" s="169"/>
      <c r="JA47" s="169"/>
      <c r="JB47" s="169"/>
      <c r="JC47" s="169"/>
      <c r="JD47" s="169"/>
      <c r="JE47" s="169"/>
      <c r="JF47" s="169"/>
      <c r="JG47" s="169"/>
      <c r="JH47" s="169"/>
      <c r="JI47" s="169"/>
      <c r="JJ47" s="169"/>
      <c r="JK47" s="169"/>
      <c r="JL47" s="169"/>
      <c r="JM47" s="169"/>
      <c r="JN47" s="169"/>
      <c r="JO47" s="169"/>
      <c r="JP47" s="169"/>
      <c r="JQ47" s="169"/>
      <c r="JR47" s="169"/>
      <c r="JS47" s="169"/>
      <c r="JT47" s="169"/>
      <c r="JU47" s="169"/>
      <c r="JV47" s="169"/>
      <c r="JW47" s="169"/>
      <c r="JX47" s="169"/>
      <c r="JY47" s="169"/>
      <c r="JZ47" s="169"/>
      <c r="KA47" s="169"/>
      <c r="KB47" s="169"/>
      <c r="KC47" s="169"/>
      <c r="KD47" s="169"/>
    </row>
    <row r="48" spans="1:290" s="151" customFormat="1" ht="51" customHeight="1">
      <c r="A48" s="151">
        <v>42</v>
      </c>
      <c r="B48" s="236">
        <v>2022002130117</v>
      </c>
      <c r="C48" s="145">
        <v>44907</v>
      </c>
      <c r="D48" s="233" t="s">
        <v>204</v>
      </c>
      <c r="E48" s="233" t="s">
        <v>241</v>
      </c>
      <c r="F48" s="434" t="s">
        <v>545</v>
      </c>
      <c r="G48" s="573">
        <v>1545475717</v>
      </c>
      <c r="H48" s="45" t="s">
        <v>697</v>
      </c>
      <c r="I48" s="146">
        <v>44927</v>
      </c>
      <c r="J48" s="145">
        <v>45291</v>
      </c>
      <c r="K48" s="240">
        <v>92</v>
      </c>
      <c r="L48" s="573">
        <v>1426850000</v>
      </c>
      <c r="M48" s="206" t="s">
        <v>317</v>
      </c>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69"/>
      <c r="BF48" s="169"/>
      <c r="BG48" s="169"/>
      <c r="BH48" s="169"/>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69"/>
      <c r="DH48" s="169"/>
      <c r="DI48" s="169"/>
      <c r="DJ48" s="169"/>
      <c r="DK48" s="169"/>
      <c r="DL48" s="169"/>
      <c r="DM48" s="169"/>
      <c r="DN48" s="169"/>
      <c r="DO48" s="169"/>
      <c r="DP48" s="169"/>
      <c r="DQ48" s="169"/>
      <c r="DR48" s="169"/>
      <c r="DS48" s="169"/>
      <c r="DT48" s="169"/>
      <c r="DU48" s="169"/>
      <c r="DV48" s="169"/>
      <c r="DW48" s="169"/>
      <c r="DX48" s="169"/>
      <c r="DY48" s="169"/>
      <c r="DZ48" s="169"/>
      <c r="EA48" s="169"/>
      <c r="EB48" s="169"/>
      <c r="EC48" s="169"/>
      <c r="ED48" s="169"/>
      <c r="EE48" s="169"/>
      <c r="EF48" s="169"/>
      <c r="EG48" s="169"/>
      <c r="EH48" s="169"/>
      <c r="EI48" s="169"/>
      <c r="EJ48" s="169"/>
      <c r="EK48" s="169"/>
      <c r="EL48" s="169"/>
      <c r="EM48" s="169"/>
      <c r="EN48" s="169"/>
      <c r="EO48" s="169"/>
      <c r="EP48" s="169"/>
      <c r="EQ48" s="169"/>
      <c r="ER48" s="169"/>
      <c r="ES48" s="169"/>
      <c r="ET48" s="169"/>
      <c r="EU48" s="169"/>
      <c r="EV48" s="169"/>
      <c r="EW48" s="169"/>
      <c r="EX48" s="169"/>
      <c r="EY48" s="169"/>
      <c r="EZ48" s="169"/>
      <c r="FA48" s="169"/>
      <c r="FB48" s="169"/>
      <c r="FC48" s="169"/>
      <c r="FD48" s="169"/>
      <c r="FE48" s="169"/>
      <c r="FF48" s="169"/>
      <c r="FG48" s="169"/>
      <c r="FH48" s="169"/>
      <c r="FI48" s="169"/>
      <c r="FJ48" s="169"/>
      <c r="FK48" s="169"/>
      <c r="FL48" s="169"/>
      <c r="FM48" s="169"/>
      <c r="FN48" s="169"/>
      <c r="FO48" s="169"/>
      <c r="FP48" s="169"/>
      <c r="FQ48" s="169"/>
      <c r="FR48" s="169"/>
      <c r="FS48" s="169"/>
      <c r="FT48" s="169"/>
      <c r="FU48" s="169"/>
      <c r="FV48" s="169"/>
      <c r="FW48" s="169"/>
      <c r="FX48" s="169"/>
      <c r="FY48" s="169"/>
      <c r="FZ48" s="169"/>
      <c r="GA48" s="169"/>
      <c r="GB48" s="169"/>
      <c r="GC48" s="169"/>
      <c r="GD48" s="169"/>
      <c r="GE48" s="169"/>
      <c r="GF48" s="169"/>
      <c r="GG48" s="169"/>
      <c r="GH48" s="169"/>
      <c r="GI48" s="169"/>
      <c r="GJ48" s="169"/>
      <c r="GK48" s="169"/>
      <c r="GL48" s="169"/>
      <c r="GM48" s="169"/>
      <c r="GN48" s="169"/>
      <c r="GO48" s="169"/>
      <c r="GP48" s="169"/>
      <c r="GQ48" s="169"/>
      <c r="GR48" s="169"/>
      <c r="GS48" s="169"/>
      <c r="GT48" s="169"/>
      <c r="GU48" s="169"/>
      <c r="GV48" s="169"/>
      <c r="GW48" s="169"/>
      <c r="GX48" s="169"/>
      <c r="GY48" s="169"/>
      <c r="GZ48" s="169"/>
      <c r="HA48" s="169"/>
      <c r="HB48" s="169"/>
      <c r="HC48" s="169"/>
      <c r="HD48" s="169"/>
      <c r="HE48" s="169"/>
      <c r="HF48" s="169"/>
      <c r="HG48" s="169"/>
      <c r="HH48" s="169"/>
      <c r="HI48" s="169"/>
      <c r="HJ48" s="169"/>
      <c r="HK48" s="169"/>
      <c r="HL48" s="169"/>
      <c r="HM48" s="169"/>
      <c r="HN48" s="169"/>
      <c r="HO48" s="169"/>
      <c r="HP48" s="169"/>
      <c r="HQ48" s="169"/>
      <c r="HR48" s="169"/>
      <c r="HS48" s="169"/>
      <c r="HT48" s="169"/>
      <c r="HU48" s="169"/>
      <c r="HV48" s="169"/>
      <c r="HW48" s="169"/>
      <c r="HX48" s="169"/>
      <c r="HY48" s="169"/>
      <c r="HZ48" s="169"/>
      <c r="IA48" s="169"/>
      <c r="IB48" s="169"/>
      <c r="IC48" s="169"/>
      <c r="ID48" s="169"/>
      <c r="IE48" s="169"/>
      <c r="IF48" s="169"/>
      <c r="IG48" s="169"/>
      <c r="IH48" s="169"/>
      <c r="II48" s="169"/>
      <c r="IJ48" s="169"/>
      <c r="IK48" s="169"/>
      <c r="IL48" s="169"/>
      <c r="IM48" s="169"/>
      <c r="IN48" s="169"/>
      <c r="IO48" s="169"/>
      <c r="IP48" s="169"/>
      <c r="IQ48" s="169"/>
      <c r="IR48" s="169"/>
      <c r="IS48" s="169"/>
      <c r="IT48" s="169"/>
      <c r="IU48" s="169"/>
      <c r="IV48" s="169"/>
      <c r="IW48" s="169"/>
      <c r="IX48" s="169"/>
      <c r="IY48" s="169"/>
      <c r="IZ48" s="169"/>
      <c r="JA48" s="169"/>
      <c r="JB48" s="169"/>
      <c r="JC48" s="169"/>
      <c r="JD48" s="169"/>
      <c r="JE48" s="169"/>
      <c r="JF48" s="169"/>
      <c r="JG48" s="169"/>
      <c r="JH48" s="169"/>
      <c r="JI48" s="169"/>
      <c r="JJ48" s="169"/>
      <c r="JK48" s="169"/>
      <c r="JL48" s="169"/>
      <c r="JM48" s="169"/>
      <c r="JN48" s="169"/>
      <c r="JO48" s="169"/>
      <c r="JP48" s="169"/>
      <c r="JQ48" s="169"/>
      <c r="JR48" s="169"/>
      <c r="JS48" s="169"/>
      <c r="JT48" s="169"/>
      <c r="JU48" s="169"/>
      <c r="JV48" s="169"/>
      <c r="JW48" s="169"/>
      <c r="JX48" s="169"/>
      <c r="JY48" s="169"/>
      <c r="JZ48" s="169"/>
      <c r="KA48" s="169"/>
      <c r="KB48" s="169"/>
      <c r="KC48" s="169"/>
      <c r="KD48" s="169"/>
    </row>
    <row r="49" spans="1:13" s="186" customFormat="1" ht="66.75" customHeight="1">
      <c r="A49" s="151">
        <v>43</v>
      </c>
      <c r="B49" s="236">
        <v>2022002130136</v>
      </c>
      <c r="C49" s="145">
        <v>44907</v>
      </c>
      <c r="D49" s="233" t="s">
        <v>211</v>
      </c>
      <c r="E49" s="233" t="s">
        <v>248</v>
      </c>
      <c r="F49" s="434" t="s">
        <v>545</v>
      </c>
      <c r="G49" s="573">
        <v>498354598</v>
      </c>
      <c r="H49" s="45" t="s">
        <v>698</v>
      </c>
      <c r="I49" s="146">
        <v>44927</v>
      </c>
      <c r="J49" s="145">
        <v>45291</v>
      </c>
      <c r="K49" s="240">
        <v>87</v>
      </c>
      <c r="L49" s="573">
        <v>433950000</v>
      </c>
      <c r="M49" s="559"/>
    </row>
    <row r="50" spans="1:13" s="186" customFormat="1" ht="46.5" customHeight="1">
      <c r="A50" s="151">
        <v>44</v>
      </c>
      <c r="B50" s="532">
        <v>20220021300146</v>
      </c>
      <c r="C50" s="145">
        <v>44908</v>
      </c>
      <c r="D50" s="487" t="s">
        <v>146</v>
      </c>
      <c r="E50" s="487" t="s">
        <v>147</v>
      </c>
      <c r="F50" s="76" t="s">
        <v>387</v>
      </c>
      <c r="G50" s="573">
        <v>1098825000</v>
      </c>
      <c r="H50" s="45" t="s">
        <v>47</v>
      </c>
      <c r="I50" s="87">
        <v>44964</v>
      </c>
      <c r="J50" s="88">
        <v>45285</v>
      </c>
      <c r="K50" s="199">
        <v>82</v>
      </c>
      <c r="L50" s="573">
        <f>K50*G50</f>
        <v>90103650000</v>
      </c>
      <c r="M50" s="205" t="s">
        <v>149</v>
      </c>
    </row>
    <row r="51" spans="1:13" s="186" customFormat="1" ht="66.75" customHeight="1">
      <c r="A51" s="151">
        <v>45</v>
      </c>
      <c r="B51" s="236">
        <v>2022002130125</v>
      </c>
      <c r="C51" s="145">
        <v>44908</v>
      </c>
      <c r="D51" s="492" t="s">
        <v>180</v>
      </c>
      <c r="E51" s="492" t="s">
        <v>217</v>
      </c>
      <c r="F51" s="434" t="s">
        <v>545</v>
      </c>
      <c r="G51" s="573">
        <v>2159384771</v>
      </c>
      <c r="H51" s="45" t="s">
        <v>703</v>
      </c>
      <c r="I51" s="146">
        <v>44927</v>
      </c>
      <c r="J51" s="48">
        <v>45291</v>
      </c>
      <c r="K51" s="240">
        <v>91</v>
      </c>
      <c r="L51" s="573">
        <v>1958784771</v>
      </c>
      <c r="M51" s="559"/>
    </row>
    <row r="52" spans="1:13" s="186" customFormat="1" ht="47.25" customHeight="1">
      <c r="A52" s="151">
        <v>46</v>
      </c>
      <c r="B52" s="236">
        <v>2022002130126</v>
      </c>
      <c r="C52" s="53">
        <v>44909</v>
      </c>
      <c r="D52" s="233" t="s">
        <v>193</v>
      </c>
      <c r="E52" s="233" t="s">
        <v>230</v>
      </c>
      <c r="F52" s="434" t="s">
        <v>545</v>
      </c>
      <c r="G52" s="573">
        <v>2800000000</v>
      </c>
      <c r="H52" s="45" t="s">
        <v>704</v>
      </c>
      <c r="I52" s="145">
        <v>44927</v>
      </c>
      <c r="J52" s="145">
        <v>45291</v>
      </c>
      <c r="K52" s="240">
        <v>58</v>
      </c>
      <c r="L52" s="573">
        <v>1631556311</v>
      </c>
      <c r="M52" s="206"/>
    </row>
    <row r="53" spans="1:13" ht="50.25" customHeight="1">
      <c r="A53" s="151">
        <v>47</v>
      </c>
      <c r="B53" s="236">
        <v>2022002130130</v>
      </c>
      <c r="C53" s="48">
        <v>44909</v>
      </c>
      <c r="D53" s="233" t="s">
        <v>200</v>
      </c>
      <c r="E53" s="233" t="s">
        <v>237</v>
      </c>
      <c r="F53" s="434" t="s">
        <v>545</v>
      </c>
      <c r="G53" s="573">
        <v>260000000</v>
      </c>
      <c r="H53" s="45" t="s">
        <v>699</v>
      </c>
      <c r="I53" s="145">
        <v>44927</v>
      </c>
      <c r="J53" s="145">
        <v>45291</v>
      </c>
      <c r="K53" s="240">
        <v>61</v>
      </c>
      <c r="L53" s="573">
        <v>157500000</v>
      </c>
      <c r="M53" s="206"/>
    </row>
    <row r="54" spans="1:13" ht="74.25" customHeight="1">
      <c r="A54" s="151">
        <v>48</v>
      </c>
      <c r="B54" s="236">
        <v>2022002130128</v>
      </c>
      <c r="C54" s="429">
        <v>44909</v>
      </c>
      <c r="D54" s="233" t="s">
        <v>205</v>
      </c>
      <c r="E54" s="233" t="s">
        <v>242</v>
      </c>
      <c r="F54" s="434" t="s">
        <v>545</v>
      </c>
      <c r="G54" s="573">
        <v>1448200330</v>
      </c>
      <c r="H54" s="45" t="s">
        <v>700</v>
      </c>
      <c r="I54" s="146">
        <v>44927</v>
      </c>
      <c r="J54" s="145">
        <v>45291</v>
      </c>
      <c r="K54" s="240">
        <v>44</v>
      </c>
      <c r="L54" s="573">
        <v>641150000</v>
      </c>
      <c r="M54" s="206" t="s">
        <v>317</v>
      </c>
    </row>
    <row r="55" spans="1:13" ht="52.5">
      <c r="A55" s="151">
        <v>49</v>
      </c>
      <c r="B55" s="236">
        <v>2022002130119</v>
      </c>
      <c r="C55" s="145">
        <v>44909</v>
      </c>
      <c r="D55" s="233" t="s">
        <v>206</v>
      </c>
      <c r="E55" s="233" t="s">
        <v>243</v>
      </c>
      <c r="F55" s="434" t="s">
        <v>545</v>
      </c>
      <c r="G55" s="573">
        <v>2163650025</v>
      </c>
      <c r="H55" s="45" t="s">
        <v>701</v>
      </c>
      <c r="I55" s="146">
        <v>44927</v>
      </c>
      <c r="J55" s="145">
        <v>45291</v>
      </c>
      <c r="K55" s="240">
        <v>96</v>
      </c>
      <c r="L55" s="573">
        <v>2075578553</v>
      </c>
      <c r="M55" s="206"/>
    </row>
    <row r="56" spans="1:13" ht="63">
      <c r="A56" s="151">
        <v>50</v>
      </c>
      <c r="B56" s="236">
        <v>2022002130129</v>
      </c>
      <c r="C56" s="145">
        <v>44909</v>
      </c>
      <c r="D56" s="233" t="s">
        <v>207</v>
      </c>
      <c r="E56" s="233" t="s">
        <v>244</v>
      </c>
      <c r="F56" s="434" t="s">
        <v>545</v>
      </c>
      <c r="G56" s="573">
        <v>200000000</v>
      </c>
      <c r="H56" s="45" t="s">
        <v>702</v>
      </c>
      <c r="I56" s="146">
        <v>44927</v>
      </c>
      <c r="J56" s="145">
        <v>45291</v>
      </c>
      <c r="K56" s="240">
        <v>85</v>
      </c>
      <c r="L56" s="573">
        <v>170750000</v>
      </c>
      <c r="M56" s="206"/>
    </row>
    <row r="57" spans="1:13" ht="73.5">
      <c r="A57" s="151">
        <v>51</v>
      </c>
      <c r="B57" s="236">
        <v>2022002130141</v>
      </c>
      <c r="C57" s="145">
        <v>44909</v>
      </c>
      <c r="D57" s="233" t="s">
        <v>214</v>
      </c>
      <c r="E57" s="233" t="s">
        <v>251</v>
      </c>
      <c r="F57" s="434" t="s">
        <v>545</v>
      </c>
      <c r="G57" s="573">
        <v>3500000000</v>
      </c>
      <c r="H57" s="45" t="s">
        <v>693</v>
      </c>
      <c r="I57" s="146">
        <v>44927</v>
      </c>
      <c r="J57" s="145">
        <v>45291</v>
      </c>
      <c r="K57" s="240">
        <v>85</v>
      </c>
      <c r="L57" s="573">
        <v>2981359884</v>
      </c>
      <c r="M57" s="559"/>
    </row>
    <row r="58" spans="1:13" ht="22.5">
      <c r="A58" s="151">
        <v>52</v>
      </c>
      <c r="B58" s="412">
        <v>2022002130149</v>
      </c>
      <c r="C58" s="145">
        <v>44909</v>
      </c>
      <c r="D58" s="232" t="s">
        <v>503</v>
      </c>
      <c r="E58" s="232" t="s">
        <v>504</v>
      </c>
      <c r="F58" s="49" t="s">
        <v>515</v>
      </c>
      <c r="G58" s="573">
        <v>528200000</v>
      </c>
      <c r="H58" s="49" t="s">
        <v>47</v>
      </c>
      <c r="I58" s="8">
        <v>44927</v>
      </c>
      <c r="J58" s="8">
        <v>45290</v>
      </c>
      <c r="K58" s="47">
        <v>91</v>
      </c>
      <c r="L58" s="573">
        <f>G58*40.17%</f>
        <v>212177940</v>
      </c>
      <c r="M58" s="204"/>
    </row>
    <row r="59" spans="1:13" ht="33.75">
      <c r="A59" s="151">
        <v>53</v>
      </c>
      <c r="B59" s="412">
        <v>2022002130150</v>
      </c>
      <c r="C59" s="145">
        <v>44909</v>
      </c>
      <c r="D59" s="232" t="s">
        <v>505</v>
      </c>
      <c r="E59" s="232" t="s">
        <v>506</v>
      </c>
      <c r="F59" s="49" t="s">
        <v>515</v>
      </c>
      <c r="G59" s="573">
        <v>200000000</v>
      </c>
      <c r="H59" s="49" t="s">
        <v>47</v>
      </c>
      <c r="I59" s="8">
        <v>44927</v>
      </c>
      <c r="J59" s="8">
        <v>45290</v>
      </c>
      <c r="K59" s="47">
        <v>99</v>
      </c>
      <c r="L59" s="573">
        <f>G59*60.5%</f>
        <v>121000000</v>
      </c>
      <c r="M59" s="561"/>
    </row>
    <row r="60" spans="1:13" ht="42" customHeight="1">
      <c r="A60" s="151">
        <v>54</v>
      </c>
      <c r="B60" s="236">
        <v>2022002130143</v>
      </c>
      <c r="C60" s="53">
        <v>44910</v>
      </c>
      <c r="D60" s="233" t="s">
        <v>199</v>
      </c>
      <c r="E60" s="233" t="s">
        <v>236</v>
      </c>
      <c r="F60" s="434" t="s">
        <v>545</v>
      </c>
      <c r="G60" s="573">
        <v>948435462</v>
      </c>
      <c r="H60" s="45" t="s">
        <v>692</v>
      </c>
      <c r="I60" s="145">
        <v>44927</v>
      </c>
      <c r="J60" s="145">
        <v>45291</v>
      </c>
      <c r="K60" s="240">
        <v>76</v>
      </c>
      <c r="L60" s="573">
        <v>721159801</v>
      </c>
      <c r="M60" s="206"/>
    </row>
    <row r="61" spans="1:13" ht="56.25" customHeight="1">
      <c r="A61" s="151">
        <v>55</v>
      </c>
      <c r="B61" s="539">
        <v>2022002130154</v>
      </c>
      <c r="C61" s="53">
        <v>44911</v>
      </c>
      <c r="D61" s="233" t="s">
        <v>571</v>
      </c>
      <c r="E61" s="57" t="s">
        <v>572</v>
      </c>
      <c r="F61" s="49" t="s">
        <v>575</v>
      </c>
      <c r="G61" s="573">
        <v>2050000000</v>
      </c>
      <c r="H61" s="49" t="s">
        <v>47</v>
      </c>
      <c r="I61" s="53">
        <v>44981</v>
      </c>
      <c r="J61" s="53">
        <v>45284</v>
      </c>
      <c r="K61" s="243" t="s">
        <v>573</v>
      </c>
      <c r="L61" s="573">
        <v>1752750000</v>
      </c>
      <c r="M61" s="562" t="s">
        <v>574</v>
      </c>
    </row>
    <row r="62" spans="1:13" ht="45" customHeight="1">
      <c r="A62" s="151">
        <v>56</v>
      </c>
      <c r="B62" s="536">
        <v>2022002130121</v>
      </c>
      <c r="C62" s="145">
        <v>44915</v>
      </c>
      <c r="D62" s="490" t="s">
        <v>70</v>
      </c>
      <c r="E62" s="57" t="s">
        <v>75</v>
      </c>
      <c r="F62" s="213" t="s">
        <v>500</v>
      </c>
      <c r="G62" s="573">
        <v>4922922756.8900003</v>
      </c>
      <c r="H62" s="49" t="s">
        <v>80</v>
      </c>
      <c r="I62" s="36">
        <v>44977</v>
      </c>
      <c r="J62" s="36">
        <v>45275</v>
      </c>
      <c r="K62" s="215">
        <v>66</v>
      </c>
      <c r="L62" s="573">
        <v>940776176</v>
      </c>
      <c r="M62" s="556" t="s">
        <v>485</v>
      </c>
    </row>
    <row r="63" spans="1:13" ht="73.5">
      <c r="A63" s="151">
        <v>57</v>
      </c>
      <c r="B63" s="236">
        <v>2022002130115</v>
      </c>
      <c r="C63" s="53">
        <v>44915</v>
      </c>
      <c r="D63" s="233" t="s">
        <v>201</v>
      </c>
      <c r="E63" s="233" t="s">
        <v>238</v>
      </c>
      <c r="F63" s="434" t="s">
        <v>545</v>
      </c>
      <c r="G63" s="573">
        <v>1102506000</v>
      </c>
      <c r="H63" s="45" t="s">
        <v>612</v>
      </c>
      <c r="I63" s="146">
        <v>44927</v>
      </c>
      <c r="J63" s="145">
        <v>45291</v>
      </c>
      <c r="K63" s="460">
        <v>81</v>
      </c>
      <c r="L63" s="573">
        <v>896286000</v>
      </c>
      <c r="M63" s="206"/>
    </row>
    <row r="64" spans="1:13" ht="60" customHeight="1">
      <c r="A64" s="151">
        <v>58</v>
      </c>
      <c r="B64" s="236">
        <v>2022002130111</v>
      </c>
      <c r="C64" s="53">
        <v>44916</v>
      </c>
      <c r="D64" s="233" t="s">
        <v>202</v>
      </c>
      <c r="E64" s="233" t="s">
        <v>239</v>
      </c>
      <c r="F64" s="434" t="s">
        <v>545</v>
      </c>
      <c r="G64" s="573">
        <v>633809000</v>
      </c>
      <c r="H64" s="45" t="s">
        <v>613</v>
      </c>
      <c r="I64" s="146">
        <v>44927</v>
      </c>
      <c r="J64" s="145">
        <v>45291</v>
      </c>
      <c r="K64" s="240">
        <v>90</v>
      </c>
      <c r="L64" s="573">
        <v>569509000</v>
      </c>
      <c r="M64" s="206"/>
    </row>
    <row r="65" spans="1:13" ht="48.75" customHeight="1">
      <c r="A65" s="151">
        <v>59</v>
      </c>
      <c r="B65" s="236">
        <v>2022002130142</v>
      </c>
      <c r="C65" s="145">
        <v>44917</v>
      </c>
      <c r="D65" s="233" t="s">
        <v>526</v>
      </c>
      <c r="E65" s="233" t="s">
        <v>246</v>
      </c>
      <c r="F65" s="434" t="s">
        <v>545</v>
      </c>
      <c r="G65" s="573">
        <v>681000000</v>
      </c>
      <c r="H65" s="45" t="s">
        <v>705</v>
      </c>
      <c r="I65" s="146">
        <v>44927</v>
      </c>
      <c r="J65" s="145">
        <v>45291</v>
      </c>
      <c r="K65" s="240">
        <v>85</v>
      </c>
      <c r="L65" s="573">
        <v>577992398.5</v>
      </c>
      <c r="M65" s="559"/>
    </row>
    <row r="66" spans="1:13" ht="54" customHeight="1">
      <c r="A66" s="151">
        <v>60</v>
      </c>
      <c r="B66" s="236">
        <v>2022002130138</v>
      </c>
      <c r="C66" s="145">
        <v>44917</v>
      </c>
      <c r="D66" s="233" t="s">
        <v>210</v>
      </c>
      <c r="E66" s="233" t="s">
        <v>247</v>
      </c>
      <c r="F66" s="434" t="s">
        <v>545</v>
      </c>
      <c r="G66" s="573">
        <v>6503014309</v>
      </c>
      <c r="H66" s="45" t="s">
        <v>706</v>
      </c>
      <c r="I66" s="146">
        <v>44927</v>
      </c>
      <c r="J66" s="145">
        <v>45291</v>
      </c>
      <c r="K66" s="240">
        <v>11</v>
      </c>
      <c r="L66" s="573">
        <v>724800000</v>
      </c>
      <c r="M66" s="559" t="s">
        <v>298</v>
      </c>
    </row>
    <row r="67" spans="1:13" ht="52.5">
      <c r="A67" s="151">
        <v>61</v>
      </c>
      <c r="B67" s="236">
        <v>2022002130135</v>
      </c>
      <c r="C67" s="145">
        <v>44917</v>
      </c>
      <c r="D67" s="233" t="s">
        <v>213</v>
      </c>
      <c r="E67" s="233" t="s">
        <v>250</v>
      </c>
      <c r="F67" s="434" t="s">
        <v>545</v>
      </c>
      <c r="G67" s="573">
        <v>13350424869</v>
      </c>
      <c r="H67" s="45" t="s">
        <v>707</v>
      </c>
      <c r="I67" s="146">
        <v>44927</v>
      </c>
      <c r="J67" s="145">
        <v>45291</v>
      </c>
      <c r="K67" s="240">
        <v>47</v>
      </c>
      <c r="L67" s="573">
        <v>6315551937</v>
      </c>
      <c r="M67" s="559"/>
    </row>
    <row r="68" spans="1:13" ht="41.25" customHeight="1">
      <c r="A68" s="151">
        <v>62</v>
      </c>
      <c r="B68" s="236">
        <v>2022002130106</v>
      </c>
      <c r="C68" s="145">
        <v>44917</v>
      </c>
      <c r="D68" s="233" t="s">
        <v>192</v>
      </c>
      <c r="E68" s="233" t="s">
        <v>229</v>
      </c>
      <c r="F68" s="434" t="s">
        <v>545</v>
      </c>
      <c r="G68" s="573">
        <v>2814371883</v>
      </c>
      <c r="H68" s="45" t="s">
        <v>708</v>
      </c>
      <c r="I68" s="145">
        <v>44927</v>
      </c>
      <c r="J68" s="145">
        <v>45291</v>
      </c>
      <c r="K68" s="240">
        <v>69</v>
      </c>
      <c r="L68" s="573">
        <v>1930267014</v>
      </c>
      <c r="M68" s="206"/>
    </row>
    <row r="69" spans="1:13" ht="42">
      <c r="A69" s="151">
        <v>63</v>
      </c>
      <c r="B69" s="541">
        <v>2022002130156</v>
      </c>
      <c r="C69" s="146">
        <v>44917</v>
      </c>
      <c r="D69" s="493" t="s">
        <v>328</v>
      </c>
      <c r="E69" s="494" t="s">
        <v>328</v>
      </c>
      <c r="F69" s="49" t="s">
        <v>431</v>
      </c>
      <c r="G69" s="573">
        <v>124790000</v>
      </c>
      <c r="H69" s="201" t="s">
        <v>47</v>
      </c>
      <c r="I69" s="202">
        <v>45070</v>
      </c>
      <c r="J69" s="202">
        <v>45162</v>
      </c>
      <c r="K69" s="207">
        <v>70</v>
      </c>
      <c r="L69" s="573">
        <f>G69*K69</f>
        <v>8735300000</v>
      </c>
      <c r="M69" s="206" t="s">
        <v>329</v>
      </c>
    </row>
    <row r="70" spans="1:13" ht="42">
      <c r="A70" s="151">
        <v>64</v>
      </c>
      <c r="B70" s="412">
        <v>2022002130155</v>
      </c>
      <c r="C70" s="145">
        <v>44918</v>
      </c>
      <c r="D70" s="494" t="s">
        <v>330</v>
      </c>
      <c r="E70" s="494" t="s">
        <v>330</v>
      </c>
      <c r="F70" s="49" t="s">
        <v>431</v>
      </c>
      <c r="G70" s="573">
        <v>124945000</v>
      </c>
      <c r="H70" s="201" t="s">
        <v>47</v>
      </c>
      <c r="I70" s="202">
        <v>45070</v>
      </c>
      <c r="J70" s="202">
        <v>45162</v>
      </c>
      <c r="K70" s="9">
        <v>70</v>
      </c>
      <c r="L70" s="573">
        <f>G70*K70</f>
        <v>8746150000</v>
      </c>
      <c r="M70" s="206" t="s">
        <v>329</v>
      </c>
    </row>
    <row r="71" spans="1:13" ht="42">
      <c r="A71" s="151">
        <v>65</v>
      </c>
      <c r="B71" s="542">
        <v>2022002130157</v>
      </c>
      <c r="C71" s="53">
        <v>44921</v>
      </c>
      <c r="D71" s="494" t="s">
        <v>331</v>
      </c>
      <c r="E71" s="494" t="s">
        <v>331</v>
      </c>
      <c r="F71" s="49" t="s">
        <v>431</v>
      </c>
      <c r="G71" s="573">
        <v>124975000</v>
      </c>
      <c r="H71" s="201" t="s">
        <v>47</v>
      </c>
      <c r="I71" s="202">
        <v>45070</v>
      </c>
      <c r="J71" s="202">
        <v>45162</v>
      </c>
      <c r="K71" s="197">
        <v>70</v>
      </c>
      <c r="L71" s="573">
        <v>8748250000</v>
      </c>
      <c r="M71" s="206" t="s">
        <v>329</v>
      </c>
    </row>
    <row r="72" spans="1:13" ht="42">
      <c r="A72" s="151">
        <v>66</v>
      </c>
      <c r="B72" s="543">
        <v>2022002130158</v>
      </c>
      <c r="C72" s="53">
        <v>44921</v>
      </c>
      <c r="D72" s="494" t="s">
        <v>332</v>
      </c>
      <c r="E72" s="494" t="s">
        <v>332</v>
      </c>
      <c r="F72" s="49" t="s">
        <v>431</v>
      </c>
      <c r="G72" s="573" t="s">
        <v>411</v>
      </c>
      <c r="H72" s="201" t="s">
        <v>47</v>
      </c>
      <c r="I72" s="202">
        <v>45070</v>
      </c>
      <c r="J72" s="202">
        <v>45162</v>
      </c>
      <c r="K72" s="197">
        <v>70</v>
      </c>
      <c r="L72" s="573">
        <v>8740480000</v>
      </c>
      <c r="M72" s="206" t="s">
        <v>329</v>
      </c>
    </row>
    <row r="73" spans="1:13" ht="42">
      <c r="A73" s="151">
        <v>67</v>
      </c>
      <c r="B73" s="544">
        <v>2022002130159</v>
      </c>
      <c r="C73" s="53">
        <v>44921</v>
      </c>
      <c r="D73" s="494" t="s">
        <v>333</v>
      </c>
      <c r="E73" s="494" t="s">
        <v>333</v>
      </c>
      <c r="F73" s="49" t="s">
        <v>431</v>
      </c>
      <c r="G73" s="573">
        <v>124420000</v>
      </c>
      <c r="H73" s="201" t="s">
        <v>47</v>
      </c>
      <c r="I73" s="202">
        <v>45070</v>
      </c>
      <c r="J73" s="202">
        <v>45162</v>
      </c>
      <c r="K73" s="197">
        <v>70</v>
      </c>
      <c r="L73" s="573">
        <v>8709400000</v>
      </c>
      <c r="M73" s="206" t="s">
        <v>329</v>
      </c>
    </row>
    <row r="74" spans="1:13" ht="42">
      <c r="A74" s="151">
        <v>68</v>
      </c>
      <c r="B74" s="545">
        <v>2022002130177</v>
      </c>
      <c r="C74" s="44">
        <v>44921</v>
      </c>
      <c r="D74" s="229" t="s">
        <v>62</v>
      </c>
      <c r="E74" s="229" t="s">
        <v>65</v>
      </c>
      <c r="F74" s="49" t="s">
        <v>434</v>
      </c>
      <c r="G74" s="573">
        <v>498400000</v>
      </c>
      <c r="H74" s="55" t="s">
        <v>47</v>
      </c>
      <c r="I74" s="44">
        <v>44946</v>
      </c>
      <c r="J74" s="44">
        <v>45251</v>
      </c>
      <c r="K74" s="462">
        <v>97</v>
      </c>
      <c r="L74" s="573">
        <v>481800000</v>
      </c>
      <c r="M74" s="204"/>
    </row>
    <row r="75" spans="1:13" ht="67.5" customHeight="1">
      <c r="A75" s="151">
        <v>69</v>
      </c>
      <c r="B75" s="546">
        <v>2022002130105</v>
      </c>
      <c r="C75" s="44">
        <v>44921</v>
      </c>
      <c r="D75" s="495" t="s">
        <v>183</v>
      </c>
      <c r="E75" s="495" t="s">
        <v>220</v>
      </c>
      <c r="F75" s="435" t="s">
        <v>545</v>
      </c>
      <c r="G75" s="573">
        <v>750000000</v>
      </c>
      <c r="H75" s="45" t="s">
        <v>594</v>
      </c>
      <c r="I75" s="427">
        <v>44927</v>
      </c>
      <c r="J75" s="427">
        <v>45291</v>
      </c>
      <c r="K75" s="476">
        <v>80</v>
      </c>
      <c r="L75" s="573">
        <v>599800000</v>
      </c>
      <c r="M75" s="563"/>
    </row>
    <row r="76" spans="1:13" ht="47.25" customHeight="1">
      <c r="A76" s="151">
        <v>70</v>
      </c>
      <c r="B76" s="485">
        <v>2022002130108</v>
      </c>
      <c r="C76" s="53">
        <v>44921</v>
      </c>
      <c r="D76" s="233" t="s">
        <v>187</v>
      </c>
      <c r="E76" s="233" t="s">
        <v>224</v>
      </c>
      <c r="F76" s="435" t="s">
        <v>545</v>
      </c>
      <c r="G76" s="573">
        <v>1104986000</v>
      </c>
      <c r="H76" s="45" t="s">
        <v>691</v>
      </c>
      <c r="I76" s="425">
        <v>44927</v>
      </c>
      <c r="J76" s="453" t="s">
        <v>291</v>
      </c>
      <c r="K76" s="240">
        <v>86</v>
      </c>
      <c r="L76" s="573">
        <v>951787893</v>
      </c>
      <c r="M76" s="206"/>
    </row>
    <row r="77" spans="1:13" ht="68.25" customHeight="1">
      <c r="A77" s="151">
        <v>71</v>
      </c>
      <c r="B77" s="236">
        <v>2022002130110</v>
      </c>
      <c r="C77" s="145">
        <v>44921</v>
      </c>
      <c r="D77" s="233" t="s">
        <v>188</v>
      </c>
      <c r="E77" s="233" t="s">
        <v>225</v>
      </c>
      <c r="F77" s="434" t="s">
        <v>545</v>
      </c>
      <c r="G77" s="573">
        <v>534600000</v>
      </c>
      <c r="H77" s="45" t="s">
        <v>690</v>
      </c>
      <c r="I77" s="425">
        <v>44927</v>
      </c>
      <c r="J77" s="453" t="s">
        <v>291</v>
      </c>
      <c r="K77" s="240">
        <v>84</v>
      </c>
      <c r="L77" s="573">
        <v>451200000</v>
      </c>
      <c r="M77" s="206"/>
    </row>
    <row r="78" spans="1:13" ht="80.25" customHeight="1">
      <c r="A78" s="151">
        <v>72</v>
      </c>
      <c r="B78" s="236">
        <v>2022002130101</v>
      </c>
      <c r="C78" s="48">
        <v>44921</v>
      </c>
      <c r="D78" s="233" t="s">
        <v>189</v>
      </c>
      <c r="E78" s="233" t="s">
        <v>226</v>
      </c>
      <c r="F78" s="434" t="s">
        <v>545</v>
      </c>
      <c r="G78" s="573">
        <v>592700000</v>
      </c>
      <c r="H78" s="45" t="s">
        <v>709</v>
      </c>
      <c r="I78" s="145">
        <v>44927</v>
      </c>
      <c r="J78" s="145">
        <v>45291</v>
      </c>
      <c r="K78" s="240">
        <v>93</v>
      </c>
      <c r="L78" s="573">
        <v>553550000</v>
      </c>
      <c r="M78" s="206"/>
    </row>
    <row r="79" spans="1:13" ht="60.75" customHeight="1">
      <c r="A79" s="151">
        <v>73</v>
      </c>
      <c r="B79" s="236">
        <v>2022002130104</v>
      </c>
      <c r="C79" s="48">
        <v>44921</v>
      </c>
      <c r="D79" s="233" t="s">
        <v>190</v>
      </c>
      <c r="E79" s="233" t="s">
        <v>227</v>
      </c>
      <c r="F79" s="434" t="s">
        <v>545</v>
      </c>
      <c r="G79" s="573">
        <v>1150000000</v>
      </c>
      <c r="H79" s="45" t="s">
        <v>601</v>
      </c>
      <c r="I79" s="145">
        <v>44927</v>
      </c>
      <c r="J79" s="145">
        <v>45291</v>
      </c>
      <c r="K79" s="240">
        <v>81</v>
      </c>
      <c r="L79" s="573">
        <v>935600000</v>
      </c>
      <c r="M79" s="206"/>
    </row>
    <row r="80" spans="1:13" ht="64.5" customHeight="1">
      <c r="A80" s="151">
        <v>74</v>
      </c>
      <c r="B80" s="236">
        <v>2022002130120</v>
      </c>
      <c r="C80" s="145">
        <v>44921</v>
      </c>
      <c r="D80" s="233" t="s">
        <v>203</v>
      </c>
      <c r="E80" s="233" t="s">
        <v>240</v>
      </c>
      <c r="F80" s="434" t="s">
        <v>545</v>
      </c>
      <c r="G80" s="573">
        <v>1645044707</v>
      </c>
      <c r="H80" s="45" t="s">
        <v>614</v>
      </c>
      <c r="I80" s="146">
        <v>44927</v>
      </c>
      <c r="J80" s="145">
        <v>45291</v>
      </c>
      <c r="K80" s="240">
        <v>26</v>
      </c>
      <c r="L80" s="573">
        <v>435600000</v>
      </c>
      <c r="M80" s="564" t="s">
        <v>311</v>
      </c>
    </row>
    <row r="81" spans="1:13" ht="54.75" customHeight="1">
      <c r="A81" s="151">
        <v>75</v>
      </c>
      <c r="B81" s="546">
        <v>2022002130127</v>
      </c>
      <c r="C81" s="145">
        <v>44921</v>
      </c>
      <c r="D81" s="233" t="s">
        <v>208</v>
      </c>
      <c r="E81" s="233" t="s">
        <v>245</v>
      </c>
      <c r="F81" s="434" t="s">
        <v>545</v>
      </c>
      <c r="G81" s="573">
        <v>46195594449</v>
      </c>
      <c r="H81" s="45" t="s">
        <v>689</v>
      </c>
      <c r="I81" s="146">
        <v>44927</v>
      </c>
      <c r="J81" s="145">
        <v>45291</v>
      </c>
      <c r="K81" s="464">
        <v>32</v>
      </c>
      <c r="L81" s="573">
        <v>14804609641</v>
      </c>
      <c r="M81" s="559" t="s">
        <v>298</v>
      </c>
    </row>
    <row r="82" spans="1:13" ht="52.5">
      <c r="A82" s="151">
        <v>76</v>
      </c>
      <c r="B82" s="547">
        <v>2022002130114</v>
      </c>
      <c r="C82" s="145">
        <v>44921</v>
      </c>
      <c r="D82" s="496" t="s">
        <v>182</v>
      </c>
      <c r="E82" s="492" t="s">
        <v>219</v>
      </c>
      <c r="F82" s="434" t="s">
        <v>545</v>
      </c>
      <c r="G82" s="573">
        <v>1020000000</v>
      </c>
      <c r="H82" s="45" t="s">
        <v>688</v>
      </c>
      <c r="I82" s="427">
        <v>44927</v>
      </c>
      <c r="J82" s="427">
        <v>45291</v>
      </c>
      <c r="K82" s="474">
        <v>91</v>
      </c>
      <c r="L82" s="573">
        <v>929558817.5</v>
      </c>
      <c r="M82" s="559"/>
    </row>
    <row r="83" spans="1:13" ht="65.25" customHeight="1">
      <c r="A83" s="151">
        <v>77</v>
      </c>
      <c r="B83" s="236">
        <v>2022002130113</v>
      </c>
      <c r="C83" s="145">
        <v>44921</v>
      </c>
      <c r="D83" s="233" t="s">
        <v>196</v>
      </c>
      <c r="E83" s="233" t="s">
        <v>233</v>
      </c>
      <c r="F83" s="434" t="s">
        <v>545</v>
      </c>
      <c r="G83" s="573">
        <v>2470357248</v>
      </c>
      <c r="H83" s="45" t="s">
        <v>687</v>
      </c>
      <c r="I83" s="429">
        <v>44927</v>
      </c>
      <c r="J83" s="145">
        <v>45291</v>
      </c>
      <c r="K83" s="240">
        <v>80</v>
      </c>
      <c r="L83" s="573">
        <v>1977130000</v>
      </c>
      <c r="M83" s="206"/>
    </row>
    <row r="84" spans="1:13" ht="52.5">
      <c r="A84" s="151">
        <v>78</v>
      </c>
      <c r="B84" s="236">
        <v>2022002130112</v>
      </c>
      <c r="C84" s="145">
        <v>44922</v>
      </c>
      <c r="D84" s="233" t="s">
        <v>197</v>
      </c>
      <c r="E84" s="233" t="s">
        <v>234</v>
      </c>
      <c r="F84" s="434" t="s">
        <v>545</v>
      </c>
      <c r="G84" s="573">
        <v>1300000000</v>
      </c>
      <c r="H84" s="45" t="s">
        <v>686</v>
      </c>
      <c r="I84" s="145">
        <v>44927</v>
      </c>
      <c r="J84" s="145">
        <v>45291</v>
      </c>
      <c r="K84" s="240">
        <v>92</v>
      </c>
      <c r="L84" s="573">
        <v>1199654293</v>
      </c>
      <c r="M84" s="206"/>
    </row>
    <row r="85" spans="1:13" ht="79.5" customHeight="1">
      <c r="A85" s="151">
        <v>79</v>
      </c>
      <c r="B85" s="236">
        <v>2022002130118</v>
      </c>
      <c r="C85" s="145">
        <v>44922</v>
      </c>
      <c r="D85" s="233" t="s">
        <v>198</v>
      </c>
      <c r="E85" s="230" t="s">
        <v>235</v>
      </c>
      <c r="F85" s="434" t="s">
        <v>545</v>
      </c>
      <c r="G85" s="573">
        <v>4147731772</v>
      </c>
      <c r="H85" s="45" t="s">
        <v>685</v>
      </c>
      <c r="I85" s="145">
        <v>44927</v>
      </c>
      <c r="J85" s="145">
        <v>45291</v>
      </c>
      <c r="K85" s="240">
        <v>76</v>
      </c>
      <c r="L85" s="573">
        <v>3141081870</v>
      </c>
      <c r="M85" s="206"/>
    </row>
    <row r="86" spans="1:13" ht="75" customHeight="1">
      <c r="A86" s="151">
        <v>80</v>
      </c>
      <c r="B86" s="236">
        <v>2022002130109</v>
      </c>
      <c r="C86" s="423">
        <v>44922</v>
      </c>
      <c r="D86" s="233" t="s">
        <v>216</v>
      </c>
      <c r="E86" s="233" t="s">
        <v>253</v>
      </c>
      <c r="F86" s="434" t="s">
        <v>545</v>
      </c>
      <c r="G86" s="573">
        <v>2600000000</v>
      </c>
      <c r="H86" s="45" t="s">
        <v>684</v>
      </c>
      <c r="I86" s="146">
        <v>44927</v>
      </c>
      <c r="J86" s="145">
        <v>45291</v>
      </c>
      <c r="K86" s="240">
        <v>78</v>
      </c>
      <c r="L86" s="573">
        <v>2026250000</v>
      </c>
      <c r="M86" s="559"/>
    </row>
    <row r="87" spans="1:13" ht="64.5" customHeight="1">
      <c r="A87" s="151">
        <v>81</v>
      </c>
      <c r="B87" s="412">
        <v>2023002130004</v>
      </c>
      <c r="C87" s="423">
        <v>44922</v>
      </c>
      <c r="D87" s="57" t="s">
        <v>397</v>
      </c>
      <c r="E87" s="57" t="s">
        <v>398</v>
      </c>
      <c r="F87" s="49" t="s">
        <v>390</v>
      </c>
      <c r="G87" s="573">
        <v>576601720</v>
      </c>
      <c r="H87" s="49" t="s">
        <v>47</v>
      </c>
      <c r="I87" s="53">
        <v>45044</v>
      </c>
      <c r="J87" s="53">
        <v>45166</v>
      </c>
      <c r="K87" s="200">
        <v>100</v>
      </c>
      <c r="L87" s="573">
        <v>576601720</v>
      </c>
      <c r="M87" s="204"/>
    </row>
    <row r="88" spans="1:13" ht="39" customHeight="1">
      <c r="A88" s="151">
        <v>82</v>
      </c>
      <c r="B88" s="545">
        <v>2022002130178</v>
      </c>
      <c r="C88" s="145">
        <v>44922</v>
      </c>
      <c r="D88" s="57" t="s">
        <v>63</v>
      </c>
      <c r="E88" s="57" t="s">
        <v>66</v>
      </c>
      <c r="F88" s="49" t="s">
        <v>434</v>
      </c>
      <c r="G88" s="573">
        <v>300000000</v>
      </c>
      <c r="H88" s="49" t="s">
        <v>47</v>
      </c>
      <c r="I88" s="53">
        <v>44946</v>
      </c>
      <c r="J88" s="53">
        <v>45251</v>
      </c>
      <c r="K88" s="198">
        <v>0</v>
      </c>
      <c r="L88" s="573">
        <v>0</v>
      </c>
      <c r="M88" s="204"/>
    </row>
    <row r="89" spans="1:13" ht="48.75" customHeight="1">
      <c r="A89" s="151">
        <v>83</v>
      </c>
      <c r="B89" s="412">
        <v>2022002130163</v>
      </c>
      <c r="C89" s="53">
        <v>44923</v>
      </c>
      <c r="D89" s="232" t="s">
        <v>507</v>
      </c>
      <c r="E89" s="232" t="s">
        <v>508</v>
      </c>
      <c r="F89" s="49" t="s">
        <v>515</v>
      </c>
      <c r="G89" s="573">
        <v>1308450819</v>
      </c>
      <c r="H89" s="49" t="s">
        <v>47</v>
      </c>
      <c r="I89" s="8">
        <v>44927</v>
      </c>
      <c r="J89" s="8">
        <v>45290</v>
      </c>
      <c r="K89" s="47">
        <v>12</v>
      </c>
      <c r="L89" s="573">
        <f>G89*1.51%</f>
        <v>19757607.366900001</v>
      </c>
      <c r="M89" s="204"/>
    </row>
    <row r="90" spans="1:13" ht="52.5">
      <c r="A90" s="151">
        <v>84</v>
      </c>
      <c r="B90" s="236">
        <v>2022002130140</v>
      </c>
      <c r="C90" s="53">
        <v>44923</v>
      </c>
      <c r="D90" s="233" t="s">
        <v>195</v>
      </c>
      <c r="E90" s="233" t="s">
        <v>232</v>
      </c>
      <c r="F90" s="434" t="s">
        <v>545</v>
      </c>
      <c r="G90" s="573">
        <v>1359045000</v>
      </c>
      <c r="H90" s="45" t="s">
        <v>683</v>
      </c>
      <c r="I90" s="429">
        <v>44927</v>
      </c>
      <c r="J90" s="429">
        <v>45291</v>
      </c>
      <c r="K90" s="240">
        <v>97</v>
      </c>
      <c r="L90" s="573">
        <v>1315150000</v>
      </c>
      <c r="M90" s="206"/>
    </row>
    <row r="91" spans="1:13" ht="105">
      <c r="A91" s="151">
        <v>85</v>
      </c>
      <c r="B91" s="412">
        <v>2022002130147</v>
      </c>
      <c r="C91" s="53">
        <v>44923</v>
      </c>
      <c r="D91" s="497" t="s">
        <v>373</v>
      </c>
      <c r="E91" s="233" t="s">
        <v>374</v>
      </c>
      <c r="F91" s="49" t="s">
        <v>386</v>
      </c>
      <c r="G91" s="573">
        <v>200000000</v>
      </c>
      <c r="H91" s="45" t="s">
        <v>47</v>
      </c>
      <c r="I91" s="53">
        <v>44979</v>
      </c>
      <c r="J91" s="53">
        <v>44981</v>
      </c>
      <c r="K91" s="47">
        <v>100</v>
      </c>
      <c r="L91" s="573">
        <v>199881</v>
      </c>
      <c r="M91" s="204"/>
    </row>
    <row r="92" spans="1:13" ht="52.5">
      <c r="A92" s="151">
        <v>86</v>
      </c>
      <c r="B92" s="536">
        <v>2022002130175</v>
      </c>
      <c r="C92" s="145">
        <v>44924</v>
      </c>
      <c r="D92" s="490" t="s">
        <v>73</v>
      </c>
      <c r="E92" s="517" t="s">
        <v>78</v>
      </c>
      <c r="F92" s="213" t="s">
        <v>500</v>
      </c>
      <c r="G92" s="573">
        <v>43950844871</v>
      </c>
      <c r="H92" s="49" t="s">
        <v>81</v>
      </c>
      <c r="I92" s="36">
        <v>44977</v>
      </c>
      <c r="J92" s="36">
        <v>45076</v>
      </c>
      <c r="K92" s="215">
        <v>91.1</v>
      </c>
      <c r="L92" s="573">
        <v>39528477574</v>
      </c>
      <c r="M92" s="556" t="s">
        <v>486</v>
      </c>
    </row>
    <row r="93" spans="1:13" ht="63">
      <c r="A93" s="151">
        <v>87</v>
      </c>
      <c r="B93" s="412">
        <v>2023002130005</v>
      </c>
      <c r="C93" s="425">
        <v>44924</v>
      </c>
      <c r="D93" s="228" t="s">
        <v>399</v>
      </c>
      <c r="E93" s="233" t="s">
        <v>400</v>
      </c>
      <c r="F93" s="49" t="s">
        <v>390</v>
      </c>
      <c r="G93" s="573">
        <v>6938855733</v>
      </c>
      <c r="H93" s="49" t="s">
        <v>401</v>
      </c>
      <c r="I93" s="53">
        <v>45078</v>
      </c>
      <c r="J93" s="53">
        <v>45261</v>
      </c>
      <c r="K93" s="200">
        <v>59</v>
      </c>
      <c r="L93" s="573">
        <v>4115359997</v>
      </c>
      <c r="M93" s="204"/>
    </row>
    <row r="94" spans="1:13" ht="63">
      <c r="A94" s="151">
        <v>88</v>
      </c>
      <c r="B94" s="543">
        <v>2023002130006</v>
      </c>
      <c r="C94" s="53">
        <v>44925</v>
      </c>
      <c r="D94" s="233" t="s">
        <v>402</v>
      </c>
      <c r="E94" s="233" t="s">
        <v>403</v>
      </c>
      <c r="F94" s="49" t="s">
        <v>390</v>
      </c>
      <c r="G94" s="573">
        <v>571428571</v>
      </c>
      <c r="H94" s="49" t="s">
        <v>47</v>
      </c>
      <c r="I94" s="53">
        <v>45057</v>
      </c>
      <c r="J94" s="53">
        <v>45271</v>
      </c>
      <c r="K94" s="200">
        <v>28</v>
      </c>
      <c r="L94" s="573">
        <v>160000000</v>
      </c>
      <c r="M94" s="204"/>
    </row>
    <row r="95" spans="1:13" ht="52.5">
      <c r="A95" s="151">
        <v>89</v>
      </c>
      <c r="B95" s="412">
        <v>2023002130007</v>
      </c>
      <c r="C95" s="44">
        <v>44930</v>
      </c>
      <c r="D95" s="228" t="s">
        <v>404</v>
      </c>
      <c r="E95" s="233" t="s">
        <v>405</v>
      </c>
      <c r="F95" s="49" t="s">
        <v>390</v>
      </c>
      <c r="G95" s="573">
        <v>150000000</v>
      </c>
      <c r="H95" s="49" t="s">
        <v>47</v>
      </c>
      <c r="I95" s="49" t="s">
        <v>136</v>
      </c>
      <c r="J95" s="49" t="s">
        <v>136</v>
      </c>
      <c r="K95" s="469">
        <v>0</v>
      </c>
      <c r="L95" s="573">
        <v>0</v>
      </c>
      <c r="M95" s="204" t="s">
        <v>406</v>
      </c>
    </row>
    <row r="96" spans="1:13" ht="94.5">
      <c r="A96" s="151">
        <v>90</v>
      </c>
      <c r="B96" s="542">
        <v>2023002130008</v>
      </c>
      <c r="C96" s="44">
        <v>44937</v>
      </c>
      <c r="D96" s="498" t="s">
        <v>407</v>
      </c>
      <c r="E96" s="498" t="s">
        <v>408</v>
      </c>
      <c r="F96" s="49" t="s">
        <v>390</v>
      </c>
      <c r="G96" s="573">
        <v>4000000000</v>
      </c>
      <c r="H96" s="49" t="s">
        <v>47</v>
      </c>
      <c r="I96" s="49" t="s">
        <v>136</v>
      </c>
      <c r="J96" s="49" t="s">
        <v>136</v>
      </c>
      <c r="K96" s="469">
        <v>0</v>
      </c>
      <c r="L96" s="573">
        <v>0</v>
      </c>
      <c r="M96" s="204" t="s">
        <v>406</v>
      </c>
    </row>
    <row r="97" spans="1:16" ht="63">
      <c r="A97" s="151">
        <v>91</v>
      </c>
      <c r="B97" s="548">
        <v>2023002130009</v>
      </c>
      <c r="C97" s="44">
        <v>44937</v>
      </c>
      <c r="D97" s="230" t="s">
        <v>409</v>
      </c>
      <c r="E97" s="230" t="s">
        <v>410</v>
      </c>
      <c r="F97" s="49" t="s">
        <v>390</v>
      </c>
      <c r="G97" s="573">
        <v>650000000</v>
      </c>
      <c r="H97" s="55" t="s">
        <v>47</v>
      </c>
      <c r="I97" s="44">
        <v>45078</v>
      </c>
      <c r="J97" s="44">
        <v>45231</v>
      </c>
      <c r="K97" s="469">
        <v>72</v>
      </c>
      <c r="L97" s="573">
        <v>468000000</v>
      </c>
      <c r="M97" s="204"/>
      <c r="N97" s="217"/>
      <c r="O97" s="217"/>
      <c r="P97" s="15"/>
    </row>
    <row r="98" spans="1:16" ht="63">
      <c r="A98" s="151">
        <v>92</v>
      </c>
      <c r="B98" s="533">
        <v>2022002130086</v>
      </c>
      <c r="C98" s="44">
        <v>44937</v>
      </c>
      <c r="D98" s="229" t="s">
        <v>471</v>
      </c>
      <c r="E98" s="231" t="s">
        <v>472</v>
      </c>
      <c r="F98" s="49" t="s">
        <v>479</v>
      </c>
      <c r="G98" s="573">
        <v>6440551686</v>
      </c>
      <c r="H98" s="55" t="s">
        <v>473</v>
      </c>
      <c r="I98" s="44">
        <v>44927</v>
      </c>
      <c r="J98" s="44">
        <v>45291</v>
      </c>
      <c r="K98" s="465">
        <v>80</v>
      </c>
      <c r="L98" s="573">
        <v>5152441349</v>
      </c>
      <c r="M98" s="204"/>
      <c r="N98" s="217"/>
      <c r="O98" s="217"/>
      <c r="P98" s="58"/>
    </row>
    <row r="99" spans="1:16" ht="31.5" customHeight="1">
      <c r="A99" s="151">
        <v>93</v>
      </c>
      <c r="B99" s="533">
        <v>2022002130074</v>
      </c>
      <c r="C99" s="44">
        <v>44937</v>
      </c>
      <c r="D99" s="231" t="s">
        <v>474</v>
      </c>
      <c r="E99" s="231" t="s">
        <v>475</v>
      </c>
      <c r="F99" s="49" t="s">
        <v>479</v>
      </c>
      <c r="G99" s="573">
        <v>538640198</v>
      </c>
      <c r="H99" s="522" t="s">
        <v>476</v>
      </c>
      <c r="I99" s="44">
        <v>44927</v>
      </c>
      <c r="J99" s="44">
        <v>45291</v>
      </c>
      <c r="K99" s="465">
        <v>80</v>
      </c>
      <c r="L99" s="573">
        <v>430912158</v>
      </c>
      <c r="M99" s="204"/>
      <c r="N99" s="218"/>
      <c r="O99" s="218"/>
      <c r="P99" s="58"/>
    </row>
    <row r="100" spans="1:16" ht="42.75" customHeight="1">
      <c r="A100" s="151">
        <v>94</v>
      </c>
      <c r="B100" s="533">
        <v>2022002130075</v>
      </c>
      <c r="C100" s="44">
        <v>44937</v>
      </c>
      <c r="D100" s="229" t="s">
        <v>477</v>
      </c>
      <c r="E100" s="229" t="s">
        <v>478</v>
      </c>
      <c r="F100" s="49" t="s">
        <v>479</v>
      </c>
      <c r="G100" s="573">
        <v>1077287303</v>
      </c>
      <c r="H100" s="438" t="s">
        <v>480</v>
      </c>
      <c r="I100" s="44">
        <v>44927</v>
      </c>
      <c r="J100" s="44">
        <v>45291</v>
      </c>
      <c r="K100" s="465">
        <v>72</v>
      </c>
      <c r="L100" s="573">
        <v>614053763</v>
      </c>
      <c r="M100" s="204"/>
      <c r="N100" s="218"/>
      <c r="O100" s="218"/>
      <c r="P100" s="58"/>
    </row>
    <row r="101" spans="1:16" ht="42" customHeight="1">
      <c r="A101" s="151">
        <v>95</v>
      </c>
      <c r="B101" s="549">
        <v>2023002130016</v>
      </c>
      <c r="C101" s="44">
        <v>44938</v>
      </c>
      <c r="D101" s="499" t="s">
        <v>559</v>
      </c>
      <c r="E101" s="518" t="s">
        <v>560</v>
      </c>
      <c r="F101" s="49" t="s">
        <v>575</v>
      </c>
      <c r="G101" s="573">
        <v>1499069500</v>
      </c>
      <c r="H101" s="55" t="s">
        <v>47</v>
      </c>
      <c r="I101" s="44">
        <v>45020</v>
      </c>
      <c r="J101" s="44">
        <v>45289</v>
      </c>
      <c r="K101" s="470">
        <v>100</v>
      </c>
      <c r="L101" s="573">
        <v>1499069500</v>
      </c>
      <c r="M101" s="204" t="s">
        <v>558</v>
      </c>
      <c r="N101" s="218"/>
      <c r="O101" s="218"/>
      <c r="P101" s="58"/>
    </row>
    <row r="102" spans="1:16" ht="52.5">
      <c r="A102" s="151">
        <v>96</v>
      </c>
      <c r="B102" s="533">
        <v>2022002130167</v>
      </c>
      <c r="C102" s="53">
        <v>44938</v>
      </c>
      <c r="D102" s="500" t="s">
        <v>125</v>
      </c>
      <c r="E102" s="229" t="s">
        <v>126</v>
      </c>
      <c r="F102" s="49" t="s">
        <v>431</v>
      </c>
      <c r="G102" s="573">
        <v>393900000</v>
      </c>
      <c r="H102" s="55" t="s">
        <v>132</v>
      </c>
      <c r="I102" s="53">
        <v>44974</v>
      </c>
      <c r="J102" s="53">
        <v>45291</v>
      </c>
      <c r="K102" s="198">
        <v>80</v>
      </c>
      <c r="L102" s="573">
        <f>G102*K102</f>
        <v>31512000000</v>
      </c>
      <c r="M102" s="204" t="s">
        <v>135</v>
      </c>
      <c r="N102" s="218"/>
      <c r="O102" s="218"/>
      <c r="P102" s="58"/>
    </row>
    <row r="103" spans="1:16" ht="42">
      <c r="A103" s="151">
        <v>97</v>
      </c>
      <c r="B103" s="533">
        <v>2022002130166</v>
      </c>
      <c r="C103" s="44">
        <v>44938</v>
      </c>
      <c r="D103" s="500" t="s">
        <v>127</v>
      </c>
      <c r="E103" s="230" t="s">
        <v>127</v>
      </c>
      <c r="F103" s="49" t="s">
        <v>431</v>
      </c>
      <c r="G103" s="573">
        <v>399850000</v>
      </c>
      <c r="H103" s="195" t="s">
        <v>47</v>
      </c>
      <c r="I103" s="53">
        <v>45002</v>
      </c>
      <c r="J103" s="53">
        <v>45276</v>
      </c>
      <c r="K103" s="9">
        <v>70</v>
      </c>
      <c r="L103" s="573">
        <f>G103*K103</f>
        <v>27989500000</v>
      </c>
      <c r="M103" s="204" t="s">
        <v>134</v>
      </c>
      <c r="N103" s="218"/>
      <c r="O103" s="218"/>
      <c r="P103" s="17"/>
    </row>
    <row r="104" spans="1:16" ht="52.5">
      <c r="A104" s="151">
        <v>98</v>
      </c>
      <c r="B104" s="550">
        <v>2022002130081</v>
      </c>
      <c r="C104" s="44">
        <v>44938</v>
      </c>
      <c r="D104" s="230" t="s">
        <v>453</v>
      </c>
      <c r="E104" s="229" t="s">
        <v>454</v>
      </c>
      <c r="F104" s="49" t="s">
        <v>467</v>
      </c>
      <c r="G104" s="573">
        <v>700000000</v>
      </c>
      <c r="H104" s="55" t="s">
        <v>47</v>
      </c>
      <c r="I104" s="53">
        <v>45056</v>
      </c>
      <c r="J104" s="53">
        <v>45084</v>
      </c>
      <c r="K104" s="198">
        <v>100</v>
      </c>
      <c r="L104" s="573">
        <v>280000000</v>
      </c>
      <c r="M104" s="204" t="s">
        <v>455</v>
      </c>
      <c r="N104" s="218"/>
      <c r="O104" s="218"/>
      <c r="P104" s="17"/>
    </row>
    <row r="105" spans="1:16" ht="42">
      <c r="A105" s="151">
        <v>99</v>
      </c>
      <c r="B105" s="538">
        <v>2022002130182</v>
      </c>
      <c r="C105" s="44">
        <v>44939</v>
      </c>
      <c r="D105" s="501" t="s">
        <v>380</v>
      </c>
      <c r="E105" s="230" t="s">
        <v>381</v>
      </c>
      <c r="F105" s="49" t="s">
        <v>386</v>
      </c>
      <c r="G105" s="573">
        <v>120000000</v>
      </c>
      <c r="H105" s="195" t="s">
        <v>47</v>
      </c>
      <c r="I105" s="53">
        <v>44960</v>
      </c>
      <c r="J105" s="48">
        <v>44962</v>
      </c>
      <c r="K105" s="462">
        <v>100</v>
      </c>
      <c r="L105" s="573">
        <v>120000000</v>
      </c>
      <c r="M105" s="204"/>
      <c r="N105" s="217"/>
      <c r="O105" s="217"/>
      <c r="P105" s="17"/>
    </row>
    <row r="106" spans="1:16" ht="73.5">
      <c r="A106" s="151">
        <v>100</v>
      </c>
      <c r="B106" s="412">
        <v>2023002130022</v>
      </c>
      <c r="C106" s="53">
        <v>44939</v>
      </c>
      <c r="D106" s="502" t="s">
        <v>382</v>
      </c>
      <c r="E106" s="233" t="s">
        <v>383</v>
      </c>
      <c r="F106" s="49" t="s">
        <v>386</v>
      </c>
      <c r="G106" s="573">
        <v>92800000</v>
      </c>
      <c r="H106" s="45" t="s">
        <v>47</v>
      </c>
      <c r="I106" s="53">
        <v>44960</v>
      </c>
      <c r="J106" s="48">
        <v>44962</v>
      </c>
      <c r="K106" s="198">
        <v>100</v>
      </c>
      <c r="L106" s="573">
        <v>92800000</v>
      </c>
      <c r="M106" s="204"/>
    </row>
    <row r="107" spans="1:16" ht="52.5">
      <c r="A107" s="151">
        <v>101</v>
      </c>
      <c r="B107" s="412">
        <v>2022002130169</v>
      </c>
      <c r="C107" s="53">
        <v>44942</v>
      </c>
      <c r="D107" s="57" t="s">
        <v>128</v>
      </c>
      <c r="E107" s="57" t="s">
        <v>129</v>
      </c>
      <c r="F107" s="49" t="s">
        <v>431</v>
      </c>
      <c r="G107" s="573">
        <v>249900000</v>
      </c>
      <c r="H107" s="49" t="s">
        <v>468</v>
      </c>
      <c r="I107" s="53">
        <v>44967</v>
      </c>
      <c r="J107" s="53">
        <v>45290</v>
      </c>
      <c r="K107" s="198">
        <v>80</v>
      </c>
      <c r="L107" s="573">
        <f>G107*K107</f>
        <v>19992000000</v>
      </c>
      <c r="M107" s="204" t="s">
        <v>133</v>
      </c>
    </row>
    <row r="108" spans="1:16" ht="42">
      <c r="A108" s="151">
        <v>102</v>
      </c>
      <c r="B108" s="412">
        <v>2022002130171</v>
      </c>
      <c r="C108" s="53">
        <v>44943</v>
      </c>
      <c r="D108" s="57" t="s">
        <v>123</v>
      </c>
      <c r="E108" s="57" t="s">
        <v>124</v>
      </c>
      <c r="F108" s="49" t="s">
        <v>431</v>
      </c>
      <c r="G108" s="573">
        <v>3319250000</v>
      </c>
      <c r="H108" s="49" t="s">
        <v>132</v>
      </c>
      <c r="I108" s="53">
        <v>45001</v>
      </c>
      <c r="J108" s="53">
        <v>45275</v>
      </c>
      <c r="K108" s="198">
        <v>70</v>
      </c>
      <c r="L108" s="573">
        <v>2323475000</v>
      </c>
      <c r="M108" s="204" t="s">
        <v>134</v>
      </c>
    </row>
    <row r="109" spans="1:16" ht="84">
      <c r="A109" s="151">
        <v>103</v>
      </c>
      <c r="B109" s="551" t="s">
        <v>120</v>
      </c>
      <c r="C109" s="53">
        <v>44943</v>
      </c>
      <c r="D109" s="228" t="s">
        <v>121</v>
      </c>
      <c r="E109" s="57" t="s">
        <v>122</v>
      </c>
      <c r="F109" s="49" t="s">
        <v>431</v>
      </c>
      <c r="G109" s="573">
        <v>876000000</v>
      </c>
      <c r="H109" s="49" t="s">
        <v>132</v>
      </c>
      <c r="I109" s="53">
        <v>45017</v>
      </c>
      <c r="J109" s="53">
        <v>45290</v>
      </c>
      <c r="K109" s="198">
        <v>50</v>
      </c>
      <c r="L109" s="573">
        <f>G109*K109</f>
        <v>43800000000</v>
      </c>
      <c r="M109" s="204" t="s">
        <v>327</v>
      </c>
    </row>
    <row r="110" spans="1:16" ht="42">
      <c r="A110" s="151">
        <v>104</v>
      </c>
      <c r="B110" s="544">
        <v>2022002130172</v>
      </c>
      <c r="C110" s="53">
        <v>44945</v>
      </c>
      <c r="D110" s="503" t="s">
        <v>334</v>
      </c>
      <c r="E110" s="494" t="s">
        <v>334</v>
      </c>
      <c r="F110" s="49" t="s">
        <v>431</v>
      </c>
      <c r="G110" s="573">
        <v>124980000</v>
      </c>
      <c r="H110" s="201" t="s">
        <v>47</v>
      </c>
      <c r="I110" s="202">
        <v>45070</v>
      </c>
      <c r="J110" s="202">
        <v>45162</v>
      </c>
      <c r="K110" s="197">
        <v>70</v>
      </c>
      <c r="L110" s="573">
        <v>8748600000</v>
      </c>
      <c r="M110" s="206" t="s">
        <v>329</v>
      </c>
    </row>
    <row r="111" spans="1:16" ht="52.5">
      <c r="A111" s="151">
        <v>105</v>
      </c>
      <c r="B111" s="536">
        <v>2023002130021</v>
      </c>
      <c r="C111" s="53">
        <v>44945</v>
      </c>
      <c r="D111" s="490" t="s">
        <v>69</v>
      </c>
      <c r="E111" s="515" t="s">
        <v>74</v>
      </c>
      <c r="F111" s="213" t="s">
        <v>500</v>
      </c>
      <c r="G111" s="573">
        <v>916015459218</v>
      </c>
      <c r="H111" s="213" t="s">
        <v>80</v>
      </c>
      <c r="I111" s="36" t="s">
        <v>82</v>
      </c>
      <c r="J111" s="36">
        <v>45291</v>
      </c>
      <c r="K111" s="215">
        <v>91</v>
      </c>
      <c r="L111" s="573">
        <v>833935909823</v>
      </c>
      <c r="M111" s="556"/>
    </row>
    <row r="112" spans="1:16" ht="31.5">
      <c r="A112" s="151">
        <v>106</v>
      </c>
      <c r="B112" s="412">
        <v>202100213044</v>
      </c>
      <c r="C112" s="53">
        <v>44945</v>
      </c>
      <c r="D112" s="228" t="s">
        <v>519</v>
      </c>
      <c r="E112" s="233" t="s">
        <v>520</v>
      </c>
      <c r="F112" s="49" t="s">
        <v>521</v>
      </c>
      <c r="G112" s="573">
        <v>1131390134</v>
      </c>
      <c r="H112" s="45" t="s">
        <v>80</v>
      </c>
      <c r="I112" s="48">
        <v>45134</v>
      </c>
      <c r="J112" s="48">
        <v>45226</v>
      </c>
      <c r="K112" s="45">
        <v>30</v>
      </c>
      <c r="L112" s="573">
        <v>0</v>
      </c>
      <c r="M112" s="206"/>
    </row>
    <row r="113" spans="1:13" ht="22.5">
      <c r="A113" s="151">
        <v>107</v>
      </c>
      <c r="B113" s="544">
        <v>2023002130011</v>
      </c>
      <c r="C113" s="53">
        <v>44945</v>
      </c>
      <c r="D113" s="494" t="s">
        <v>335</v>
      </c>
      <c r="E113" s="494" t="s">
        <v>335</v>
      </c>
      <c r="F113" s="49" t="s">
        <v>431</v>
      </c>
      <c r="G113" s="573">
        <v>125000000</v>
      </c>
      <c r="H113" s="201" t="s">
        <v>47</v>
      </c>
      <c r="I113" s="202">
        <v>45075</v>
      </c>
      <c r="J113" s="202">
        <v>45166</v>
      </c>
      <c r="K113" s="208">
        <v>90</v>
      </c>
      <c r="L113" s="573">
        <v>11250000000</v>
      </c>
      <c r="M113" s="203" t="s">
        <v>336</v>
      </c>
    </row>
    <row r="114" spans="1:13" ht="52.5">
      <c r="A114" s="151">
        <v>108</v>
      </c>
      <c r="B114" s="234">
        <v>2022002130180</v>
      </c>
      <c r="C114" s="428">
        <v>44945</v>
      </c>
      <c r="D114" s="432" t="s">
        <v>181</v>
      </c>
      <c r="E114" s="519" t="s">
        <v>218</v>
      </c>
      <c r="F114" s="106" t="s">
        <v>545</v>
      </c>
      <c r="G114" s="573">
        <v>860000000</v>
      </c>
      <c r="H114" s="45" t="s">
        <v>546</v>
      </c>
      <c r="I114" s="220">
        <v>44927</v>
      </c>
      <c r="J114" s="116">
        <v>45291</v>
      </c>
      <c r="K114" s="237">
        <v>47</v>
      </c>
      <c r="L114" s="573">
        <v>407100000</v>
      </c>
      <c r="M114" s="565"/>
    </row>
    <row r="115" spans="1:13" ht="39.75" customHeight="1">
      <c r="A115" s="151">
        <v>109</v>
      </c>
      <c r="B115" s="410">
        <v>2023002130024</v>
      </c>
      <c r="C115" s="422">
        <v>44949</v>
      </c>
      <c r="D115" s="504" t="s">
        <v>384</v>
      </c>
      <c r="E115" s="432" t="s">
        <v>385</v>
      </c>
      <c r="F115" s="415" t="s">
        <v>386</v>
      </c>
      <c r="G115" s="573">
        <v>200000000</v>
      </c>
      <c r="H115" s="45" t="s">
        <v>47</v>
      </c>
      <c r="I115" s="443">
        <v>44960</v>
      </c>
      <c r="J115" s="422">
        <v>44988</v>
      </c>
      <c r="K115" s="466">
        <v>100</v>
      </c>
      <c r="L115" s="573">
        <v>200000000</v>
      </c>
      <c r="M115" s="482"/>
    </row>
    <row r="116" spans="1:13" ht="52.5">
      <c r="A116" s="151">
        <v>110</v>
      </c>
      <c r="B116" s="552">
        <v>20230021300019</v>
      </c>
      <c r="C116" s="422">
        <v>44950</v>
      </c>
      <c r="D116" s="505" t="s">
        <v>150</v>
      </c>
      <c r="E116" s="505" t="s">
        <v>150</v>
      </c>
      <c r="F116" s="436" t="s">
        <v>387</v>
      </c>
      <c r="G116" s="573">
        <v>170000000</v>
      </c>
      <c r="H116" s="45" t="s">
        <v>47</v>
      </c>
      <c r="I116" s="447">
        <v>45005</v>
      </c>
      <c r="J116" s="455">
        <v>45255</v>
      </c>
      <c r="K116" s="475">
        <v>82</v>
      </c>
      <c r="L116" s="573">
        <f>K116*G116</f>
        <v>13940000000</v>
      </c>
      <c r="M116" s="483" t="s">
        <v>149</v>
      </c>
    </row>
    <row r="117" spans="1:13" ht="22.5">
      <c r="A117" s="151">
        <v>111</v>
      </c>
      <c r="B117" s="413">
        <v>2023002130025</v>
      </c>
      <c r="C117" s="116">
        <v>44950</v>
      </c>
      <c r="D117" s="506" t="s">
        <v>337</v>
      </c>
      <c r="E117" s="506" t="s">
        <v>337</v>
      </c>
      <c r="F117" s="415" t="s">
        <v>431</v>
      </c>
      <c r="G117" s="573">
        <v>125000000</v>
      </c>
      <c r="H117" s="201" t="s">
        <v>47</v>
      </c>
      <c r="I117" s="448">
        <v>45083</v>
      </c>
      <c r="J117" s="456">
        <v>45174</v>
      </c>
      <c r="K117" s="477">
        <v>80</v>
      </c>
      <c r="L117" s="573">
        <v>10000000000</v>
      </c>
      <c r="M117" s="481" t="s">
        <v>338</v>
      </c>
    </row>
    <row r="118" spans="1:13" ht="60">
      <c r="A118" s="151">
        <v>112</v>
      </c>
      <c r="B118" s="410">
        <v>2023002130078</v>
      </c>
      <c r="C118" s="422">
        <v>44951</v>
      </c>
      <c r="D118" s="504" t="str">
        <f>'[1]CULTURA '!$C$5</f>
        <v>APOYO A LA CULTURA INMATERIAL ASOCIADAS A LA MÚSICA, FESTIVALES Y, EXPRESIONES ARTÍSTICAS, CONTEMPLADAS EN LA ORDENANZA 344 DE 2022 DEL DEPARTAMENTO DE BOLÍVAR</v>
      </c>
      <c r="E118" s="432" t="s">
        <v>375</v>
      </c>
      <c r="F118" s="415" t="s">
        <v>386</v>
      </c>
      <c r="G118" s="573">
        <v>371200000</v>
      </c>
      <c r="H118" s="45" t="s">
        <v>47</v>
      </c>
      <c r="I118" s="443">
        <v>45139</v>
      </c>
      <c r="J118" s="422">
        <v>45285</v>
      </c>
      <c r="K118" s="461">
        <v>17</v>
      </c>
      <c r="L118" s="573">
        <v>116000000</v>
      </c>
      <c r="M118" s="480" t="s">
        <v>376</v>
      </c>
    </row>
    <row r="119" spans="1:13" ht="60">
      <c r="A119" s="151">
        <v>113</v>
      </c>
      <c r="B119" s="410">
        <v>2023002130015</v>
      </c>
      <c r="C119" s="422">
        <v>44951</v>
      </c>
      <c r="D119" s="507" t="s">
        <v>377</v>
      </c>
      <c r="E119" s="432" t="s">
        <v>378</v>
      </c>
      <c r="F119" s="415" t="s">
        <v>386</v>
      </c>
      <c r="G119" s="573">
        <v>4381500000</v>
      </c>
      <c r="H119" s="45" t="s">
        <v>47</v>
      </c>
      <c r="I119" s="443">
        <v>45000</v>
      </c>
      <c r="J119" s="422">
        <v>45290</v>
      </c>
      <c r="K119" s="114">
        <v>86</v>
      </c>
      <c r="L119" s="573">
        <v>2911600000</v>
      </c>
      <c r="M119" s="480" t="s">
        <v>379</v>
      </c>
    </row>
    <row r="120" spans="1:13" ht="33.75">
      <c r="A120" s="151">
        <v>114</v>
      </c>
      <c r="B120" s="410">
        <v>2023002130032</v>
      </c>
      <c r="C120" s="422">
        <v>44952</v>
      </c>
      <c r="D120" s="430" t="s">
        <v>509</v>
      </c>
      <c r="E120" s="430" t="s">
        <v>510</v>
      </c>
      <c r="F120" s="415" t="s">
        <v>515</v>
      </c>
      <c r="G120" s="573">
        <v>260000000</v>
      </c>
      <c r="H120" s="49" t="s">
        <v>47</v>
      </c>
      <c r="I120" s="442">
        <v>44927</v>
      </c>
      <c r="J120" s="452">
        <v>45290</v>
      </c>
      <c r="K120" s="466">
        <v>100</v>
      </c>
      <c r="L120" s="573">
        <f>G120*99.9%</f>
        <v>259740000.00000003</v>
      </c>
      <c r="M120" s="482"/>
    </row>
    <row r="121" spans="1:13" ht="49.5" customHeight="1">
      <c r="A121" s="151">
        <v>115</v>
      </c>
      <c r="B121" s="410">
        <v>2023002130035</v>
      </c>
      <c r="C121" s="426">
        <v>44959</v>
      </c>
      <c r="D121" s="432" t="s">
        <v>53</v>
      </c>
      <c r="E121" s="432" t="s">
        <v>58</v>
      </c>
      <c r="F121" s="415" t="s">
        <v>451</v>
      </c>
      <c r="G121" s="573">
        <v>2639828452</v>
      </c>
      <c r="H121" s="49" t="s">
        <v>47</v>
      </c>
      <c r="I121" s="443">
        <v>44977</v>
      </c>
      <c r="J121" s="422">
        <v>45291</v>
      </c>
      <c r="K121" s="471">
        <v>80</v>
      </c>
      <c r="L121" s="573">
        <v>32997856</v>
      </c>
      <c r="M121" s="482" t="s">
        <v>452</v>
      </c>
    </row>
    <row r="122" spans="1:13" ht="50.25" customHeight="1">
      <c r="A122" s="151">
        <v>116</v>
      </c>
      <c r="B122" s="410">
        <v>2023002130042</v>
      </c>
      <c r="C122" s="426">
        <v>44959</v>
      </c>
      <c r="D122" s="430" t="s">
        <v>511</v>
      </c>
      <c r="E122" s="430" t="s">
        <v>512</v>
      </c>
      <c r="F122" s="415" t="s">
        <v>515</v>
      </c>
      <c r="G122" s="573">
        <v>403008913</v>
      </c>
      <c r="H122" s="49" t="s">
        <v>47</v>
      </c>
      <c r="I122" s="442">
        <v>44927</v>
      </c>
      <c r="J122" s="452">
        <v>45290</v>
      </c>
      <c r="K122" s="468">
        <v>81</v>
      </c>
      <c r="L122" s="573">
        <f>G122*0%</f>
        <v>0</v>
      </c>
      <c r="M122" s="566"/>
    </row>
    <row r="123" spans="1:13" ht="57.75" customHeight="1">
      <c r="A123" s="151">
        <v>117</v>
      </c>
      <c r="B123" s="410">
        <v>2023002130047</v>
      </c>
      <c r="C123" s="422">
        <v>44963</v>
      </c>
      <c r="D123" s="508" t="s">
        <v>95</v>
      </c>
      <c r="E123" s="508" t="s">
        <v>95</v>
      </c>
      <c r="F123" s="415" t="s">
        <v>443</v>
      </c>
      <c r="G123" s="573">
        <v>512220670</v>
      </c>
      <c r="H123" s="49" t="s">
        <v>97</v>
      </c>
      <c r="I123" s="442">
        <v>45086</v>
      </c>
      <c r="J123" s="452">
        <v>45290</v>
      </c>
      <c r="K123" s="466">
        <v>75</v>
      </c>
      <c r="L123" s="573">
        <f>+G123*K123</f>
        <v>38416550250</v>
      </c>
      <c r="M123" s="482" t="s">
        <v>348</v>
      </c>
    </row>
    <row r="124" spans="1:13" ht="42">
      <c r="A124" s="151">
        <v>118</v>
      </c>
      <c r="B124" s="234">
        <v>2022002130047</v>
      </c>
      <c r="C124" s="422">
        <v>44963</v>
      </c>
      <c r="D124" s="432" t="s">
        <v>342</v>
      </c>
      <c r="E124" s="508" t="s">
        <v>343</v>
      </c>
      <c r="F124" s="415" t="s">
        <v>469</v>
      </c>
      <c r="G124" s="573">
        <v>2546668645</v>
      </c>
      <c r="H124" s="49" t="s">
        <v>344</v>
      </c>
      <c r="I124" s="443">
        <v>45106</v>
      </c>
      <c r="J124" s="422">
        <v>45289</v>
      </c>
      <c r="K124" s="466">
        <v>18</v>
      </c>
      <c r="L124" s="573">
        <v>846000000</v>
      </c>
      <c r="M124" s="482" t="s">
        <v>345</v>
      </c>
    </row>
    <row r="125" spans="1:13" ht="31.5">
      <c r="A125" s="151">
        <v>119</v>
      </c>
      <c r="B125" s="410">
        <v>2023002130063</v>
      </c>
      <c r="C125" s="422">
        <v>44963</v>
      </c>
      <c r="D125" s="508" t="s">
        <v>436</v>
      </c>
      <c r="E125" s="508" t="s">
        <v>437</v>
      </c>
      <c r="F125" s="415" t="s">
        <v>443</v>
      </c>
      <c r="G125" s="573">
        <v>243259094</v>
      </c>
      <c r="H125" s="49" t="s">
        <v>47</v>
      </c>
      <c r="I125" s="442">
        <f>+C125</f>
        <v>44963</v>
      </c>
      <c r="J125" s="452">
        <f>+J124</f>
        <v>45289</v>
      </c>
      <c r="K125" s="461">
        <v>0</v>
      </c>
      <c r="L125" s="573">
        <f>+G125*K125</f>
        <v>0</v>
      </c>
      <c r="M125" s="482" t="s">
        <v>438</v>
      </c>
    </row>
    <row r="126" spans="1:13" ht="42" customHeight="1">
      <c r="A126" s="151">
        <v>120</v>
      </c>
      <c r="B126" s="413">
        <v>2023002130010</v>
      </c>
      <c r="C126" s="422">
        <v>44969</v>
      </c>
      <c r="D126" s="432" t="s">
        <v>339</v>
      </c>
      <c r="E126" s="432" t="s">
        <v>339</v>
      </c>
      <c r="F126" s="415" t="s">
        <v>431</v>
      </c>
      <c r="G126" s="573">
        <v>600000000</v>
      </c>
      <c r="H126" s="201" t="s">
        <v>47</v>
      </c>
      <c r="I126" s="445">
        <v>45093</v>
      </c>
      <c r="J126" s="116">
        <v>45245</v>
      </c>
      <c r="K126" s="472">
        <v>80</v>
      </c>
      <c r="L126" s="573">
        <v>48000000000</v>
      </c>
      <c r="M126" s="481" t="s">
        <v>340</v>
      </c>
    </row>
    <row r="127" spans="1:13" ht="42">
      <c r="A127" s="151">
        <v>121</v>
      </c>
      <c r="B127" s="410">
        <v>2023002130003</v>
      </c>
      <c r="C127" s="422">
        <v>44977</v>
      </c>
      <c r="D127" s="432" t="s">
        <v>49</v>
      </c>
      <c r="E127" s="432" t="s">
        <v>54</v>
      </c>
      <c r="F127" s="415" t="s">
        <v>451</v>
      </c>
      <c r="G127" s="573">
        <v>5120263605</v>
      </c>
      <c r="H127" s="45" t="s">
        <v>444</v>
      </c>
      <c r="I127" s="443">
        <v>44999</v>
      </c>
      <c r="J127" s="422">
        <v>45291</v>
      </c>
      <c r="K127" s="466">
        <v>55</v>
      </c>
      <c r="L127" s="573">
        <v>93096702</v>
      </c>
      <c r="M127" s="482" t="s">
        <v>445</v>
      </c>
    </row>
    <row r="128" spans="1:13" ht="63">
      <c r="A128" s="151">
        <v>122</v>
      </c>
      <c r="B128" s="410">
        <v>2023002130026</v>
      </c>
      <c r="C128" s="422">
        <v>44988</v>
      </c>
      <c r="D128" s="432" t="s">
        <v>50</v>
      </c>
      <c r="E128" s="432" t="s">
        <v>55</v>
      </c>
      <c r="F128" s="415" t="s">
        <v>451</v>
      </c>
      <c r="G128" s="573">
        <v>9467153578</v>
      </c>
      <c r="H128" s="45" t="s">
        <v>446</v>
      </c>
      <c r="I128" s="443">
        <v>44999</v>
      </c>
      <c r="J128" s="422">
        <v>45291</v>
      </c>
      <c r="K128" s="466">
        <v>70</v>
      </c>
      <c r="L128" s="573">
        <v>135245051</v>
      </c>
      <c r="M128" s="482" t="s">
        <v>447</v>
      </c>
    </row>
    <row r="129" spans="1:13" ht="45">
      <c r="A129" s="151">
        <v>123</v>
      </c>
      <c r="B129" s="408">
        <v>2023002130012</v>
      </c>
      <c r="C129" s="422">
        <v>44994</v>
      </c>
      <c r="D129" s="509" t="s">
        <v>418</v>
      </c>
      <c r="E129" s="430" t="s">
        <v>419</v>
      </c>
      <c r="F129" s="415" t="s">
        <v>431</v>
      </c>
      <c r="G129" s="573">
        <v>550000000</v>
      </c>
      <c r="H129" s="201" t="s">
        <v>47</v>
      </c>
      <c r="I129" s="440">
        <v>45135</v>
      </c>
      <c r="J129" s="450">
        <v>45226</v>
      </c>
      <c r="K129" s="458">
        <v>50</v>
      </c>
      <c r="L129" s="573">
        <v>27500000000</v>
      </c>
      <c r="M129" s="478" t="s">
        <v>420</v>
      </c>
    </row>
    <row r="130" spans="1:13" ht="101.25">
      <c r="A130" s="151">
        <v>124</v>
      </c>
      <c r="B130" s="408">
        <v>2021002130419</v>
      </c>
      <c r="C130" s="422">
        <v>44994</v>
      </c>
      <c r="D130" s="430" t="s">
        <v>426</v>
      </c>
      <c r="E130" s="430" t="s">
        <v>427</v>
      </c>
      <c r="F130" s="415" t="s">
        <v>431</v>
      </c>
      <c r="G130" s="573">
        <v>1300000000</v>
      </c>
      <c r="H130" s="201" t="s">
        <v>47</v>
      </c>
      <c r="I130" s="440">
        <v>45199</v>
      </c>
      <c r="J130" s="450">
        <v>45290</v>
      </c>
      <c r="K130" s="458">
        <v>0</v>
      </c>
      <c r="L130" s="573">
        <v>0</v>
      </c>
      <c r="M130" s="478" t="s">
        <v>433</v>
      </c>
    </row>
    <row r="131" spans="1:13" ht="42">
      <c r="A131" s="151">
        <v>125</v>
      </c>
      <c r="B131" s="410">
        <v>2023002130033</v>
      </c>
      <c r="C131" s="422">
        <v>44995</v>
      </c>
      <c r="D131" s="432" t="s">
        <v>51</v>
      </c>
      <c r="E131" s="432" t="s">
        <v>56</v>
      </c>
      <c r="F131" s="415" t="s">
        <v>451</v>
      </c>
      <c r="G131" s="573">
        <v>2184457820</v>
      </c>
      <c r="H131" s="45" t="s">
        <v>446</v>
      </c>
      <c r="I131" s="443">
        <v>45019</v>
      </c>
      <c r="J131" s="422">
        <v>45291</v>
      </c>
      <c r="K131" s="467">
        <v>60</v>
      </c>
      <c r="L131" s="573">
        <v>36407630</v>
      </c>
      <c r="M131" s="482" t="s">
        <v>448</v>
      </c>
    </row>
    <row r="132" spans="1:13" ht="63">
      <c r="A132" s="151">
        <v>126</v>
      </c>
      <c r="B132" s="410">
        <v>2023002130037</v>
      </c>
      <c r="C132" s="426">
        <v>44999</v>
      </c>
      <c r="D132" s="432" t="s">
        <v>52</v>
      </c>
      <c r="E132" s="432" t="s">
        <v>57</v>
      </c>
      <c r="F132" s="415" t="s">
        <v>451</v>
      </c>
      <c r="G132" s="573">
        <v>263982500</v>
      </c>
      <c r="H132" s="45" t="s">
        <v>449</v>
      </c>
      <c r="I132" s="443">
        <v>45019</v>
      </c>
      <c r="J132" s="422">
        <v>45291</v>
      </c>
      <c r="K132" s="467">
        <v>0</v>
      </c>
      <c r="L132" s="573">
        <v>0</v>
      </c>
      <c r="M132" s="482" t="s">
        <v>450</v>
      </c>
    </row>
    <row r="133" spans="1:13" ht="178.5">
      <c r="A133" s="151">
        <v>127</v>
      </c>
      <c r="B133" s="418">
        <v>2022002130099</v>
      </c>
      <c r="C133" s="422">
        <v>44999</v>
      </c>
      <c r="D133" s="510" t="s">
        <v>491</v>
      </c>
      <c r="E133" s="520" t="s">
        <v>492</v>
      </c>
      <c r="F133" s="437" t="s">
        <v>500</v>
      </c>
      <c r="G133" s="573">
        <v>569457538</v>
      </c>
      <c r="H133" s="213" t="s">
        <v>80</v>
      </c>
      <c r="I133" s="449">
        <v>45014</v>
      </c>
      <c r="J133" s="457">
        <v>45168</v>
      </c>
      <c r="K133" s="471">
        <v>23</v>
      </c>
      <c r="L133" s="573">
        <v>132151660</v>
      </c>
      <c r="M133" s="567" t="s">
        <v>493</v>
      </c>
    </row>
    <row r="134" spans="1:13" ht="67.5">
      <c r="A134" s="151">
        <v>128</v>
      </c>
      <c r="B134" s="408">
        <v>2023002130072</v>
      </c>
      <c r="C134" s="422">
        <v>44999</v>
      </c>
      <c r="D134" s="509" t="s">
        <v>415</v>
      </c>
      <c r="E134" s="430" t="s">
        <v>416</v>
      </c>
      <c r="F134" s="415" t="s">
        <v>431</v>
      </c>
      <c r="G134" s="573">
        <v>377858770</v>
      </c>
      <c r="H134" s="201" t="s">
        <v>47</v>
      </c>
      <c r="I134" s="440">
        <v>45135</v>
      </c>
      <c r="J134" s="450">
        <v>45226</v>
      </c>
      <c r="K134" s="458">
        <v>60</v>
      </c>
      <c r="L134" s="573">
        <v>22671526200</v>
      </c>
      <c r="M134" s="478" t="s">
        <v>417</v>
      </c>
    </row>
    <row r="135" spans="1:13" ht="52.5">
      <c r="A135" s="151">
        <v>129</v>
      </c>
      <c r="B135" s="410">
        <v>2023002130077</v>
      </c>
      <c r="C135" s="421">
        <v>45002</v>
      </c>
      <c r="D135" s="432" t="s">
        <v>439</v>
      </c>
      <c r="E135" s="432" t="s">
        <v>439</v>
      </c>
      <c r="F135" s="415" t="s">
        <v>443</v>
      </c>
      <c r="G135" s="573">
        <v>100000000</v>
      </c>
      <c r="H135" s="49" t="s">
        <v>47</v>
      </c>
      <c r="I135" s="442">
        <f>+C135</f>
        <v>45002</v>
      </c>
      <c r="J135" s="452">
        <f>+J134</f>
        <v>45226</v>
      </c>
      <c r="K135" s="461">
        <v>100</v>
      </c>
      <c r="L135" s="573">
        <f>+G135*K135</f>
        <v>10000000000</v>
      </c>
      <c r="M135" s="482" t="s">
        <v>440</v>
      </c>
    </row>
    <row r="136" spans="1:13" ht="56.25">
      <c r="A136" s="151">
        <v>130</v>
      </c>
      <c r="B136" s="420">
        <v>2023002130083</v>
      </c>
      <c r="C136" s="421">
        <v>45002</v>
      </c>
      <c r="D136" s="509" t="s">
        <v>412</v>
      </c>
      <c r="E136" s="430" t="s">
        <v>413</v>
      </c>
      <c r="F136" s="415" t="s">
        <v>431</v>
      </c>
      <c r="G136" s="573">
        <v>499500000</v>
      </c>
      <c r="H136" s="201" t="s">
        <v>47</v>
      </c>
      <c r="I136" s="440">
        <v>45120</v>
      </c>
      <c r="J136" s="450">
        <v>45211</v>
      </c>
      <c r="K136" s="458">
        <v>60</v>
      </c>
      <c r="L136" s="573">
        <v>29970000000</v>
      </c>
      <c r="M136" s="478" t="s">
        <v>414</v>
      </c>
    </row>
    <row r="137" spans="1:13" ht="56.25">
      <c r="A137" s="151">
        <v>131</v>
      </c>
      <c r="B137" s="414">
        <v>2023002130085</v>
      </c>
      <c r="C137" s="422">
        <v>45019</v>
      </c>
      <c r="D137" s="509" t="s">
        <v>421</v>
      </c>
      <c r="E137" s="430" t="s">
        <v>422</v>
      </c>
      <c r="F137" s="415" t="s">
        <v>431</v>
      </c>
      <c r="G137" s="573">
        <v>499850000</v>
      </c>
      <c r="H137" s="201" t="s">
        <v>47</v>
      </c>
      <c r="I137" s="440">
        <v>45140</v>
      </c>
      <c r="J137" s="450">
        <v>45231</v>
      </c>
      <c r="K137" s="458">
        <v>40</v>
      </c>
      <c r="L137" s="573">
        <v>19994000000</v>
      </c>
      <c r="M137" s="478" t="s">
        <v>423</v>
      </c>
    </row>
    <row r="138" spans="1:13" ht="56.25">
      <c r="A138" s="151">
        <v>132</v>
      </c>
      <c r="B138" s="408">
        <v>2023002130084</v>
      </c>
      <c r="C138" s="422">
        <v>45019</v>
      </c>
      <c r="D138" s="509" t="s">
        <v>428</v>
      </c>
      <c r="E138" s="430" t="s">
        <v>429</v>
      </c>
      <c r="F138" s="415" t="s">
        <v>431</v>
      </c>
      <c r="G138" s="573">
        <v>149925000</v>
      </c>
      <c r="H138" s="201" t="s">
        <v>47</v>
      </c>
      <c r="I138" s="440">
        <v>45198</v>
      </c>
      <c r="J138" s="450">
        <v>45228</v>
      </c>
      <c r="K138" s="458">
        <v>0</v>
      </c>
      <c r="L138" s="573">
        <v>0</v>
      </c>
      <c r="M138" s="478" t="s">
        <v>430</v>
      </c>
    </row>
    <row r="139" spans="1:13" ht="63">
      <c r="A139" s="151">
        <v>133</v>
      </c>
      <c r="B139" s="419">
        <v>2023002130057</v>
      </c>
      <c r="C139" s="422">
        <v>45026</v>
      </c>
      <c r="D139" s="432" t="s">
        <v>465</v>
      </c>
      <c r="E139" s="432" t="s">
        <v>466</v>
      </c>
      <c r="F139" s="415" t="s">
        <v>467</v>
      </c>
      <c r="G139" s="573">
        <v>819050000</v>
      </c>
      <c r="H139" s="47" t="s">
        <v>470</v>
      </c>
      <c r="I139" s="221">
        <v>45202</v>
      </c>
      <c r="J139" s="456" t="s">
        <v>175</v>
      </c>
      <c r="K139" s="459">
        <v>0</v>
      </c>
      <c r="L139" s="573">
        <v>0</v>
      </c>
      <c r="M139" s="568"/>
    </row>
    <row r="140" spans="1:13" ht="52.5">
      <c r="A140" s="151">
        <v>134</v>
      </c>
      <c r="B140" s="408">
        <v>2023002130101</v>
      </c>
      <c r="C140" s="118">
        <v>45026</v>
      </c>
      <c r="D140" s="509" t="s">
        <v>424</v>
      </c>
      <c r="E140" s="430" t="s">
        <v>425</v>
      </c>
      <c r="F140" s="415" t="s">
        <v>431</v>
      </c>
      <c r="G140" s="573">
        <v>499900000</v>
      </c>
      <c r="H140" s="201" t="s">
        <v>47</v>
      </c>
      <c r="I140" s="440">
        <v>45171</v>
      </c>
      <c r="J140" s="450">
        <v>45261</v>
      </c>
      <c r="K140" s="458">
        <v>40</v>
      </c>
      <c r="L140" s="573">
        <v>19996000000</v>
      </c>
      <c r="M140" s="484" t="s">
        <v>432</v>
      </c>
    </row>
    <row r="141" spans="1:13" ht="73.5">
      <c r="A141" s="151">
        <v>135</v>
      </c>
      <c r="B141" s="411">
        <v>2023002130002</v>
      </c>
      <c r="C141" s="428">
        <v>45033</v>
      </c>
      <c r="D141" s="432" t="s">
        <v>459</v>
      </c>
      <c r="E141" s="508" t="s">
        <v>460</v>
      </c>
      <c r="F141" s="415" t="s">
        <v>467</v>
      </c>
      <c r="G141" s="573">
        <v>438000000</v>
      </c>
      <c r="H141" s="49" t="s">
        <v>47</v>
      </c>
      <c r="I141" s="410" t="s">
        <v>175</v>
      </c>
      <c r="J141" s="415" t="s">
        <v>175</v>
      </c>
      <c r="K141" s="467">
        <v>0</v>
      </c>
      <c r="L141" s="573">
        <v>0</v>
      </c>
      <c r="M141" s="482" t="s">
        <v>458</v>
      </c>
    </row>
    <row r="142" spans="1:13" ht="42">
      <c r="A142" s="151">
        <v>136</v>
      </c>
      <c r="B142" s="234">
        <v>2023002130097</v>
      </c>
      <c r="C142" s="422">
        <v>45037</v>
      </c>
      <c r="D142" s="432" t="s">
        <v>533</v>
      </c>
      <c r="E142" s="432" t="s">
        <v>534</v>
      </c>
      <c r="F142" s="106" t="s">
        <v>545</v>
      </c>
      <c r="G142" s="573">
        <v>1598325000</v>
      </c>
      <c r="H142" s="45" t="s">
        <v>682</v>
      </c>
      <c r="I142" s="222">
        <v>45084</v>
      </c>
      <c r="J142" s="116">
        <v>45291</v>
      </c>
      <c r="K142" s="237">
        <v>0</v>
      </c>
      <c r="L142" s="573">
        <v>0</v>
      </c>
      <c r="M142" s="481" t="s">
        <v>530</v>
      </c>
    </row>
    <row r="143" spans="1:13" ht="63">
      <c r="A143" s="151">
        <v>137</v>
      </c>
      <c r="B143" s="234">
        <v>2023002130096</v>
      </c>
      <c r="C143" s="575">
        <v>45037</v>
      </c>
      <c r="D143" s="432" t="s">
        <v>537</v>
      </c>
      <c r="E143" s="432" t="s">
        <v>538</v>
      </c>
      <c r="F143" s="106" t="s">
        <v>545</v>
      </c>
      <c r="G143" s="573">
        <v>2200000000</v>
      </c>
      <c r="H143" s="45" t="s">
        <v>681</v>
      </c>
      <c r="I143" s="222">
        <v>45084</v>
      </c>
      <c r="J143" s="116">
        <v>45291</v>
      </c>
      <c r="K143" s="237">
        <v>0</v>
      </c>
      <c r="L143" s="573">
        <v>0</v>
      </c>
      <c r="M143" s="481" t="s">
        <v>530</v>
      </c>
    </row>
    <row r="144" spans="1:13" ht="84" customHeight="1">
      <c r="A144" s="151">
        <v>138</v>
      </c>
      <c r="B144" s="234">
        <v>2023002130100</v>
      </c>
      <c r="C144" s="421">
        <v>45041</v>
      </c>
      <c r="D144" s="432" t="s">
        <v>528</v>
      </c>
      <c r="E144" s="432" t="s">
        <v>529</v>
      </c>
      <c r="F144" s="106" t="s">
        <v>545</v>
      </c>
      <c r="G144" s="573">
        <v>1200000000</v>
      </c>
      <c r="H144" s="45" t="s">
        <v>680</v>
      </c>
      <c r="I144" s="222">
        <v>45085</v>
      </c>
      <c r="J144" s="116">
        <v>45291</v>
      </c>
      <c r="K144" s="237">
        <v>0</v>
      </c>
      <c r="L144" s="573">
        <v>0</v>
      </c>
      <c r="M144" s="481" t="s">
        <v>530</v>
      </c>
    </row>
    <row r="145" spans="1:13" ht="63">
      <c r="A145" s="151">
        <v>139</v>
      </c>
      <c r="B145" s="234">
        <v>2023002130099</v>
      </c>
      <c r="C145" s="421">
        <v>45042</v>
      </c>
      <c r="D145" s="432" t="s">
        <v>531</v>
      </c>
      <c r="E145" s="432" t="s">
        <v>532</v>
      </c>
      <c r="F145" s="106" t="s">
        <v>545</v>
      </c>
      <c r="G145" s="573">
        <v>1600000000</v>
      </c>
      <c r="H145" s="45" t="s">
        <v>679</v>
      </c>
      <c r="I145" s="222">
        <v>45085</v>
      </c>
      <c r="J145" s="116">
        <v>45291</v>
      </c>
      <c r="K145" s="237">
        <v>0</v>
      </c>
      <c r="L145" s="573">
        <v>0</v>
      </c>
      <c r="M145" s="481" t="s">
        <v>530</v>
      </c>
    </row>
    <row r="146" spans="1:13" ht="73.5">
      <c r="A146" s="151">
        <v>140</v>
      </c>
      <c r="B146" s="234">
        <v>2023002130102</v>
      </c>
      <c r="C146" s="575">
        <v>45042</v>
      </c>
      <c r="D146" s="432" t="s">
        <v>535</v>
      </c>
      <c r="E146" s="432" t="s">
        <v>536</v>
      </c>
      <c r="F146" s="106" t="s">
        <v>545</v>
      </c>
      <c r="G146" s="573">
        <v>2237420000</v>
      </c>
      <c r="H146" s="45" t="s">
        <v>678</v>
      </c>
      <c r="I146" s="222">
        <v>45085</v>
      </c>
      <c r="J146" s="116">
        <v>45291</v>
      </c>
      <c r="K146" s="237">
        <v>5</v>
      </c>
      <c r="L146" s="573">
        <v>115896000</v>
      </c>
      <c r="M146" s="481" t="s">
        <v>530</v>
      </c>
    </row>
    <row r="147" spans="1:13" ht="42">
      <c r="A147" s="151">
        <v>141</v>
      </c>
      <c r="B147" s="234">
        <v>2023002130103</v>
      </c>
      <c r="C147" s="422">
        <v>45043</v>
      </c>
      <c r="D147" s="432" t="s">
        <v>539</v>
      </c>
      <c r="E147" s="432" t="s">
        <v>540</v>
      </c>
      <c r="F147" s="106" t="s">
        <v>545</v>
      </c>
      <c r="G147" s="573">
        <v>250000000</v>
      </c>
      <c r="H147" s="45" t="s">
        <v>677</v>
      </c>
      <c r="I147" s="222">
        <v>45085</v>
      </c>
      <c r="J147" s="116">
        <v>45291</v>
      </c>
      <c r="K147" s="237">
        <v>100</v>
      </c>
      <c r="L147" s="573">
        <v>250000000</v>
      </c>
      <c r="M147" s="481" t="s">
        <v>530</v>
      </c>
    </row>
    <row r="148" spans="1:13" ht="33.75">
      <c r="A148" s="151">
        <v>142</v>
      </c>
      <c r="B148" s="410">
        <v>2023002130042</v>
      </c>
      <c r="C148" s="421">
        <v>45071</v>
      </c>
      <c r="D148" s="430" t="s">
        <v>513</v>
      </c>
      <c r="E148" s="430" t="s">
        <v>514</v>
      </c>
      <c r="F148" s="415" t="s">
        <v>515</v>
      </c>
      <c r="G148" s="573">
        <v>1159870600</v>
      </c>
      <c r="H148" s="49" t="s">
        <v>47</v>
      </c>
      <c r="I148" s="442">
        <v>44927</v>
      </c>
      <c r="J148" s="452">
        <v>45290</v>
      </c>
      <c r="K148" s="471">
        <v>0</v>
      </c>
      <c r="L148" s="573">
        <v>0</v>
      </c>
      <c r="M148" s="481"/>
    </row>
    <row r="149" spans="1:13" ht="63">
      <c r="A149" s="151">
        <v>143</v>
      </c>
      <c r="B149" s="411">
        <v>2023002130001</v>
      </c>
      <c r="C149" s="421">
        <v>45071</v>
      </c>
      <c r="D149" s="432" t="s">
        <v>456</v>
      </c>
      <c r="E149" s="508" t="s">
        <v>457</v>
      </c>
      <c r="F149" s="415" t="s">
        <v>467</v>
      </c>
      <c r="G149" s="573">
        <v>116078550</v>
      </c>
      <c r="H149" s="49" t="s">
        <v>47</v>
      </c>
      <c r="I149" s="443" t="s">
        <v>175</v>
      </c>
      <c r="J149" s="422" t="s">
        <v>175</v>
      </c>
      <c r="K149" s="466">
        <v>0</v>
      </c>
      <c r="L149" s="573">
        <v>0</v>
      </c>
      <c r="M149" s="482" t="s">
        <v>458</v>
      </c>
    </row>
    <row r="150" spans="1:13" ht="33.75">
      <c r="A150" s="151">
        <v>144</v>
      </c>
      <c r="B150" s="417">
        <v>2023002130118</v>
      </c>
      <c r="C150" s="574">
        <v>45071</v>
      </c>
      <c r="D150" s="511" t="s">
        <v>441</v>
      </c>
      <c r="E150" s="511" t="s">
        <v>441</v>
      </c>
      <c r="F150" s="415" t="s">
        <v>443</v>
      </c>
      <c r="G150" s="573">
        <v>116000000</v>
      </c>
      <c r="H150" s="49" t="s">
        <v>47</v>
      </c>
      <c r="I150" s="446">
        <f>+C150</f>
        <v>45071</v>
      </c>
      <c r="J150" s="454" t="str">
        <f>+J149</f>
        <v>NA</v>
      </c>
      <c r="K150" s="471">
        <v>100</v>
      </c>
      <c r="L150" s="573">
        <f>+G150*K150</f>
        <v>11600000000</v>
      </c>
      <c r="M150" s="569" t="s">
        <v>440</v>
      </c>
    </row>
    <row r="151" spans="1:13" ht="81" customHeight="1">
      <c r="A151" s="151">
        <v>145</v>
      </c>
      <c r="B151" s="416">
        <v>2023002130052</v>
      </c>
      <c r="C151" s="149">
        <v>45076</v>
      </c>
      <c r="D151" s="512" t="s">
        <v>461</v>
      </c>
      <c r="E151" s="512" t="s">
        <v>462</v>
      </c>
      <c r="F151" s="415" t="s">
        <v>467</v>
      </c>
      <c r="G151" s="573">
        <v>100000000</v>
      </c>
      <c r="H151" s="49" t="s">
        <v>47</v>
      </c>
      <c r="I151" s="416" t="s">
        <v>175</v>
      </c>
      <c r="J151" s="78" t="s">
        <v>175</v>
      </c>
      <c r="K151" s="467">
        <v>0</v>
      </c>
      <c r="L151" s="573">
        <v>0</v>
      </c>
      <c r="M151" s="570" t="s">
        <v>458</v>
      </c>
    </row>
    <row r="152" spans="1:13" ht="56.25">
      <c r="A152" s="151">
        <v>146</v>
      </c>
      <c r="B152" s="409">
        <v>2023002130121</v>
      </c>
      <c r="C152" s="576">
        <v>45083</v>
      </c>
      <c r="D152" s="513" t="s">
        <v>442</v>
      </c>
      <c r="E152" s="513" t="s">
        <v>442</v>
      </c>
      <c r="F152" s="415" t="s">
        <v>443</v>
      </c>
      <c r="G152" s="573">
        <v>300000000</v>
      </c>
      <c r="H152" s="49" t="s">
        <v>47</v>
      </c>
      <c r="I152" s="441">
        <f>+C152</f>
        <v>45083</v>
      </c>
      <c r="J152" s="451" t="str">
        <f>+J151</f>
        <v>NA</v>
      </c>
      <c r="K152" s="459">
        <v>0</v>
      </c>
      <c r="L152" s="573">
        <f>+G152*K152</f>
        <v>0</v>
      </c>
      <c r="M152" s="479" t="s">
        <v>438</v>
      </c>
    </row>
    <row r="153" spans="1:13" ht="60" customHeight="1">
      <c r="A153" s="151">
        <v>147</v>
      </c>
      <c r="B153" s="416">
        <v>2023002130013</v>
      </c>
      <c r="C153" s="149">
        <v>45083</v>
      </c>
      <c r="D153" s="431" t="s">
        <v>463</v>
      </c>
      <c r="E153" s="433" t="s">
        <v>464</v>
      </c>
      <c r="F153" s="415" t="s">
        <v>467</v>
      </c>
      <c r="G153" s="573">
        <v>151921450</v>
      </c>
      <c r="H153" s="49" t="s">
        <v>47</v>
      </c>
      <c r="I153" s="416" t="s">
        <v>175</v>
      </c>
      <c r="J153" s="78" t="s">
        <v>175</v>
      </c>
      <c r="K153" s="467">
        <v>0</v>
      </c>
      <c r="L153" s="573">
        <v>0</v>
      </c>
      <c r="M153" s="570" t="s">
        <v>458</v>
      </c>
    </row>
    <row r="154" spans="1:13" ht="42">
      <c r="A154" s="151">
        <v>148</v>
      </c>
      <c r="B154" s="236">
        <v>2022002130039</v>
      </c>
      <c r="C154" s="48">
        <v>45084</v>
      </c>
      <c r="D154" s="233" t="s">
        <v>541</v>
      </c>
      <c r="E154" s="233" t="s">
        <v>542</v>
      </c>
      <c r="F154" s="106" t="s">
        <v>545</v>
      </c>
      <c r="G154" s="573">
        <v>1927450502</v>
      </c>
      <c r="H154" s="45">
        <v>1335115448</v>
      </c>
      <c r="I154" s="225">
        <v>45177</v>
      </c>
      <c r="J154" s="48">
        <v>45291</v>
      </c>
      <c r="K154" s="237">
        <v>0</v>
      </c>
      <c r="L154" s="573">
        <v>0</v>
      </c>
      <c r="M154" s="479" t="s">
        <v>530</v>
      </c>
    </row>
    <row r="155" spans="1:13" ht="63" customHeight="1">
      <c r="A155" s="151">
        <v>149</v>
      </c>
      <c r="B155" s="236">
        <v>2021002130273</v>
      </c>
      <c r="C155" s="48">
        <v>45084</v>
      </c>
      <c r="D155" s="233" t="s">
        <v>543</v>
      </c>
      <c r="E155" s="233" t="s">
        <v>544</v>
      </c>
      <c r="F155" s="106" t="s">
        <v>545</v>
      </c>
      <c r="G155" s="573">
        <v>3368515812</v>
      </c>
      <c r="H155" s="45">
        <v>1373469350</v>
      </c>
      <c r="I155" s="225">
        <v>45177</v>
      </c>
      <c r="J155" s="48">
        <v>45291</v>
      </c>
      <c r="K155" s="238">
        <v>0</v>
      </c>
      <c r="L155" s="573">
        <v>0</v>
      </c>
      <c r="M155" s="206" t="s">
        <v>530</v>
      </c>
    </row>
    <row r="156" spans="1:13" ht="93" customHeight="1">
      <c r="A156" s="151">
        <v>150</v>
      </c>
      <c r="B156" s="235">
        <v>2022002130116</v>
      </c>
      <c r="C156" s="223">
        <v>45085</v>
      </c>
      <c r="D156" s="433" t="s">
        <v>194</v>
      </c>
      <c r="E156" s="433" t="s">
        <v>231</v>
      </c>
      <c r="F156" s="106" t="s">
        <v>545</v>
      </c>
      <c r="G156" s="573">
        <v>1730336000</v>
      </c>
      <c r="H156" s="224" t="s">
        <v>676</v>
      </c>
      <c r="I156" s="444">
        <v>44927</v>
      </c>
      <c r="J156" s="424">
        <v>45291</v>
      </c>
      <c r="K156" s="239">
        <v>89</v>
      </c>
      <c r="L156" s="573">
        <v>1541736000</v>
      </c>
      <c r="M156" s="479"/>
    </row>
    <row r="157" spans="1:13" ht="52.5">
      <c r="A157" s="151">
        <v>151</v>
      </c>
      <c r="B157" s="412">
        <v>2022002130176</v>
      </c>
      <c r="C157" s="48">
        <v>45085</v>
      </c>
      <c r="D157" s="57" t="s">
        <v>64</v>
      </c>
      <c r="E157" s="57" t="s">
        <v>67</v>
      </c>
      <c r="F157" s="415" t="s">
        <v>434</v>
      </c>
      <c r="G157" s="573">
        <v>5200000000</v>
      </c>
      <c r="H157" s="49" t="s">
        <v>47</v>
      </c>
      <c r="I157" s="53">
        <v>44946</v>
      </c>
      <c r="J157" s="53">
        <v>45252</v>
      </c>
      <c r="K157" s="198">
        <v>9</v>
      </c>
      <c r="L157" s="573">
        <v>470000000</v>
      </c>
      <c r="M157" s="204"/>
    </row>
    <row r="158" spans="1:13" ht="70.5" customHeight="1">
      <c r="A158" s="151">
        <v>152</v>
      </c>
      <c r="B158" s="485">
        <v>2022002130100</v>
      </c>
      <c r="C158" s="48">
        <v>45085</v>
      </c>
      <c r="D158" s="233" t="s">
        <v>185</v>
      </c>
      <c r="E158" s="233" t="s">
        <v>222</v>
      </c>
      <c r="F158" s="106" t="s">
        <v>545</v>
      </c>
      <c r="G158" s="573">
        <v>1810013000</v>
      </c>
      <c r="H158" s="45" t="s">
        <v>674</v>
      </c>
      <c r="I158" s="425">
        <v>44927</v>
      </c>
      <c r="J158" s="425">
        <v>45291</v>
      </c>
      <c r="K158" s="240">
        <v>88</v>
      </c>
      <c r="L158" s="573">
        <v>1587808532.5</v>
      </c>
      <c r="M158" s="559"/>
    </row>
    <row r="159" spans="1:13" ht="63" customHeight="1">
      <c r="A159" s="151">
        <v>153</v>
      </c>
      <c r="B159" s="540">
        <v>2022002130139</v>
      </c>
      <c r="C159" s="48">
        <v>45085</v>
      </c>
      <c r="D159" s="233" t="s">
        <v>184</v>
      </c>
      <c r="E159" s="233" t="s">
        <v>221</v>
      </c>
      <c r="F159" s="434" t="s">
        <v>545</v>
      </c>
      <c r="G159" s="573">
        <v>1902511116</v>
      </c>
      <c r="H159" s="45" t="s">
        <v>675</v>
      </c>
      <c r="I159" s="425">
        <v>44927</v>
      </c>
      <c r="J159" s="145">
        <v>45291</v>
      </c>
      <c r="K159" s="240">
        <v>99</v>
      </c>
      <c r="L159" s="573">
        <v>1881169703.5</v>
      </c>
      <c r="M159" s="559"/>
    </row>
    <row r="160" spans="1:13" ht="63" customHeight="1">
      <c r="A160" s="151">
        <v>154</v>
      </c>
      <c r="B160" s="534">
        <v>2022002130004</v>
      </c>
      <c r="C160" s="53">
        <v>45097</v>
      </c>
      <c r="D160" s="530" t="s">
        <v>523</v>
      </c>
      <c r="E160" s="228" t="s">
        <v>523</v>
      </c>
      <c r="F160" s="47" t="s">
        <v>525</v>
      </c>
      <c r="G160" s="573">
        <v>1141051417.5999999</v>
      </c>
      <c r="H160" s="47" t="s">
        <v>47</v>
      </c>
      <c r="I160" s="48">
        <v>45033</v>
      </c>
      <c r="J160" s="145">
        <v>45291</v>
      </c>
      <c r="K160" s="198">
        <v>75</v>
      </c>
      <c r="L160" s="573">
        <v>1026946276</v>
      </c>
      <c r="M160" s="571" t="s">
        <v>117</v>
      </c>
    </row>
    <row r="161" spans="1:13" ht="94.5" customHeight="1">
      <c r="A161" s="151">
        <v>155</v>
      </c>
      <c r="B161" s="534">
        <v>2022002130003</v>
      </c>
      <c r="C161" s="53">
        <v>45098</v>
      </c>
      <c r="D161" s="228" t="s">
        <v>524</v>
      </c>
      <c r="E161" s="228" t="s">
        <v>524</v>
      </c>
      <c r="F161" s="47" t="s">
        <v>525</v>
      </c>
      <c r="G161" s="573">
        <f>2883683791.45+1426291822</f>
        <v>4309975613.4499998</v>
      </c>
      <c r="H161" s="47" t="s">
        <v>47</v>
      </c>
      <c r="I161" s="48">
        <v>45033</v>
      </c>
      <c r="J161" s="145">
        <v>45215</v>
      </c>
      <c r="K161" s="198">
        <v>80.400000000000006</v>
      </c>
      <c r="L161" s="573">
        <v>3490000604</v>
      </c>
      <c r="M161" s="205" t="s">
        <v>118</v>
      </c>
    </row>
    <row r="162" spans="1:13" ht="105">
      <c r="A162" s="151">
        <v>156</v>
      </c>
      <c r="B162" s="553">
        <v>2022002130065</v>
      </c>
      <c r="C162" s="149">
        <v>45124</v>
      </c>
      <c r="D162" s="514" t="s">
        <v>547</v>
      </c>
      <c r="E162" s="521" t="s">
        <v>548</v>
      </c>
      <c r="F162" s="49" t="s">
        <v>575</v>
      </c>
      <c r="G162" s="573">
        <v>1110000000</v>
      </c>
      <c r="H162" s="78" t="s">
        <v>549</v>
      </c>
      <c r="I162" s="149">
        <v>45105</v>
      </c>
      <c r="J162" s="149">
        <v>45473</v>
      </c>
      <c r="K162" s="242">
        <v>25</v>
      </c>
      <c r="L162" s="573">
        <v>277500000</v>
      </c>
      <c r="M162" s="570" t="s">
        <v>550</v>
      </c>
    </row>
    <row r="163" spans="1:13" ht="73.5" customHeight="1">
      <c r="A163" s="151">
        <v>157</v>
      </c>
      <c r="B163" s="539">
        <v>20223201010012</v>
      </c>
      <c r="C163" s="53">
        <v>45132</v>
      </c>
      <c r="D163" s="491" t="s">
        <v>551</v>
      </c>
      <c r="E163" s="228" t="s">
        <v>552</v>
      </c>
      <c r="F163" s="49" t="s">
        <v>575</v>
      </c>
      <c r="G163" s="573">
        <v>5532960530</v>
      </c>
      <c r="H163" s="49" t="s">
        <v>553</v>
      </c>
      <c r="I163" s="149">
        <v>45030</v>
      </c>
      <c r="J163" s="149">
        <v>45244</v>
      </c>
      <c r="K163" s="241">
        <v>71</v>
      </c>
      <c r="L163" s="573">
        <v>3932960530</v>
      </c>
      <c r="M163" s="479" t="s">
        <v>554</v>
      </c>
    </row>
    <row r="164" spans="1:13" ht="73.5">
      <c r="A164" s="151">
        <v>158</v>
      </c>
      <c r="B164" s="554">
        <v>2023002130030</v>
      </c>
      <c r="C164" s="53">
        <v>45138</v>
      </c>
      <c r="D164" s="233" t="s">
        <v>561</v>
      </c>
      <c r="E164" s="233" t="s">
        <v>562</v>
      </c>
      <c r="F164" s="49" t="s">
        <v>575</v>
      </c>
      <c r="G164" s="573">
        <v>4469967500</v>
      </c>
      <c r="H164" s="49" t="s">
        <v>47</v>
      </c>
      <c r="I164" s="149">
        <v>45126</v>
      </c>
      <c r="J164" s="149">
        <v>45248</v>
      </c>
      <c r="K164" s="244">
        <v>90</v>
      </c>
      <c r="L164" s="573">
        <v>4018050000</v>
      </c>
      <c r="M164" s="570" t="s">
        <v>558</v>
      </c>
    </row>
    <row r="165" spans="1:13" ht="63" customHeight="1">
      <c r="A165" s="151">
        <v>159</v>
      </c>
      <c r="B165" s="539">
        <v>2023002130029</v>
      </c>
      <c r="C165" s="53">
        <v>45142</v>
      </c>
      <c r="D165" s="233" t="s">
        <v>563</v>
      </c>
      <c r="E165" s="233" t="s">
        <v>564</v>
      </c>
      <c r="F165" s="49" t="s">
        <v>575</v>
      </c>
      <c r="G165" s="573">
        <v>1761284695</v>
      </c>
      <c r="H165" s="49" t="s">
        <v>47</v>
      </c>
      <c r="I165" s="149">
        <v>45128</v>
      </c>
      <c r="J165" s="149">
        <v>45280</v>
      </c>
      <c r="K165" s="243">
        <v>50</v>
      </c>
      <c r="L165" s="573">
        <v>880642347</v>
      </c>
      <c r="M165" s="204" t="s">
        <v>558</v>
      </c>
    </row>
    <row r="166" spans="1:13" ht="72" customHeight="1">
      <c r="A166" s="151">
        <v>160</v>
      </c>
      <c r="B166" s="539">
        <v>2023002130069</v>
      </c>
      <c r="C166" s="48">
        <v>45177</v>
      </c>
      <c r="D166" s="233" t="s">
        <v>565</v>
      </c>
      <c r="E166" s="233" t="s">
        <v>566</v>
      </c>
      <c r="F166" s="49" t="s">
        <v>575</v>
      </c>
      <c r="G166" s="573">
        <v>800000000</v>
      </c>
      <c r="H166" s="49" t="s">
        <v>47</v>
      </c>
      <c r="I166" s="149">
        <v>45126</v>
      </c>
      <c r="J166" s="149">
        <v>45217</v>
      </c>
      <c r="K166" s="243">
        <v>100</v>
      </c>
      <c r="L166" s="573">
        <v>799999979</v>
      </c>
      <c r="M166" s="206" t="s">
        <v>567</v>
      </c>
    </row>
    <row r="167" spans="1:13" ht="69" customHeight="1">
      <c r="A167" s="151">
        <v>161</v>
      </c>
      <c r="B167" s="539">
        <v>2023002130074</v>
      </c>
      <c r="C167" s="48">
        <v>45177</v>
      </c>
      <c r="D167" s="233" t="s">
        <v>568</v>
      </c>
      <c r="E167" s="233" t="s">
        <v>569</v>
      </c>
      <c r="F167" s="49" t="s">
        <v>575</v>
      </c>
      <c r="G167" s="573">
        <v>1608190000</v>
      </c>
      <c r="H167" s="49" t="s">
        <v>47</v>
      </c>
      <c r="I167" s="53">
        <v>45140</v>
      </c>
      <c r="J167" s="53">
        <v>45261</v>
      </c>
      <c r="K167" s="243">
        <v>45</v>
      </c>
      <c r="L167" s="573">
        <v>729000000</v>
      </c>
      <c r="M167" s="206" t="s">
        <v>570</v>
      </c>
    </row>
    <row r="168" spans="1:13" ht="60">
      <c r="A168" s="151">
        <v>162</v>
      </c>
      <c r="B168" s="555">
        <v>2023002130075</v>
      </c>
      <c r="C168" s="48">
        <v>45042</v>
      </c>
      <c r="D168" s="524" t="s">
        <v>710</v>
      </c>
      <c r="E168" s="525" t="s">
        <v>711</v>
      </c>
      <c r="F168" s="49" t="s">
        <v>575</v>
      </c>
      <c r="G168" s="573">
        <v>912900000</v>
      </c>
      <c r="H168" s="526" t="s">
        <v>47</v>
      </c>
      <c r="I168" s="527">
        <v>45174</v>
      </c>
      <c r="J168" s="527">
        <v>45264</v>
      </c>
      <c r="K168" s="528">
        <v>40</v>
      </c>
      <c r="L168" s="573">
        <v>365160000</v>
      </c>
      <c r="M168" s="572" t="s">
        <v>712</v>
      </c>
    </row>
  </sheetData>
  <sortState xmlns:xlrd2="http://schemas.microsoft.com/office/spreadsheetml/2017/richdata2" ref="C8:C168">
    <sortCondition ref="C8:C168"/>
  </sortState>
  <conditionalFormatting sqref="B106:B113">
    <cfRule type="expression" dxfId="4" priority="2">
      <formula>"Y(A4:DA4)"</formula>
    </cfRule>
  </conditionalFormatting>
  <conditionalFormatting sqref="D36:E41">
    <cfRule type="expression" dxfId="3" priority="16">
      <formula>"Y(A4:DA4)"</formula>
    </cfRule>
  </conditionalFormatting>
  <conditionalFormatting sqref="D106:E113">
    <cfRule type="expression" dxfId="2" priority="1">
      <formula>"Y(A4:DA4)"</formula>
    </cfRule>
  </conditionalFormatting>
  <conditionalFormatting sqref="H36:H41">
    <cfRule type="expression" dxfId="1" priority="9">
      <formula>"Y(A4:DA4)"</formula>
    </cfRule>
  </conditionalFormatting>
  <conditionalFormatting sqref="H106:H113">
    <cfRule type="expression" dxfId="0" priority="8">
      <formula>"Y(A4:DA4)"</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Transparencia- Ene- Mar 2023</vt:lpstr>
      <vt:lpstr>Transparencia Abril-Junio 2023</vt:lpstr>
      <vt:lpstr>Transparencia Julio-Sep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Xiomara Cure Combat</cp:lastModifiedBy>
  <cp:lastPrinted>2019-08-28T19:29:42Z</cp:lastPrinted>
  <dcterms:created xsi:type="dcterms:W3CDTF">2015-08-18T13:49:46Z</dcterms:created>
  <dcterms:modified xsi:type="dcterms:W3CDTF">2023-10-26T15:27:57Z</dcterms:modified>
</cp:coreProperties>
</file>